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4_補助協議様式\【資料No.6-2】提出書類一覧・様式集（オーナー型）\D_補助金の算出関係\fileD_owner\"/>
    </mc:Choice>
  </mc:AlternateContent>
  <bookViews>
    <workbookView xWindow="480" yWindow="36" windowWidth="19260" windowHeight="6756"/>
  </bookViews>
  <sheets>
    <sheet name="26" sheetId="4" r:id="rId1"/>
  </sheets>
  <definedNames>
    <definedName name="_xlnm.Print_Area" localSheetId="0">'26'!$B$2:$AC$57</definedName>
    <definedName name="_xlnm.Print_Titles" localSheetId="0">'26'!$9:$10</definedName>
  </definedNames>
  <calcPr calcId="162913"/>
</workbook>
</file>

<file path=xl/calcChain.xml><?xml version="1.0" encoding="utf-8"?>
<calcChain xmlns="http://schemas.openxmlformats.org/spreadsheetml/2006/main">
  <c r="E55" i="4" l="1"/>
  <c r="E54" i="4"/>
  <c r="E53" i="4"/>
  <c r="E52" i="4"/>
  <c r="E51" i="4"/>
  <c r="E50" i="4"/>
  <c r="E49" i="4"/>
  <c r="E48" i="4"/>
  <c r="E47" i="4"/>
  <c r="L44" i="4"/>
  <c r="I44" i="4"/>
  <c r="H44" i="4"/>
  <c r="I31" i="4"/>
  <c r="H31" i="4"/>
  <c r="K31" i="4" s="1"/>
  <c r="O28" i="4"/>
  <c r="X28" i="4" s="1"/>
  <c r="Z28" i="4" s="1"/>
  <c r="AB28" i="4" s="1"/>
  <c r="R27" i="4"/>
  <c r="O27" i="4"/>
  <c r="R26" i="4"/>
  <c r="O26" i="4"/>
  <c r="R25" i="4"/>
  <c r="O25" i="4"/>
  <c r="R24" i="4"/>
  <c r="O24" i="4"/>
  <c r="R23" i="4"/>
  <c r="O23" i="4"/>
  <c r="R22" i="4"/>
  <c r="O22" i="4"/>
  <c r="I20" i="4"/>
  <c r="H20" i="4"/>
  <c r="K20" i="4" s="1"/>
  <c r="O17" i="4"/>
  <c r="X17" i="4" s="1"/>
  <c r="Z17" i="4" s="1"/>
  <c r="AB17" i="4" s="1"/>
  <c r="R16" i="4"/>
  <c r="O16" i="4"/>
  <c r="R15" i="4"/>
  <c r="O15" i="4"/>
  <c r="X15" i="4" s="1"/>
  <c r="Z15" i="4" s="1"/>
  <c r="AB15" i="4" s="1"/>
  <c r="R14" i="4"/>
  <c r="O14" i="4"/>
  <c r="R13" i="4"/>
  <c r="O13" i="4"/>
  <c r="X13" i="4" s="1"/>
  <c r="Z13" i="4" s="1"/>
  <c r="AB13" i="4" s="1"/>
  <c r="R12" i="4"/>
  <c r="O12" i="4"/>
  <c r="R11" i="4"/>
  <c r="O11" i="4"/>
  <c r="X11" i="4" s="1"/>
  <c r="X22" i="4" l="1"/>
  <c r="X24" i="4"/>
  <c r="Z24" i="4" s="1"/>
  <c r="AB24" i="4" s="1"/>
  <c r="X26" i="4"/>
  <c r="Z26" i="4" s="1"/>
  <c r="AB26" i="4" s="1"/>
  <c r="X27" i="4"/>
  <c r="Z27" i="4" s="1"/>
  <c r="AB27" i="4" s="1"/>
  <c r="X12" i="4"/>
  <c r="Z12" i="4" s="1"/>
  <c r="AB12" i="4" s="1"/>
  <c r="X14" i="4"/>
  <c r="Z14" i="4" s="1"/>
  <c r="AB14" i="4" s="1"/>
  <c r="X16" i="4"/>
  <c r="Z16" i="4" s="1"/>
  <c r="AB16" i="4" s="1"/>
  <c r="X23" i="4"/>
  <c r="Z23" i="4" s="1"/>
  <c r="AB23" i="4" s="1"/>
  <c r="E56" i="4"/>
  <c r="X25" i="4"/>
  <c r="Z25" i="4" s="1"/>
  <c r="AB25" i="4" s="1"/>
  <c r="Z22" i="4"/>
  <c r="AB22" i="4" s="1"/>
  <c r="Z11" i="4"/>
  <c r="AB11" i="4" s="1"/>
  <c r="X20" i="4" l="1"/>
  <c r="Z20" i="4" s="1"/>
  <c r="AB20" i="4" s="1"/>
  <c r="X31" i="4"/>
  <c r="Z31" i="4" s="1"/>
  <c r="AB31" i="4" s="1"/>
</calcChain>
</file>

<file path=xl/comments1.xml><?xml version="1.0" encoding="utf-8"?>
<comments xmlns="http://schemas.openxmlformats.org/spreadsheetml/2006/main">
  <authors>
    <author>東京都</author>
  </authors>
  <commentList>
    <comment ref="H18" authorId="0" shapeId="0">
      <text>
        <r>
          <rPr>
            <b/>
            <sz val="20"/>
            <color indexed="81"/>
            <rFont val="ＭＳ Ｐゴシック"/>
            <family val="3"/>
            <charset val="128"/>
          </rPr>
          <t>①</t>
        </r>
      </text>
    </comment>
    <comment ref="I18" authorId="0" shapeId="0">
      <text>
        <r>
          <rPr>
            <b/>
            <sz val="20"/>
            <color indexed="81"/>
            <rFont val="ＭＳ Ｐゴシック"/>
            <family val="3"/>
            <charset val="128"/>
          </rPr>
          <t>③</t>
        </r>
      </text>
    </comment>
    <comment ref="H19" authorId="0" shapeId="0">
      <text>
        <r>
          <rPr>
            <b/>
            <sz val="20"/>
            <color indexed="81"/>
            <rFont val="ＭＳ Ｐゴシック"/>
            <family val="3"/>
            <charset val="128"/>
          </rPr>
          <t>②</t>
        </r>
      </text>
    </comment>
    <comment ref="I19" authorId="0" shapeId="0">
      <text>
        <r>
          <rPr>
            <b/>
            <sz val="20"/>
            <color indexed="81"/>
            <rFont val="ＭＳ Ｐゴシック"/>
            <family val="3"/>
            <charset val="128"/>
          </rPr>
          <t>④</t>
        </r>
      </text>
    </comment>
  </commentList>
</comments>
</file>

<file path=xl/sharedStrings.xml><?xml version="1.0" encoding="utf-8"?>
<sst xmlns="http://schemas.openxmlformats.org/spreadsheetml/2006/main" count="259" uniqueCount="104">
  <si>
    <t>施　　　　設　　　　名</t>
    <rPh sb="0" eb="1">
      <t>シ</t>
    </rPh>
    <rPh sb="5" eb="6">
      <t>セツ</t>
    </rPh>
    <rPh sb="10" eb="11">
      <t>メイ</t>
    </rPh>
    <phoneticPr fontId="4"/>
  </si>
  <si>
    <t>構　　　　　　　造</t>
    <rPh sb="0" eb="1">
      <t>カマエ</t>
    </rPh>
    <rPh sb="8" eb="9">
      <t>ヅクリ</t>
    </rPh>
    <phoneticPr fontId="4"/>
  </si>
  <si>
    <t>整　　備　　年　　度</t>
    <rPh sb="0" eb="1">
      <t>タダシ</t>
    </rPh>
    <rPh sb="3" eb="4">
      <t>ソナエ</t>
    </rPh>
    <rPh sb="6" eb="7">
      <t>トシ</t>
    </rPh>
    <rPh sb="9" eb="10">
      <t>ド</t>
    </rPh>
    <phoneticPr fontId="4"/>
  </si>
  <si>
    <t>施設所在地（地　　　番）</t>
    <rPh sb="0" eb="2">
      <t>シセツ</t>
    </rPh>
    <rPh sb="2" eb="5">
      <t>ショザイチ</t>
    </rPh>
    <rPh sb="6" eb="7">
      <t>チ</t>
    </rPh>
    <rPh sb="10" eb="11">
      <t>バン</t>
    </rPh>
    <phoneticPr fontId="4"/>
  </si>
  <si>
    <t>開設予定年月日</t>
    <rPh sb="0" eb="2">
      <t>カイセツ</t>
    </rPh>
    <rPh sb="2" eb="4">
      <t>ヨテイ</t>
    </rPh>
    <rPh sb="4" eb="7">
      <t>ネンガッピ</t>
    </rPh>
    <phoneticPr fontId="4"/>
  </si>
  <si>
    <t>整備年度</t>
    <rPh sb="0" eb="2">
      <t>セイビ</t>
    </rPh>
    <rPh sb="2" eb="4">
      <t>ネンド</t>
    </rPh>
    <phoneticPr fontId="4"/>
  </si>
  <si>
    <t>施設種別</t>
    <rPh sb="0" eb="2">
      <t>シセツ</t>
    </rPh>
    <rPh sb="2" eb="4">
      <t>シュベツ</t>
    </rPh>
    <phoneticPr fontId="4"/>
  </si>
  <si>
    <t>区分</t>
    <rPh sb="0" eb="2">
      <t>クブン</t>
    </rPh>
    <phoneticPr fontId="4"/>
  </si>
  <si>
    <t>定員</t>
    <rPh sb="0" eb="2">
      <t>テイイン</t>
    </rPh>
    <phoneticPr fontId="4"/>
  </si>
  <si>
    <t>総事業費</t>
    <rPh sb="0" eb="1">
      <t>ソウ</t>
    </rPh>
    <rPh sb="1" eb="4">
      <t>ジギョウヒ</t>
    </rPh>
    <phoneticPr fontId="4"/>
  </si>
  <si>
    <t>対象経費</t>
    <rPh sb="0" eb="2">
      <t>タイショウ</t>
    </rPh>
    <rPh sb="2" eb="4">
      <t>ケイヒ</t>
    </rPh>
    <phoneticPr fontId="4"/>
  </si>
  <si>
    <t>寄付金その　　　　　　他の収入額</t>
    <rPh sb="0" eb="3">
      <t>キフキン</t>
    </rPh>
    <rPh sb="11" eb="12">
      <t>ホカ</t>
    </rPh>
    <rPh sb="13" eb="16">
      <t>シュウニュウガク</t>
    </rPh>
    <phoneticPr fontId="4"/>
  </si>
  <si>
    <t>差引額</t>
    <rPh sb="0" eb="3">
      <t>サシヒキガク</t>
    </rPh>
    <phoneticPr fontId="4"/>
  </si>
  <si>
    <t>算定基準による算定額</t>
    <rPh sb="0" eb="2">
      <t>サンテイ</t>
    </rPh>
    <rPh sb="2" eb="4">
      <t>キジュン</t>
    </rPh>
    <rPh sb="7" eb="10">
      <t>サンテイガク</t>
    </rPh>
    <phoneticPr fontId="4"/>
  </si>
  <si>
    <t>補助基本額</t>
    <rPh sb="0" eb="2">
      <t>ホジョ</t>
    </rPh>
    <rPh sb="2" eb="4">
      <t>キホン</t>
    </rPh>
    <rPh sb="4" eb="5">
      <t>ガク</t>
    </rPh>
    <phoneticPr fontId="4"/>
  </si>
  <si>
    <t>控除する　　　　交付金額</t>
    <rPh sb="0" eb="2">
      <t>コウジョ</t>
    </rPh>
    <rPh sb="8" eb="10">
      <t>コウフ</t>
    </rPh>
    <rPh sb="10" eb="12">
      <t>キンガク</t>
    </rPh>
    <phoneticPr fontId="4"/>
  </si>
  <si>
    <t>補助額</t>
    <rPh sb="0" eb="2">
      <t>ホジョ</t>
    </rPh>
    <rPh sb="2" eb="3">
      <t>ガク</t>
    </rPh>
    <phoneticPr fontId="4"/>
  </si>
  <si>
    <t>整備区分</t>
    <phoneticPr fontId="4"/>
  </si>
  <si>
    <t>類型</t>
    <rPh sb="0" eb="2">
      <t>ルイケイ</t>
    </rPh>
    <phoneticPr fontId="4"/>
  </si>
  <si>
    <t>Ａ</t>
    <phoneticPr fontId="4"/>
  </si>
  <si>
    <t>Ｂ（≦A）</t>
    <phoneticPr fontId="4"/>
  </si>
  <si>
    <t>Ｃ</t>
    <phoneticPr fontId="4"/>
  </si>
  <si>
    <t>Ｄ(=A-C)</t>
    <phoneticPr fontId="4"/>
  </si>
  <si>
    <t>(単価等)</t>
    <rPh sb="1" eb="3">
      <t>タンカ</t>
    </rPh>
    <rPh sb="3" eb="4">
      <t>トウ</t>
    </rPh>
    <phoneticPr fontId="4"/>
  </si>
  <si>
    <t>(出来高%)</t>
    <rPh sb="1" eb="4">
      <t>デキダカ</t>
    </rPh>
    <phoneticPr fontId="4"/>
  </si>
  <si>
    <t>(定員)</t>
    <rPh sb="1" eb="3">
      <t>テイイン</t>
    </rPh>
    <phoneticPr fontId="4"/>
  </si>
  <si>
    <t>促進係数
島しょ指数</t>
    <rPh sb="5" eb="6">
      <t>トウ</t>
    </rPh>
    <rPh sb="8" eb="10">
      <t>シスウ</t>
    </rPh>
    <phoneticPr fontId="4"/>
  </si>
  <si>
    <t>Ｅ</t>
    <phoneticPr fontId="4"/>
  </si>
  <si>
    <t>Ｆ</t>
    <phoneticPr fontId="4"/>
  </si>
  <si>
    <t>Ｇ</t>
    <phoneticPr fontId="4"/>
  </si>
  <si>
    <t>本体</t>
    <rPh sb="0" eb="2">
      <t>ホンタイ</t>
    </rPh>
    <phoneticPr fontId="4"/>
  </si>
  <si>
    <t>円</t>
    <rPh sb="0" eb="1">
      <t>エン</t>
    </rPh>
    <phoneticPr fontId="4"/>
  </si>
  <si>
    <t>×</t>
    <phoneticPr fontId="4"/>
  </si>
  <si>
    <t>％</t>
    <phoneticPr fontId="4"/>
  </si>
  <si>
    <t>×</t>
    <phoneticPr fontId="4"/>
  </si>
  <si>
    <t>床</t>
    <rPh sb="0" eb="1">
      <t>ユカ</t>
    </rPh>
    <phoneticPr fontId="4"/>
  </si>
  <si>
    <t>＝</t>
    <phoneticPr fontId="4"/>
  </si>
  <si>
    <t>併設ショート</t>
    <rPh sb="0" eb="2">
      <t>ヘイセツ</t>
    </rPh>
    <phoneticPr fontId="4"/>
  </si>
  <si>
    <t>×</t>
    <phoneticPr fontId="4"/>
  </si>
  <si>
    <t>＝</t>
    <phoneticPr fontId="4"/>
  </si>
  <si>
    <t>高騰加算</t>
    <rPh sb="0" eb="2">
      <t>コウトウ</t>
    </rPh>
    <rPh sb="2" eb="4">
      <t>カサン</t>
    </rPh>
    <phoneticPr fontId="4"/>
  </si>
  <si>
    <t>×</t>
    <phoneticPr fontId="4"/>
  </si>
  <si>
    <t>％</t>
    <phoneticPr fontId="4"/>
  </si>
  <si>
    <t>年</t>
    <rPh sb="0" eb="1">
      <t>ネン</t>
    </rPh>
    <phoneticPr fontId="4"/>
  </si>
  <si>
    <t>併設加算</t>
    <rPh sb="0" eb="2">
      <t>ヘイセツ</t>
    </rPh>
    <rPh sb="2" eb="4">
      <t>カサン</t>
    </rPh>
    <phoneticPr fontId="4"/>
  </si>
  <si>
    <t>度</t>
    <phoneticPr fontId="4"/>
  </si>
  <si>
    <t>地域交流スペース(防災拠点型)</t>
    <rPh sb="0" eb="2">
      <t>チイキ</t>
    </rPh>
    <rPh sb="2" eb="4">
      <t>コウリュウ</t>
    </rPh>
    <rPh sb="9" eb="11">
      <t>ボウサイ</t>
    </rPh>
    <rPh sb="11" eb="14">
      <t>キョテンガタ</t>
    </rPh>
    <phoneticPr fontId="4"/>
  </si>
  <si>
    <t>％</t>
  </si>
  <si>
    <t>工　事　請　負　費</t>
    <rPh sb="0" eb="1">
      <t>コウ</t>
    </rPh>
    <rPh sb="2" eb="3">
      <t>コト</t>
    </rPh>
    <rPh sb="4" eb="5">
      <t>ショウ</t>
    </rPh>
    <rPh sb="6" eb="7">
      <t>フ</t>
    </rPh>
    <rPh sb="8" eb="9">
      <t>ヒ</t>
    </rPh>
    <phoneticPr fontId="4"/>
  </si>
  <si>
    <t>工　事　事　務　費</t>
    <rPh sb="0" eb="1">
      <t>コウ</t>
    </rPh>
    <rPh sb="2" eb="3">
      <t>コト</t>
    </rPh>
    <rPh sb="4" eb="5">
      <t>コト</t>
    </rPh>
    <rPh sb="6" eb="7">
      <t>ツトム</t>
    </rPh>
    <rPh sb="8" eb="9">
      <t>ヒ</t>
    </rPh>
    <phoneticPr fontId="4"/>
  </si>
  <si>
    <t>合　　　　　　　　　計</t>
    <rPh sb="0" eb="1">
      <t>ゴウ</t>
    </rPh>
    <rPh sb="10" eb="11">
      <t>ケイ</t>
    </rPh>
    <phoneticPr fontId="4"/>
  </si>
  <si>
    <t>％</t>
    <phoneticPr fontId="4"/>
  </si>
  <si>
    <t>×</t>
    <phoneticPr fontId="4"/>
  </si>
  <si>
    <t>％</t>
    <phoneticPr fontId="4"/>
  </si>
  <si>
    <t>×</t>
    <phoneticPr fontId="4"/>
  </si>
  <si>
    <t>％</t>
    <phoneticPr fontId="4"/>
  </si>
  <si>
    <t>×</t>
    <phoneticPr fontId="4"/>
  </si>
  <si>
    <t>＝</t>
    <phoneticPr fontId="4"/>
  </si>
  <si>
    <t>（参考欄）</t>
    <rPh sb="1" eb="3">
      <t>サンコウ</t>
    </rPh>
    <rPh sb="3" eb="4">
      <t>ラン</t>
    </rPh>
    <phoneticPr fontId="4"/>
  </si>
  <si>
    <t>総事業費</t>
    <phoneticPr fontId="4"/>
  </si>
  <si>
    <t>寄付金その　　　　　　　他の収入額</t>
    <rPh sb="0" eb="3">
      <t>キフキン</t>
    </rPh>
    <rPh sb="12" eb="13">
      <t>タ</t>
    </rPh>
    <rPh sb="14" eb="17">
      <t>シュウニュウガク</t>
    </rPh>
    <phoneticPr fontId="4"/>
  </si>
  <si>
    <t>整備区分</t>
    <phoneticPr fontId="4"/>
  </si>
  <si>
    <t>類型</t>
    <phoneticPr fontId="4"/>
  </si>
  <si>
    <t>Ａ</t>
    <phoneticPr fontId="4"/>
  </si>
  <si>
    <t>Ｂ（≦A）</t>
    <phoneticPr fontId="4"/>
  </si>
  <si>
    <t>Ｃ</t>
    <phoneticPr fontId="4"/>
  </si>
  <si>
    <t>Ｄ(=A-C)</t>
    <phoneticPr fontId="4"/>
  </si>
  <si>
    <t>全</t>
    <rPh sb="0" eb="1">
      <t>ゼン</t>
    </rPh>
    <phoneticPr fontId="4"/>
  </si>
  <si>
    <t>体</t>
    <rPh sb="0" eb="1">
      <t>カラダ</t>
    </rPh>
    <phoneticPr fontId="4"/>
  </si>
  <si>
    <t>％</t>
    <phoneticPr fontId="4"/>
  </si>
  <si>
    <t>（併設加算）</t>
    <rPh sb="1" eb="3">
      <t>ヘイセツ</t>
    </rPh>
    <rPh sb="3" eb="5">
      <t>カサン</t>
    </rPh>
    <phoneticPr fontId="4"/>
  </si>
  <si>
    <t>併設</t>
    <rPh sb="0" eb="2">
      <t>ヘイセツ</t>
    </rPh>
    <phoneticPr fontId="4"/>
  </si>
  <si>
    <t>定員一人当たり加算額</t>
    <rPh sb="0" eb="2">
      <t>テイイン</t>
    </rPh>
    <rPh sb="2" eb="4">
      <t>ヒトリ</t>
    </rPh>
    <rPh sb="4" eb="5">
      <t>ア</t>
    </rPh>
    <rPh sb="7" eb="10">
      <t>カサンガク</t>
    </rPh>
    <phoneticPr fontId="4"/>
  </si>
  <si>
    <t>看護小規模多機能</t>
    <rPh sb="0" eb="2">
      <t>カンゴ</t>
    </rPh>
    <phoneticPr fontId="4"/>
  </si>
  <si>
    <t>認知症高齢者GH</t>
    <rPh sb="0" eb="3">
      <t>ニンチショウ</t>
    </rPh>
    <rPh sb="3" eb="6">
      <t>コウレイシャ</t>
    </rPh>
    <phoneticPr fontId="4"/>
  </si>
  <si>
    <t>小規模多機能</t>
    <rPh sb="0" eb="3">
      <t>ショウキボ</t>
    </rPh>
    <rPh sb="3" eb="6">
      <t>タキノウ</t>
    </rPh>
    <phoneticPr fontId="4"/>
  </si>
  <si>
    <t>認知症対応型デイ</t>
    <rPh sb="0" eb="3">
      <t>ニンチショウ</t>
    </rPh>
    <rPh sb="3" eb="5">
      <t>タイオウ</t>
    </rPh>
    <rPh sb="5" eb="6">
      <t>ガタ</t>
    </rPh>
    <phoneticPr fontId="4"/>
  </si>
  <si>
    <t>介護予防拠点</t>
    <rPh sb="0" eb="2">
      <t>カイゴ</t>
    </rPh>
    <rPh sb="2" eb="4">
      <t>ヨボウ</t>
    </rPh>
    <rPh sb="4" eb="6">
      <t>キョテン</t>
    </rPh>
    <phoneticPr fontId="4"/>
  </si>
  <si>
    <t>訪問看護ステーション</t>
    <rPh sb="0" eb="2">
      <t>ホウモン</t>
    </rPh>
    <rPh sb="2" eb="4">
      <t>カンゴ</t>
    </rPh>
    <phoneticPr fontId="4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</si>
  <si>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4"/>
  </si>
  <si>
    <t>定期巡回</t>
    <rPh sb="0" eb="2">
      <t>テイキ</t>
    </rPh>
    <rPh sb="2" eb="4">
      <t>ジュンカイ</t>
    </rPh>
    <phoneticPr fontId="4"/>
  </si>
  <si>
    <t>地域包括支援センター</t>
    <rPh sb="0" eb="2">
      <t>チイキ</t>
    </rPh>
    <rPh sb="2" eb="4">
      <t>ホウカツ</t>
    </rPh>
    <rPh sb="4" eb="6">
      <t>シエン</t>
    </rPh>
    <phoneticPr fontId="4"/>
  </si>
  <si>
    <t>合計</t>
    <rPh sb="0" eb="2">
      <t>ゴウケイ</t>
    </rPh>
    <phoneticPr fontId="4"/>
  </si>
  <si>
    <t>（仮称）</t>
    <rPh sb="1" eb="3">
      <t>カショウ</t>
    </rPh>
    <phoneticPr fontId="1"/>
  </si>
  <si>
    <t>（福）</t>
    <rPh sb="1" eb="2">
      <t>フク</t>
    </rPh>
    <phoneticPr fontId="1"/>
  </si>
  <si>
    <t>補助金算出表</t>
    <rPh sb="0" eb="2">
      <t>ホジョ</t>
    </rPh>
    <rPh sb="2" eb="3">
      <t>キン</t>
    </rPh>
    <rPh sb="3" eb="5">
      <t>サンシュツ</t>
    </rPh>
    <rPh sb="5" eb="6">
      <t>ヒョウ</t>
    </rPh>
    <phoneticPr fontId="4"/>
  </si>
  <si>
    <t>　　　　　　　　造　地下　階・地上　階建</t>
    <phoneticPr fontId="1"/>
  </si>
  <si>
    <t>補助事業完了予定年月日</t>
    <rPh sb="0" eb="2">
      <t>ホジョ</t>
    </rPh>
    <rPh sb="2" eb="4">
      <t>ジギョウ</t>
    </rPh>
    <rPh sb="4" eb="6">
      <t>カンリョウ</t>
    </rPh>
    <rPh sb="6" eb="8">
      <t>ヨテイ</t>
    </rPh>
    <rPh sb="8" eb="11">
      <t>ネンガッピ</t>
    </rPh>
    <phoneticPr fontId="4"/>
  </si>
  <si>
    <t>補助事業提出年度</t>
    <rPh sb="0" eb="2">
      <t>ホジョ</t>
    </rPh>
    <rPh sb="2" eb="4">
      <t>ジギョウ</t>
    </rPh>
    <rPh sb="4" eb="6">
      <t>テイシュツ</t>
    </rPh>
    <rPh sb="6" eb="8">
      <t>ネンド</t>
    </rPh>
    <phoneticPr fontId="4"/>
  </si>
  <si>
    <t>補助事業の初年度内示（予定）の年度</t>
    <rPh sb="0" eb="2">
      <t>ホジョ</t>
    </rPh>
    <rPh sb="2" eb="4">
      <t>ジギョウ</t>
    </rPh>
    <rPh sb="5" eb="8">
      <t>ショネンド</t>
    </rPh>
    <rPh sb="8" eb="10">
      <t>ナイジ</t>
    </rPh>
    <rPh sb="11" eb="13">
      <t>ヨテイ</t>
    </rPh>
    <rPh sb="15" eb="17">
      <t>ネンド</t>
    </rPh>
    <phoneticPr fontId="4"/>
  </si>
  <si>
    <t>運営事業者名</t>
    <rPh sb="0" eb="2">
      <t>ウンエイ</t>
    </rPh>
    <rPh sb="2" eb="5">
      <t>ジギョウシャ</t>
    </rPh>
    <rPh sb="5" eb="6">
      <t>メイ</t>
    </rPh>
    <phoneticPr fontId="1"/>
  </si>
  <si>
    <t>オーナー名</t>
    <rPh sb="4" eb="5">
      <t>メイ</t>
    </rPh>
    <phoneticPr fontId="4"/>
  </si>
  <si>
    <t>（株）</t>
    <rPh sb="1" eb="2">
      <t>カブ</t>
    </rPh>
    <phoneticPr fontId="1"/>
  </si>
  <si>
    <t>特別養護老人ホーム</t>
    <rPh sb="0" eb="2">
      <t>トクベツ</t>
    </rPh>
    <rPh sb="2" eb="4">
      <t>ヨウゴ</t>
    </rPh>
    <rPh sb="4" eb="6">
      <t>ロウジン</t>
    </rPh>
    <phoneticPr fontId="1"/>
  </si>
  <si>
    <t>創設</t>
    <rPh sb="0" eb="2">
      <t>ソウセツ</t>
    </rPh>
    <phoneticPr fontId="1"/>
  </si>
  <si>
    <t>大規模型</t>
    <rPh sb="0" eb="3">
      <t>ダイキボ</t>
    </rPh>
    <rPh sb="3" eb="4">
      <t>ガタ</t>
    </rPh>
    <phoneticPr fontId="1"/>
  </si>
  <si>
    <t>ユニット型</t>
    <rPh sb="4" eb="5">
      <t>ガタ</t>
    </rPh>
    <phoneticPr fontId="1"/>
  </si>
  <si>
    <t>○</t>
  </si>
  <si>
    <r>
      <t xml:space="preserve">Ｈ（Ｆ-Ｇ)       
</t>
    </r>
    <r>
      <rPr>
        <b/>
        <sz val="11"/>
        <rFont val="ＭＳ Ｐゴシック"/>
        <family val="3"/>
        <charset val="128"/>
      </rPr>
      <t>千円未満切捨</t>
    </r>
    <rPh sb="14" eb="15">
      <t>セン</t>
    </rPh>
    <rPh sb="15" eb="16">
      <t>エン</t>
    </rPh>
    <rPh sb="16" eb="18">
      <t>ミマン</t>
    </rPh>
    <rPh sb="18" eb="19">
      <t>キ</t>
    </rPh>
    <rPh sb="19" eb="20">
      <t>ス</t>
    </rPh>
    <phoneticPr fontId="4"/>
  </si>
  <si>
    <r>
      <t xml:space="preserve">Ｈ（Ｆ-Ｇ) 
</t>
    </r>
    <r>
      <rPr>
        <b/>
        <sz val="11"/>
        <rFont val="ＭＳ Ｐゴシック"/>
        <family val="3"/>
        <charset val="128"/>
      </rPr>
      <t>千円未満切捨</t>
    </r>
    <rPh sb="8" eb="9">
      <t>セン</t>
    </rPh>
    <rPh sb="9" eb="10">
      <t>エン</t>
    </rPh>
    <rPh sb="10" eb="12">
      <t>ミマン</t>
    </rPh>
    <rPh sb="12" eb="13">
      <t>キ</t>
    </rPh>
    <rPh sb="13" eb="14">
      <t>ス</t>
    </rPh>
    <phoneticPr fontId="4"/>
  </si>
  <si>
    <t>令和　　年度</t>
    <rPh sb="0" eb="1">
      <t>レイ</t>
    </rPh>
    <rPh sb="1" eb="2">
      <t>ワ</t>
    </rPh>
    <rPh sb="4" eb="5">
      <t>ネン</t>
    </rPh>
    <rPh sb="5" eb="6">
      <t>ド</t>
    </rPh>
    <phoneticPr fontId="4"/>
  </si>
  <si>
    <t>令和　　年　　月　　日</t>
    <rPh sb="0" eb="1">
      <t>レイ</t>
    </rPh>
    <rPh sb="1" eb="2">
      <t>ワ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</si>
  <si>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4"/>
  </si>
  <si>
    <t>令和5年度…　　％　　／　　令和6年度…　　％</t>
    <rPh sb="0" eb="1">
      <t>レイ</t>
    </rPh>
    <rPh sb="1" eb="2">
      <t>ワ</t>
    </rPh>
    <rPh sb="3" eb="5">
      <t>ネンド</t>
    </rPh>
    <rPh sb="5" eb="7">
      <t>ヘイネンド</t>
    </rPh>
    <rPh sb="14" eb="15">
      <t>レイ</t>
    </rPh>
    <rPh sb="15" eb="16">
      <t>ワ</t>
    </rPh>
    <rPh sb="17" eb="19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</si>
</sst>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);[Red]\(#,##0\)"/>
    <numFmt numFmtId="177" formatCode="[$-F400]h:mm:ss\ AM/PM"/>
    <numFmt numFmtId="178" formatCode="#,000;\-0;0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u/>
      <sz val="13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20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335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/>
    <xf numFmtId="0" fontId="5" fillId="0" borderId="0" xfId="1" applyFont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 applyProtection="1">
      <alignment vertical="center"/>
      <protection locked="0"/>
    </xf>
    <xf numFmtId="0" fontId="2" fillId="0" borderId="0" xfId="1" applyFont="1" applyFill="1" applyBorder="1"/>
    <xf numFmtId="0" fontId="5" fillId="0" borderId="0" xfId="1" applyFont="1"/>
    <xf numFmtId="0" fontId="6" fillId="0" borderId="4" xfId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6" fillId="0" borderId="10" xfId="1" applyFont="1" applyBorder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0" fontId="7" fillId="0" borderId="11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0" fontId="2" fillId="0" borderId="8" xfId="1" applyFont="1" applyBorder="1" applyAlignment="1">
      <alignment vertical="center"/>
    </xf>
    <xf numFmtId="0" fontId="2" fillId="0" borderId="12" xfId="1" applyFont="1" applyBorder="1" applyProtection="1">
      <protection locked="0"/>
    </xf>
    <xf numFmtId="0" fontId="6" fillId="0" borderId="13" xfId="1" applyFont="1" applyBorder="1" applyAlignment="1">
      <alignment horizontal="left" vertical="center"/>
    </xf>
    <xf numFmtId="0" fontId="2" fillId="0" borderId="8" xfId="1" applyFont="1" applyBorder="1" applyAlignment="1">
      <alignment horizontal="left"/>
    </xf>
    <xf numFmtId="0" fontId="7" fillId="0" borderId="8" xfId="1" applyFont="1" applyBorder="1" applyAlignment="1">
      <alignment horizontal="left" vertical="center"/>
    </xf>
    <xf numFmtId="0" fontId="6" fillId="0" borderId="14" xfId="1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/>
    </xf>
    <xf numFmtId="0" fontId="6" fillId="0" borderId="15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7" fillId="0" borderId="20" xfId="1" applyFont="1" applyBorder="1" applyAlignment="1">
      <alignment horizontal="left" vertical="center"/>
    </xf>
    <xf numFmtId="0" fontId="7" fillId="0" borderId="17" xfId="1" applyFont="1" applyBorder="1" applyAlignment="1">
      <alignment horizontal="left" vertical="center"/>
    </xf>
    <xf numFmtId="49" fontId="6" fillId="0" borderId="20" xfId="1" applyNumberFormat="1" applyFont="1" applyBorder="1" applyAlignment="1">
      <alignment horizontal="left" vertical="center"/>
    </xf>
    <xf numFmtId="0" fontId="6" fillId="0" borderId="20" xfId="1" applyFont="1" applyBorder="1" applyAlignment="1">
      <alignment horizontal="left" vertical="center"/>
    </xf>
    <xf numFmtId="0" fontId="2" fillId="0" borderId="17" xfId="1" applyFont="1" applyBorder="1" applyAlignment="1">
      <alignment vertical="center"/>
    </xf>
    <xf numFmtId="0" fontId="2" fillId="0" borderId="21" xfId="1" applyFont="1" applyBorder="1" applyAlignment="1" applyProtection="1">
      <alignment vertical="center"/>
      <protection locked="0"/>
    </xf>
    <xf numFmtId="0" fontId="2" fillId="0" borderId="0" xfId="1" applyFont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 applyProtection="1">
      <alignment vertical="center"/>
      <protection locked="0"/>
    </xf>
    <xf numFmtId="0" fontId="5" fillId="2" borderId="22" xfId="1" applyFont="1" applyFill="1" applyBorder="1" applyAlignment="1">
      <alignment horizontal="center" vertical="center" wrapText="1"/>
    </xf>
    <xf numFmtId="0" fontId="5" fillId="2" borderId="26" xfId="1" applyFont="1" applyFill="1" applyBorder="1" applyAlignment="1">
      <alignment horizontal="center" vertical="center" wrapText="1"/>
    </xf>
    <xf numFmtId="0" fontId="8" fillId="2" borderId="26" xfId="1" applyFont="1" applyFill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center" vertical="center" wrapText="1"/>
    </xf>
    <xf numFmtId="0" fontId="5" fillId="0" borderId="26" xfId="1" applyFont="1" applyFill="1" applyBorder="1" applyAlignment="1" applyProtection="1">
      <alignment horizontal="center" vertical="center" wrapText="1"/>
      <protection locked="0"/>
    </xf>
    <xf numFmtId="0" fontId="9" fillId="2" borderId="27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2" borderId="30" xfId="1" applyFont="1" applyFill="1" applyBorder="1" applyAlignment="1" applyProtection="1">
      <alignment horizontal="center" vertical="center" wrapText="1"/>
      <protection locked="0"/>
    </xf>
    <xf numFmtId="0" fontId="5" fillId="2" borderId="30" xfId="1" applyFont="1" applyFill="1" applyBorder="1" applyAlignment="1">
      <alignment horizontal="center" vertical="center" wrapText="1"/>
    </xf>
    <xf numFmtId="0" fontId="5" fillId="2" borderId="28" xfId="1" applyFont="1" applyFill="1" applyBorder="1" applyAlignment="1">
      <alignment horizontal="center" vertical="center" wrapText="1"/>
    </xf>
    <xf numFmtId="0" fontId="5" fillId="2" borderId="32" xfId="1" applyFont="1" applyFill="1" applyBorder="1" applyAlignment="1">
      <alignment horizontal="center" vertical="center" wrapText="1"/>
    </xf>
    <xf numFmtId="0" fontId="10" fillId="2" borderId="32" xfId="1" applyFont="1" applyFill="1" applyBorder="1" applyAlignment="1">
      <alignment horizontal="center" vertical="center" wrapText="1"/>
    </xf>
    <xf numFmtId="0" fontId="10" fillId="2" borderId="31" xfId="1" applyFont="1" applyFill="1" applyBorder="1" applyAlignment="1">
      <alignment horizontal="center" vertical="center" wrapText="1"/>
    </xf>
    <xf numFmtId="0" fontId="10" fillId="2" borderId="16" xfId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33" xfId="1" applyFont="1" applyFill="1" applyBorder="1" applyAlignment="1">
      <alignment horizontal="center" vertical="center" wrapText="1"/>
    </xf>
    <xf numFmtId="0" fontId="10" fillId="2" borderId="17" xfId="1" applyFont="1" applyFill="1" applyBorder="1" applyAlignment="1">
      <alignment horizontal="center" vertical="center" wrapText="1"/>
    </xf>
    <xf numFmtId="0" fontId="10" fillId="2" borderId="34" xfId="1" applyFont="1" applyFill="1" applyBorder="1" applyAlignment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  <protection locked="0"/>
    </xf>
    <xf numFmtId="0" fontId="9" fillId="2" borderId="35" xfId="1" applyFont="1" applyFill="1" applyBorder="1" applyAlignment="1" applyProtection="1">
      <alignment horizontal="center" vertical="center" wrapText="1"/>
      <protection locked="0"/>
    </xf>
    <xf numFmtId="0" fontId="5" fillId="0" borderId="22" xfId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vertical="center" shrinkToFit="1"/>
    </xf>
    <xf numFmtId="0" fontId="5" fillId="0" borderId="36" xfId="1" applyFont="1" applyFill="1" applyBorder="1" applyAlignment="1">
      <alignment vertical="center" shrinkToFit="1"/>
    </xf>
    <xf numFmtId="0" fontId="5" fillId="0" borderId="37" xfId="1" applyFont="1" applyFill="1" applyBorder="1" applyAlignment="1" applyProtection="1">
      <alignment horizontal="center" vertical="center" shrinkToFit="1"/>
      <protection locked="0"/>
    </xf>
    <xf numFmtId="0" fontId="5" fillId="0" borderId="14" xfId="1" applyFont="1" applyFill="1" applyBorder="1" applyAlignment="1" applyProtection="1">
      <alignment horizontal="center" vertical="center" shrinkToFit="1"/>
      <protection locked="0"/>
    </xf>
    <xf numFmtId="0" fontId="5" fillId="0" borderId="4" xfId="1" applyFont="1" applyFill="1" applyBorder="1" applyAlignment="1">
      <alignment horizontal="center" vertical="center" shrinkToFit="1"/>
    </xf>
    <xf numFmtId="176" fontId="5" fillId="0" borderId="41" xfId="2" applyNumberFormat="1" applyFont="1" applyFill="1" applyBorder="1" applyAlignment="1">
      <alignment horizontal="right" vertical="center" shrinkToFit="1"/>
    </xf>
    <xf numFmtId="38" fontId="8" fillId="0" borderId="24" xfId="2" applyFont="1" applyFill="1" applyBorder="1" applyAlignment="1">
      <alignment horizontal="center" vertical="center" shrinkToFit="1"/>
    </xf>
    <xf numFmtId="38" fontId="8" fillId="0" borderId="23" xfId="2" applyFont="1" applyFill="1" applyBorder="1" applyAlignment="1">
      <alignment horizontal="center" vertical="center" shrinkToFit="1"/>
    </xf>
    <xf numFmtId="0" fontId="5" fillId="3" borderId="42" xfId="2" applyNumberFormat="1" applyFont="1" applyFill="1" applyBorder="1" applyAlignment="1">
      <alignment horizontal="right" vertical="center" shrinkToFit="1"/>
    </xf>
    <xf numFmtId="38" fontId="5" fillId="3" borderId="42" xfId="2" applyFont="1" applyFill="1" applyBorder="1" applyAlignment="1">
      <alignment horizontal="right" vertical="center" shrinkToFit="1"/>
    </xf>
    <xf numFmtId="176" fontId="5" fillId="3" borderId="42" xfId="2" applyNumberFormat="1" applyFont="1" applyFill="1" applyBorder="1" applyAlignment="1">
      <alignment horizontal="right" vertical="center" shrinkToFit="1"/>
    </xf>
    <xf numFmtId="38" fontId="8" fillId="0" borderId="43" xfId="2" applyFont="1" applyFill="1" applyBorder="1" applyAlignment="1">
      <alignment horizontal="center" vertical="center" shrinkToFit="1"/>
    </xf>
    <xf numFmtId="176" fontId="5" fillId="3" borderId="41" xfId="2" applyNumberFormat="1" applyFont="1" applyFill="1" applyBorder="1" applyAlignment="1">
      <alignment horizontal="right" vertical="center" shrinkToFit="1"/>
    </xf>
    <xf numFmtId="38" fontId="5" fillId="0" borderId="4" xfId="2" applyFont="1" applyFill="1" applyBorder="1" applyAlignment="1" applyProtection="1">
      <alignment vertical="center" shrinkToFit="1"/>
      <protection locked="0"/>
    </xf>
    <xf numFmtId="38" fontId="9" fillId="3" borderId="27" xfId="2" applyFont="1" applyFill="1" applyBorder="1" applyAlignment="1">
      <alignment vertical="center"/>
    </xf>
    <xf numFmtId="38" fontId="9" fillId="0" borderId="0" xfId="2" applyFont="1" applyFill="1" applyBorder="1" applyAlignment="1">
      <alignment vertical="center"/>
    </xf>
    <xf numFmtId="0" fontId="5" fillId="0" borderId="44" xfId="1" applyFont="1" applyFill="1" applyBorder="1" applyAlignment="1" applyProtection="1">
      <alignment horizontal="center" vertical="center"/>
      <protection locked="0"/>
    </xf>
    <xf numFmtId="0" fontId="5" fillId="0" borderId="45" xfId="1" applyFont="1" applyFill="1" applyBorder="1" applyAlignment="1">
      <alignment vertical="center" shrinkToFit="1"/>
    </xf>
    <xf numFmtId="0" fontId="5" fillId="0" borderId="46" xfId="1" applyFont="1" applyFill="1" applyBorder="1" applyAlignment="1">
      <alignment vertical="center" shrinkToFit="1"/>
    </xf>
    <xf numFmtId="0" fontId="5" fillId="0" borderId="47" xfId="1" applyFont="1" applyFill="1" applyBorder="1" applyAlignment="1" applyProtection="1">
      <alignment horizontal="center" vertical="center" shrinkToFit="1"/>
      <protection locked="0"/>
    </xf>
    <xf numFmtId="0" fontId="5" fillId="0" borderId="10" xfId="1" applyFont="1" applyFill="1" applyBorder="1" applyAlignment="1" applyProtection="1">
      <alignment horizontal="center" vertical="center" shrinkToFit="1"/>
      <protection locked="0"/>
    </xf>
    <xf numFmtId="0" fontId="5" fillId="0" borderId="10" xfId="1" applyFont="1" applyFill="1" applyBorder="1" applyAlignment="1">
      <alignment horizontal="center" vertical="center" shrinkToFit="1"/>
    </xf>
    <xf numFmtId="176" fontId="5" fillId="0" borderId="51" xfId="2" applyNumberFormat="1" applyFont="1" applyFill="1" applyBorder="1" applyAlignment="1">
      <alignment horizontal="right" vertical="center" shrinkToFit="1"/>
    </xf>
    <xf numFmtId="38" fontId="8" fillId="0" borderId="52" xfId="2" applyFont="1" applyFill="1" applyBorder="1" applyAlignment="1">
      <alignment horizontal="center" vertical="center" shrinkToFit="1"/>
    </xf>
    <xf numFmtId="38" fontId="8" fillId="0" borderId="45" xfId="2" applyFont="1" applyFill="1" applyBorder="1" applyAlignment="1">
      <alignment horizontal="center" vertical="center" shrinkToFit="1"/>
    </xf>
    <xf numFmtId="0" fontId="5" fillId="3" borderId="11" xfId="2" applyNumberFormat="1" applyFont="1" applyFill="1" applyBorder="1" applyAlignment="1">
      <alignment horizontal="right" vertical="center" shrinkToFit="1"/>
    </xf>
    <xf numFmtId="38" fontId="5" fillId="3" borderId="11" xfId="2" applyFont="1" applyFill="1" applyBorder="1" applyAlignment="1">
      <alignment horizontal="right" vertical="center" shrinkToFit="1"/>
    </xf>
    <xf numFmtId="176" fontId="5" fillId="3" borderId="11" xfId="2" applyNumberFormat="1" applyFont="1" applyFill="1" applyBorder="1" applyAlignment="1">
      <alignment horizontal="right" vertical="center" shrinkToFit="1"/>
    </xf>
    <xf numFmtId="38" fontId="8" fillId="0" borderId="53" xfId="2" applyFont="1" applyFill="1" applyBorder="1" applyAlignment="1">
      <alignment horizontal="center" vertical="center" shrinkToFit="1"/>
    </xf>
    <xf numFmtId="176" fontId="5" fillId="4" borderId="51" xfId="2" applyNumberFormat="1" applyFont="1" applyFill="1" applyBorder="1" applyAlignment="1">
      <alignment horizontal="right" vertical="center" shrinkToFit="1"/>
    </xf>
    <xf numFmtId="38" fontId="5" fillId="0" borderId="45" xfId="2" applyFont="1" applyFill="1" applyBorder="1" applyAlignment="1" applyProtection="1">
      <alignment vertical="center" shrinkToFit="1"/>
      <protection locked="0"/>
    </xf>
    <xf numFmtId="38" fontId="9" fillId="3" borderId="54" xfId="2" applyFont="1" applyFill="1" applyBorder="1" applyAlignment="1">
      <alignment vertical="center"/>
    </xf>
    <xf numFmtId="0" fontId="5" fillId="0" borderId="6" xfId="1" applyFont="1" applyFill="1" applyBorder="1" applyAlignment="1">
      <alignment vertical="center" shrinkToFit="1"/>
    </xf>
    <xf numFmtId="0" fontId="5" fillId="0" borderId="6" xfId="1" applyFont="1" applyFill="1" applyBorder="1" applyAlignment="1" applyProtection="1">
      <alignment horizontal="center" vertical="center" shrinkToFit="1"/>
      <protection locked="0"/>
    </xf>
    <xf numFmtId="0" fontId="5" fillId="0" borderId="13" xfId="1" applyFont="1" applyFill="1" applyBorder="1" applyAlignment="1" applyProtection="1">
      <alignment horizontal="center" vertical="center" shrinkToFit="1"/>
      <protection locked="0"/>
    </xf>
    <xf numFmtId="0" fontId="5" fillId="0" borderId="55" xfId="1" applyFont="1" applyFill="1" applyBorder="1" applyAlignment="1">
      <alignment horizontal="center" vertical="center" shrinkToFit="1"/>
    </xf>
    <xf numFmtId="38" fontId="8" fillId="0" borderId="13" xfId="2" applyFont="1" applyFill="1" applyBorder="1" applyAlignment="1">
      <alignment horizontal="center" vertical="center" shrinkToFit="1"/>
    </xf>
    <xf numFmtId="38" fontId="5" fillId="0" borderId="13" xfId="2" applyFont="1" applyFill="1" applyBorder="1" applyAlignment="1" applyProtection="1">
      <alignment vertical="center" shrinkToFit="1"/>
      <protection locked="0"/>
    </xf>
    <xf numFmtId="0" fontId="5" fillId="0" borderId="56" xfId="1" applyFont="1" applyFill="1" applyBorder="1" applyAlignment="1">
      <alignment horizontal="center" vertical="center" shrinkToFit="1"/>
    </xf>
    <xf numFmtId="176" fontId="5" fillId="0" borderId="7" xfId="2" applyNumberFormat="1" applyFont="1" applyFill="1" applyBorder="1" applyAlignment="1">
      <alignment horizontal="right" vertical="center" shrinkToFit="1"/>
    </xf>
    <xf numFmtId="38" fontId="8" fillId="0" borderId="9" xfId="2" applyFont="1" applyFill="1" applyBorder="1" applyAlignment="1">
      <alignment horizontal="center" vertical="center" shrinkToFit="1"/>
    </xf>
    <xf numFmtId="0" fontId="5" fillId="3" borderId="8" xfId="2" applyNumberFormat="1" applyFont="1" applyFill="1" applyBorder="1" applyAlignment="1">
      <alignment horizontal="right" vertical="center" shrinkToFit="1"/>
    </xf>
    <xf numFmtId="38" fontId="5" fillId="3" borderId="8" xfId="2" applyFont="1" applyFill="1" applyBorder="1" applyAlignment="1">
      <alignment horizontal="right" vertical="center" shrinkToFit="1"/>
    </xf>
    <xf numFmtId="176" fontId="5" fillId="3" borderId="8" xfId="2" applyNumberFormat="1" applyFont="1" applyFill="1" applyBorder="1" applyAlignment="1">
      <alignment horizontal="right" vertical="center" shrinkToFit="1"/>
    </xf>
    <xf numFmtId="38" fontId="8" fillId="0" borderId="12" xfId="2" applyFont="1" applyFill="1" applyBorder="1" applyAlignment="1">
      <alignment horizontal="center" vertical="center" shrinkToFit="1"/>
    </xf>
    <xf numFmtId="176" fontId="5" fillId="4" borderId="7" xfId="2" applyNumberFormat="1" applyFont="1" applyFill="1" applyBorder="1" applyAlignment="1">
      <alignment horizontal="right" vertical="center" shrinkToFit="1"/>
    </xf>
    <xf numFmtId="38" fontId="9" fillId="3" borderId="57" xfId="2" applyFont="1" applyFill="1" applyBorder="1" applyAlignment="1">
      <alignment vertical="center"/>
    </xf>
    <xf numFmtId="0" fontId="5" fillId="0" borderId="14" xfId="1" applyFont="1" applyFill="1" applyBorder="1" applyAlignment="1">
      <alignment horizontal="center" vertical="center" shrinkToFit="1"/>
    </xf>
    <xf numFmtId="0" fontId="5" fillId="0" borderId="58" xfId="1" applyFont="1" applyFill="1" applyBorder="1" applyAlignment="1" applyProtection="1">
      <alignment horizontal="center" vertical="center" shrinkToFit="1"/>
      <protection locked="0"/>
    </xf>
    <xf numFmtId="0" fontId="5" fillId="0" borderId="13" xfId="1" applyFont="1" applyFill="1" applyBorder="1" applyAlignment="1">
      <alignment horizontal="center" vertical="center" shrinkToFit="1"/>
    </xf>
    <xf numFmtId="176" fontId="5" fillId="3" borderId="59" xfId="2" applyNumberFormat="1" applyFont="1" applyFill="1" applyBorder="1" applyAlignment="1">
      <alignment horizontal="right" vertical="center" shrinkToFit="1"/>
    </xf>
    <xf numFmtId="0" fontId="5" fillId="0" borderId="44" xfId="1" applyFont="1" applyFill="1" applyBorder="1" applyAlignment="1" applyProtection="1">
      <alignment horizontal="center" vertical="top" textRotation="255"/>
      <protection locked="0"/>
    </xf>
    <xf numFmtId="0" fontId="5" fillId="0" borderId="32" xfId="1" applyFont="1" applyFill="1" applyBorder="1" applyAlignment="1" applyProtection="1">
      <alignment horizontal="center" vertical="center" shrinkToFit="1"/>
      <protection locked="0"/>
    </xf>
    <xf numFmtId="0" fontId="5" fillId="0" borderId="60" xfId="1" applyFont="1" applyFill="1" applyBorder="1" applyAlignment="1">
      <alignment horizontal="center" vertical="center" shrinkToFit="1"/>
    </xf>
    <xf numFmtId="176" fontId="5" fillId="0" borderId="64" xfId="2" applyNumberFormat="1" applyFont="1" applyFill="1" applyBorder="1" applyAlignment="1">
      <alignment horizontal="right" vertical="center" shrinkToFit="1"/>
    </xf>
    <xf numFmtId="38" fontId="8" fillId="0" borderId="29" xfId="2" applyFont="1" applyFill="1" applyBorder="1" applyAlignment="1">
      <alignment horizontal="center" vertical="center" shrinkToFit="1"/>
    </xf>
    <xf numFmtId="38" fontId="8" fillId="0" borderId="19" xfId="2" applyFont="1" applyFill="1" applyBorder="1" applyAlignment="1">
      <alignment horizontal="center" vertical="center" shrinkToFit="1"/>
    </xf>
    <xf numFmtId="0" fontId="5" fillId="3" borderId="20" xfId="2" applyNumberFormat="1" applyFont="1" applyFill="1" applyBorder="1" applyAlignment="1">
      <alignment horizontal="right" vertical="center" shrinkToFit="1"/>
    </xf>
    <xf numFmtId="176" fontId="5" fillId="3" borderId="20" xfId="2" applyNumberFormat="1" applyFont="1" applyFill="1" applyBorder="1" applyAlignment="1">
      <alignment horizontal="right" vertical="center" shrinkToFit="1"/>
    </xf>
    <xf numFmtId="38" fontId="8" fillId="0" borderId="66" xfId="2" applyFont="1" applyFill="1" applyBorder="1" applyAlignment="1">
      <alignment horizontal="center" vertical="center" shrinkToFit="1"/>
    </xf>
    <xf numFmtId="176" fontId="5" fillId="3" borderId="64" xfId="2" applyNumberFormat="1" applyFont="1" applyFill="1" applyBorder="1" applyAlignment="1">
      <alignment horizontal="right" vertical="center" shrinkToFit="1"/>
    </xf>
    <xf numFmtId="0" fontId="5" fillId="0" borderId="33" xfId="1" applyFont="1" applyBorder="1" applyAlignment="1" applyProtection="1">
      <alignment vertical="center" shrinkToFit="1"/>
      <protection locked="0"/>
    </xf>
    <xf numFmtId="38" fontId="9" fillId="3" borderId="35" xfId="2" applyFont="1" applyFill="1" applyBorder="1" applyAlignment="1">
      <alignment vertical="center"/>
    </xf>
    <xf numFmtId="0" fontId="5" fillId="0" borderId="44" xfId="1" applyFont="1" applyFill="1" applyBorder="1" applyAlignment="1" applyProtection="1">
      <alignment horizontal="center" vertical="top"/>
      <protection locked="0"/>
    </xf>
    <xf numFmtId="176" fontId="5" fillId="0" borderId="67" xfId="1" applyNumberFormat="1" applyFont="1" applyFill="1" applyBorder="1" applyAlignment="1">
      <alignment horizontal="right" vertical="center" shrinkToFit="1"/>
    </xf>
    <xf numFmtId="176" fontId="5" fillId="0" borderId="37" xfId="1" applyNumberFormat="1" applyFont="1" applyFill="1" applyBorder="1" applyAlignment="1">
      <alignment horizontal="right" vertical="center" shrinkToFit="1"/>
    </xf>
    <xf numFmtId="38" fontId="5" fillId="0" borderId="0" xfId="2" applyFont="1" applyFill="1" applyBorder="1" applyAlignment="1">
      <alignment horizontal="center" vertical="center"/>
    </xf>
    <xf numFmtId="176" fontId="5" fillId="0" borderId="75" xfId="1" applyNumberFormat="1" applyFont="1" applyFill="1" applyBorder="1" applyAlignment="1">
      <alignment horizontal="right" vertical="center" shrinkToFit="1"/>
    </xf>
    <xf numFmtId="176" fontId="5" fillId="0" borderId="6" xfId="1" applyNumberFormat="1" applyFont="1" applyFill="1" applyBorder="1" applyAlignment="1">
      <alignment horizontal="right" vertical="center" shrinkToFit="1"/>
    </xf>
    <xf numFmtId="0" fontId="5" fillId="0" borderId="28" xfId="1" applyFont="1" applyFill="1" applyBorder="1" applyAlignment="1" applyProtection="1">
      <alignment horizontal="center" vertical="top" textRotation="255"/>
      <protection locked="0"/>
    </xf>
    <xf numFmtId="176" fontId="5" fillId="3" borderId="16" xfId="1" applyNumberFormat="1" applyFont="1" applyFill="1" applyBorder="1" applyAlignment="1">
      <alignment horizontal="right" vertical="center" shrinkToFit="1"/>
    </xf>
    <xf numFmtId="176" fontId="5" fillId="3" borderId="81" xfId="1" applyNumberFormat="1" applyFont="1" applyFill="1" applyBorder="1" applyAlignment="1">
      <alignment horizontal="right" vertical="center" shrinkToFit="1"/>
    </xf>
    <xf numFmtId="176" fontId="5" fillId="0" borderId="21" xfId="1" applyNumberFormat="1" applyFont="1" applyFill="1" applyBorder="1" applyAlignment="1">
      <alignment horizontal="right" vertical="center" shrinkToFit="1"/>
    </xf>
    <xf numFmtId="176" fontId="5" fillId="3" borderId="82" xfId="1" applyNumberFormat="1" applyFont="1" applyFill="1" applyBorder="1" applyAlignment="1">
      <alignment horizontal="right" vertical="center" shrinkToFit="1"/>
    </xf>
    <xf numFmtId="38" fontId="5" fillId="3" borderId="82" xfId="1" applyNumberFormat="1" applyFont="1" applyFill="1" applyBorder="1" applyAlignment="1">
      <alignment vertical="center" shrinkToFit="1"/>
    </xf>
    <xf numFmtId="38" fontId="8" fillId="0" borderId="83" xfId="2" applyFont="1" applyFill="1" applyBorder="1" applyAlignment="1">
      <alignment horizontal="center" vertical="center"/>
    </xf>
    <xf numFmtId="38" fontId="5" fillId="3" borderId="28" xfId="2" applyFont="1" applyFill="1" applyBorder="1" applyAlignment="1">
      <alignment vertical="center"/>
    </xf>
    <xf numFmtId="176" fontId="5" fillId="0" borderId="32" xfId="2" applyNumberFormat="1" applyFont="1" applyFill="1" applyBorder="1" applyAlignment="1" applyProtection="1">
      <alignment horizontal="right" vertical="center" shrinkToFit="1"/>
      <protection locked="0"/>
    </xf>
    <xf numFmtId="38" fontId="9" fillId="3" borderId="81" xfId="2" applyFont="1" applyFill="1" applyBorder="1" applyAlignment="1">
      <alignment vertical="center"/>
    </xf>
    <xf numFmtId="0" fontId="5" fillId="0" borderId="0" xfId="1" applyFont="1" applyFill="1" applyBorder="1" applyAlignment="1" applyProtection="1">
      <alignment horizontal="center" vertical="top" textRotation="255"/>
      <protection locked="0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0" xfId="2" applyFont="1" applyFill="1" applyBorder="1" applyAlignment="1" applyProtection="1">
      <alignment vertical="center"/>
      <protection locked="0"/>
    </xf>
    <xf numFmtId="0" fontId="5" fillId="0" borderId="36" xfId="1" applyFont="1" applyFill="1" applyBorder="1" applyAlignment="1" applyProtection="1">
      <alignment horizontal="center" vertical="center" shrinkToFit="1"/>
      <protection locked="0"/>
    </xf>
    <xf numFmtId="0" fontId="5" fillId="0" borderId="4" xfId="1" applyFont="1" applyFill="1" applyBorder="1" applyAlignment="1" applyProtection="1">
      <alignment horizontal="center" vertical="center" shrinkToFit="1"/>
      <protection locked="0"/>
    </xf>
    <xf numFmtId="0" fontId="5" fillId="0" borderId="13" xfId="1" applyFont="1" applyFill="1" applyBorder="1" applyAlignment="1">
      <alignment vertical="center" shrinkToFit="1"/>
    </xf>
    <xf numFmtId="0" fontId="5" fillId="0" borderId="0" xfId="1" applyFont="1" applyFill="1" applyBorder="1" applyAlignment="1">
      <alignment horizontal="left"/>
    </xf>
    <xf numFmtId="38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protection locked="0"/>
    </xf>
    <xf numFmtId="38" fontId="9" fillId="0" borderId="0" xfId="2" applyFont="1" applyFill="1" applyBorder="1" applyAlignment="1" applyProtection="1">
      <alignment vertical="center"/>
      <protection locked="0"/>
    </xf>
    <xf numFmtId="0" fontId="5" fillId="0" borderId="0" xfId="1" applyFont="1" applyBorder="1" applyProtection="1"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5" fillId="2" borderId="30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13" fillId="0" borderId="0" xfId="1" applyFont="1" applyBorder="1" applyAlignment="1" applyProtection="1">
      <protection locked="0"/>
    </xf>
    <xf numFmtId="0" fontId="5" fillId="0" borderId="44" xfId="1" applyFont="1" applyFill="1" applyBorder="1" applyAlignment="1" applyProtection="1">
      <alignment horizontal="center" vertical="center" shrinkToFit="1"/>
      <protection locked="0"/>
    </xf>
    <xf numFmtId="0" fontId="5" fillId="0" borderId="37" xfId="1" applyFont="1" applyFill="1" applyBorder="1" applyAlignment="1">
      <alignment horizontal="center" vertical="center" shrinkToFit="1"/>
    </xf>
    <xf numFmtId="0" fontId="5" fillId="0" borderId="30" xfId="1" applyFont="1" applyFill="1" applyBorder="1" applyAlignment="1" applyProtection="1">
      <alignment horizontal="center" vertical="center" shrinkToFit="1"/>
      <protection locked="0"/>
    </xf>
    <xf numFmtId="0" fontId="5" fillId="0" borderId="77" xfId="1" applyFont="1" applyFill="1" applyBorder="1" applyAlignment="1">
      <alignment horizontal="center" vertical="center" shrinkToFit="1"/>
    </xf>
    <xf numFmtId="0" fontId="5" fillId="0" borderId="44" xfId="1" applyFont="1" applyFill="1" applyBorder="1" applyAlignment="1" applyProtection="1">
      <alignment horizontal="center" vertical="top" shrinkToFit="1"/>
      <protection locked="0"/>
    </xf>
    <xf numFmtId="176" fontId="5" fillId="0" borderId="67" xfId="1" applyNumberFormat="1" applyFont="1" applyFill="1" applyBorder="1" applyAlignment="1">
      <alignment vertical="center"/>
    </xf>
    <xf numFmtId="176" fontId="5" fillId="0" borderId="37" xfId="1" applyNumberFormat="1" applyFont="1" applyFill="1" applyBorder="1" applyAlignment="1">
      <alignment vertical="center"/>
    </xf>
    <xf numFmtId="0" fontId="5" fillId="0" borderId="44" xfId="1" applyFont="1" applyFill="1" applyBorder="1" applyAlignment="1" applyProtection="1">
      <alignment horizontal="center" vertical="top" textRotation="255" shrinkToFit="1"/>
      <protection locked="0"/>
    </xf>
    <xf numFmtId="176" fontId="5" fillId="0" borderId="75" xfId="1" applyNumberFormat="1" applyFont="1" applyFill="1" applyBorder="1" applyAlignment="1">
      <alignment vertical="center"/>
    </xf>
    <xf numFmtId="176" fontId="5" fillId="0" borderId="6" xfId="1" applyNumberFormat="1" applyFont="1" applyFill="1" applyBorder="1" applyAlignment="1">
      <alignment vertical="center"/>
    </xf>
    <xf numFmtId="0" fontId="5" fillId="0" borderId="28" xfId="1" applyFont="1" applyFill="1" applyBorder="1" applyAlignment="1" applyProtection="1">
      <alignment horizontal="center" vertical="top" textRotation="255" shrinkToFit="1"/>
      <protection locked="0"/>
    </xf>
    <xf numFmtId="176" fontId="5" fillId="3" borderId="16" xfId="1" applyNumberFormat="1" applyFont="1" applyFill="1" applyBorder="1" applyAlignment="1">
      <alignment vertical="center"/>
    </xf>
    <xf numFmtId="176" fontId="5" fillId="3" borderId="81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85" xfId="1" applyFont="1" applyFill="1" applyBorder="1" applyAlignment="1">
      <alignment horizontal="center" vertical="center"/>
    </xf>
    <xf numFmtId="0" fontId="5" fillId="0" borderId="83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 readingOrder="1"/>
    </xf>
    <xf numFmtId="0" fontId="5" fillId="0" borderId="88" xfId="1" applyFont="1" applyBorder="1" applyAlignment="1">
      <alignment vertical="center" shrinkToFit="1"/>
    </xf>
    <xf numFmtId="0" fontId="5" fillId="0" borderId="3" xfId="1" applyFont="1" applyFill="1" applyBorder="1" applyAlignment="1">
      <alignment horizontal="center" vertical="center"/>
    </xf>
    <xf numFmtId="176" fontId="5" fillId="3" borderId="5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center"/>
    </xf>
    <xf numFmtId="0" fontId="5" fillId="0" borderId="89" xfId="1" applyFont="1" applyBorder="1" applyAlignment="1">
      <alignment vertical="center" shrinkToFit="1"/>
    </xf>
    <xf numFmtId="0" fontId="5" fillId="0" borderId="52" xfId="1" applyFont="1" applyFill="1" applyBorder="1" applyAlignment="1">
      <alignment horizontal="center" vertical="center"/>
    </xf>
    <xf numFmtId="176" fontId="5" fillId="3" borderId="53" xfId="1" applyNumberFormat="1" applyFont="1" applyFill="1" applyBorder="1" applyAlignment="1">
      <alignment horizontal="right" vertical="center"/>
    </xf>
    <xf numFmtId="0" fontId="2" fillId="0" borderId="0" xfId="1" applyFont="1" applyFill="1"/>
    <xf numFmtId="0" fontId="5" fillId="0" borderId="0" xfId="1" applyFont="1" applyBorder="1" applyAlignment="1" applyProtection="1">
      <alignment vertical="center"/>
      <protection locked="0"/>
    </xf>
    <xf numFmtId="0" fontId="2" fillId="0" borderId="0" xfId="1" applyFont="1" applyFill="1" applyBorder="1" applyProtection="1">
      <protection locked="0"/>
    </xf>
    <xf numFmtId="0" fontId="2" fillId="0" borderId="0" xfId="1" applyFont="1" applyBorder="1" applyProtection="1">
      <protection locked="0"/>
    </xf>
    <xf numFmtId="0" fontId="5" fillId="0" borderId="75" xfId="1" applyFont="1" applyBorder="1" applyAlignment="1">
      <alignment vertical="center" shrinkToFit="1"/>
    </xf>
    <xf numFmtId="0" fontId="5" fillId="0" borderId="9" xfId="1" applyFont="1" applyFill="1" applyBorder="1" applyAlignment="1">
      <alignment horizontal="center" vertical="center"/>
    </xf>
    <xf numFmtId="176" fontId="5" fillId="3" borderId="12" xfId="1" applyNumberFormat="1" applyFont="1" applyFill="1" applyBorder="1" applyAlignment="1">
      <alignment horizontal="right" vertical="center"/>
    </xf>
    <xf numFmtId="0" fontId="2" fillId="0" borderId="0" xfId="1" applyFont="1" applyProtection="1">
      <protection locked="0"/>
    </xf>
    <xf numFmtId="0" fontId="2" fillId="0" borderId="0" xfId="1" applyFont="1" applyBorder="1"/>
    <xf numFmtId="0" fontId="2" fillId="0" borderId="0" xfId="1" applyFont="1" applyAlignment="1">
      <alignment vertical="center" readingOrder="1"/>
    </xf>
    <xf numFmtId="0" fontId="5" fillId="0" borderId="16" xfId="1" applyFont="1" applyBorder="1" applyAlignment="1">
      <alignment vertical="center" shrinkToFit="1"/>
    </xf>
    <xf numFmtId="0" fontId="5" fillId="0" borderId="18" xfId="1" applyFont="1" applyBorder="1" applyAlignment="1">
      <alignment horizontal="center" vertical="center"/>
    </xf>
    <xf numFmtId="178" fontId="9" fillId="3" borderId="21" xfId="1" applyNumberFormat="1" applyFont="1" applyFill="1" applyBorder="1" applyAlignment="1">
      <alignment horizontal="right" vertical="center"/>
    </xf>
    <xf numFmtId="0" fontId="7" fillId="0" borderId="5" xfId="1" applyFont="1" applyBorder="1" applyAlignment="1">
      <alignment horizontal="left" vertical="center"/>
    </xf>
    <xf numFmtId="0" fontId="2" fillId="0" borderId="15" xfId="1" applyFont="1" applyBorder="1" applyAlignment="1">
      <alignment vertical="center"/>
    </xf>
    <xf numFmtId="0" fontId="2" fillId="0" borderId="91" xfId="1" applyFont="1" applyBorder="1" applyProtection="1">
      <protection locked="0"/>
    </xf>
    <xf numFmtId="0" fontId="6" fillId="0" borderId="2" xfId="1" applyFont="1" applyBorder="1" applyAlignment="1">
      <alignment horizontal="left" vertical="center"/>
    </xf>
    <xf numFmtId="0" fontId="2" fillId="0" borderId="2" xfId="1" applyFont="1" applyBorder="1" applyAlignment="1">
      <alignment vertical="center"/>
    </xf>
    <xf numFmtId="0" fontId="2" fillId="0" borderId="5" xfId="1" applyFont="1" applyBorder="1" applyProtection="1">
      <protection locked="0"/>
    </xf>
    <xf numFmtId="0" fontId="6" fillId="2" borderId="1" xfId="1" applyFont="1" applyFill="1" applyBorder="1" applyAlignment="1">
      <alignment horizontal="distributed" vertical="center"/>
    </xf>
    <xf numFmtId="0" fontId="2" fillId="2" borderId="2" xfId="1" applyFont="1" applyFill="1" applyBorder="1" applyAlignment="1">
      <alignment horizontal="distributed"/>
    </xf>
    <xf numFmtId="0" fontId="2" fillId="2" borderId="3" xfId="1" applyFont="1" applyFill="1" applyBorder="1" applyAlignment="1">
      <alignment horizontal="distributed"/>
    </xf>
    <xf numFmtId="0" fontId="6" fillId="2" borderId="7" xfId="1" applyFont="1" applyFill="1" applyBorder="1" applyAlignment="1">
      <alignment horizontal="distributed" vertical="center"/>
    </xf>
    <xf numFmtId="0" fontId="2" fillId="2" borderId="8" xfId="1" applyFont="1" applyFill="1" applyBorder="1" applyAlignment="1">
      <alignment horizontal="distributed"/>
    </xf>
    <xf numFmtId="0" fontId="2" fillId="2" borderId="9" xfId="1" applyFont="1" applyFill="1" applyBorder="1" applyAlignment="1">
      <alignment horizontal="distributed"/>
    </xf>
    <xf numFmtId="0" fontId="6" fillId="2" borderId="59" xfId="1" applyFont="1" applyFill="1" applyBorder="1" applyAlignment="1">
      <alignment horizontal="distributed" vertical="center"/>
    </xf>
    <xf numFmtId="0" fontId="2" fillId="2" borderId="90" xfId="1" applyFont="1" applyFill="1" applyBorder="1" applyAlignment="1">
      <alignment horizontal="distributed"/>
    </xf>
    <xf numFmtId="0" fontId="15" fillId="2" borderId="7" xfId="1" applyFont="1" applyFill="1" applyBorder="1" applyAlignment="1">
      <alignment horizontal="distributed" vertical="center"/>
    </xf>
    <xf numFmtId="0" fontId="16" fillId="2" borderId="9" xfId="1" applyFont="1" applyFill="1" applyBorder="1" applyAlignment="1">
      <alignment horizontal="distributed"/>
    </xf>
    <xf numFmtId="0" fontId="5" fillId="0" borderId="0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 textRotation="255"/>
    </xf>
    <xf numFmtId="0" fontId="5" fillId="2" borderId="28" xfId="1" applyFont="1" applyFill="1" applyBorder="1" applyAlignment="1">
      <alignment horizontal="center" vertical="center" textRotation="255"/>
    </xf>
    <xf numFmtId="0" fontId="5" fillId="2" borderId="23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/>
    </xf>
    <xf numFmtId="0" fontId="5" fillId="2" borderId="29" xfId="1" applyFont="1" applyFill="1" applyBorder="1" applyAlignment="1">
      <alignment horizontal="center" vertical="center"/>
    </xf>
    <xf numFmtId="0" fontId="5" fillId="2" borderId="23" xfId="1" applyFont="1" applyFill="1" applyBorder="1" applyAlignment="1" applyProtection="1">
      <alignment horizontal="center" vertical="center" wrapText="1"/>
      <protection locked="0"/>
    </xf>
    <xf numFmtId="0" fontId="2" fillId="0" borderId="24" xfId="1" applyFont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center" vertical="center" textRotation="255"/>
    </xf>
    <xf numFmtId="0" fontId="5" fillId="2" borderId="31" xfId="1" applyFont="1" applyFill="1" applyBorder="1" applyAlignment="1">
      <alignment horizontal="center" vertical="center" textRotation="255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11" fillId="2" borderId="17" xfId="1" applyFont="1" applyFill="1" applyBorder="1" applyAlignment="1">
      <alignment horizontal="center" wrapText="1"/>
    </xf>
    <xf numFmtId="0" fontId="11" fillId="2" borderId="18" xfId="1" applyFont="1" applyFill="1" applyBorder="1" applyAlignment="1">
      <alignment horizontal="center" wrapText="1"/>
    </xf>
    <xf numFmtId="0" fontId="14" fillId="2" borderId="7" xfId="1" applyFont="1" applyFill="1" applyBorder="1" applyAlignment="1">
      <alignment horizontal="distributed" vertical="center"/>
    </xf>
    <xf numFmtId="0" fontId="14" fillId="2" borderId="9" xfId="1" applyFont="1" applyFill="1" applyBorder="1" applyAlignment="1">
      <alignment horizontal="distributed" vertical="center"/>
    </xf>
    <xf numFmtId="0" fontId="6" fillId="2" borderId="16" xfId="1" applyFont="1" applyFill="1" applyBorder="1" applyAlignment="1">
      <alignment horizontal="distributed" vertical="center"/>
    </xf>
    <xf numFmtId="0" fontId="6" fillId="2" borderId="17" xfId="1" applyFont="1" applyFill="1" applyBorder="1" applyAlignment="1">
      <alignment horizontal="distributed" vertical="center"/>
    </xf>
    <xf numFmtId="0" fontId="6" fillId="2" borderId="18" xfId="1" applyFont="1" applyFill="1" applyBorder="1" applyAlignment="1">
      <alignment horizontal="distributed" vertical="center"/>
    </xf>
    <xf numFmtId="0" fontId="6" fillId="2" borderId="64" xfId="1" applyFont="1" applyFill="1" applyBorder="1" applyAlignment="1">
      <alignment horizontal="distributed" vertical="center"/>
    </xf>
    <xf numFmtId="0" fontId="6" fillId="2" borderId="29" xfId="1" applyFont="1" applyFill="1" applyBorder="1" applyAlignment="1">
      <alignment horizontal="distributed" vertical="center"/>
    </xf>
    <xf numFmtId="0" fontId="5" fillId="0" borderId="46" xfId="1" applyFont="1" applyFill="1" applyBorder="1" applyAlignment="1">
      <alignment horizontal="center" vertical="center" shrinkToFit="1"/>
    </xf>
    <xf numFmtId="0" fontId="5" fillId="0" borderId="37" xfId="1" applyFont="1" applyFill="1" applyBorder="1" applyAlignment="1">
      <alignment horizontal="center" vertical="center" shrinkToFit="1"/>
    </xf>
    <xf numFmtId="40" fontId="5" fillId="0" borderId="11" xfId="2" applyNumberFormat="1" applyFont="1" applyFill="1" applyBorder="1" applyAlignment="1">
      <alignment horizontal="right" vertical="center" shrinkToFit="1"/>
    </xf>
    <xf numFmtId="40" fontId="5" fillId="0" borderId="52" xfId="2" applyNumberFormat="1" applyFont="1" applyFill="1" applyBorder="1" applyAlignment="1">
      <alignment horizontal="right" vertical="center" shrinkToFit="1"/>
    </xf>
    <xf numFmtId="0" fontId="5" fillId="0" borderId="13" xfId="1" applyFont="1" applyFill="1" applyBorder="1" applyAlignment="1">
      <alignment horizontal="center" vertical="center" shrinkToFit="1"/>
    </xf>
    <xf numFmtId="0" fontId="5" fillId="0" borderId="9" xfId="1" applyFont="1" applyFill="1" applyBorder="1" applyAlignment="1">
      <alignment horizontal="center" vertical="center" shrinkToFit="1"/>
    </xf>
    <xf numFmtId="40" fontId="5" fillId="0" borderId="8" xfId="2" applyNumberFormat="1" applyFont="1" applyFill="1" applyBorder="1" applyAlignment="1">
      <alignment horizontal="right" vertical="center" shrinkToFit="1"/>
    </xf>
    <xf numFmtId="40" fontId="5" fillId="0" borderId="9" xfId="2" applyNumberFormat="1" applyFont="1" applyFill="1" applyBorder="1" applyAlignment="1">
      <alignment horizontal="right" vertical="center" shrinkToFit="1"/>
    </xf>
    <xf numFmtId="38" fontId="5" fillId="0" borderId="73" xfId="2" applyFont="1" applyFill="1" applyBorder="1" applyAlignment="1">
      <alignment horizontal="center" vertical="center" shrinkToFit="1"/>
    </xf>
    <xf numFmtId="38" fontId="5" fillId="0" borderId="79" xfId="2" applyFont="1" applyFill="1" applyBorder="1" applyAlignment="1">
      <alignment horizontal="center" vertical="center" shrinkToFit="1"/>
    </xf>
    <xf numFmtId="0" fontId="5" fillId="0" borderId="6" xfId="1" applyFont="1" applyFill="1" applyBorder="1" applyAlignment="1">
      <alignment horizontal="center" vertical="center" shrinkToFit="1"/>
    </xf>
    <xf numFmtId="177" fontId="5" fillId="0" borderId="74" xfId="2" applyNumberFormat="1" applyFont="1" applyFill="1" applyBorder="1" applyAlignment="1" applyProtection="1">
      <alignment horizontal="center" vertical="center"/>
      <protection locked="0"/>
    </xf>
    <xf numFmtId="0" fontId="2" fillId="0" borderId="80" xfId="1" applyFont="1" applyBorder="1" applyAlignment="1">
      <alignment horizontal="center" vertical="center"/>
    </xf>
    <xf numFmtId="38" fontId="5" fillId="0" borderId="0" xfId="2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20" xfId="1" applyFont="1" applyFill="1" applyBorder="1" applyAlignment="1" applyProtection="1">
      <alignment vertical="center" shrinkToFit="1"/>
      <protection locked="0"/>
    </xf>
    <xf numFmtId="0" fontId="5" fillId="0" borderId="29" xfId="1" applyFont="1" applyFill="1" applyBorder="1" applyAlignment="1" applyProtection="1">
      <alignment vertical="center" shrinkToFit="1"/>
      <protection locked="0"/>
    </xf>
    <xf numFmtId="38" fontId="5" fillId="0" borderId="60" xfId="2" applyFont="1" applyFill="1" applyBorder="1" applyAlignment="1">
      <alignment horizontal="right" vertical="center" shrinkToFit="1"/>
    </xf>
    <xf numFmtId="0" fontId="5" fillId="0" borderId="62" xfId="1" applyFont="1" applyBorder="1" applyAlignment="1">
      <alignment horizontal="right" vertical="center" shrinkToFit="1"/>
    </xf>
    <xf numFmtId="0" fontId="5" fillId="0" borderId="65" xfId="1" applyFont="1" applyBorder="1" applyAlignment="1">
      <alignment horizontal="right" vertical="center" shrinkToFit="1"/>
    </xf>
    <xf numFmtId="0" fontId="5" fillId="0" borderId="2" xfId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176" fontId="5" fillId="0" borderId="68" xfId="1" applyNumberFormat="1" applyFont="1" applyFill="1" applyBorder="1" applyAlignment="1">
      <alignment horizontal="center" vertical="center" shrinkToFit="1"/>
    </xf>
    <xf numFmtId="176" fontId="5" fillId="0" borderId="76" xfId="1" applyNumberFormat="1" applyFont="1" applyFill="1" applyBorder="1" applyAlignment="1">
      <alignment horizontal="center" vertical="center" shrinkToFit="1"/>
    </xf>
    <xf numFmtId="176" fontId="5" fillId="0" borderId="77" xfId="1" applyNumberFormat="1" applyFont="1" applyFill="1" applyBorder="1" applyAlignment="1">
      <alignment horizontal="center" vertical="center" shrinkToFit="1"/>
    </xf>
    <xf numFmtId="38" fontId="5" fillId="0" borderId="69" xfId="2" applyFont="1" applyFill="1" applyBorder="1" applyAlignment="1">
      <alignment horizontal="center" vertical="center"/>
    </xf>
    <xf numFmtId="0" fontId="2" fillId="0" borderId="70" xfId="1" applyFont="1" applyBorder="1"/>
    <xf numFmtId="0" fontId="2" fillId="0" borderId="71" xfId="1" applyFont="1" applyBorder="1"/>
    <xf numFmtId="0" fontId="2" fillId="0" borderId="49" xfId="1" applyFont="1" applyBorder="1"/>
    <xf numFmtId="0" fontId="2" fillId="0" borderId="60" xfId="1" applyFont="1" applyBorder="1"/>
    <xf numFmtId="0" fontId="2" fillId="0" borderId="62" xfId="1" applyFont="1" applyBorder="1"/>
    <xf numFmtId="0" fontId="5" fillId="0" borderId="17" xfId="1" applyFont="1" applyFill="1" applyBorder="1" applyAlignment="1">
      <alignment horizontal="center" vertical="center"/>
    </xf>
    <xf numFmtId="176" fontId="5" fillId="0" borderId="38" xfId="1" applyNumberFormat="1" applyFont="1" applyFill="1" applyBorder="1" applyAlignment="1">
      <alignment horizontal="center" vertical="center" shrinkToFit="1"/>
    </xf>
    <xf numFmtId="176" fontId="5" fillId="0" borderId="39" xfId="1" applyNumberFormat="1" applyFont="1" applyFill="1" applyBorder="1" applyAlignment="1">
      <alignment horizontal="center" vertical="center" shrinkToFit="1"/>
    </xf>
    <xf numFmtId="176" fontId="5" fillId="0" borderId="40" xfId="1" applyNumberFormat="1" applyFont="1" applyFill="1" applyBorder="1" applyAlignment="1">
      <alignment horizontal="center" vertical="center" shrinkToFit="1"/>
    </xf>
    <xf numFmtId="176" fontId="5" fillId="0" borderId="48" xfId="1" applyNumberFormat="1" applyFont="1" applyFill="1" applyBorder="1" applyAlignment="1">
      <alignment horizontal="center" vertical="center" shrinkToFit="1"/>
    </xf>
    <xf numFmtId="176" fontId="5" fillId="0" borderId="49" xfId="1" applyNumberFormat="1" applyFont="1" applyFill="1" applyBorder="1" applyAlignment="1">
      <alignment horizontal="center" vertical="center" shrinkToFit="1"/>
    </xf>
    <xf numFmtId="176" fontId="5" fillId="0" borderId="50" xfId="1" applyNumberFormat="1" applyFont="1" applyFill="1" applyBorder="1" applyAlignment="1">
      <alignment horizontal="center" vertical="center" shrinkToFit="1"/>
    </xf>
    <xf numFmtId="176" fontId="5" fillId="0" borderId="61" xfId="1" applyNumberFormat="1" applyFont="1" applyFill="1" applyBorder="1" applyAlignment="1">
      <alignment horizontal="center" vertical="center" shrinkToFit="1"/>
    </xf>
    <xf numFmtId="176" fontId="5" fillId="0" borderId="62" xfId="1" applyNumberFormat="1" applyFont="1" applyFill="1" applyBorder="1" applyAlignment="1">
      <alignment horizontal="center" vertical="center" shrinkToFit="1"/>
    </xf>
    <xf numFmtId="176" fontId="5" fillId="0" borderId="63" xfId="1" applyNumberFormat="1" applyFont="1" applyFill="1" applyBorder="1" applyAlignment="1">
      <alignment horizontal="center" vertical="center" shrinkToFit="1"/>
    </xf>
    <xf numFmtId="40" fontId="5" fillId="0" borderId="42" xfId="2" applyNumberFormat="1" applyFont="1" applyFill="1" applyBorder="1" applyAlignment="1">
      <alignment horizontal="right" vertical="center" shrinkToFit="1"/>
    </xf>
    <xf numFmtId="40" fontId="5" fillId="0" borderId="24" xfId="2" applyNumberFormat="1" applyFont="1" applyFill="1" applyBorder="1" applyAlignment="1">
      <alignment horizontal="right" vertical="center" shrinkToFit="1"/>
    </xf>
    <xf numFmtId="0" fontId="2" fillId="0" borderId="71" xfId="1" applyFont="1" applyBorder="1" applyAlignment="1">
      <alignment horizontal="center"/>
    </xf>
    <xf numFmtId="0" fontId="2" fillId="0" borderId="50" xfId="1" applyFont="1" applyBorder="1"/>
    <xf numFmtId="177" fontId="5" fillId="0" borderId="72" xfId="2" applyNumberFormat="1" applyFont="1" applyFill="1" applyBorder="1" applyAlignment="1" applyProtection="1">
      <alignment horizontal="center" vertical="center"/>
      <protection locked="0"/>
    </xf>
    <xf numFmtId="0" fontId="2" fillId="0" borderId="78" xfId="1" applyFont="1" applyBorder="1" applyAlignment="1">
      <alignment horizontal="center" vertical="center"/>
    </xf>
    <xf numFmtId="38" fontId="9" fillId="0" borderId="75" xfId="2" applyFont="1" applyFill="1" applyBorder="1" applyAlignment="1">
      <alignment horizontal="right" vertical="center"/>
    </xf>
    <xf numFmtId="0" fontId="2" fillId="0" borderId="6" xfId="1" applyFont="1" applyFill="1" applyBorder="1" applyAlignment="1">
      <alignment horizontal="right" vertical="center"/>
    </xf>
    <xf numFmtId="0" fontId="2" fillId="0" borderId="55" xfId="1" applyFont="1" applyFill="1" applyBorder="1" applyAlignment="1">
      <alignment horizontal="right" vertical="center"/>
    </xf>
    <xf numFmtId="0" fontId="5" fillId="2" borderId="28" xfId="1" applyFont="1" applyFill="1" applyBorder="1" applyAlignment="1">
      <alignment vertical="center"/>
    </xf>
    <xf numFmtId="0" fontId="2" fillId="0" borderId="24" xfId="1" applyFont="1" applyBorder="1" applyAlignment="1">
      <alignment horizontal="center" vertical="center"/>
    </xf>
    <xf numFmtId="0" fontId="2" fillId="0" borderId="19" xfId="1" applyFont="1" applyBorder="1" applyAlignment="1">
      <alignment vertical="center"/>
    </xf>
    <xf numFmtId="0" fontId="2" fillId="0" borderId="29" xfId="1" applyFont="1" applyBorder="1" applyAlignment="1">
      <alignment vertical="center"/>
    </xf>
    <xf numFmtId="0" fontId="5" fillId="2" borderId="4" xfId="1" applyFont="1" applyFill="1" applyBorder="1" applyAlignment="1" applyProtection="1">
      <alignment horizontal="center" vertical="center"/>
      <protection locked="0"/>
    </xf>
    <xf numFmtId="0" fontId="5" fillId="2" borderId="3" xfId="1" applyFont="1" applyFill="1" applyBorder="1" applyAlignment="1">
      <alignment horizontal="center" vertical="center"/>
    </xf>
    <xf numFmtId="0" fontId="2" fillId="0" borderId="31" xfId="1" applyFont="1" applyBorder="1" applyAlignment="1">
      <alignment vertical="center"/>
    </xf>
    <xf numFmtId="0" fontId="9" fillId="2" borderId="41" xfId="1" applyFont="1" applyFill="1" applyBorder="1" applyAlignment="1">
      <alignment horizontal="center" vertical="center" wrapText="1"/>
    </xf>
    <xf numFmtId="0" fontId="9" fillId="2" borderId="42" xfId="1" applyFont="1" applyFill="1" applyBorder="1" applyAlignment="1">
      <alignment horizontal="center" vertical="center" wrapText="1"/>
    </xf>
    <xf numFmtId="0" fontId="9" fillId="2" borderId="43" xfId="1" applyFont="1" applyFill="1" applyBorder="1" applyAlignment="1">
      <alignment horizontal="center" vertical="center" wrapText="1"/>
    </xf>
    <xf numFmtId="0" fontId="9" fillId="2" borderId="64" xfId="1" applyFont="1" applyFill="1" applyBorder="1" applyAlignment="1" applyProtection="1">
      <alignment horizontal="center" vertical="center" wrapText="1"/>
      <protection locked="0"/>
    </xf>
    <xf numFmtId="0" fontId="9" fillId="2" borderId="20" xfId="1" applyFont="1" applyFill="1" applyBorder="1" applyAlignment="1" applyProtection="1">
      <alignment horizontal="center" vertical="center" wrapText="1"/>
      <protection locked="0"/>
    </xf>
    <xf numFmtId="0" fontId="9" fillId="2" borderId="66" xfId="1" applyFont="1" applyFill="1" applyBorder="1" applyAlignment="1" applyProtection="1">
      <alignment horizontal="center" vertical="center" wrapText="1"/>
      <protection locked="0"/>
    </xf>
    <xf numFmtId="38" fontId="9" fillId="0" borderId="29" xfId="2" applyFont="1" applyFill="1" applyBorder="1" applyAlignment="1">
      <alignment horizontal="right" vertical="center"/>
    </xf>
    <xf numFmtId="0" fontId="2" fillId="0" borderId="32" xfId="1" applyFont="1" applyFill="1" applyBorder="1" applyAlignment="1">
      <alignment horizontal="right" vertical="center"/>
    </xf>
    <xf numFmtId="0" fontId="2" fillId="0" borderId="31" xfId="1" applyFont="1" applyFill="1" applyBorder="1" applyAlignment="1">
      <alignment horizontal="right" vertical="center"/>
    </xf>
    <xf numFmtId="0" fontId="5" fillId="0" borderId="4" xfId="1" applyFont="1" applyFill="1" applyBorder="1" applyAlignment="1">
      <alignment horizontal="center" vertical="center" shrinkToFit="1"/>
    </xf>
    <xf numFmtId="0" fontId="5" fillId="0" borderId="2" xfId="1" applyFont="1" applyFill="1" applyBorder="1" applyAlignment="1">
      <alignment horizontal="center" vertical="center" shrinkToFit="1"/>
    </xf>
    <xf numFmtId="0" fontId="5" fillId="0" borderId="5" xfId="1" applyFont="1" applyFill="1" applyBorder="1" applyAlignment="1">
      <alignment horizontal="center" vertical="center" shrinkToFit="1"/>
    </xf>
    <xf numFmtId="176" fontId="5" fillId="0" borderId="73" xfId="1" applyNumberFormat="1" applyFont="1" applyFill="1" applyBorder="1" applyAlignment="1">
      <alignment horizontal="center" vertical="center" shrinkToFit="1"/>
    </xf>
    <xf numFmtId="176" fontId="5" fillId="0" borderId="84" xfId="1" applyNumberFormat="1" applyFont="1" applyFill="1" applyBorder="1" applyAlignment="1">
      <alignment horizontal="center" vertical="center" shrinkToFit="1"/>
    </xf>
    <xf numFmtId="38" fontId="5" fillId="0" borderId="38" xfId="2" applyFont="1" applyFill="1" applyBorder="1" applyAlignment="1">
      <alignment horizontal="center" vertical="center"/>
    </xf>
    <xf numFmtId="0" fontId="2" fillId="0" borderId="39" xfId="1" applyFont="1" applyBorder="1" applyAlignment="1">
      <alignment vertical="center"/>
    </xf>
    <xf numFmtId="0" fontId="2" fillId="0" borderId="40" xfId="1" applyFont="1" applyBorder="1" applyAlignment="1">
      <alignment vertical="center"/>
    </xf>
    <xf numFmtId="0" fontId="2" fillId="0" borderId="48" xfId="1" applyFont="1" applyBorder="1" applyAlignment="1">
      <alignment vertical="center"/>
    </xf>
    <xf numFmtId="0" fontId="2" fillId="0" borderId="49" xfId="1" applyFont="1" applyBorder="1" applyAlignment="1">
      <alignment vertical="center"/>
    </xf>
    <xf numFmtId="0" fontId="2" fillId="0" borderId="50" xfId="1" applyFont="1" applyBorder="1" applyAlignment="1">
      <alignment vertical="center"/>
    </xf>
    <xf numFmtId="0" fontId="5" fillId="0" borderId="8" xfId="1" applyFont="1" applyFill="1" applyBorder="1" applyAlignment="1">
      <alignment horizontal="center" vertical="center" shrinkToFit="1"/>
    </xf>
    <xf numFmtId="0" fontId="5" fillId="0" borderId="12" xfId="1" applyFont="1" applyFill="1" applyBorder="1" applyAlignment="1">
      <alignment horizontal="center" vertical="center" shrinkToFit="1"/>
    </xf>
    <xf numFmtId="176" fontId="5" fillId="0" borderId="38" xfId="2" applyNumberFormat="1" applyFont="1" applyFill="1" applyBorder="1" applyAlignment="1">
      <alignment horizontal="center" vertical="center" shrinkToFit="1"/>
    </xf>
    <xf numFmtId="176" fontId="5" fillId="0" borderId="39" xfId="2" applyNumberFormat="1" applyFont="1" applyFill="1" applyBorder="1" applyAlignment="1">
      <alignment horizontal="center" vertical="center" shrinkToFit="1"/>
    </xf>
    <xf numFmtId="176" fontId="5" fillId="0" borderId="40" xfId="2" applyNumberFormat="1" applyFont="1" applyFill="1" applyBorder="1" applyAlignment="1">
      <alignment horizontal="center" vertical="center" shrinkToFit="1"/>
    </xf>
    <xf numFmtId="176" fontId="5" fillId="0" borderId="48" xfId="2" applyNumberFormat="1" applyFont="1" applyFill="1" applyBorder="1" applyAlignment="1">
      <alignment horizontal="center" vertical="center" shrinkToFit="1"/>
    </xf>
    <xf numFmtId="176" fontId="5" fillId="0" borderId="49" xfId="2" applyNumberFormat="1" applyFont="1" applyFill="1" applyBorder="1" applyAlignment="1">
      <alignment horizontal="center" vertical="center" shrinkToFit="1"/>
    </xf>
    <xf numFmtId="176" fontId="5" fillId="0" borderId="50" xfId="2" applyNumberFormat="1" applyFont="1" applyFill="1" applyBorder="1" applyAlignment="1">
      <alignment horizontal="center" vertical="center" shrinkToFit="1"/>
    </xf>
    <xf numFmtId="176" fontId="5" fillId="0" borderId="61" xfId="2" applyNumberFormat="1" applyFont="1" applyFill="1" applyBorder="1" applyAlignment="1">
      <alignment horizontal="center" vertical="center" shrinkToFit="1"/>
    </xf>
    <xf numFmtId="176" fontId="5" fillId="0" borderId="62" xfId="2" applyNumberFormat="1" applyFont="1" applyFill="1" applyBorder="1" applyAlignment="1">
      <alignment horizontal="center" vertical="center" shrinkToFit="1"/>
    </xf>
    <xf numFmtId="176" fontId="5" fillId="0" borderId="63" xfId="2" applyNumberFormat="1" applyFont="1" applyFill="1" applyBorder="1" applyAlignment="1">
      <alignment horizontal="center" vertical="center" shrinkToFit="1"/>
    </xf>
    <xf numFmtId="38" fontId="9" fillId="0" borderId="67" xfId="2" applyFont="1" applyFill="1" applyBorder="1" applyAlignment="1">
      <alignment vertical="center"/>
    </xf>
    <xf numFmtId="0" fontId="2" fillId="0" borderId="37" xfId="1" applyFont="1" applyFill="1" applyBorder="1" applyAlignment="1">
      <alignment vertical="center"/>
    </xf>
    <xf numFmtId="0" fontId="2" fillId="0" borderId="56" xfId="1" applyFont="1" applyFill="1" applyBorder="1" applyAlignment="1">
      <alignment vertical="center"/>
    </xf>
    <xf numFmtId="38" fontId="9" fillId="0" borderId="7" xfId="2" applyFont="1" applyFill="1" applyBorder="1" applyAlignment="1">
      <alignment horizontal="right" vertical="center"/>
    </xf>
    <xf numFmtId="38" fontId="9" fillId="0" borderId="8" xfId="2" applyFont="1" applyFill="1" applyBorder="1" applyAlignment="1">
      <alignment horizontal="right" vertical="center"/>
    </xf>
    <xf numFmtId="38" fontId="9" fillId="0" borderId="12" xfId="2" applyFont="1" applyFill="1" applyBorder="1" applyAlignment="1">
      <alignment horizontal="right" vertical="center"/>
    </xf>
    <xf numFmtId="38" fontId="9" fillId="0" borderId="67" xfId="2" applyFont="1" applyFill="1" applyBorder="1" applyAlignment="1">
      <alignment horizontal="right" vertical="center"/>
    </xf>
    <xf numFmtId="0" fontId="2" fillId="0" borderId="37" xfId="1" applyFont="1" applyFill="1" applyBorder="1" applyAlignment="1">
      <alignment horizontal="right" vertical="center"/>
    </xf>
    <xf numFmtId="0" fontId="2" fillId="0" borderId="56" xfId="1" applyFont="1" applyFill="1" applyBorder="1" applyAlignment="1">
      <alignment horizontal="right" vertical="center"/>
    </xf>
    <xf numFmtId="0" fontId="5" fillId="0" borderId="33" xfId="1" applyFont="1" applyFill="1" applyBorder="1" applyAlignment="1">
      <alignment horizontal="center" vertical="center" shrinkToFit="1"/>
    </xf>
    <xf numFmtId="0" fontId="5" fillId="0" borderId="17" xfId="1" applyFont="1" applyFill="1" applyBorder="1" applyAlignment="1">
      <alignment horizontal="center" vertical="center" shrinkToFit="1"/>
    </xf>
    <xf numFmtId="0" fontId="5" fillId="0" borderId="21" xfId="1" applyFont="1" applyFill="1" applyBorder="1" applyAlignment="1">
      <alignment horizontal="center" vertical="center" shrinkToFit="1"/>
    </xf>
    <xf numFmtId="38" fontId="9" fillId="3" borderId="85" xfId="2" applyFont="1" applyFill="1" applyBorder="1" applyAlignment="1">
      <alignment vertical="center"/>
    </xf>
    <xf numFmtId="0" fontId="2" fillId="3" borderId="86" xfId="1" applyFont="1" applyFill="1" applyBorder="1" applyAlignment="1">
      <alignment vertical="center"/>
    </xf>
    <xf numFmtId="0" fontId="2" fillId="3" borderId="87" xfId="1" applyFont="1" applyFill="1" applyBorder="1" applyAlignment="1">
      <alignment vertical="center"/>
    </xf>
    <xf numFmtId="0" fontId="5" fillId="0" borderId="0" xfId="1" applyFont="1" applyBorder="1" applyAlignment="1" applyProtection="1">
      <alignment horizontal="center" vertical="center"/>
      <protection locked="0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819150</xdr:colOff>
      <xdr:row>28</xdr:row>
      <xdr:rowOff>247650</xdr:rowOff>
    </xdr:from>
    <xdr:to>
      <xdr:col>30</xdr:col>
      <xdr:colOff>619125</xdr:colOff>
      <xdr:row>46</xdr:row>
      <xdr:rowOff>257175</xdr:rowOff>
    </xdr:to>
    <xdr:sp macro="" textlink="">
      <xdr:nvSpPr>
        <xdr:cNvPr id="2" name="AutoShape 2285"/>
        <xdr:cNvSpPr>
          <a:spLocks noChangeAspect="1" noChangeArrowheads="1"/>
        </xdr:cNvSpPr>
      </xdr:nvSpPr>
      <xdr:spPr bwMode="auto">
        <a:xfrm>
          <a:off x="11134725" y="8448675"/>
          <a:ext cx="10639425" cy="560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819150</xdr:colOff>
      <xdr:row>28</xdr:row>
      <xdr:rowOff>247650</xdr:rowOff>
    </xdr:from>
    <xdr:to>
      <xdr:col>30</xdr:col>
      <xdr:colOff>619125</xdr:colOff>
      <xdr:row>46</xdr:row>
      <xdr:rowOff>257175</xdr:rowOff>
    </xdr:to>
    <xdr:sp macro="" textlink="">
      <xdr:nvSpPr>
        <xdr:cNvPr id="3" name="AutoShape 2393"/>
        <xdr:cNvSpPr>
          <a:spLocks noChangeAspect="1" noChangeArrowheads="1"/>
        </xdr:cNvSpPr>
      </xdr:nvSpPr>
      <xdr:spPr bwMode="auto">
        <a:xfrm>
          <a:off x="11134725" y="8448675"/>
          <a:ext cx="10639425" cy="560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6" name="Line 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7" name="Line 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8" name="Line 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9" name="Line 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0" name="Line 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1" name="Line 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2" name="Line 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3" name="Line 1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4" name="Line 1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5" name="Line 1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6" name="Line 1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7" name="Line 1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8" name="Line 1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9" name="Line 1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0" name="Line 1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1" name="Line 1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2" name="Line 1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3" name="Line 2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4" name="Line 2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5" name="Line 2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6" name="Line 2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7" name="Line 2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8" name="Line 2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9" name="Line 2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0" name="Line 2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1" name="Line 2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2" name="Line 2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3" name="Line 3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4" name="Line 3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5" name="Line 3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6" name="Line 3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7" name="Line 3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8" name="Line 3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9" name="Line 3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0" name="Line 3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1" name="Line 3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2" name="Line 3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3" name="Line 4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4" name="Line 4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5" name="Line 4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6" name="Line 4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7" name="Line 4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8" name="Line 4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9" name="Line 4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0" name="Line 4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1" name="Line 4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2" name="Line 4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3" name="Line 5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4" name="Line 5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5" name="Line 5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6" name="Line 5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7" name="Line 5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8" name="Line 5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9" name="Line 5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60" name="Line 5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61" name="Line 5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62" name="Line 5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63" name="Line 6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64" name="Line 6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65" name="Line 6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66" name="Line 6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67" name="Line 6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68" name="Line 6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69" name="Line 6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70" name="Line 6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71" name="Line 6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72" name="Line 6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73" name="Line 7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74" name="Line 7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75" name="Line 7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76" name="Line 7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77" name="Line 7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78" name="Line 7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79" name="Line 7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80" name="Line 7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81" name="Line 7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82" name="Line 7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83" name="Line 8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84" name="Line 8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85" name="Line 8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86" name="Line 8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87" name="Line 8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88" name="Line 8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89" name="Line 8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90" name="Line 8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91" name="Line 8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92" name="Line 8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93" name="Line 9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94" name="Line 9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95" name="Line 9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96" name="Line 9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97" name="Line 9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98" name="Line 9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99" name="Line 9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00" name="Line 9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01" name="Line 9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02" name="Line 9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03" name="Line 10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04" name="Line 10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05" name="Line 10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06" name="Line 10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07" name="Line 10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08" name="Line 10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09" name="Line 10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10" name="Line 10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11" name="Line 10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12" name="Oval 109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13" name="Oval 110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14" name="Oval 111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15" name="Oval 112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16" name="Oval 113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17" name="Oval 114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18" name="Oval 115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19" name="Oval 116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20" name="Oval 117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21" name="Oval 118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22" name="Oval 119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23" name="Oval 120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24" name="Oval 121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25" name="Oval 122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26" name="Oval 123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27" name="Oval 124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28" name="Oval 125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29" name="Oval 126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30" name="Line 12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31" name="Line 12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32" name="Line 12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33" name="Line 13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34" name="Line 13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35" name="Line 13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36" name="Line 13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37" name="Line 13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38" name="Line 13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39" name="Line 13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40" name="Line 13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41" name="Line 13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42" name="Line 13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43" name="Line 14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44" name="Line 14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45" name="Line 14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46" name="Line 14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47" name="Line 14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48" name="Line 14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49" name="Line 14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50" name="Line 14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51" name="Line 14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52" name="Line 14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53" name="Line 15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54" name="Line 15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55" name="Line 15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56" name="Line 15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57" name="Line 15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58" name="Line 15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59" name="Line 15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60" name="Line 15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61" name="Line 15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62" name="Line 15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63" name="Line 16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64" name="Line 16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65" name="Line 16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66" name="Line 16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67" name="Line 16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68" name="Line 16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69" name="Line 16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70" name="Line 16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71" name="Line 16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72" name="Line 16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73" name="Line 17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74" name="Line 17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75" name="Line 17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76" name="Line 17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77" name="Line 17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78" name="Line 17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79" name="Line 17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80" name="Line 17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81" name="Line 17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82" name="Line 17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83" name="Line 18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84" name="Line 18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85" name="Line 18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86" name="Line 18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87" name="Line 18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88" name="Line 18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89" name="Line 18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90" name="Line 18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91" name="Line 18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92" name="Line 18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93" name="Line 19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94" name="Line 19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95" name="Line 19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96" name="Line 19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97" name="Line 19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98" name="Line 19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199" name="Line 19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00" name="Line 19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01" name="Line 19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02" name="Line 19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03" name="Line 20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04" name="Line 20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05" name="Line 20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06" name="Line 20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07" name="Line 20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08" name="Line 20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09" name="Line 20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10" name="Line 20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11" name="Line 20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12" name="Line 20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13" name="Line 21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14" name="Line 21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15" name="Line 21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16" name="Line 21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17" name="Line 21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18" name="Line 21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19" name="Line 21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20" name="Line 21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21" name="Line 21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22" name="Line 21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23" name="Line 22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24" name="Line 22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25" name="Line 22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26" name="Line 22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27" name="Line 22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28" name="Line 22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29" name="Line 22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30" name="Line 22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31" name="Line 22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32" name="Line 22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33" name="Line 23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34" name="Line 23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35" name="Line 23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36" name="Line 23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37" name="Line 23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38" name="Oval 235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39" name="Oval 236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40" name="Oval 237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41" name="Oval 238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42" name="Oval 239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43" name="Oval 240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44" name="Oval 241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45" name="Oval 242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46" name="Oval 243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47" name="Oval 244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48" name="Oval 245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49" name="Oval 246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14</xdr:col>
      <xdr:colOff>0</xdr:colOff>
      <xdr:row>37</xdr:row>
      <xdr:rowOff>28575</xdr:rowOff>
    </xdr:from>
    <xdr:to>
      <xdr:col>14</xdr:col>
      <xdr:colOff>0</xdr:colOff>
      <xdr:row>37</xdr:row>
      <xdr:rowOff>257175</xdr:rowOff>
    </xdr:to>
    <xdr:sp macro="" textlink="">
      <xdr:nvSpPr>
        <xdr:cNvPr id="250" name="Text Box 247"/>
        <xdr:cNvSpPr txBox="1">
          <a:spLocks noChangeArrowheads="1"/>
        </xdr:cNvSpPr>
      </xdr:nvSpPr>
      <xdr:spPr bwMode="auto">
        <a:xfrm>
          <a:off x="11658600" y="1115377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---「ユニット型」  ・  「従来型」</a:t>
          </a:r>
        </a:p>
      </xdr:txBody>
    </xdr:sp>
    <xdr:clientData/>
  </xdr:twoCellAnchor>
  <xdr:twoCellAnchor>
    <xdr:from>
      <xdr:col>14</xdr:col>
      <xdr:colOff>0</xdr:colOff>
      <xdr:row>38</xdr:row>
      <xdr:rowOff>28575</xdr:rowOff>
    </xdr:from>
    <xdr:to>
      <xdr:col>14</xdr:col>
      <xdr:colOff>0</xdr:colOff>
      <xdr:row>38</xdr:row>
      <xdr:rowOff>257175</xdr:rowOff>
    </xdr:to>
    <xdr:sp macro="" textlink="">
      <xdr:nvSpPr>
        <xdr:cNvPr id="251" name="Text Box 248"/>
        <xdr:cNvSpPr txBox="1">
          <a:spLocks noChangeArrowheads="1"/>
        </xdr:cNvSpPr>
      </xdr:nvSpPr>
      <xdr:spPr bwMode="auto">
        <a:xfrm>
          <a:off x="11658600" y="1142047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---「多少室」（多床室からユニット型へ）  ・  「個室」（非ユニット型の個室からユニット型へ）</a:t>
          </a:r>
        </a:p>
      </xdr:txBody>
    </xdr:sp>
    <xdr:clientData/>
  </xdr:twoCellAnchor>
  <xdr:twoCellAnchor>
    <xdr:from>
      <xdr:col>14</xdr:col>
      <xdr:colOff>0</xdr:colOff>
      <xdr:row>42</xdr:row>
      <xdr:rowOff>28575</xdr:rowOff>
    </xdr:from>
    <xdr:to>
      <xdr:col>14</xdr:col>
      <xdr:colOff>0</xdr:colOff>
      <xdr:row>43</xdr:row>
      <xdr:rowOff>9525</xdr:rowOff>
    </xdr:to>
    <xdr:sp macro="" textlink="">
      <xdr:nvSpPr>
        <xdr:cNvPr id="252" name="Text Box 249"/>
        <xdr:cNvSpPr txBox="1">
          <a:spLocks noChangeArrowheads="1"/>
        </xdr:cNvSpPr>
      </xdr:nvSpPr>
      <xdr:spPr bwMode="auto">
        <a:xfrm>
          <a:off x="11658600" y="12487275"/>
          <a:ext cx="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---「個室」（個室整備）  ・  「２人室」（２人室整備）</a:t>
          </a:r>
        </a:p>
        <a:p>
          <a:pPr algn="l" rtl="0">
            <a:defRPr sz="1000"/>
          </a:pPr>
          <a:endParaRPr lang="ja-JP" altLang="en-US" sz="13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0</xdr:colOff>
      <xdr:row>39</xdr:row>
      <xdr:rowOff>28575</xdr:rowOff>
    </xdr:from>
    <xdr:to>
      <xdr:col>14</xdr:col>
      <xdr:colOff>0</xdr:colOff>
      <xdr:row>39</xdr:row>
      <xdr:rowOff>238125</xdr:rowOff>
    </xdr:to>
    <xdr:sp macro="" textlink="">
      <xdr:nvSpPr>
        <xdr:cNvPr id="253" name="Text Box 250"/>
        <xdr:cNvSpPr txBox="1">
          <a:spLocks noChangeArrowheads="1"/>
        </xdr:cNvSpPr>
      </xdr:nvSpPr>
      <xdr:spPr bwMode="auto">
        <a:xfrm>
          <a:off x="11658600" y="11687175"/>
          <a:ext cx="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---「全室個室」（全室個室化）  ・  「全個室以外」（全室個室以外）</a:t>
          </a:r>
        </a:p>
      </xdr:txBody>
    </xdr:sp>
    <xdr:clientData/>
  </xdr:twoCellAnchor>
  <xdr:twoCellAnchor>
    <xdr:from>
      <xdr:col>15</xdr:col>
      <xdr:colOff>0</xdr:colOff>
      <xdr:row>44</xdr:row>
      <xdr:rowOff>0</xdr:rowOff>
    </xdr:from>
    <xdr:to>
      <xdr:col>15</xdr:col>
      <xdr:colOff>0</xdr:colOff>
      <xdr:row>44</xdr:row>
      <xdr:rowOff>0</xdr:rowOff>
    </xdr:to>
    <xdr:sp macro="" textlink="">
      <xdr:nvSpPr>
        <xdr:cNvPr id="254" name="Text Box 251"/>
        <xdr:cNvSpPr txBox="1">
          <a:spLocks noChangeArrowheads="1"/>
        </xdr:cNvSpPr>
      </xdr:nvSpPr>
      <xdr:spPr bwMode="auto">
        <a:xfrm>
          <a:off x="12058650" y="12992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---「ユニット型」を基本とする。</a:t>
          </a:r>
        </a:p>
      </xdr:txBody>
    </xdr:sp>
    <xdr:clientData/>
  </xdr:twoCellAnchor>
  <xdr:twoCellAnchor>
    <xdr:from>
      <xdr:col>15</xdr:col>
      <xdr:colOff>0</xdr:colOff>
      <xdr:row>44</xdr:row>
      <xdr:rowOff>38100</xdr:rowOff>
    </xdr:from>
    <xdr:to>
      <xdr:col>15</xdr:col>
      <xdr:colOff>0</xdr:colOff>
      <xdr:row>45</xdr:row>
      <xdr:rowOff>0</xdr:rowOff>
    </xdr:to>
    <xdr:sp macro="" textlink="">
      <xdr:nvSpPr>
        <xdr:cNvPr id="255" name="Text Box 252"/>
        <xdr:cNvSpPr txBox="1">
          <a:spLocks noChangeArrowheads="1"/>
        </xdr:cNvSpPr>
      </xdr:nvSpPr>
      <xdr:spPr bwMode="auto">
        <a:xfrm>
          <a:off x="12058650" y="13030200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---「多少室」（多床室からユニット型へ）  ・  「個室」（非ユニット型の個室からユニット型へ）</a:t>
          </a:r>
        </a:p>
      </xdr:txBody>
    </xdr:sp>
    <xdr:clientData/>
  </xdr:twoCellAnchor>
  <xdr:twoCellAnchor>
    <xdr:from>
      <xdr:col>15</xdr:col>
      <xdr:colOff>0</xdr:colOff>
      <xdr:row>44</xdr:row>
      <xdr:rowOff>0</xdr:rowOff>
    </xdr:from>
    <xdr:to>
      <xdr:col>15</xdr:col>
      <xdr:colOff>0</xdr:colOff>
      <xdr:row>44</xdr:row>
      <xdr:rowOff>0</xdr:rowOff>
    </xdr:to>
    <xdr:sp macro="" textlink="">
      <xdr:nvSpPr>
        <xdr:cNvPr id="256" name="Text Box 253"/>
        <xdr:cNvSpPr txBox="1">
          <a:spLocks noChangeArrowheads="1"/>
        </xdr:cNvSpPr>
      </xdr:nvSpPr>
      <xdr:spPr bwMode="auto">
        <a:xfrm>
          <a:off x="12058650" y="12992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---原則「個室」</a:t>
          </a:r>
        </a:p>
      </xdr:txBody>
    </xdr:sp>
    <xdr:clientData/>
  </xdr:twoCellAnchor>
  <xdr:twoCellAnchor editAs="oneCell">
    <xdr:from>
      <xdr:col>11</xdr:col>
      <xdr:colOff>819150</xdr:colOff>
      <xdr:row>30</xdr:row>
      <xdr:rowOff>178377</xdr:rowOff>
    </xdr:from>
    <xdr:to>
      <xdr:col>30</xdr:col>
      <xdr:colOff>619125</xdr:colOff>
      <xdr:row>48</xdr:row>
      <xdr:rowOff>159327</xdr:rowOff>
    </xdr:to>
    <xdr:sp macro="" textlink="">
      <xdr:nvSpPr>
        <xdr:cNvPr id="257" name="AutoShape 2285"/>
        <xdr:cNvSpPr>
          <a:spLocks noChangeAspect="1" noChangeArrowheads="1"/>
        </xdr:cNvSpPr>
      </xdr:nvSpPr>
      <xdr:spPr bwMode="auto">
        <a:xfrm>
          <a:off x="11279332" y="8802832"/>
          <a:ext cx="10693111" cy="54881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11</xdr:col>
      <xdr:colOff>819150</xdr:colOff>
      <xdr:row>30</xdr:row>
      <xdr:rowOff>247650</xdr:rowOff>
    </xdr:from>
    <xdr:to>
      <xdr:col>30</xdr:col>
      <xdr:colOff>619125</xdr:colOff>
      <xdr:row>48</xdr:row>
      <xdr:rowOff>228600</xdr:rowOff>
    </xdr:to>
    <xdr:sp macro="" textlink="">
      <xdr:nvSpPr>
        <xdr:cNvPr id="258" name="AutoShape 2393"/>
        <xdr:cNvSpPr>
          <a:spLocks noChangeAspect="1" noChangeArrowheads="1"/>
        </xdr:cNvSpPr>
      </xdr:nvSpPr>
      <xdr:spPr bwMode="auto">
        <a:xfrm>
          <a:off x="11134725" y="8982075"/>
          <a:ext cx="10639425" cy="557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59" name="Line 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60" name="Line 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61" name="Line 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62" name="Line 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63" name="Line 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64" name="Line 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65" name="Line 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66" name="Line 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67" name="Line 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68" name="Line 1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69" name="Line 1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70" name="Line 1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71" name="Line 1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72" name="Line 1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73" name="Line 1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74" name="Line 1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75" name="Line 1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76" name="Line 1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77" name="Line 1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78" name="Line 2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79" name="Line 2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80" name="Line 2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81" name="Line 2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82" name="Line 2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83" name="Line 2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84" name="Line 2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85" name="Line 2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86" name="Line 2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87" name="Line 2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88" name="Line 3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89" name="Line 3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90" name="Line 3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91" name="Line 3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92" name="Line 3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93" name="Line 3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94" name="Line 3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95" name="Line 3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96" name="Line 3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97" name="Line 3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98" name="Line 4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299" name="Line 4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00" name="Line 4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01" name="Line 4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02" name="Line 4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03" name="Line 4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04" name="Line 4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05" name="Line 4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06" name="Line 4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07" name="Line 4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08" name="Line 5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09" name="Line 5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10" name="Line 5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11" name="Line 5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12" name="Line 5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13" name="Line 5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14" name="Line 5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15" name="Line 5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16" name="Line 5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17" name="Line 5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18" name="Line 6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19" name="Line 6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20" name="Line 6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21" name="Line 6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22" name="Line 6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23" name="Line 6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24" name="Line 6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25" name="Line 6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26" name="Line 6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27" name="Line 6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28" name="Line 7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29" name="Line 7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30" name="Line 7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31" name="Line 7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32" name="Line 7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33" name="Line 7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34" name="Line 7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35" name="Line 7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36" name="Line 7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37" name="Line 7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38" name="Line 8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39" name="Line 8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40" name="Line 8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41" name="Line 8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42" name="Line 8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43" name="Line 8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44" name="Line 8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45" name="Line 8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46" name="Line 8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47" name="Line 8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48" name="Line 9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49" name="Line 9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50" name="Line 9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51" name="Line 9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52" name="Line 9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53" name="Line 9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54" name="Line 9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55" name="Line 9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56" name="Line 9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57" name="Line 9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58" name="Line 10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59" name="Line 10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60" name="Line 10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61" name="Line 10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62" name="Line 10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63" name="Line 10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64" name="Line 10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65" name="Line 10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66" name="Line 10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67" name="Oval 109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68" name="Oval 110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69" name="Oval 111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70" name="Oval 112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71" name="Oval 113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72" name="Oval 114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73" name="Oval 115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74" name="Oval 116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75" name="Oval 117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76" name="Oval 118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77" name="Oval 119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78" name="Oval 120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79" name="Oval 121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80" name="Oval 122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81" name="Oval 123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82" name="Oval 124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83" name="Oval 125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84" name="Oval 126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85" name="Line 12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86" name="Line 12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87" name="Line 12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88" name="Line 13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89" name="Line 13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90" name="Line 13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91" name="Line 13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92" name="Line 13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93" name="Line 13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94" name="Line 13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95" name="Line 13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96" name="Line 13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97" name="Line 13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98" name="Line 14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399" name="Line 14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00" name="Line 14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01" name="Line 14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02" name="Line 14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03" name="Line 14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04" name="Line 14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05" name="Line 14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06" name="Line 14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07" name="Line 14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08" name="Line 15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09" name="Line 15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10" name="Line 15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11" name="Line 15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12" name="Line 15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13" name="Line 15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14" name="Line 15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15" name="Line 15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16" name="Line 15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17" name="Line 15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18" name="Line 16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19" name="Line 16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20" name="Line 16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21" name="Line 16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22" name="Line 16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23" name="Line 16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24" name="Line 16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25" name="Line 16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26" name="Line 16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27" name="Line 16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28" name="Line 17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29" name="Line 17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30" name="Line 17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31" name="Line 17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32" name="Line 17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33" name="Line 17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34" name="Line 17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35" name="Line 17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36" name="Line 17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37" name="Line 17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38" name="Line 18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39" name="Line 18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40" name="Line 18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41" name="Line 18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42" name="Line 18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43" name="Line 18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44" name="Line 18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45" name="Line 187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46" name="Line 188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47" name="Line 189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48" name="Line 190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49" name="Line 191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50" name="Line 192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51" name="Line 19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52" name="Line 19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53" name="Line 19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54" name="Line 19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55" name="Line 19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56" name="Line 19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57" name="Line 19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58" name="Line 20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59" name="Line 20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60" name="Line 20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61" name="Line 20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62" name="Line 20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63" name="Line 20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64" name="Line 20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65" name="Line 20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66" name="Line 20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67" name="Line 20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68" name="Line 21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69" name="Line 21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70" name="Line 21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71" name="Line 21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72" name="Line 21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73" name="Line 215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74" name="Line 216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75" name="Line 21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76" name="Line 21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77" name="Line 21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78" name="Line 22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79" name="Line 22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80" name="Line 22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81" name="Line 223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82" name="Line 224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83" name="Line 225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84" name="Line 226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85" name="Line 227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86" name="Line 228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87" name="Line 229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88" name="Line 230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89" name="Line 231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90" name="Line 232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91" name="Line 233"/>
        <xdr:cNvSpPr>
          <a:spLocks noChangeShapeType="1"/>
        </xdr:cNvSpPr>
      </xdr:nvSpPr>
      <xdr:spPr bwMode="auto">
        <a:xfrm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92" name="Line 234"/>
        <xdr:cNvSpPr>
          <a:spLocks noChangeShapeType="1"/>
        </xdr:cNvSpPr>
      </xdr:nvSpPr>
      <xdr:spPr bwMode="auto">
        <a:xfrm flipH="1">
          <a:off x="18707100" y="614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93" name="Oval 235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94" name="Oval 236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95" name="Oval 237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96" name="Oval 238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97" name="Oval 239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98" name="Oval 240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499" name="Oval 241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00" name="Oval 242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01" name="Oval 243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02" name="Oval 244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03" name="Oval 245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28</xdr:col>
      <xdr:colOff>0</xdr:colOff>
      <xdr:row>20</xdr:row>
      <xdr:rowOff>0</xdr:rowOff>
    </xdr:from>
    <xdr:to>
      <xdr:col>28</xdr:col>
      <xdr:colOff>0</xdr:colOff>
      <xdr:row>20</xdr:row>
      <xdr:rowOff>0</xdr:rowOff>
    </xdr:to>
    <xdr:sp macro="" textlink="">
      <xdr:nvSpPr>
        <xdr:cNvPr id="504" name="Oval 246"/>
        <xdr:cNvSpPr>
          <a:spLocks noChangeArrowheads="1"/>
        </xdr:cNvSpPr>
      </xdr:nvSpPr>
      <xdr:spPr bwMode="auto">
        <a:xfrm>
          <a:off x="18707100" y="614362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14</xdr:col>
      <xdr:colOff>0</xdr:colOff>
      <xdr:row>41</xdr:row>
      <xdr:rowOff>28575</xdr:rowOff>
    </xdr:from>
    <xdr:to>
      <xdr:col>14</xdr:col>
      <xdr:colOff>0</xdr:colOff>
      <xdr:row>41</xdr:row>
      <xdr:rowOff>257175</xdr:rowOff>
    </xdr:to>
    <xdr:sp macro="" textlink="">
      <xdr:nvSpPr>
        <xdr:cNvPr id="505" name="Text Box 247"/>
        <xdr:cNvSpPr txBox="1">
          <a:spLocks noChangeArrowheads="1"/>
        </xdr:cNvSpPr>
      </xdr:nvSpPr>
      <xdr:spPr bwMode="auto">
        <a:xfrm>
          <a:off x="11658600" y="1222057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---「ユニット型」  ・  「従来型」</a:t>
          </a:r>
        </a:p>
      </xdr:txBody>
    </xdr:sp>
    <xdr:clientData/>
  </xdr:twoCellAnchor>
  <xdr:twoCellAnchor>
    <xdr:from>
      <xdr:col>14</xdr:col>
      <xdr:colOff>0</xdr:colOff>
      <xdr:row>42</xdr:row>
      <xdr:rowOff>28575</xdr:rowOff>
    </xdr:from>
    <xdr:to>
      <xdr:col>14</xdr:col>
      <xdr:colOff>0</xdr:colOff>
      <xdr:row>42</xdr:row>
      <xdr:rowOff>257175</xdr:rowOff>
    </xdr:to>
    <xdr:sp macro="" textlink="">
      <xdr:nvSpPr>
        <xdr:cNvPr id="506" name="Text Box 248"/>
        <xdr:cNvSpPr txBox="1">
          <a:spLocks noChangeArrowheads="1"/>
        </xdr:cNvSpPr>
      </xdr:nvSpPr>
      <xdr:spPr bwMode="auto">
        <a:xfrm>
          <a:off x="11658600" y="1248727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---「多少室」（多床室からユニット型へ）  ・  「個室」（非ユニット型の個室からユニット型へ）</a:t>
          </a:r>
        </a:p>
      </xdr:txBody>
    </xdr:sp>
    <xdr:clientData/>
  </xdr:twoCellAnchor>
  <xdr:twoCellAnchor>
    <xdr:from>
      <xdr:col>14</xdr:col>
      <xdr:colOff>0</xdr:colOff>
      <xdr:row>46</xdr:row>
      <xdr:rowOff>28575</xdr:rowOff>
    </xdr:from>
    <xdr:to>
      <xdr:col>14</xdr:col>
      <xdr:colOff>0</xdr:colOff>
      <xdr:row>47</xdr:row>
      <xdr:rowOff>9525</xdr:rowOff>
    </xdr:to>
    <xdr:sp macro="" textlink="">
      <xdr:nvSpPr>
        <xdr:cNvPr id="507" name="Text Box 249"/>
        <xdr:cNvSpPr txBox="1">
          <a:spLocks noChangeArrowheads="1"/>
        </xdr:cNvSpPr>
      </xdr:nvSpPr>
      <xdr:spPr bwMode="auto">
        <a:xfrm>
          <a:off x="11658600" y="13820775"/>
          <a:ext cx="0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---「個室」（個室整備）  ・  「２人室」（２人室整備）</a:t>
          </a:r>
        </a:p>
        <a:p>
          <a:pPr algn="l" rtl="0">
            <a:defRPr sz="1000"/>
          </a:pPr>
          <a:endParaRPr lang="ja-JP" altLang="en-US" sz="13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0</xdr:colOff>
      <xdr:row>43</xdr:row>
      <xdr:rowOff>28575</xdr:rowOff>
    </xdr:from>
    <xdr:to>
      <xdr:col>14</xdr:col>
      <xdr:colOff>0</xdr:colOff>
      <xdr:row>43</xdr:row>
      <xdr:rowOff>238125</xdr:rowOff>
    </xdr:to>
    <xdr:sp macro="" textlink="">
      <xdr:nvSpPr>
        <xdr:cNvPr id="508" name="Text Box 250"/>
        <xdr:cNvSpPr txBox="1">
          <a:spLocks noChangeArrowheads="1"/>
        </xdr:cNvSpPr>
      </xdr:nvSpPr>
      <xdr:spPr bwMode="auto">
        <a:xfrm>
          <a:off x="11658600" y="12753975"/>
          <a:ext cx="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---「全室個室」（全室個室化）  ・  「全個室以外」（全室個室以外）</a:t>
          </a:r>
        </a:p>
      </xdr:txBody>
    </xdr:sp>
    <xdr:clientData/>
  </xdr:twoCellAnchor>
  <xdr:twoCellAnchor>
    <xdr:from>
      <xdr:col>15</xdr:col>
      <xdr:colOff>0</xdr:colOff>
      <xdr:row>48</xdr:row>
      <xdr:rowOff>0</xdr:rowOff>
    </xdr:from>
    <xdr:to>
      <xdr:col>15</xdr:col>
      <xdr:colOff>0</xdr:colOff>
      <xdr:row>48</xdr:row>
      <xdr:rowOff>0</xdr:rowOff>
    </xdr:to>
    <xdr:sp macro="" textlink="">
      <xdr:nvSpPr>
        <xdr:cNvPr id="509" name="Text Box 251"/>
        <xdr:cNvSpPr txBox="1">
          <a:spLocks noChangeArrowheads="1"/>
        </xdr:cNvSpPr>
      </xdr:nvSpPr>
      <xdr:spPr bwMode="auto">
        <a:xfrm>
          <a:off x="12058650" y="14325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---「ユニット型」を基本とする。</a:t>
          </a:r>
        </a:p>
      </xdr:txBody>
    </xdr:sp>
    <xdr:clientData/>
  </xdr:twoCellAnchor>
  <xdr:twoCellAnchor>
    <xdr:from>
      <xdr:col>15</xdr:col>
      <xdr:colOff>0</xdr:colOff>
      <xdr:row>48</xdr:row>
      <xdr:rowOff>38100</xdr:rowOff>
    </xdr:from>
    <xdr:to>
      <xdr:col>15</xdr:col>
      <xdr:colOff>0</xdr:colOff>
      <xdr:row>49</xdr:row>
      <xdr:rowOff>0</xdr:rowOff>
    </xdr:to>
    <xdr:sp macro="" textlink="">
      <xdr:nvSpPr>
        <xdr:cNvPr id="510" name="Text Box 252"/>
        <xdr:cNvSpPr txBox="1">
          <a:spLocks noChangeArrowheads="1"/>
        </xdr:cNvSpPr>
      </xdr:nvSpPr>
      <xdr:spPr bwMode="auto">
        <a:xfrm>
          <a:off x="12058650" y="14363700"/>
          <a:ext cx="0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---「多少室」（多床室からユニット型へ）  ・  「個室」（非ユニット型の個室からユニット型へ）</a:t>
          </a:r>
        </a:p>
      </xdr:txBody>
    </xdr:sp>
    <xdr:clientData/>
  </xdr:twoCellAnchor>
  <xdr:twoCellAnchor>
    <xdr:from>
      <xdr:col>15</xdr:col>
      <xdr:colOff>0</xdr:colOff>
      <xdr:row>48</xdr:row>
      <xdr:rowOff>0</xdr:rowOff>
    </xdr:from>
    <xdr:to>
      <xdr:col>15</xdr:col>
      <xdr:colOff>0</xdr:colOff>
      <xdr:row>48</xdr:row>
      <xdr:rowOff>0</xdr:rowOff>
    </xdr:to>
    <xdr:sp macro="" textlink="">
      <xdr:nvSpPr>
        <xdr:cNvPr id="511" name="Text Box 253"/>
        <xdr:cNvSpPr txBox="1">
          <a:spLocks noChangeArrowheads="1"/>
        </xdr:cNvSpPr>
      </xdr:nvSpPr>
      <xdr:spPr bwMode="auto">
        <a:xfrm>
          <a:off x="12058650" y="14325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---原則「個室」</a:t>
          </a:r>
        </a:p>
      </xdr:txBody>
    </xdr:sp>
    <xdr:clientData/>
  </xdr:twoCellAnchor>
  <xdr:twoCellAnchor editAs="oneCell">
    <xdr:from>
      <xdr:col>5</xdr:col>
      <xdr:colOff>114300</xdr:colOff>
      <xdr:row>45</xdr:row>
      <xdr:rowOff>28575</xdr:rowOff>
    </xdr:from>
    <xdr:to>
      <xdr:col>18</xdr:col>
      <xdr:colOff>9525</xdr:colOff>
      <xdr:row>47</xdr:row>
      <xdr:rowOff>0</xdr:rowOff>
    </xdr:to>
    <xdr:pic>
      <xdr:nvPicPr>
        <xdr:cNvPr id="512" name="図 476"/>
        <xdr:cNvPicPr>
          <a:picLocks noChangeAspect="1" noChangeArrowheads="1"/>
          <a:extLst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1391" y="13103802"/>
          <a:ext cx="8883361" cy="7680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-1</xdr:colOff>
      <xdr:row>32</xdr:row>
      <xdr:rowOff>0</xdr:rowOff>
    </xdr:from>
    <xdr:to>
      <xdr:col>28</xdr:col>
      <xdr:colOff>678006</xdr:colOff>
      <xdr:row>34</xdr:row>
      <xdr:rowOff>238125</xdr:rowOff>
    </xdr:to>
    <xdr:pic>
      <xdr:nvPicPr>
        <xdr:cNvPr id="516" name="図 51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4454" y="9230591"/>
          <a:ext cx="7380143" cy="1225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35</xdr:row>
      <xdr:rowOff>121227</xdr:rowOff>
    </xdr:from>
    <xdr:to>
      <xdr:col>28</xdr:col>
      <xdr:colOff>865909</xdr:colOff>
      <xdr:row>44</xdr:row>
      <xdr:rowOff>34636</xdr:rowOff>
    </xdr:to>
    <xdr:pic>
      <xdr:nvPicPr>
        <xdr:cNvPr id="518" name="図 51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4455" y="10598727"/>
          <a:ext cx="7568045" cy="2251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5"/>
  </sheetPr>
  <dimension ref="A2:AD56"/>
  <sheetViews>
    <sheetView showGridLines="0" showZeros="0" tabSelected="1" zoomScale="55" zoomScaleNormal="55" zoomScaleSheetLayoutView="50" workbookViewId="0"/>
  </sheetViews>
  <sheetFormatPr defaultColWidth="9" defaultRowHeight="13.2" x14ac:dyDescent="0.2"/>
  <cols>
    <col min="1" max="1" width="2.6640625" style="4" customWidth="1"/>
    <col min="2" max="2" width="4.44140625" style="4" customWidth="1"/>
    <col min="3" max="3" width="20.21875" style="4" customWidth="1"/>
    <col min="4" max="4" width="12.44140625" style="4" customWidth="1"/>
    <col min="5" max="5" width="13.6640625" style="175" customWidth="1"/>
    <col min="6" max="6" width="17.88671875" style="175" customWidth="1"/>
    <col min="7" max="7" width="5.21875" style="4" customWidth="1"/>
    <col min="8" max="8" width="16.33203125" style="4" customWidth="1"/>
    <col min="9" max="9" width="16.6640625" style="4" customWidth="1"/>
    <col min="10" max="10" width="12.109375" style="4" customWidth="1"/>
    <col min="11" max="11" width="15.33203125" style="4" customWidth="1"/>
    <col min="12" max="12" width="11.88671875" style="4" customWidth="1"/>
    <col min="13" max="14" width="2.88671875" style="4" customWidth="1"/>
    <col min="15" max="15" width="5.21875" style="4" customWidth="1"/>
    <col min="16" max="17" width="2.88671875" style="4" customWidth="1"/>
    <col min="18" max="18" width="5.33203125" style="4" customWidth="1"/>
    <col min="19" max="20" width="2.88671875" style="4" customWidth="1"/>
    <col min="21" max="21" width="5.33203125" style="4" customWidth="1"/>
    <col min="22" max="23" width="2.88671875" style="4" customWidth="1"/>
    <col min="24" max="24" width="13.6640625" style="4" customWidth="1"/>
    <col min="25" max="25" width="3.109375" style="4" customWidth="1"/>
    <col min="26" max="26" width="15" style="4" customWidth="1"/>
    <col min="27" max="27" width="12.44140625" style="186" customWidth="1"/>
    <col min="28" max="28" width="18" style="4" customWidth="1"/>
    <col min="29" max="29" width="15.77734375" style="8" customWidth="1"/>
    <col min="30" max="30" width="13.33203125" style="4" customWidth="1"/>
    <col min="31" max="31" width="15.6640625" style="4" customWidth="1"/>
    <col min="32" max="32" width="16.109375" style="4" customWidth="1"/>
    <col min="33" max="16384" width="9" style="4"/>
  </cols>
  <sheetData>
    <row r="2" spans="2:30" ht="39.9" customHeight="1" thickBot="1" x14ac:dyDescent="0.25">
      <c r="B2" s="1" t="s">
        <v>85</v>
      </c>
      <c r="C2" s="2"/>
      <c r="D2" s="2"/>
      <c r="E2" s="3"/>
      <c r="F2" s="3"/>
      <c r="G2" s="2"/>
      <c r="I2" s="5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6"/>
      <c r="AA2" s="7"/>
      <c r="AD2" s="9"/>
    </row>
    <row r="3" spans="2:30" ht="25.5" customHeight="1" x14ac:dyDescent="0.2">
      <c r="B3" s="198" t="s">
        <v>91</v>
      </c>
      <c r="C3" s="199"/>
      <c r="D3" s="200"/>
      <c r="E3" s="10" t="s">
        <v>92</v>
      </c>
      <c r="F3" s="11"/>
      <c r="G3" s="11"/>
      <c r="H3" s="11"/>
      <c r="I3" s="11"/>
      <c r="J3" s="192"/>
      <c r="K3" s="198" t="s">
        <v>0</v>
      </c>
      <c r="L3" s="200"/>
      <c r="M3" s="10" t="s">
        <v>83</v>
      </c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6"/>
      <c r="AA3" s="197"/>
      <c r="AB3" s="2"/>
      <c r="AC3" s="12"/>
    </row>
    <row r="4" spans="2:30" ht="25.5" customHeight="1" x14ac:dyDescent="0.2">
      <c r="B4" s="201" t="s">
        <v>90</v>
      </c>
      <c r="C4" s="202"/>
      <c r="D4" s="203"/>
      <c r="E4" s="13" t="s">
        <v>84</v>
      </c>
      <c r="F4" s="14"/>
      <c r="G4" s="14"/>
      <c r="H4" s="15"/>
      <c r="I4" s="15"/>
      <c r="J4" s="15"/>
      <c r="K4" s="204" t="s">
        <v>88</v>
      </c>
      <c r="L4" s="205"/>
      <c r="M4" s="22" t="s">
        <v>100</v>
      </c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193"/>
      <c r="AA4" s="194"/>
      <c r="AB4" s="2"/>
      <c r="AC4" s="12"/>
    </row>
    <row r="5" spans="2:30" ht="25.5" customHeight="1" x14ac:dyDescent="0.2">
      <c r="B5" s="201" t="s">
        <v>2</v>
      </c>
      <c r="C5" s="202"/>
      <c r="D5" s="203"/>
      <c r="E5" s="19" t="s">
        <v>103</v>
      </c>
      <c r="F5" s="20"/>
      <c r="G5" s="21"/>
      <c r="H5" s="21"/>
      <c r="I5" s="21"/>
      <c r="J5" s="21"/>
      <c r="K5" s="206" t="s">
        <v>89</v>
      </c>
      <c r="L5" s="207"/>
      <c r="M5" s="24" t="s">
        <v>100</v>
      </c>
      <c r="N5" s="16"/>
      <c r="O5" s="16"/>
      <c r="P5" s="16"/>
      <c r="Q5" s="21"/>
      <c r="R5" s="21"/>
      <c r="S5" s="21"/>
      <c r="T5" s="21"/>
      <c r="U5" s="21"/>
      <c r="V5" s="21"/>
      <c r="W5" s="21"/>
      <c r="X5" s="21"/>
      <c r="Y5" s="21"/>
      <c r="Z5" s="17"/>
      <c r="AA5" s="18"/>
      <c r="AB5" s="2"/>
      <c r="AC5" s="12"/>
    </row>
    <row r="6" spans="2:30" ht="25.5" customHeight="1" x14ac:dyDescent="0.2">
      <c r="B6" s="201" t="s">
        <v>3</v>
      </c>
      <c r="C6" s="202"/>
      <c r="D6" s="203"/>
      <c r="E6" s="22"/>
      <c r="F6" s="23"/>
      <c r="G6" s="23"/>
      <c r="H6" s="23"/>
      <c r="I6" s="23"/>
      <c r="J6" s="23"/>
      <c r="K6" s="223" t="s">
        <v>87</v>
      </c>
      <c r="L6" s="224"/>
      <c r="M6" s="24" t="s">
        <v>101</v>
      </c>
      <c r="N6" s="24"/>
      <c r="O6" s="24"/>
      <c r="P6" s="24"/>
      <c r="Q6" s="23"/>
      <c r="R6" s="23"/>
      <c r="S6" s="23"/>
      <c r="T6" s="23"/>
      <c r="U6" s="23"/>
      <c r="V6" s="23"/>
      <c r="W6" s="23"/>
      <c r="X6" s="23"/>
      <c r="Y6" s="21"/>
      <c r="Z6" s="17"/>
      <c r="AA6" s="18"/>
      <c r="AB6" s="2"/>
      <c r="AC6" s="12"/>
      <c r="AD6" s="2"/>
    </row>
    <row r="7" spans="2:30" ht="25.5" customHeight="1" thickBot="1" x14ac:dyDescent="0.25">
      <c r="B7" s="225" t="s">
        <v>1</v>
      </c>
      <c r="C7" s="226"/>
      <c r="D7" s="227"/>
      <c r="E7" s="25" t="s">
        <v>86</v>
      </c>
      <c r="F7" s="26"/>
      <c r="G7" s="26"/>
      <c r="H7" s="27"/>
      <c r="I7" s="27"/>
      <c r="J7" s="27"/>
      <c r="K7" s="228" t="s">
        <v>4</v>
      </c>
      <c r="L7" s="229"/>
      <c r="M7" s="28" t="s">
        <v>102</v>
      </c>
      <c r="N7" s="29"/>
      <c r="O7" s="29"/>
      <c r="P7" s="29"/>
      <c r="Q7" s="26"/>
      <c r="R7" s="26"/>
      <c r="S7" s="26"/>
      <c r="T7" s="26"/>
      <c r="U7" s="26"/>
      <c r="V7" s="26"/>
      <c r="W7" s="26"/>
      <c r="X7" s="27"/>
      <c r="Y7" s="27"/>
      <c r="Z7" s="30"/>
      <c r="AA7" s="31"/>
      <c r="AB7" s="32"/>
      <c r="AC7" s="33"/>
      <c r="AD7" s="208"/>
    </row>
    <row r="8" spans="2:30" ht="14.25" customHeight="1" thickBot="1" x14ac:dyDescent="0.25">
      <c r="B8" s="2"/>
      <c r="C8" s="2"/>
      <c r="D8" s="2"/>
      <c r="E8" s="3"/>
      <c r="F8" s="3"/>
      <c r="G8" s="34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35"/>
      <c r="AB8" s="2"/>
      <c r="AC8" s="12"/>
      <c r="AD8" s="208"/>
    </row>
    <row r="9" spans="2:30" s="2" customFormat="1" ht="39.9" customHeight="1" x14ac:dyDescent="0.2">
      <c r="B9" s="209" t="s">
        <v>5</v>
      </c>
      <c r="C9" s="211" t="s">
        <v>6</v>
      </c>
      <c r="D9" s="212"/>
      <c r="E9" s="215" t="s">
        <v>7</v>
      </c>
      <c r="F9" s="216"/>
      <c r="G9" s="217" t="s">
        <v>8</v>
      </c>
      <c r="H9" s="36" t="s">
        <v>9</v>
      </c>
      <c r="I9" s="37" t="s">
        <v>10</v>
      </c>
      <c r="J9" s="38" t="s">
        <v>11</v>
      </c>
      <c r="K9" s="39" t="s">
        <v>12</v>
      </c>
      <c r="L9" s="219" t="s">
        <v>13</v>
      </c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36" t="s">
        <v>14</v>
      </c>
      <c r="AA9" s="40" t="s">
        <v>15</v>
      </c>
      <c r="AB9" s="41" t="s">
        <v>16</v>
      </c>
      <c r="AC9" s="42"/>
      <c r="AD9" s="43"/>
    </row>
    <row r="10" spans="2:30" s="2" customFormat="1" ht="39" customHeight="1" thickBot="1" x14ac:dyDescent="0.25">
      <c r="B10" s="210"/>
      <c r="C10" s="213"/>
      <c r="D10" s="214"/>
      <c r="E10" s="44" t="s">
        <v>17</v>
      </c>
      <c r="F10" s="45" t="s">
        <v>18</v>
      </c>
      <c r="G10" s="218"/>
      <c r="H10" s="46" t="s">
        <v>19</v>
      </c>
      <c r="I10" s="47" t="s">
        <v>20</v>
      </c>
      <c r="J10" s="48" t="s">
        <v>21</v>
      </c>
      <c r="K10" s="49" t="s">
        <v>22</v>
      </c>
      <c r="L10" s="50" t="s">
        <v>23</v>
      </c>
      <c r="M10" s="51"/>
      <c r="N10" s="51"/>
      <c r="O10" s="51" t="s">
        <v>24</v>
      </c>
      <c r="P10" s="51"/>
      <c r="Q10" s="51"/>
      <c r="R10" s="51" t="s">
        <v>25</v>
      </c>
      <c r="S10" s="51"/>
      <c r="T10" s="221" t="s">
        <v>26</v>
      </c>
      <c r="U10" s="221"/>
      <c r="V10" s="222"/>
      <c r="W10" s="52"/>
      <c r="X10" s="53" t="s">
        <v>27</v>
      </c>
      <c r="Y10" s="53"/>
      <c r="Z10" s="54" t="s">
        <v>28</v>
      </c>
      <c r="AA10" s="55" t="s">
        <v>29</v>
      </c>
      <c r="AB10" s="56" t="s">
        <v>98</v>
      </c>
      <c r="AC10" s="42"/>
      <c r="AD10" s="43"/>
    </row>
    <row r="11" spans="2:30" s="2" customFormat="1" ht="21" customHeight="1" x14ac:dyDescent="0.2">
      <c r="B11" s="57"/>
      <c r="C11" s="58" t="s">
        <v>93</v>
      </c>
      <c r="D11" s="59" t="s">
        <v>30</v>
      </c>
      <c r="E11" s="60" t="s">
        <v>94</v>
      </c>
      <c r="F11" s="61" t="s">
        <v>96</v>
      </c>
      <c r="G11" s="62">
        <v>80</v>
      </c>
      <c r="H11" s="263"/>
      <c r="I11" s="264"/>
      <c r="J11" s="264"/>
      <c r="K11" s="265"/>
      <c r="L11" s="63">
        <v>5000000</v>
      </c>
      <c r="M11" s="64" t="s">
        <v>31</v>
      </c>
      <c r="N11" s="65" t="s">
        <v>32</v>
      </c>
      <c r="O11" s="66">
        <f>B18</f>
        <v>25</v>
      </c>
      <c r="P11" s="64" t="s">
        <v>33</v>
      </c>
      <c r="Q11" s="65" t="s">
        <v>34</v>
      </c>
      <c r="R11" s="67">
        <f t="shared" ref="R11:R16" si="0">G11</f>
        <v>80</v>
      </c>
      <c r="S11" s="64" t="s">
        <v>35</v>
      </c>
      <c r="T11" s="65" t="s">
        <v>32</v>
      </c>
      <c r="U11" s="272">
        <v>1.5</v>
      </c>
      <c r="V11" s="273"/>
      <c r="W11" s="65" t="s">
        <v>36</v>
      </c>
      <c r="X11" s="68">
        <f>L11*(O11*0.01)*R11*U11</f>
        <v>150000000</v>
      </c>
      <c r="Y11" s="69" t="s">
        <v>31</v>
      </c>
      <c r="Z11" s="70">
        <f t="shared" ref="Z11:Z17" si="1">X11</f>
        <v>150000000</v>
      </c>
      <c r="AA11" s="71"/>
      <c r="AB11" s="72">
        <f t="shared" ref="AB11:AB17" si="2">ROUNDDOWN(Z11-AA11,-3)</f>
        <v>150000000</v>
      </c>
      <c r="AC11" s="73"/>
      <c r="AD11" s="73"/>
    </row>
    <row r="12" spans="2:30" s="2" customFormat="1" ht="21" customHeight="1" x14ac:dyDescent="0.2">
      <c r="B12" s="74"/>
      <c r="C12" s="75" t="s">
        <v>93</v>
      </c>
      <c r="D12" s="76" t="s">
        <v>37</v>
      </c>
      <c r="E12" s="77" t="s">
        <v>94</v>
      </c>
      <c r="F12" s="78" t="s">
        <v>96</v>
      </c>
      <c r="G12" s="79">
        <v>10</v>
      </c>
      <c r="H12" s="266"/>
      <c r="I12" s="267"/>
      <c r="J12" s="267"/>
      <c r="K12" s="268"/>
      <c r="L12" s="80">
        <v>5000000</v>
      </c>
      <c r="M12" s="81" t="s">
        <v>31</v>
      </c>
      <c r="N12" s="82" t="s">
        <v>32</v>
      </c>
      <c r="O12" s="83">
        <f>B18</f>
        <v>25</v>
      </c>
      <c r="P12" s="81" t="s">
        <v>33</v>
      </c>
      <c r="Q12" s="82" t="s">
        <v>32</v>
      </c>
      <c r="R12" s="84">
        <f t="shared" si="0"/>
        <v>10</v>
      </c>
      <c r="S12" s="81" t="s">
        <v>35</v>
      </c>
      <c r="T12" s="82" t="s">
        <v>38</v>
      </c>
      <c r="U12" s="232">
        <v>1.5</v>
      </c>
      <c r="V12" s="233"/>
      <c r="W12" s="82" t="s">
        <v>39</v>
      </c>
      <c r="X12" s="85">
        <f>L12*(O12*0.01)*R12*U12</f>
        <v>18750000</v>
      </c>
      <c r="Y12" s="86" t="s">
        <v>31</v>
      </c>
      <c r="Z12" s="87">
        <f t="shared" si="1"/>
        <v>18750000</v>
      </c>
      <c r="AA12" s="88"/>
      <c r="AB12" s="89">
        <f t="shared" si="2"/>
        <v>18750000</v>
      </c>
      <c r="AC12" s="73"/>
      <c r="AD12" s="73"/>
    </row>
    <row r="13" spans="2:30" s="2" customFormat="1" ht="21" customHeight="1" x14ac:dyDescent="0.2">
      <c r="B13" s="74"/>
      <c r="C13" s="230" t="s">
        <v>40</v>
      </c>
      <c r="D13" s="90" t="s">
        <v>30</v>
      </c>
      <c r="E13" s="91" t="s">
        <v>94</v>
      </c>
      <c r="F13" s="92" t="s">
        <v>96</v>
      </c>
      <c r="G13" s="93">
        <v>80</v>
      </c>
      <c r="H13" s="266"/>
      <c r="I13" s="267"/>
      <c r="J13" s="267"/>
      <c r="K13" s="268"/>
      <c r="L13" s="80">
        <v>1250000</v>
      </c>
      <c r="M13" s="81" t="s">
        <v>31</v>
      </c>
      <c r="N13" s="82" t="s">
        <v>41</v>
      </c>
      <c r="O13" s="83">
        <f>B18</f>
        <v>25</v>
      </c>
      <c r="P13" s="81" t="s">
        <v>33</v>
      </c>
      <c r="Q13" s="82" t="s">
        <v>32</v>
      </c>
      <c r="R13" s="84">
        <f t="shared" si="0"/>
        <v>80</v>
      </c>
      <c r="S13" s="81" t="s">
        <v>35</v>
      </c>
      <c r="T13" s="94" t="s">
        <v>38</v>
      </c>
      <c r="U13" s="236"/>
      <c r="V13" s="237"/>
      <c r="W13" s="82" t="s">
        <v>39</v>
      </c>
      <c r="X13" s="85">
        <f>L13*(O13*0.01)*R13</f>
        <v>25000000</v>
      </c>
      <c r="Y13" s="86" t="s">
        <v>31</v>
      </c>
      <c r="Z13" s="87">
        <f t="shared" si="1"/>
        <v>25000000</v>
      </c>
      <c r="AA13" s="95"/>
      <c r="AB13" s="89">
        <f t="shared" si="2"/>
        <v>25000000</v>
      </c>
      <c r="AC13" s="73"/>
      <c r="AD13" s="73"/>
    </row>
    <row r="14" spans="2:30" s="2" customFormat="1" ht="21" customHeight="1" x14ac:dyDescent="0.2">
      <c r="B14" s="74"/>
      <c r="C14" s="231"/>
      <c r="D14" s="90" t="s">
        <v>37</v>
      </c>
      <c r="E14" s="60" t="s">
        <v>94</v>
      </c>
      <c r="F14" s="61" t="s">
        <v>96</v>
      </c>
      <c r="G14" s="96">
        <v>10</v>
      </c>
      <c r="H14" s="266"/>
      <c r="I14" s="267"/>
      <c r="J14" s="267"/>
      <c r="K14" s="268"/>
      <c r="L14" s="97">
        <v>1250000</v>
      </c>
      <c r="M14" s="98" t="s">
        <v>31</v>
      </c>
      <c r="N14" s="94" t="s">
        <v>41</v>
      </c>
      <c r="O14" s="99">
        <f>B18</f>
        <v>25</v>
      </c>
      <c r="P14" s="98" t="s">
        <v>33</v>
      </c>
      <c r="Q14" s="94" t="s">
        <v>32</v>
      </c>
      <c r="R14" s="100">
        <f t="shared" si="0"/>
        <v>10</v>
      </c>
      <c r="S14" s="98" t="s">
        <v>35</v>
      </c>
      <c r="T14" s="82" t="s">
        <v>38</v>
      </c>
      <c r="U14" s="232"/>
      <c r="V14" s="233"/>
      <c r="W14" s="94" t="s">
        <v>39</v>
      </c>
      <c r="X14" s="101">
        <f>L14*(O14*0.01)*R14</f>
        <v>3125000</v>
      </c>
      <c r="Y14" s="102" t="s">
        <v>31</v>
      </c>
      <c r="Z14" s="103">
        <f t="shared" si="1"/>
        <v>3125000</v>
      </c>
      <c r="AA14" s="95"/>
      <c r="AB14" s="104">
        <f t="shared" si="2"/>
        <v>3125000</v>
      </c>
      <c r="AC14" s="73"/>
      <c r="AD14" s="73"/>
    </row>
    <row r="15" spans="2:30" s="2" customFormat="1" ht="21" customHeight="1" x14ac:dyDescent="0.2">
      <c r="B15" s="74">
        <v>5</v>
      </c>
      <c r="C15" s="234"/>
      <c r="D15" s="235"/>
      <c r="E15" s="60"/>
      <c r="F15" s="61"/>
      <c r="G15" s="105"/>
      <c r="H15" s="266"/>
      <c r="I15" s="267"/>
      <c r="J15" s="267"/>
      <c r="K15" s="268"/>
      <c r="L15" s="97"/>
      <c r="M15" s="98" t="s">
        <v>31</v>
      </c>
      <c r="N15" s="94" t="s">
        <v>41</v>
      </c>
      <c r="O15" s="99">
        <f>B18</f>
        <v>25</v>
      </c>
      <c r="P15" s="98" t="s">
        <v>42</v>
      </c>
      <c r="Q15" s="94" t="s">
        <v>41</v>
      </c>
      <c r="R15" s="100">
        <f t="shared" si="0"/>
        <v>0</v>
      </c>
      <c r="S15" s="98" t="s">
        <v>35</v>
      </c>
      <c r="T15" s="94" t="s">
        <v>38</v>
      </c>
      <c r="U15" s="236"/>
      <c r="V15" s="237"/>
      <c r="W15" s="94" t="s">
        <v>39</v>
      </c>
      <c r="X15" s="101">
        <f>L15*(O15*0.01)*R15*U15</f>
        <v>0</v>
      </c>
      <c r="Y15" s="102" t="s">
        <v>31</v>
      </c>
      <c r="Z15" s="103">
        <f t="shared" si="1"/>
        <v>0</v>
      </c>
      <c r="AA15" s="95"/>
      <c r="AB15" s="104">
        <f t="shared" si="2"/>
        <v>0</v>
      </c>
      <c r="AC15" s="73"/>
      <c r="AD15" s="73"/>
    </row>
    <row r="16" spans="2:30" s="2" customFormat="1" ht="21" customHeight="1" x14ac:dyDescent="0.2">
      <c r="B16" s="74" t="s">
        <v>43</v>
      </c>
      <c r="C16" s="240" t="s">
        <v>44</v>
      </c>
      <c r="D16" s="240"/>
      <c r="E16" s="106"/>
      <c r="F16" s="106"/>
      <c r="G16" s="107">
        <v>90</v>
      </c>
      <c r="H16" s="266"/>
      <c r="I16" s="267"/>
      <c r="J16" s="267"/>
      <c r="K16" s="268"/>
      <c r="L16" s="103">
        <v>100000</v>
      </c>
      <c r="M16" s="98" t="s">
        <v>31</v>
      </c>
      <c r="N16" s="94" t="s">
        <v>41</v>
      </c>
      <c r="O16" s="99">
        <f>B18</f>
        <v>25</v>
      </c>
      <c r="P16" s="98" t="s">
        <v>42</v>
      </c>
      <c r="Q16" s="94" t="s">
        <v>41</v>
      </c>
      <c r="R16" s="100">
        <f t="shared" si="0"/>
        <v>90</v>
      </c>
      <c r="S16" s="98" t="s">
        <v>35</v>
      </c>
      <c r="T16" s="94" t="s">
        <v>38</v>
      </c>
      <c r="U16" s="236">
        <v>1.5</v>
      </c>
      <c r="V16" s="237"/>
      <c r="W16" s="94" t="s">
        <v>39</v>
      </c>
      <c r="X16" s="101">
        <f>L16*(O16*0.01)*R16*U16</f>
        <v>3375000</v>
      </c>
      <c r="Y16" s="102" t="s">
        <v>31</v>
      </c>
      <c r="Z16" s="108">
        <f t="shared" si="1"/>
        <v>3375000</v>
      </c>
      <c r="AA16" s="95"/>
      <c r="AB16" s="104">
        <f t="shared" si="2"/>
        <v>3375000</v>
      </c>
      <c r="AC16" s="73"/>
      <c r="AD16" s="73"/>
    </row>
    <row r="17" spans="1:30" s="2" customFormat="1" ht="21" customHeight="1" thickBot="1" x14ac:dyDescent="0.25">
      <c r="A17" s="6"/>
      <c r="B17" s="109" t="s">
        <v>45</v>
      </c>
      <c r="C17" s="246" t="s">
        <v>46</v>
      </c>
      <c r="D17" s="247"/>
      <c r="E17" s="110" t="s">
        <v>94</v>
      </c>
      <c r="F17" s="110" t="s">
        <v>95</v>
      </c>
      <c r="G17" s="111"/>
      <c r="H17" s="269"/>
      <c r="I17" s="270"/>
      <c r="J17" s="270"/>
      <c r="K17" s="271"/>
      <c r="L17" s="112">
        <v>27000000</v>
      </c>
      <c r="M17" s="113" t="s">
        <v>31</v>
      </c>
      <c r="N17" s="114" t="s">
        <v>41</v>
      </c>
      <c r="O17" s="115">
        <f>B18</f>
        <v>25</v>
      </c>
      <c r="P17" s="113" t="s">
        <v>47</v>
      </c>
      <c r="Q17" s="248"/>
      <c r="R17" s="249"/>
      <c r="S17" s="250"/>
      <c r="T17" s="248"/>
      <c r="U17" s="249"/>
      <c r="V17" s="250"/>
      <c r="W17" s="114" t="s">
        <v>39</v>
      </c>
      <c r="X17" s="116">
        <f>L17*(O17*0.01)</f>
        <v>6750000</v>
      </c>
      <c r="Y17" s="117" t="s">
        <v>31</v>
      </c>
      <c r="Z17" s="118">
        <f t="shared" si="1"/>
        <v>6750000</v>
      </c>
      <c r="AA17" s="119"/>
      <c r="AB17" s="120">
        <f t="shared" si="2"/>
        <v>6750000</v>
      </c>
      <c r="AC17" s="73"/>
      <c r="AD17" s="73"/>
    </row>
    <row r="18" spans="1:30" s="2" customFormat="1" ht="21" customHeight="1" x14ac:dyDescent="0.2">
      <c r="B18" s="121">
        <v>25</v>
      </c>
      <c r="C18" s="251" t="s">
        <v>48</v>
      </c>
      <c r="D18" s="252"/>
      <c r="E18" s="252"/>
      <c r="F18" s="252"/>
      <c r="G18" s="252"/>
      <c r="H18" s="122">
        <v>408333335</v>
      </c>
      <c r="I18" s="123">
        <v>362128410</v>
      </c>
      <c r="J18" s="253"/>
      <c r="K18" s="253"/>
      <c r="L18" s="256"/>
      <c r="M18" s="257"/>
      <c r="N18" s="257"/>
      <c r="O18" s="257"/>
      <c r="P18" s="257"/>
      <c r="Q18" s="257"/>
      <c r="R18" s="257"/>
      <c r="S18" s="257"/>
      <c r="T18" s="257"/>
      <c r="U18" s="257"/>
      <c r="V18" s="257"/>
      <c r="W18" s="257"/>
      <c r="X18" s="274"/>
      <c r="Y18" s="275"/>
      <c r="Z18" s="276"/>
      <c r="AA18" s="238"/>
      <c r="AB18" s="241"/>
      <c r="AC18" s="124"/>
      <c r="AD18" s="243"/>
    </row>
    <row r="19" spans="1:30" s="2" customFormat="1" ht="21" customHeight="1" thickBot="1" x14ac:dyDescent="0.25">
      <c r="B19" s="109" t="s">
        <v>42</v>
      </c>
      <c r="C19" s="244" t="s">
        <v>49</v>
      </c>
      <c r="D19" s="245"/>
      <c r="E19" s="245"/>
      <c r="F19" s="245"/>
      <c r="G19" s="245"/>
      <c r="H19" s="125">
        <v>13611112</v>
      </c>
      <c r="I19" s="126">
        <v>2268519</v>
      </c>
      <c r="J19" s="254"/>
      <c r="K19" s="255"/>
      <c r="L19" s="258"/>
      <c r="M19" s="259"/>
      <c r="N19" s="259"/>
      <c r="O19" s="259"/>
      <c r="P19" s="259"/>
      <c r="Q19" s="259"/>
      <c r="R19" s="259"/>
      <c r="S19" s="259"/>
      <c r="T19" s="259"/>
      <c r="U19" s="259"/>
      <c r="V19" s="259"/>
      <c r="W19" s="259"/>
      <c r="X19" s="258"/>
      <c r="Y19" s="275"/>
      <c r="Z19" s="277"/>
      <c r="AA19" s="239"/>
      <c r="AB19" s="242"/>
      <c r="AC19" s="124"/>
      <c r="AD19" s="243"/>
    </row>
    <row r="20" spans="1:30" s="2" customFormat="1" ht="21" customHeight="1" thickBot="1" x14ac:dyDescent="0.25">
      <c r="B20" s="127"/>
      <c r="C20" s="262" t="s">
        <v>50</v>
      </c>
      <c r="D20" s="262"/>
      <c r="E20" s="262"/>
      <c r="F20" s="262"/>
      <c r="G20" s="262"/>
      <c r="H20" s="128">
        <f>SUM(H18:H19)</f>
        <v>421944447</v>
      </c>
      <c r="I20" s="129">
        <f>SUM(I18:I19)</f>
        <v>364396929</v>
      </c>
      <c r="J20" s="130"/>
      <c r="K20" s="131">
        <f>H20-J20</f>
        <v>421944447</v>
      </c>
      <c r="L20" s="260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132">
        <f>SUM(X11:X17)</f>
        <v>207000000</v>
      </c>
      <c r="Y20" s="133" t="s">
        <v>31</v>
      </c>
      <c r="Z20" s="134">
        <f>MIN(K20,X20)</f>
        <v>207000000</v>
      </c>
      <c r="AA20" s="135"/>
      <c r="AB20" s="136">
        <f>MIN(ROUNDDOWN(Z20-AA20,-3),SUM(AB11:AB17))</f>
        <v>207000000</v>
      </c>
      <c r="AC20" s="73"/>
      <c r="AD20" s="73"/>
    </row>
    <row r="21" spans="1:30" s="2" customFormat="1" ht="15" customHeight="1" thickBot="1" x14ac:dyDescent="0.25">
      <c r="B21" s="137"/>
      <c r="C21" s="138"/>
      <c r="D21" s="138"/>
      <c r="E21" s="138"/>
      <c r="F21" s="138"/>
      <c r="G21" s="138"/>
      <c r="H21" s="139"/>
      <c r="I21" s="139"/>
      <c r="J21" s="139"/>
      <c r="K21" s="139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40"/>
      <c r="AA21" s="141"/>
      <c r="AB21" s="73"/>
      <c r="AC21" s="73"/>
      <c r="AD21" s="73"/>
    </row>
    <row r="22" spans="1:30" s="2" customFormat="1" ht="21" customHeight="1" x14ac:dyDescent="0.2">
      <c r="B22" s="57"/>
      <c r="C22" s="58" t="s">
        <v>93</v>
      </c>
      <c r="D22" s="59" t="s">
        <v>30</v>
      </c>
      <c r="E22" s="142" t="s">
        <v>94</v>
      </c>
      <c r="F22" s="143" t="s">
        <v>96</v>
      </c>
      <c r="G22" s="62">
        <v>80</v>
      </c>
      <c r="H22" s="263"/>
      <c r="I22" s="264"/>
      <c r="J22" s="264"/>
      <c r="K22" s="265"/>
      <c r="L22" s="63">
        <v>5000000</v>
      </c>
      <c r="M22" s="64" t="s">
        <v>31</v>
      </c>
      <c r="N22" s="65" t="s">
        <v>41</v>
      </c>
      <c r="O22" s="66">
        <f>B29</f>
        <v>75</v>
      </c>
      <c r="P22" s="64" t="s">
        <v>51</v>
      </c>
      <c r="Q22" s="65" t="s">
        <v>52</v>
      </c>
      <c r="R22" s="67">
        <f t="shared" ref="R22:R27" si="3">G22</f>
        <v>80</v>
      </c>
      <c r="S22" s="64" t="s">
        <v>35</v>
      </c>
      <c r="T22" s="65" t="s">
        <v>38</v>
      </c>
      <c r="U22" s="272">
        <v>1.5</v>
      </c>
      <c r="V22" s="273"/>
      <c r="W22" s="65" t="s">
        <v>39</v>
      </c>
      <c r="X22" s="68">
        <f>L22*(O22*0.01)*R22*U22</f>
        <v>450000000</v>
      </c>
      <c r="Y22" s="69" t="s">
        <v>31</v>
      </c>
      <c r="Z22" s="70">
        <f t="shared" ref="Z22:Z28" si="4">X22</f>
        <v>450000000</v>
      </c>
      <c r="AA22" s="71"/>
      <c r="AB22" s="72">
        <f t="shared" ref="AB22:AB28" si="5">ROUNDDOWN(Z22-AA22,-3)</f>
        <v>450000000</v>
      </c>
      <c r="AC22" s="73"/>
      <c r="AD22" s="73"/>
    </row>
    <row r="23" spans="1:30" s="2" customFormat="1" ht="21" customHeight="1" x14ac:dyDescent="0.2">
      <c r="B23" s="74"/>
      <c r="C23" s="144" t="s">
        <v>93</v>
      </c>
      <c r="D23" s="90" t="s">
        <v>37</v>
      </c>
      <c r="E23" s="60" t="s">
        <v>94</v>
      </c>
      <c r="F23" s="61" t="s">
        <v>96</v>
      </c>
      <c r="G23" s="105">
        <v>10</v>
      </c>
      <c r="H23" s="266"/>
      <c r="I23" s="267"/>
      <c r="J23" s="267"/>
      <c r="K23" s="268"/>
      <c r="L23" s="97">
        <v>5000000</v>
      </c>
      <c r="M23" s="98" t="s">
        <v>31</v>
      </c>
      <c r="N23" s="94" t="s">
        <v>41</v>
      </c>
      <c r="O23" s="99">
        <f>B29</f>
        <v>75</v>
      </c>
      <c r="P23" s="98" t="s">
        <v>53</v>
      </c>
      <c r="Q23" s="94" t="s">
        <v>54</v>
      </c>
      <c r="R23" s="100">
        <f t="shared" si="3"/>
        <v>10</v>
      </c>
      <c r="S23" s="98" t="s">
        <v>35</v>
      </c>
      <c r="T23" s="94" t="s">
        <v>38</v>
      </c>
      <c r="U23" s="236">
        <v>1.5</v>
      </c>
      <c r="V23" s="237"/>
      <c r="W23" s="94" t="s">
        <v>39</v>
      </c>
      <c r="X23" s="101">
        <f>L23*(O23*0.01)*R23*U23</f>
        <v>56250000</v>
      </c>
      <c r="Y23" s="102" t="s">
        <v>31</v>
      </c>
      <c r="Z23" s="103">
        <f t="shared" si="4"/>
        <v>56250000</v>
      </c>
      <c r="AA23" s="95"/>
      <c r="AB23" s="104">
        <f t="shared" si="5"/>
        <v>56250000</v>
      </c>
      <c r="AC23" s="73"/>
      <c r="AD23" s="73"/>
    </row>
    <row r="24" spans="1:30" s="2" customFormat="1" ht="21" customHeight="1" x14ac:dyDescent="0.2">
      <c r="B24" s="74"/>
      <c r="C24" s="230" t="s">
        <v>40</v>
      </c>
      <c r="D24" s="90" t="s">
        <v>30</v>
      </c>
      <c r="E24" s="91" t="s">
        <v>94</v>
      </c>
      <c r="F24" s="92" t="s">
        <v>96</v>
      </c>
      <c r="G24" s="93">
        <v>80</v>
      </c>
      <c r="H24" s="266"/>
      <c r="I24" s="267"/>
      <c r="J24" s="267"/>
      <c r="K24" s="268"/>
      <c r="L24" s="80">
        <v>1250000</v>
      </c>
      <c r="M24" s="81" t="s">
        <v>31</v>
      </c>
      <c r="N24" s="82" t="s">
        <v>41</v>
      </c>
      <c r="O24" s="83">
        <f>B29</f>
        <v>75</v>
      </c>
      <c r="P24" s="81" t="s">
        <v>51</v>
      </c>
      <c r="Q24" s="82" t="s">
        <v>52</v>
      </c>
      <c r="R24" s="84">
        <f t="shared" si="3"/>
        <v>80</v>
      </c>
      <c r="S24" s="81" t="s">
        <v>35</v>
      </c>
      <c r="T24" s="94" t="s">
        <v>38</v>
      </c>
      <c r="U24" s="236"/>
      <c r="V24" s="237"/>
      <c r="W24" s="82" t="s">
        <v>39</v>
      </c>
      <c r="X24" s="85">
        <f>L24*(O24*0.01)*R24</f>
        <v>75000000</v>
      </c>
      <c r="Y24" s="86" t="s">
        <v>31</v>
      </c>
      <c r="Z24" s="87">
        <f t="shared" si="4"/>
        <v>75000000</v>
      </c>
      <c r="AA24" s="95"/>
      <c r="AB24" s="89">
        <f t="shared" si="5"/>
        <v>75000000</v>
      </c>
      <c r="AC24" s="73"/>
      <c r="AD24" s="73"/>
    </row>
    <row r="25" spans="1:30" s="2" customFormat="1" ht="21" customHeight="1" x14ac:dyDescent="0.2">
      <c r="B25" s="74"/>
      <c r="C25" s="231"/>
      <c r="D25" s="90" t="s">
        <v>37</v>
      </c>
      <c r="E25" s="60" t="s">
        <v>94</v>
      </c>
      <c r="F25" s="61" t="s">
        <v>96</v>
      </c>
      <c r="G25" s="96">
        <v>10</v>
      </c>
      <c r="H25" s="266"/>
      <c r="I25" s="267"/>
      <c r="J25" s="267"/>
      <c r="K25" s="268"/>
      <c r="L25" s="97">
        <v>1250000</v>
      </c>
      <c r="M25" s="98" t="s">
        <v>31</v>
      </c>
      <c r="N25" s="94" t="s">
        <v>41</v>
      </c>
      <c r="O25" s="99">
        <f>B29</f>
        <v>75</v>
      </c>
      <c r="P25" s="98" t="s">
        <v>55</v>
      </c>
      <c r="Q25" s="94" t="s">
        <v>56</v>
      </c>
      <c r="R25" s="100">
        <f t="shared" si="3"/>
        <v>10</v>
      </c>
      <c r="S25" s="98" t="s">
        <v>35</v>
      </c>
      <c r="T25" s="82" t="s">
        <v>38</v>
      </c>
      <c r="U25" s="232"/>
      <c r="V25" s="233"/>
      <c r="W25" s="94" t="s">
        <v>39</v>
      </c>
      <c r="X25" s="101">
        <f>L25*(O25*0.01)*R25</f>
        <v>9375000</v>
      </c>
      <c r="Y25" s="102" t="s">
        <v>31</v>
      </c>
      <c r="Z25" s="103">
        <f t="shared" si="4"/>
        <v>9375000</v>
      </c>
      <c r="AA25" s="95"/>
      <c r="AB25" s="104">
        <f t="shared" si="5"/>
        <v>9375000</v>
      </c>
      <c r="AC25" s="73"/>
      <c r="AD25" s="73"/>
    </row>
    <row r="26" spans="1:30" s="2" customFormat="1" ht="21" customHeight="1" x14ac:dyDescent="0.2">
      <c r="B26" s="74">
        <v>6</v>
      </c>
      <c r="C26" s="234"/>
      <c r="D26" s="235"/>
      <c r="E26" s="60"/>
      <c r="F26" s="61"/>
      <c r="G26" s="105"/>
      <c r="H26" s="266"/>
      <c r="I26" s="267"/>
      <c r="J26" s="267"/>
      <c r="K26" s="268"/>
      <c r="L26" s="97"/>
      <c r="M26" s="98" t="s">
        <v>31</v>
      </c>
      <c r="N26" s="94" t="s">
        <v>41</v>
      </c>
      <c r="O26" s="99">
        <f>B29</f>
        <v>75</v>
      </c>
      <c r="P26" s="98" t="s">
        <v>55</v>
      </c>
      <c r="Q26" s="94" t="s">
        <v>56</v>
      </c>
      <c r="R26" s="100">
        <f t="shared" si="3"/>
        <v>0</v>
      </c>
      <c r="S26" s="98" t="s">
        <v>35</v>
      </c>
      <c r="T26" s="94" t="s">
        <v>38</v>
      </c>
      <c r="U26" s="236"/>
      <c r="V26" s="237"/>
      <c r="W26" s="94" t="s">
        <v>39</v>
      </c>
      <c r="X26" s="101">
        <f>L26*(O26*0.01)*R26*U26</f>
        <v>0</v>
      </c>
      <c r="Y26" s="102" t="s">
        <v>31</v>
      </c>
      <c r="Z26" s="103">
        <f t="shared" si="4"/>
        <v>0</v>
      </c>
      <c r="AA26" s="95"/>
      <c r="AB26" s="104">
        <f t="shared" si="5"/>
        <v>0</v>
      </c>
      <c r="AC26" s="73"/>
      <c r="AD26" s="73"/>
    </row>
    <row r="27" spans="1:30" s="2" customFormat="1" ht="21" customHeight="1" x14ac:dyDescent="0.2">
      <c r="B27" s="74" t="s">
        <v>43</v>
      </c>
      <c r="C27" s="240" t="s">
        <v>44</v>
      </c>
      <c r="D27" s="240"/>
      <c r="E27" s="106"/>
      <c r="F27" s="106"/>
      <c r="G27" s="107">
        <v>90</v>
      </c>
      <c r="H27" s="266"/>
      <c r="I27" s="267"/>
      <c r="J27" s="267"/>
      <c r="K27" s="268"/>
      <c r="L27" s="103">
        <v>100000</v>
      </c>
      <c r="M27" s="98" t="s">
        <v>31</v>
      </c>
      <c r="N27" s="94" t="s">
        <v>41</v>
      </c>
      <c r="O27" s="99">
        <f>B29</f>
        <v>75</v>
      </c>
      <c r="P27" s="98" t="s">
        <v>51</v>
      </c>
      <c r="Q27" s="94" t="s">
        <v>52</v>
      </c>
      <c r="R27" s="100">
        <f t="shared" si="3"/>
        <v>90</v>
      </c>
      <c r="S27" s="98" t="s">
        <v>35</v>
      </c>
      <c r="T27" s="94" t="s">
        <v>38</v>
      </c>
      <c r="U27" s="236">
        <v>1.5</v>
      </c>
      <c r="V27" s="237"/>
      <c r="W27" s="94" t="s">
        <v>39</v>
      </c>
      <c r="X27" s="101">
        <f>L27*(O27*0.01)*R27*U27</f>
        <v>10125000</v>
      </c>
      <c r="Y27" s="102" t="s">
        <v>31</v>
      </c>
      <c r="Z27" s="108">
        <f t="shared" si="4"/>
        <v>10125000</v>
      </c>
      <c r="AA27" s="95"/>
      <c r="AB27" s="104">
        <f t="shared" si="5"/>
        <v>10125000</v>
      </c>
      <c r="AC27" s="73"/>
      <c r="AD27" s="73"/>
    </row>
    <row r="28" spans="1:30" s="2" customFormat="1" ht="21" customHeight="1" thickBot="1" x14ac:dyDescent="0.25">
      <c r="A28" s="6"/>
      <c r="B28" s="109" t="s">
        <v>45</v>
      </c>
      <c r="C28" s="246" t="s">
        <v>46</v>
      </c>
      <c r="D28" s="247"/>
      <c r="E28" s="110" t="s">
        <v>94</v>
      </c>
      <c r="F28" s="110" t="s">
        <v>95</v>
      </c>
      <c r="G28" s="111"/>
      <c r="H28" s="269"/>
      <c r="I28" s="270"/>
      <c r="J28" s="270"/>
      <c r="K28" s="271"/>
      <c r="L28" s="112">
        <v>27000000</v>
      </c>
      <c r="M28" s="113" t="s">
        <v>31</v>
      </c>
      <c r="N28" s="114" t="s">
        <v>41</v>
      </c>
      <c r="O28" s="115">
        <f>B29</f>
        <v>75</v>
      </c>
      <c r="P28" s="113" t="s">
        <v>47</v>
      </c>
      <c r="Q28" s="248"/>
      <c r="R28" s="249"/>
      <c r="S28" s="250"/>
      <c r="T28" s="248"/>
      <c r="U28" s="249"/>
      <c r="V28" s="250"/>
      <c r="W28" s="114" t="s">
        <v>57</v>
      </c>
      <c r="X28" s="116">
        <f>L28*(O28*0.01)</f>
        <v>20250000</v>
      </c>
      <c r="Y28" s="117" t="s">
        <v>31</v>
      </c>
      <c r="Z28" s="118">
        <f t="shared" si="4"/>
        <v>20250000</v>
      </c>
      <c r="AA28" s="119"/>
      <c r="AB28" s="120">
        <f t="shared" si="5"/>
        <v>20250000</v>
      </c>
      <c r="AC28" s="73"/>
      <c r="AD28" s="73"/>
    </row>
    <row r="29" spans="1:30" s="2" customFormat="1" ht="21" customHeight="1" x14ac:dyDescent="0.2">
      <c r="B29" s="121">
        <v>75</v>
      </c>
      <c r="C29" s="251" t="s">
        <v>48</v>
      </c>
      <c r="D29" s="252"/>
      <c r="E29" s="252"/>
      <c r="F29" s="252"/>
      <c r="G29" s="252"/>
      <c r="H29" s="122">
        <v>1224999998</v>
      </c>
      <c r="I29" s="123">
        <v>1086385225</v>
      </c>
      <c r="J29" s="253"/>
      <c r="K29" s="253"/>
      <c r="L29" s="256"/>
      <c r="M29" s="257"/>
      <c r="N29" s="257"/>
      <c r="O29" s="257"/>
      <c r="P29" s="257"/>
      <c r="Q29" s="257"/>
      <c r="R29" s="257"/>
      <c r="S29" s="257"/>
      <c r="T29" s="257"/>
      <c r="U29" s="257"/>
      <c r="V29" s="257"/>
      <c r="W29" s="257"/>
      <c r="X29" s="274"/>
      <c r="Y29" s="275"/>
      <c r="Z29" s="276"/>
      <c r="AA29" s="238"/>
      <c r="AB29" s="241"/>
      <c r="AC29" s="124"/>
      <c r="AD29" s="243"/>
    </row>
    <row r="30" spans="1:30" s="2" customFormat="1" ht="21" customHeight="1" thickBot="1" x14ac:dyDescent="0.25">
      <c r="B30" s="109" t="s">
        <v>42</v>
      </c>
      <c r="C30" s="244" t="s">
        <v>49</v>
      </c>
      <c r="D30" s="245"/>
      <c r="E30" s="245"/>
      <c r="F30" s="245"/>
      <c r="G30" s="245"/>
      <c r="H30" s="125">
        <v>40833333</v>
      </c>
      <c r="I30" s="126">
        <v>6805555</v>
      </c>
      <c r="J30" s="254"/>
      <c r="K30" s="255"/>
      <c r="L30" s="258"/>
      <c r="M30" s="259"/>
      <c r="N30" s="259"/>
      <c r="O30" s="259"/>
      <c r="P30" s="259"/>
      <c r="Q30" s="259"/>
      <c r="R30" s="259"/>
      <c r="S30" s="259"/>
      <c r="T30" s="259"/>
      <c r="U30" s="259"/>
      <c r="V30" s="259"/>
      <c r="W30" s="259"/>
      <c r="X30" s="258"/>
      <c r="Y30" s="275"/>
      <c r="Z30" s="277"/>
      <c r="AA30" s="239"/>
      <c r="AB30" s="242"/>
      <c r="AC30" s="124"/>
      <c r="AD30" s="243"/>
    </row>
    <row r="31" spans="1:30" s="2" customFormat="1" ht="21" customHeight="1" thickBot="1" x14ac:dyDescent="0.25">
      <c r="B31" s="127"/>
      <c r="C31" s="262" t="s">
        <v>50</v>
      </c>
      <c r="D31" s="262"/>
      <c r="E31" s="262"/>
      <c r="F31" s="262"/>
      <c r="G31" s="262"/>
      <c r="H31" s="128">
        <f>SUM(H29:H30)</f>
        <v>1265833331</v>
      </c>
      <c r="I31" s="129">
        <f>SUM(I29:I30)</f>
        <v>1093190780</v>
      </c>
      <c r="J31" s="130"/>
      <c r="K31" s="131">
        <f>H31-J31</f>
        <v>1265833331</v>
      </c>
      <c r="L31" s="260"/>
      <c r="M31" s="261"/>
      <c r="N31" s="261"/>
      <c r="O31" s="261"/>
      <c r="P31" s="261"/>
      <c r="Q31" s="261"/>
      <c r="R31" s="261"/>
      <c r="S31" s="261"/>
      <c r="T31" s="261"/>
      <c r="U31" s="261"/>
      <c r="V31" s="261"/>
      <c r="W31" s="261"/>
      <c r="X31" s="132">
        <f>SUM(X22:X28)</f>
        <v>621000000</v>
      </c>
      <c r="Y31" s="133" t="s">
        <v>31</v>
      </c>
      <c r="Z31" s="134">
        <f>MIN(K31,X31)</f>
        <v>621000000</v>
      </c>
      <c r="AA31" s="135"/>
      <c r="AB31" s="136">
        <f>MIN(ROUNDDOWN(Z31-AA31,-3),SUM(AB22:AB28))</f>
        <v>621000000</v>
      </c>
      <c r="AC31" s="73"/>
      <c r="AD31" s="73"/>
    </row>
    <row r="32" spans="1:30" s="2" customFormat="1" ht="27.75" customHeight="1" thickBot="1" x14ac:dyDescent="0.25">
      <c r="B32" s="145" t="s">
        <v>58</v>
      </c>
      <c r="C32" s="138"/>
      <c r="D32" s="138"/>
      <c r="E32" s="138"/>
      <c r="F32" s="138"/>
      <c r="G32" s="138"/>
      <c r="H32" s="139"/>
      <c r="I32" s="139"/>
      <c r="J32" s="139"/>
      <c r="K32" s="139"/>
      <c r="L32" s="124"/>
      <c r="M32" s="124"/>
      <c r="N32" s="124"/>
      <c r="O32" s="146"/>
      <c r="P32" s="147"/>
      <c r="Q32" s="7"/>
      <c r="R32" s="146"/>
      <c r="S32" s="146"/>
      <c r="T32" s="7"/>
      <c r="U32" s="146"/>
      <c r="V32" s="146"/>
      <c r="W32" s="146"/>
      <c r="X32" s="146"/>
      <c r="Y32" s="146"/>
      <c r="Z32" s="141"/>
      <c r="AA32" s="141"/>
      <c r="AB32" s="148"/>
      <c r="AC32" s="148"/>
      <c r="AD32" s="6"/>
    </row>
    <row r="33" spans="1:30" s="2" customFormat="1" ht="39" customHeight="1" x14ac:dyDescent="0.2">
      <c r="B33" s="209"/>
      <c r="C33" s="211" t="s">
        <v>6</v>
      </c>
      <c r="D33" s="282"/>
      <c r="E33" s="285" t="s">
        <v>7</v>
      </c>
      <c r="F33" s="286"/>
      <c r="G33" s="217" t="s">
        <v>8</v>
      </c>
      <c r="H33" s="36" t="s">
        <v>59</v>
      </c>
      <c r="I33" s="37" t="s">
        <v>10</v>
      </c>
      <c r="J33" s="38" t="s">
        <v>60</v>
      </c>
      <c r="K33" s="39" t="s">
        <v>12</v>
      </c>
      <c r="L33" s="288" t="s">
        <v>16</v>
      </c>
      <c r="M33" s="289"/>
      <c r="N33" s="290"/>
      <c r="O33" s="35"/>
      <c r="P33" s="149"/>
      <c r="Q33" s="146"/>
      <c r="R33" s="7"/>
      <c r="S33" s="7"/>
      <c r="T33" s="146"/>
      <c r="U33" s="7"/>
      <c r="V33" s="7"/>
      <c r="W33" s="7"/>
      <c r="X33" s="7"/>
      <c r="Y33" s="7"/>
      <c r="Z33" s="7"/>
      <c r="AA33" s="7"/>
      <c r="AB33" s="7"/>
      <c r="AC33" s="150"/>
      <c r="AD33" s="6"/>
    </row>
    <row r="34" spans="1:30" s="2" customFormat="1" ht="37.5" customHeight="1" thickBot="1" x14ac:dyDescent="0.25">
      <c r="B34" s="281"/>
      <c r="C34" s="283"/>
      <c r="D34" s="284"/>
      <c r="E34" s="151" t="s">
        <v>61</v>
      </c>
      <c r="F34" s="152" t="s">
        <v>62</v>
      </c>
      <c r="G34" s="287"/>
      <c r="H34" s="46" t="s">
        <v>63</v>
      </c>
      <c r="I34" s="47" t="s">
        <v>64</v>
      </c>
      <c r="J34" s="48" t="s">
        <v>65</v>
      </c>
      <c r="K34" s="49" t="s">
        <v>66</v>
      </c>
      <c r="L34" s="291" t="s">
        <v>99</v>
      </c>
      <c r="M34" s="292"/>
      <c r="N34" s="293"/>
      <c r="O34" s="35"/>
      <c r="P34" s="153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150"/>
      <c r="AD34" s="6"/>
    </row>
    <row r="35" spans="1:30" s="2" customFormat="1" ht="21" customHeight="1" x14ac:dyDescent="0.2">
      <c r="B35" s="154"/>
      <c r="C35" s="58" t="s">
        <v>93</v>
      </c>
      <c r="D35" s="59" t="s">
        <v>30</v>
      </c>
      <c r="E35" s="60" t="s">
        <v>94</v>
      </c>
      <c r="F35" s="61" t="s">
        <v>96</v>
      </c>
      <c r="G35" s="155">
        <v>80</v>
      </c>
      <c r="H35" s="310"/>
      <c r="I35" s="311"/>
      <c r="J35" s="311"/>
      <c r="K35" s="312"/>
      <c r="L35" s="319">
        <v>600000000</v>
      </c>
      <c r="M35" s="320"/>
      <c r="N35" s="321"/>
      <c r="O35" s="35"/>
      <c r="P35" s="14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150"/>
      <c r="AD35" s="6"/>
    </row>
    <row r="36" spans="1:30" s="2" customFormat="1" ht="21" customHeight="1" x14ac:dyDescent="0.2">
      <c r="B36" s="154"/>
      <c r="C36" s="75" t="s">
        <v>93</v>
      </c>
      <c r="D36" s="76" t="s">
        <v>37</v>
      </c>
      <c r="E36" s="77" t="s">
        <v>94</v>
      </c>
      <c r="F36" s="78" t="s">
        <v>96</v>
      </c>
      <c r="G36" s="79">
        <v>10</v>
      </c>
      <c r="H36" s="313"/>
      <c r="I36" s="314"/>
      <c r="J36" s="314"/>
      <c r="K36" s="315"/>
      <c r="L36" s="322">
        <v>75000000</v>
      </c>
      <c r="M36" s="323"/>
      <c r="N36" s="324"/>
      <c r="O36" s="35"/>
      <c r="P36" s="14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150"/>
      <c r="AD36" s="6"/>
    </row>
    <row r="37" spans="1:30" s="2" customFormat="1" ht="21" customHeight="1" x14ac:dyDescent="0.2">
      <c r="B37" s="154"/>
      <c r="C37" s="230" t="s">
        <v>40</v>
      </c>
      <c r="D37" s="90" t="s">
        <v>30</v>
      </c>
      <c r="E37" s="91" t="s">
        <v>94</v>
      </c>
      <c r="F37" s="92" t="s">
        <v>96</v>
      </c>
      <c r="G37" s="93">
        <v>80</v>
      </c>
      <c r="H37" s="313"/>
      <c r="I37" s="314"/>
      <c r="J37" s="314"/>
      <c r="K37" s="315"/>
      <c r="L37" s="325">
        <v>100000000</v>
      </c>
      <c r="M37" s="326"/>
      <c r="N37" s="327"/>
      <c r="O37" s="35"/>
      <c r="P37" s="14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150"/>
      <c r="AD37" s="6"/>
    </row>
    <row r="38" spans="1:30" s="2" customFormat="1" ht="21" customHeight="1" x14ac:dyDescent="0.2">
      <c r="B38" s="154" t="s">
        <v>67</v>
      </c>
      <c r="C38" s="231"/>
      <c r="D38" s="90" t="s">
        <v>37</v>
      </c>
      <c r="E38" s="60" t="s">
        <v>94</v>
      </c>
      <c r="F38" s="61" t="s">
        <v>96</v>
      </c>
      <c r="G38" s="96">
        <v>10</v>
      </c>
      <c r="H38" s="313"/>
      <c r="I38" s="314"/>
      <c r="J38" s="314"/>
      <c r="K38" s="315"/>
      <c r="L38" s="322">
        <v>12500000</v>
      </c>
      <c r="M38" s="323"/>
      <c r="N38" s="324"/>
      <c r="O38" s="35"/>
      <c r="P38" s="14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150"/>
      <c r="AD38" s="6"/>
    </row>
    <row r="39" spans="1:30" s="2" customFormat="1" ht="21" customHeight="1" x14ac:dyDescent="0.2">
      <c r="B39" s="154"/>
      <c r="C39" s="234"/>
      <c r="D39" s="235"/>
      <c r="E39" s="60"/>
      <c r="F39" s="61"/>
      <c r="G39" s="105"/>
      <c r="H39" s="313"/>
      <c r="I39" s="314"/>
      <c r="J39" s="314"/>
      <c r="K39" s="315"/>
      <c r="L39" s="322"/>
      <c r="M39" s="323"/>
      <c r="N39" s="324"/>
      <c r="O39" s="35"/>
      <c r="P39" s="14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150"/>
      <c r="AD39" s="6"/>
    </row>
    <row r="40" spans="1:30" s="2" customFormat="1" ht="21" customHeight="1" x14ac:dyDescent="0.2">
      <c r="B40" s="154"/>
      <c r="C40" s="240" t="s">
        <v>44</v>
      </c>
      <c r="D40" s="240"/>
      <c r="E40" s="106"/>
      <c r="F40" s="106"/>
      <c r="G40" s="107">
        <v>90</v>
      </c>
      <c r="H40" s="313"/>
      <c r="I40" s="314"/>
      <c r="J40" s="314"/>
      <c r="K40" s="315"/>
      <c r="L40" s="278">
        <v>13500000</v>
      </c>
      <c r="M40" s="279"/>
      <c r="N40" s="280"/>
      <c r="O40" s="35"/>
      <c r="P40" s="14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150"/>
      <c r="AD40" s="6"/>
    </row>
    <row r="41" spans="1:30" s="2" customFormat="1" ht="21" customHeight="1" thickBot="1" x14ac:dyDescent="0.25">
      <c r="B41" s="154" t="s">
        <v>68</v>
      </c>
      <c r="C41" s="246" t="s">
        <v>46</v>
      </c>
      <c r="D41" s="247"/>
      <c r="E41" s="110" t="s">
        <v>94</v>
      </c>
      <c r="F41" s="156" t="s">
        <v>95</v>
      </c>
      <c r="G41" s="157"/>
      <c r="H41" s="316"/>
      <c r="I41" s="317"/>
      <c r="J41" s="317"/>
      <c r="K41" s="318"/>
      <c r="L41" s="294">
        <v>27000000</v>
      </c>
      <c r="M41" s="295"/>
      <c r="N41" s="296"/>
      <c r="O41" s="35"/>
      <c r="P41" s="14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150"/>
      <c r="AD41" s="6"/>
    </row>
    <row r="42" spans="1:30" s="2" customFormat="1" ht="21" customHeight="1" x14ac:dyDescent="0.2">
      <c r="B42" s="158">
        <v>100</v>
      </c>
      <c r="C42" s="297" t="s">
        <v>48</v>
      </c>
      <c r="D42" s="298"/>
      <c r="E42" s="298"/>
      <c r="F42" s="298"/>
      <c r="G42" s="299"/>
      <c r="H42" s="159">
        <v>1633333333</v>
      </c>
      <c r="I42" s="160">
        <v>1448513635</v>
      </c>
      <c r="J42" s="253"/>
      <c r="K42" s="300"/>
      <c r="L42" s="302"/>
      <c r="M42" s="303"/>
      <c r="N42" s="304"/>
      <c r="O42" s="35"/>
      <c r="P42" s="14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150"/>
      <c r="AD42" s="6"/>
    </row>
    <row r="43" spans="1:30" s="2" customFormat="1" ht="21" customHeight="1" thickBot="1" x14ac:dyDescent="0.25">
      <c r="B43" s="161" t="s">
        <v>69</v>
      </c>
      <c r="C43" s="234" t="s">
        <v>49</v>
      </c>
      <c r="D43" s="308"/>
      <c r="E43" s="308"/>
      <c r="F43" s="308"/>
      <c r="G43" s="309"/>
      <c r="H43" s="162">
        <v>54444445</v>
      </c>
      <c r="I43" s="163">
        <v>9074074</v>
      </c>
      <c r="J43" s="254"/>
      <c r="K43" s="301"/>
      <c r="L43" s="305"/>
      <c r="M43" s="306"/>
      <c r="N43" s="307"/>
      <c r="O43" s="35"/>
      <c r="P43" s="14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150"/>
      <c r="AD43" s="6"/>
    </row>
    <row r="44" spans="1:30" s="2" customFormat="1" ht="21" customHeight="1" thickBot="1" x14ac:dyDescent="0.25">
      <c r="A44" s="6"/>
      <c r="B44" s="164"/>
      <c r="C44" s="328" t="s">
        <v>50</v>
      </c>
      <c r="D44" s="329"/>
      <c r="E44" s="329"/>
      <c r="F44" s="329"/>
      <c r="G44" s="330"/>
      <c r="H44" s="165">
        <f>SUM(H42:H43)</f>
        <v>1687777778</v>
      </c>
      <c r="I44" s="166">
        <f>SUM(I42:I43)</f>
        <v>1457587709</v>
      </c>
      <c r="J44" s="130"/>
      <c r="K44" s="165">
        <v>1687777778</v>
      </c>
      <c r="L44" s="331">
        <f>SUM(L35:N41)</f>
        <v>828000000</v>
      </c>
      <c r="M44" s="332"/>
      <c r="N44" s="333"/>
      <c r="O44" s="35"/>
      <c r="P44" s="14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150"/>
      <c r="AD44" s="6"/>
    </row>
    <row r="45" spans="1:30" s="2" customFormat="1" ht="21" customHeight="1" thickBot="1" x14ac:dyDescent="0.25">
      <c r="A45" s="6"/>
      <c r="B45" s="137"/>
      <c r="C45" s="138"/>
      <c r="D45" s="138"/>
      <c r="E45" s="138"/>
      <c r="F45" s="138"/>
      <c r="G45" s="138"/>
      <c r="H45" s="167"/>
      <c r="I45" s="167"/>
      <c r="J45" s="167"/>
      <c r="K45" s="167"/>
      <c r="L45" s="73"/>
      <c r="M45" s="12"/>
      <c r="N45" s="12"/>
      <c r="O45" s="35"/>
      <c r="P45" s="14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150"/>
      <c r="AD45" s="6"/>
    </row>
    <row r="46" spans="1:30" s="2" customFormat="1" ht="42" customHeight="1" thickBot="1" x14ac:dyDescent="0.25">
      <c r="A46" s="6"/>
      <c r="B46" s="168" t="s">
        <v>70</v>
      </c>
      <c r="C46" s="138"/>
      <c r="D46" s="169" t="s">
        <v>71</v>
      </c>
      <c r="E46" s="170" t="s">
        <v>72</v>
      </c>
      <c r="F46" s="138"/>
      <c r="G46" s="138"/>
      <c r="H46" s="167"/>
      <c r="I46" s="167"/>
      <c r="J46" s="167"/>
      <c r="K46" s="167"/>
      <c r="L46" s="73"/>
      <c r="M46" s="12"/>
      <c r="N46" s="12"/>
      <c r="O46" s="35"/>
      <c r="P46" s="14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150"/>
      <c r="AD46" s="6"/>
    </row>
    <row r="47" spans="1:30" s="2" customFormat="1" ht="21" customHeight="1" x14ac:dyDescent="0.2">
      <c r="A47" s="6"/>
      <c r="B47" s="171"/>
      <c r="C47" s="172" t="s">
        <v>73</v>
      </c>
      <c r="D47" s="173"/>
      <c r="E47" s="174">
        <f>IF(D47="○",350000,0)</f>
        <v>0</v>
      </c>
      <c r="F47" s="175"/>
      <c r="G47" s="4"/>
      <c r="H47" s="4"/>
      <c r="I47" s="4"/>
      <c r="J47" s="4"/>
      <c r="K47" s="4"/>
      <c r="L47" s="4"/>
      <c r="M47" s="4"/>
      <c r="N47" s="4"/>
      <c r="O47" s="35"/>
      <c r="P47" s="6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150"/>
      <c r="AD47" s="6"/>
    </row>
    <row r="48" spans="1:30" s="2" customFormat="1" ht="21" customHeight="1" x14ac:dyDescent="0.2">
      <c r="B48" s="171"/>
      <c r="C48" s="176" t="s">
        <v>74</v>
      </c>
      <c r="D48" s="177"/>
      <c r="E48" s="178">
        <f>IF(D48="○",300000,0)</f>
        <v>0</v>
      </c>
      <c r="F48" s="175"/>
      <c r="G48" s="4"/>
      <c r="H48" s="4"/>
      <c r="I48" s="4"/>
      <c r="J48" s="4"/>
      <c r="K48" s="4"/>
      <c r="L48" s="4"/>
      <c r="M48" s="4"/>
      <c r="N48" s="4"/>
      <c r="O48" s="35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150"/>
      <c r="AD48" s="6"/>
    </row>
    <row r="49" spans="2:30" s="2" customFormat="1" ht="20.25" customHeight="1" x14ac:dyDescent="0.2">
      <c r="B49" s="171"/>
      <c r="C49" s="176" t="s">
        <v>75</v>
      </c>
      <c r="D49" s="177"/>
      <c r="E49" s="178">
        <f>IF(D49="○",300000,0)</f>
        <v>0</v>
      </c>
      <c r="F49" s="175"/>
      <c r="G49" s="4"/>
      <c r="H49" s="4"/>
      <c r="I49" s="4"/>
      <c r="J49" s="4"/>
      <c r="K49" s="179"/>
      <c r="L49" s="179"/>
      <c r="M49" s="4"/>
      <c r="N49" s="4"/>
      <c r="O49" s="35"/>
      <c r="P49" s="334"/>
      <c r="Q49" s="334"/>
      <c r="R49" s="334"/>
      <c r="S49" s="180"/>
      <c r="T49" s="180"/>
      <c r="U49" s="180"/>
      <c r="V49" s="180"/>
      <c r="W49" s="180"/>
      <c r="X49" s="180"/>
      <c r="Y49" s="7"/>
      <c r="Z49" s="7"/>
      <c r="AA49" s="7"/>
      <c r="AB49" s="7"/>
      <c r="AC49" s="181"/>
      <c r="AD49" s="6"/>
    </row>
    <row r="50" spans="2:30" ht="20.25" customHeight="1" x14ac:dyDescent="0.2">
      <c r="B50" s="171"/>
      <c r="C50" s="183" t="s">
        <v>76</v>
      </c>
      <c r="D50" s="184" t="s">
        <v>97</v>
      </c>
      <c r="E50" s="185">
        <f>IF(D50="○",100000,0)</f>
        <v>100000</v>
      </c>
      <c r="K50" s="179"/>
      <c r="L50" s="179"/>
      <c r="M50" s="179"/>
      <c r="N50" s="179"/>
      <c r="O50" s="186"/>
      <c r="P50" s="334"/>
      <c r="Q50" s="334"/>
      <c r="R50" s="334"/>
      <c r="S50" s="180"/>
      <c r="T50" s="180"/>
      <c r="U50" s="180"/>
      <c r="V50" s="180"/>
      <c r="W50" s="182"/>
      <c r="X50" s="182"/>
      <c r="Y50" s="182"/>
      <c r="Z50" s="182"/>
      <c r="AA50" s="182"/>
      <c r="AB50" s="182"/>
      <c r="AC50" s="181"/>
      <c r="AD50" s="187"/>
    </row>
    <row r="51" spans="2:30" ht="20.25" customHeight="1" x14ac:dyDescent="0.2">
      <c r="B51" s="188"/>
      <c r="C51" s="183" t="s">
        <v>77</v>
      </c>
      <c r="D51" s="184"/>
      <c r="E51" s="185">
        <f>IF(D51="○",75000,0)</f>
        <v>0</v>
      </c>
      <c r="K51" s="179"/>
      <c r="L51" s="179"/>
      <c r="M51" s="179"/>
      <c r="N51" s="179"/>
      <c r="P51" s="334"/>
      <c r="Q51" s="334"/>
      <c r="R51" s="334"/>
      <c r="S51" s="180"/>
      <c r="T51" s="180"/>
      <c r="U51" s="180"/>
      <c r="V51" s="180"/>
      <c r="W51" s="182"/>
      <c r="X51" s="182"/>
      <c r="Y51" s="182"/>
      <c r="Z51" s="182"/>
      <c r="AA51" s="182"/>
      <c r="AB51" s="182"/>
      <c r="AD51" s="187"/>
    </row>
    <row r="52" spans="2:30" ht="20.25" customHeight="1" x14ac:dyDescent="0.2">
      <c r="B52" s="188"/>
      <c r="C52" s="183" t="s">
        <v>78</v>
      </c>
      <c r="D52" s="184"/>
      <c r="E52" s="185">
        <f>IF(D52="○",50000,0)</f>
        <v>0</v>
      </c>
      <c r="K52" s="179"/>
      <c r="L52" s="179"/>
      <c r="M52" s="179"/>
      <c r="N52" s="179"/>
      <c r="P52" s="182"/>
      <c r="Q52" s="182"/>
      <c r="R52" s="182"/>
      <c r="S52" s="180"/>
      <c r="T52" s="182"/>
      <c r="U52" s="182"/>
      <c r="V52" s="180"/>
      <c r="W52" s="182"/>
      <c r="X52" s="182"/>
      <c r="Y52" s="182"/>
      <c r="Z52" s="182"/>
      <c r="AA52" s="182"/>
      <c r="AB52" s="182"/>
      <c r="AD52" s="187"/>
    </row>
    <row r="53" spans="2:30" ht="20.25" customHeight="1" x14ac:dyDescent="0.2">
      <c r="B53" s="171"/>
      <c r="C53" s="183" t="s">
        <v>79</v>
      </c>
      <c r="D53" s="184"/>
      <c r="E53" s="185">
        <f>IF(D53="○",50000,0)</f>
        <v>0</v>
      </c>
      <c r="P53" s="187"/>
      <c r="Q53" s="187"/>
      <c r="R53" s="187"/>
      <c r="S53" s="180"/>
      <c r="T53" s="187"/>
      <c r="U53" s="187"/>
      <c r="V53" s="187"/>
      <c r="W53" s="187"/>
      <c r="X53" s="187"/>
      <c r="Y53" s="187"/>
      <c r="Z53" s="187"/>
      <c r="AA53" s="182"/>
      <c r="AB53" s="187"/>
      <c r="AC53" s="187"/>
      <c r="AD53" s="187"/>
    </row>
    <row r="54" spans="2:30" ht="25.5" customHeight="1" x14ac:dyDescent="0.2">
      <c r="B54" s="171"/>
      <c r="C54" s="183" t="s">
        <v>80</v>
      </c>
      <c r="D54" s="184"/>
      <c r="E54" s="185">
        <f>IF(D54="○",50000,0)</f>
        <v>0</v>
      </c>
      <c r="AC54" s="4"/>
    </row>
    <row r="55" spans="2:30" ht="25.5" customHeight="1" x14ac:dyDescent="0.2">
      <c r="B55" s="171"/>
      <c r="C55" s="183" t="s">
        <v>81</v>
      </c>
      <c r="D55" s="184"/>
      <c r="E55" s="185">
        <f>IF(D55="○",10000,0)</f>
        <v>0</v>
      </c>
      <c r="O55" s="179"/>
      <c r="P55" s="179"/>
      <c r="Q55" s="179"/>
      <c r="R55" s="179"/>
      <c r="S55" s="179"/>
      <c r="T55" s="179"/>
      <c r="U55" s="179"/>
      <c r="V55" s="179"/>
      <c r="W55" s="179"/>
      <c r="X55" s="179"/>
    </row>
    <row r="56" spans="2:30" ht="22.5" customHeight="1" thickBot="1" x14ac:dyDescent="0.25">
      <c r="B56" s="171"/>
      <c r="C56" s="189" t="s">
        <v>82</v>
      </c>
      <c r="D56" s="190"/>
      <c r="E56" s="191">
        <f>IF(SUM(E47:E48,E49,E50:E55)&lt;=500000,SUM(E47:E48,E49,E50:E55),500000)</f>
        <v>100000</v>
      </c>
      <c r="O56" s="179"/>
      <c r="P56" s="179"/>
      <c r="Q56" s="179"/>
      <c r="R56" s="179"/>
      <c r="S56" s="179"/>
      <c r="T56" s="179"/>
      <c r="U56" s="179"/>
      <c r="V56" s="179"/>
      <c r="W56" s="179"/>
      <c r="X56" s="179"/>
    </row>
  </sheetData>
  <mergeCells count="93">
    <mergeCell ref="C44:G44"/>
    <mergeCell ref="L44:N44"/>
    <mergeCell ref="P49:R49"/>
    <mergeCell ref="P50:R50"/>
    <mergeCell ref="P51:R51"/>
    <mergeCell ref="C41:D41"/>
    <mergeCell ref="L41:N41"/>
    <mergeCell ref="C42:G42"/>
    <mergeCell ref="J42:J43"/>
    <mergeCell ref="K42:K43"/>
    <mergeCell ref="L42:N43"/>
    <mergeCell ref="C43:G43"/>
    <mergeCell ref="H35:K41"/>
    <mergeCell ref="L35:N35"/>
    <mergeCell ref="L36:N36"/>
    <mergeCell ref="C37:C38"/>
    <mergeCell ref="L37:N37"/>
    <mergeCell ref="L38:N38"/>
    <mergeCell ref="C39:D39"/>
    <mergeCell ref="L39:N39"/>
    <mergeCell ref="C40:D40"/>
    <mergeCell ref="L40:N40"/>
    <mergeCell ref="B33:B34"/>
    <mergeCell ref="C33:D34"/>
    <mergeCell ref="E33:F33"/>
    <mergeCell ref="G33:G34"/>
    <mergeCell ref="L33:N33"/>
    <mergeCell ref="L34:N34"/>
    <mergeCell ref="X29:Y30"/>
    <mergeCell ref="Z29:Z30"/>
    <mergeCell ref="AA29:AA30"/>
    <mergeCell ref="AB29:AB30"/>
    <mergeCell ref="AD29:AD30"/>
    <mergeCell ref="C30:G30"/>
    <mergeCell ref="C28:D28"/>
    <mergeCell ref="Q28:S28"/>
    <mergeCell ref="T28:V28"/>
    <mergeCell ref="C29:G29"/>
    <mergeCell ref="J29:J30"/>
    <mergeCell ref="K29:K30"/>
    <mergeCell ref="L29:W31"/>
    <mergeCell ref="C31:G31"/>
    <mergeCell ref="H22:K28"/>
    <mergeCell ref="U22:V22"/>
    <mergeCell ref="U23:V23"/>
    <mergeCell ref="C24:C25"/>
    <mergeCell ref="U24:V24"/>
    <mergeCell ref="U25:V25"/>
    <mergeCell ref="C26:D26"/>
    <mergeCell ref="U26:V26"/>
    <mergeCell ref="C27:D27"/>
    <mergeCell ref="U27:V27"/>
    <mergeCell ref="X18:Y19"/>
    <mergeCell ref="Z18:Z19"/>
    <mergeCell ref="AB18:AB19"/>
    <mergeCell ref="AD18:AD19"/>
    <mergeCell ref="C19:G19"/>
    <mergeCell ref="U16:V16"/>
    <mergeCell ref="C17:D17"/>
    <mergeCell ref="Q17:S17"/>
    <mergeCell ref="T17:V17"/>
    <mergeCell ref="C18:G18"/>
    <mergeCell ref="J18:J19"/>
    <mergeCell ref="K18:K19"/>
    <mergeCell ref="L18:W20"/>
    <mergeCell ref="C20:G20"/>
    <mergeCell ref="H11:K17"/>
    <mergeCell ref="U11:V11"/>
    <mergeCell ref="U12:V12"/>
    <mergeCell ref="U13:V13"/>
    <mergeCell ref="U14:V14"/>
    <mergeCell ref="C15:D15"/>
    <mergeCell ref="U15:V15"/>
    <mergeCell ref="AA18:AA19"/>
    <mergeCell ref="C16:D16"/>
    <mergeCell ref="B6:D6"/>
    <mergeCell ref="K6:L6"/>
    <mergeCell ref="B7:D7"/>
    <mergeCell ref="K7:L7"/>
    <mergeCell ref="C13:C14"/>
    <mergeCell ref="AD7:AD8"/>
    <mergeCell ref="B9:B10"/>
    <mergeCell ref="C9:D10"/>
    <mergeCell ref="E9:F9"/>
    <mergeCell ref="G9:G10"/>
    <mergeCell ref="L9:Y9"/>
    <mergeCell ref="T10:V10"/>
    <mergeCell ref="B3:D3"/>
    <mergeCell ref="K3:L3"/>
    <mergeCell ref="B4:D4"/>
    <mergeCell ref="K4:L4"/>
    <mergeCell ref="B5:D5"/>
    <mergeCell ref="K5:L5"/>
  </mergeCells>
  <phoneticPr fontId="1"/>
  <dataValidations count="2">
    <dataValidation type="custom" allowBlank="1" showInputMessage="1" showErrorMessage="1" error="工事請負費の対象経費（Ｂ欄）の２．６％を超過しています。" sqref="I19 I30">
      <formula1>I19&lt;=ROUNDDOWN(I18*0.026,1)</formula1>
    </dataValidation>
    <dataValidation type="list" allowBlank="1" showInputMessage="1" showErrorMessage="1" sqref="D47:D55">
      <formula1>"○"</formula1>
    </dataValidation>
  </dataValidations>
  <printOptions horizontalCentered="1" verticalCentered="1"/>
  <pageMargins left="0.19685039370078741" right="0.19685039370078741" top="0.62992125984251968" bottom="0.19685039370078741" header="0.19685039370078741" footer="0.19685039370078741"/>
  <pageSetup paperSize="9" scale="45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26</vt:lpstr>
      <vt:lpstr>'26'!Print_Area</vt:lpstr>
      <vt:lpstr>'26'!Print_Titles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2017-06-29T00:58:20Z</cp:lastPrinted>
  <dcterms:created xsi:type="dcterms:W3CDTF">2017-06-28T05:23:05Z</dcterms:created>
  <dcterms:modified xsi:type="dcterms:W3CDTF">2021-12-02T00:27:04Z</dcterms:modified>
</cp:coreProperties>
</file>