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4\zaitaku\①在宅支援係\★高齢者住宅担当\005 担当事業\05 特定施設\16 HP\"/>
    </mc:Choice>
  </mc:AlternateContent>
  <bookViews>
    <workbookView xWindow="0" yWindow="276" windowWidth="15360" windowHeight="8628" tabRatio="751"/>
  </bookViews>
  <sheets>
    <sheet name="●変更届" sheetId="48" r:id="rId1"/>
    <sheet name="●付表10" sheetId="49" r:id="rId2"/>
    <sheet name="付表10　例" sheetId="50" r:id="rId3"/>
    <sheet name="●別表(法人の変更)" sheetId="64" r:id="rId4"/>
    <sheet name="別表（記入例）" sheetId="66" r:id="rId5"/>
    <sheet name="●事業所一覧　（法人の変更）" sheetId="65" r:id="rId6"/>
    <sheet name="事業所一覧　（記入例）" sheetId="67" r:id="rId7"/>
    <sheet name="別紙②" sheetId="59" state="hidden" r:id="rId8"/>
    <sheet name="別紙③" sheetId="60" state="hidden" r:id="rId9"/>
    <sheet name="別紙④" sheetId="61" state="hidden" r:id="rId10"/>
    <sheet name="【記載例】勤務形態一覧表" sheetId="51" r:id="rId11"/>
    <sheet name="【記載例】シフト記号表（勤務時間帯）" sheetId="52" r:id="rId12"/>
    <sheet name="勤務形態一覧表" sheetId="53" r:id="rId13"/>
    <sheet name="シフト記号表" sheetId="54" r:id="rId14"/>
    <sheet name="記入方法" sheetId="55" r:id="rId15"/>
    <sheet name="プルダウン・リスト" sheetId="56" state="hidden" r:id="rId16"/>
    <sheet name="誓約書" sheetId="57" r:id="rId17"/>
    <sheet name="別紙①" sheetId="58" r:id="rId18"/>
    <sheet name="別紙⑤" sheetId="62" r:id="rId19"/>
    <sheet name="ケアマネ" sheetId="63" r:id="rId20"/>
  </sheets>
  <definedNames>
    <definedName name="【記載例】シフト記号" localSheetId="13">シフト記号表!$C$6:$C$47</definedName>
    <definedName name="【記載例】シフト記号">'【記載例】シフト記号表（勤務時間帯）'!$C$6:$C$47</definedName>
    <definedName name="【記載例】シフト記号表" localSheetId="13">シフト記号表!$C$6:$C$47</definedName>
    <definedName name="【記載例】シフト記号表">'【記載例】シフト記号表（勤務時間帯）'!$C$6:$C$47</definedName>
    <definedName name="_xlnm.Print_Area" localSheetId="11">'【記載例】シフト記号表（勤務時間帯）'!$B$1:$N$52</definedName>
    <definedName name="_xlnm.Print_Area" localSheetId="10">【記載例】勤務形態一覧表!$A$1:$BJ$97</definedName>
    <definedName name="_xlnm.Print_Area" localSheetId="1">●付表10!$A$1:$AC$42</definedName>
    <definedName name="_xlnm.Print_Area" localSheetId="0">●変更届!$B$1:$AJ$56</definedName>
    <definedName name="_xlnm.Print_Area" localSheetId="13">シフト記号表!$B$1:$N$52</definedName>
    <definedName name="_xlnm.Print_Area" localSheetId="14">記入方法!$A$1:$Q$80</definedName>
    <definedName name="_xlnm.Print_Area" localSheetId="12">勤務形態一覧表!$A$1:$BJ$237</definedName>
    <definedName name="_xlnm.Print_Area" localSheetId="16">誓約書!$A$1:$L$25</definedName>
    <definedName name="_xlnm.Print_Area" localSheetId="2">'付表10　例'!$A$1:$AC$42</definedName>
    <definedName name="_xlnm.Print_Area" localSheetId="17">別紙①!$A$1:$D$22</definedName>
    <definedName name="_xlnm.Print_Area" localSheetId="7">別紙②!$A$1:$D$18</definedName>
    <definedName name="_xlnm.Print_Titles" localSheetId="10">【記載例】勤務形態一覧表!$1:$16</definedName>
    <definedName name="_xlnm.Print_Titles" localSheetId="12">勤務形態一覧表!$1:$16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workbook>
</file>

<file path=xl/calcChain.xml><?xml version="1.0" encoding="utf-8"?>
<calcChain xmlns="http://schemas.openxmlformats.org/spreadsheetml/2006/main">
  <c r="D47" i="54" l="1"/>
  <c r="L46" i="54"/>
  <c r="L45" i="54"/>
  <c r="L47" i="54" s="1"/>
  <c r="D44" i="54"/>
  <c r="L43" i="54"/>
  <c r="L42" i="54"/>
  <c r="L44" i="54" s="1"/>
  <c r="D41" i="54"/>
  <c r="L40" i="54"/>
  <c r="L39" i="54"/>
  <c r="L41" i="54" s="1"/>
  <c r="D38" i="54"/>
  <c r="D37" i="54"/>
  <c r="D36" i="54"/>
  <c r="D35" i="54"/>
  <c r="D34" i="54"/>
  <c r="D33" i="54"/>
  <c r="D32" i="54"/>
  <c r="D31" i="54"/>
  <c r="D30" i="54"/>
  <c r="D29" i="54"/>
  <c r="D28" i="54"/>
  <c r="D27" i="54"/>
  <c r="D26" i="54"/>
  <c r="D25" i="54"/>
  <c r="D24" i="54"/>
  <c r="D23" i="54"/>
  <c r="L22" i="54"/>
  <c r="D22" i="54"/>
  <c r="L21" i="54"/>
  <c r="D21" i="54"/>
  <c r="L20" i="54"/>
  <c r="D20" i="54"/>
  <c r="L19" i="54"/>
  <c r="D19" i="54"/>
  <c r="L18" i="54"/>
  <c r="D18" i="54"/>
  <c r="L17" i="54"/>
  <c r="D17" i="54"/>
  <c r="L16" i="54"/>
  <c r="D16" i="54"/>
  <c r="L15" i="54"/>
  <c r="D15" i="54"/>
  <c r="L14" i="54"/>
  <c r="D14" i="54"/>
  <c r="L13" i="54"/>
  <c r="D13" i="54"/>
  <c r="L12" i="54"/>
  <c r="D12" i="54"/>
  <c r="L11" i="54"/>
  <c r="D11" i="54"/>
  <c r="L10" i="54"/>
  <c r="D10" i="54"/>
  <c r="L9" i="54"/>
  <c r="D9" i="54"/>
  <c r="L8" i="54"/>
  <c r="D8" i="54"/>
  <c r="L7" i="54"/>
  <c r="D7" i="54"/>
  <c r="L6" i="54"/>
  <c r="D6" i="54"/>
  <c r="K236" i="53"/>
  <c r="U236" i="53" s="1"/>
  <c r="AQ222" i="53" s="1"/>
  <c r="AF231" i="53"/>
  <c r="P231" i="53"/>
  <c r="AA230" i="53"/>
  <c r="P230" i="53"/>
  <c r="K230" i="53"/>
  <c r="AH228" i="53"/>
  <c r="AA231" i="53" s="1"/>
  <c r="AK231" i="53" s="1"/>
  <c r="AF236" i="53" s="1"/>
  <c r="AM226" i="53"/>
  <c r="AA236" i="53" s="1"/>
  <c r="AJ226" i="53"/>
  <c r="AH226" i="53"/>
  <c r="W226" i="53"/>
  <c r="T226" i="53"/>
  <c r="K231" i="53" s="1"/>
  <c r="U231" i="53" s="1"/>
  <c r="P236" i="53" s="1"/>
  <c r="R226" i="53"/>
  <c r="BA216" i="53"/>
  <c r="AZ216" i="53"/>
  <c r="AY216" i="53"/>
  <c r="AX216" i="53"/>
  <c r="AW216" i="53"/>
  <c r="AV216" i="53"/>
  <c r="AU216" i="53"/>
  <c r="AT216" i="53"/>
  <c r="AS216" i="53"/>
  <c r="AR216" i="53"/>
  <c r="AQ216" i="53"/>
  <c r="AP216" i="53"/>
  <c r="AO216" i="53"/>
  <c r="AN216" i="53"/>
  <c r="AM216" i="53"/>
  <c r="AL216" i="53"/>
  <c r="AK216" i="53"/>
  <c r="AJ216" i="53"/>
  <c r="AI216" i="53"/>
  <c r="AH216" i="53"/>
  <c r="AG216" i="53"/>
  <c r="AF216" i="53"/>
  <c r="AE216" i="53"/>
  <c r="AD216" i="53"/>
  <c r="AC216" i="53"/>
  <c r="AB216" i="53"/>
  <c r="AA216" i="53"/>
  <c r="Z216" i="53"/>
  <c r="Y216" i="53"/>
  <c r="X216" i="53"/>
  <c r="BB216" i="53" s="1"/>
  <c r="BD216" i="53" s="1"/>
  <c r="W216" i="53"/>
  <c r="H216" i="53"/>
  <c r="F216" i="53"/>
  <c r="BA214" i="53"/>
  <c r="AZ214" i="53"/>
  <c r="AY214" i="53"/>
  <c r="AX214" i="53"/>
  <c r="AW214" i="53"/>
  <c r="AV214" i="53"/>
  <c r="AU214" i="53"/>
  <c r="AT214" i="53"/>
  <c r="AS214" i="53"/>
  <c r="AR214" i="53"/>
  <c r="AQ214" i="53"/>
  <c r="AP214" i="53"/>
  <c r="AO214" i="53"/>
  <c r="AN214" i="53"/>
  <c r="AM214" i="53"/>
  <c r="AL214" i="53"/>
  <c r="AK214" i="53"/>
  <c r="AJ214" i="53"/>
  <c r="AI214" i="53"/>
  <c r="AH214" i="53"/>
  <c r="AG214" i="53"/>
  <c r="AF214" i="53"/>
  <c r="AE214" i="53"/>
  <c r="AD214" i="53"/>
  <c r="AC214" i="53"/>
  <c r="AB214" i="53"/>
  <c r="AA214" i="53"/>
  <c r="Z214" i="53"/>
  <c r="Y214" i="53"/>
  <c r="X214" i="53"/>
  <c r="BB214" i="53" s="1"/>
  <c r="BD214" i="53" s="1"/>
  <c r="W214" i="53"/>
  <c r="H214" i="53"/>
  <c r="F214" i="53"/>
  <c r="BA212" i="53"/>
  <c r="AZ212" i="53"/>
  <c r="AY212" i="53"/>
  <c r="AX212" i="53"/>
  <c r="AW212" i="53"/>
  <c r="AV212" i="53"/>
  <c r="AU212" i="53"/>
  <c r="AT212" i="53"/>
  <c r="AS212" i="53"/>
  <c r="AR212" i="53"/>
  <c r="AQ212" i="53"/>
  <c r="AP212" i="53"/>
  <c r="AO212" i="53"/>
  <c r="AN212" i="53"/>
  <c r="AM212" i="53"/>
  <c r="AL212" i="53"/>
  <c r="AK212" i="53"/>
  <c r="AJ212" i="53"/>
  <c r="AI212" i="53"/>
  <c r="AH212" i="53"/>
  <c r="AG212" i="53"/>
  <c r="AF212" i="53"/>
  <c r="AE212" i="53"/>
  <c r="AD212" i="53"/>
  <c r="AC212" i="53"/>
  <c r="AB212" i="53"/>
  <c r="AA212" i="53"/>
  <c r="Z212" i="53"/>
  <c r="Y212" i="53"/>
  <c r="X212" i="53"/>
  <c r="BB212" i="53" s="1"/>
  <c r="BD212" i="53" s="1"/>
  <c r="W212" i="53"/>
  <c r="H212" i="53"/>
  <c r="F212" i="53"/>
  <c r="BA210" i="53"/>
  <c r="AZ210" i="53"/>
  <c r="AY210" i="53"/>
  <c r="AX210" i="53"/>
  <c r="AW210" i="53"/>
  <c r="AV210" i="53"/>
  <c r="AU210" i="53"/>
  <c r="AT210" i="53"/>
  <c r="AS210" i="53"/>
  <c r="AR210" i="53"/>
  <c r="AQ210" i="53"/>
  <c r="AP210" i="53"/>
  <c r="AO210" i="53"/>
  <c r="AN210" i="53"/>
  <c r="AM210" i="53"/>
  <c r="AL210" i="53"/>
  <c r="AK210" i="53"/>
  <c r="AJ210" i="53"/>
  <c r="AI210" i="53"/>
  <c r="AH210" i="53"/>
  <c r="AG210" i="53"/>
  <c r="AF210" i="53"/>
  <c r="AE210" i="53"/>
  <c r="AD210" i="53"/>
  <c r="AC210" i="53"/>
  <c r="AB210" i="53"/>
  <c r="AA210" i="53"/>
  <c r="Z210" i="53"/>
  <c r="Y210" i="53"/>
  <c r="X210" i="53"/>
  <c r="BB210" i="53" s="1"/>
  <c r="BD210" i="53" s="1"/>
  <c r="W210" i="53"/>
  <c r="H210" i="53"/>
  <c r="F210" i="53"/>
  <c r="BA208" i="53"/>
  <c r="AZ208" i="53"/>
  <c r="AY208" i="53"/>
  <c r="AX208" i="53"/>
  <c r="AW208" i="53"/>
  <c r="AV208" i="53"/>
  <c r="AU208" i="53"/>
  <c r="AT208" i="53"/>
  <c r="AS208" i="53"/>
  <c r="AR208" i="53"/>
  <c r="AQ208" i="53"/>
  <c r="AP208" i="53"/>
  <c r="AO208" i="53"/>
  <c r="AN208" i="53"/>
  <c r="AM208" i="53"/>
  <c r="AL208" i="53"/>
  <c r="AK208" i="53"/>
  <c r="AJ208" i="53"/>
  <c r="AI208" i="53"/>
  <c r="AH208" i="53"/>
  <c r="AG208" i="53"/>
  <c r="AF208" i="53"/>
  <c r="AE208" i="53"/>
  <c r="AD208" i="53"/>
  <c r="AC208" i="53"/>
  <c r="AB208" i="53"/>
  <c r="AA208" i="53"/>
  <c r="Z208" i="53"/>
  <c r="Y208" i="53"/>
  <c r="X208" i="53"/>
  <c r="BB208" i="53" s="1"/>
  <c r="BD208" i="53" s="1"/>
  <c r="W208" i="53"/>
  <c r="H208" i="53"/>
  <c r="F208" i="53"/>
  <c r="BA206" i="53"/>
  <c r="AZ206" i="53"/>
  <c r="AY206" i="53"/>
  <c r="AX206" i="53"/>
  <c r="AW206" i="53"/>
  <c r="AV206" i="53"/>
  <c r="AU206" i="53"/>
  <c r="AT206" i="53"/>
  <c r="AS206" i="53"/>
  <c r="AR206" i="53"/>
  <c r="AQ206" i="53"/>
  <c r="AP206" i="53"/>
  <c r="AO206" i="53"/>
  <c r="AN206" i="53"/>
  <c r="AM206" i="53"/>
  <c r="AL206" i="53"/>
  <c r="AK206" i="53"/>
  <c r="AJ206" i="53"/>
  <c r="AI206" i="53"/>
  <c r="AH206" i="53"/>
  <c r="AG206" i="53"/>
  <c r="AF206" i="53"/>
  <c r="AE206" i="53"/>
  <c r="AD206" i="53"/>
  <c r="AC206" i="53"/>
  <c r="AB206" i="53"/>
  <c r="AA206" i="53"/>
  <c r="Z206" i="53"/>
  <c r="Y206" i="53"/>
  <c r="X206" i="53"/>
  <c r="BB206" i="53" s="1"/>
  <c r="BD206" i="53" s="1"/>
  <c r="W206" i="53"/>
  <c r="H206" i="53"/>
  <c r="F206" i="53"/>
  <c r="BA204" i="53"/>
  <c r="AZ204" i="53"/>
  <c r="AY204" i="53"/>
  <c r="AX204" i="53"/>
  <c r="AW204" i="53"/>
  <c r="AV204" i="53"/>
  <c r="AU204" i="53"/>
  <c r="AT204" i="53"/>
  <c r="AS204" i="53"/>
  <c r="AR204" i="53"/>
  <c r="AQ204" i="53"/>
  <c r="AP204" i="53"/>
  <c r="AO204" i="53"/>
  <c r="AN204" i="53"/>
  <c r="AM204" i="53"/>
  <c r="AL204" i="53"/>
  <c r="AK204" i="53"/>
  <c r="AJ204" i="53"/>
  <c r="AI204" i="53"/>
  <c r="AH204" i="53"/>
  <c r="AG204" i="53"/>
  <c r="AF204" i="53"/>
  <c r="AE204" i="53"/>
  <c r="AD204" i="53"/>
  <c r="AC204" i="53"/>
  <c r="AB204" i="53"/>
  <c r="AA204" i="53"/>
  <c r="Z204" i="53"/>
  <c r="Y204" i="53"/>
  <c r="X204" i="53"/>
  <c r="BB204" i="53" s="1"/>
  <c r="BD204" i="53" s="1"/>
  <c r="W204" i="53"/>
  <c r="H204" i="53"/>
  <c r="F204" i="53"/>
  <c r="BA202" i="53"/>
  <c r="AZ202" i="53"/>
  <c r="AY202" i="53"/>
  <c r="AX202" i="53"/>
  <c r="AW202" i="53"/>
  <c r="AV202" i="53"/>
  <c r="AU202" i="53"/>
  <c r="AT202" i="53"/>
  <c r="AS202" i="53"/>
  <c r="AR202" i="53"/>
  <c r="AQ202" i="53"/>
  <c r="AP202" i="53"/>
  <c r="AO202" i="53"/>
  <c r="AN202" i="53"/>
  <c r="AM202" i="53"/>
  <c r="AL202" i="53"/>
  <c r="AK202" i="53"/>
  <c r="AJ202" i="53"/>
  <c r="AI202" i="53"/>
  <c r="AH202" i="53"/>
  <c r="AG202" i="53"/>
  <c r="AF202" i="53"/>
  <c r="AE202" i="53"/>
  <c r="AD202" i="53"/>
  <c r="AC202" i="53"/>
  <c r="AB202" i="53"/>
  <c r="AA202" i="53"/>
  <c r="Z202" i="53"/>
  <c r="Y202" i="53"/>
  <c r="X202" i="53"/>
  <c r="BB202" i="53" s="1"/>
  <c r="BD202" i="53" s="1"/>
  <c r="W202" i="53"/>
  <c r="H202" i="53"/>
  <c r="F202" i="53"/>
  <c r="BA200" i="53"/>
  <c r="AZ200" i="53"/>
  <c r="AY200" i="53"/>
  <c r="AX200" i="53"/>
  <c r="AW200" i="53"/>
  <c r="AV200" i="53"/>
  <c r="AU200" i="53"/>
  <c r="AT200" i="53"/>
  <c r="AS200" i="53"/>
  <c r="AR200" i="53"/>
  <c r="AQ200" i="53"/>
  <c r="AP200" i="53"/>
  <c r="AO200" i="53"/>
  <c r="AN200" i="53"/>
  <c r="AM200" i="53"/>
  <c r="AL200" i="53"/>
  <c r="AK200" i="53"/>
  <c r="AJ200" i="53"/>
  <c r="AI200" i="53"/>
  <c r="AH200" i="53"/>
  <c r="AG200" i="53"/>
  <c r="AF200" i="53"/>
  <c r="AE200" i="53"/>
  <c r="AD200" i="53"/>
  <c r="AC200" i="53"/>
  <c r="AB200" i="53"/>
  <c r="AA200" i="53"/>
  <c r="Z200" i="53"/>
  <c r="Y200" i="53"/>
  <c r="X200" i="53"/>
  <c r="BB200" i="53" s="1"/>
  <c r="BD200" i="53" s="1"/>
  <c r="W200" i="53"/>
  <c r="H200" i="53"/>
  <c r="F200" i="53"/>
  <c r="BA198" i="53"/>
  <c r="AZ198" i="53"/>
  <c r="AY198" i="53"/>
  <c r="AX198" i="53"/>
  <c r="AW198" i="53"/>
  <c r="AV198" i="53"/>
  <c r="AU198" i="53"/>
  <c r="AT198" i="53"/>
  <c r="AS198" i="53"/>
  <c r="AR198" i="53"/>
  <c r="AQ198" i="53"/>
  <c r="AP198" i="53"/>
  <c r="AO198" i="53"/>
  <c r="AN198" i="53"/>
  <c r="AM198" i="53"/>
  <c r="AL198" i="53"/>
  <c r="AK198" i="53"/>
  <c r="AJ198" i="53"/>
  <c r="AI198" i="53"/>
  <c r="AH198" i="53"/>
  <c r="AG198" i="53"/>
  <c r="AF198" i="53"/>
  <c r="AE198" i="53"/>
  <c r="AD198" i="53"/>
  <c r="AC198" i="53"/>
  <c r="AB198" i="53"/>
  <c r="AA198" i="53"/>
  <c r="Z198" i="53"/>
  <c r="Y198" i="53"/>
  <c r="X198" i="53"/>
  <c r="BB198" i="53" s="1"/>
  <c r="BD198" i="53" s="1"/>
  <c r="W198" i="53"/>
  <c r="H198" i="53"/>
  <c r="F198" i="53"/>
  <c r="BA196" i="53"/>
  <c r="AZ196" i="53"/>
  <c r="AY196" i="53"/>
  <c r="AX196" i="53"/>
  <c r="AW196" i="53"/>
  <c r="AV196" i="53"/>
  <c r="AU196" i="53"/>
  <c r="AT196" i="53"/>
  <c r="AS196" i="53"/>
  <c r="AR196" i="53"/>
  <c r="AQ196" i="53"/>
  <c r="AP196" i="53"/>
  <c r="AO196" i="53"/>
  <c r="AN196" i="53"/>
  <c r="AM196" i="53"/>
  <c r="AL196" i="53"/>
  <c r="AK196" i="53"/>
  <c r="AJ196" i="53"/>
  <c r="AI196" i="53"/>
  <c r="AH196" i="53"/>
  <c r="AG196" i="53"/>
  <c r="AF196" i="53"/>
  <c r="AE196" i="53"/>
  <c r="AD196" i="53"/>
  <c r="AC196" i="53"/>
  <c r="AB196" i="53"/>
  <c r="AA196" i="53"/>
  <c r="Z196" i="53"/>
  <c r="Y196" i="53"/>
  <c r="X196" i="53"/>
  <c r="BB196" i="53" s="1"/>
  <c r="BD196" i="53" s="1"/>
  <c r="W196" i="53"/>
  <c r="H196" i="53"/>
  <c r="F196" i="53"/>
  <c r="BA194" i="53"/>
  <c r="AZ194" i="53"/>
  <c r="AY194" i="53"/>
  <c r="AX194" i="53"/>
  <c r="AW194" i="53"/>
  <c r="AV194" i="53"/>
  <c r="AU194" i="53"/>
  <c r="AT194" i="53"/>
  <c r="AS194" i="53"/>
  <c r="AR194" i="53"/>
  <c r="AQ194" i="53"/>
  <c r="AP194" i="53"/>
  <c r="AO194" i="53"/>
  <c r="AN194" i="53"/>
  <c r="AM194" i="53"/>
  <c r="AL194" i="53"/>
  <c r="AK194" i="53"/>
  <c r="AJ194" i="53"/>
  <c r="AI194" i="53"/>
  <c r="AH194" i="53"/>
  <c r="AG194" i="53"/>
  <c r="AF194" i="53"/>
  <c r="AE194" i="53"/>
  <c r="AD194" i="53"/>
  <c r="AC194" i="53"/>
  <c r="AB194" i="53"/>
  <c r="AA194" i="53"/>
  <c r="Z194" i="53"/>
  <c r="Y194" i="53"/>
  <c r="X194" i="53"/>
  <c r="BB194" i="53" s="1"/>
  <c r="BD194" i="53" s="1"/>
  <c r="W194" i="53"/>
  <c r="H194" i="53"/>
  <c r="F194" i="53"/>
  <c r="BA192" i="53"/>
  <c r="AZ192" i="53"/>
  <c r="AY192" i="53"/>
  <c r="AX192" i="53"/>
  <c r="AW192" i="53"/>
  <c r="AV192" i="53"/>
  <c r="AU192" i="53"/>
  <c r="AT192" i="53"/>
  <c r="AS192" i="53"/>
  <c r="AR192" i="53"/>
  <c r="AQ192" i="53"/>
  <c r="AP192" i="53"/>
  <c r="AO192" i="53"/>
  <c r="AN192" i="53"/>
  <c r="AM192" i="53"/>
  <c r="AL192" i="53"/>
  <c r="AK192" i="53"/>
  <c r="AJ192" i="53"/>
  <c r="AI192" i="53"/>
  <c r="AH192" i="53"/>
  <c r="AG192" i="53"/>
  <c r="AF192" i="53"/>
  <c r="AE192" i="53"/>
  <c r="AD192" i="53"/>
  <c r="AC192" i="53"/>
  <c r="AB192" i="53"/>
  <c r="AA192" i="53"/>
  <c r="Z192" i="53"/>
  <c r="Y192" i="53"/>
  <c r="X192" i="53"/>
  <c r="BB192" i="53" s="1"/>
  <c r="BD192" i="53" s="1"/>
  <c r="W192" i="53"/>
  <c r="H192" i="53"/>
  <c r="F192" i="53"/>
  <c r="BA190" i="53"/>
  <c r="AZ190" i="53"/>
  <c r="AY190" i="53"/>
  <c r="AX190" i="53"/>
  <c r="AW190" i="53"/>
  <c r="AV190" i="53"/>
  <c r="AU190" i="53"/>
  <c r="AT190" i="53"/>
  <c r="AS190" i="53"/>
  <c r="AR190" i="53"/>
  <c r="AQ190" i="53"/>
  <c r="AP190" i="53"/>
  <c r="AO190" i="53"/>
  <c r="AN190" i="53"/>
  <c r="AM190" i="53"/>
  <c r="AL190" i="53"/>
  <c r="AK190" i="53"/>
  <c r="AJ190" i="53"/>
  <c r="AI190" i="53"/>
  <c r="AH190" i="53"/>
  <c r="AG190" i="53"/>
  <c r="AF190" i="53"/>
  <c r="AE190" i="53"/>
  <c r="AD190" i="53"/>
  <c r="AC190" i="53"/>
  <c r="AB190" i="53"/>
  <c r="AA190" i="53"/>
  <c r="Z190" i="53"/>
  <c r="Y190" i="53"/>
  <c r="X190" i="53"/>
  <c r="BB190" i="53" s="1"/>
  <c r="BD190" i="53" s="1"/>
  <c r="W190" i="53"/>
  <c r="H190" i="53"/>
  <c r="F190" i="53"/>
  <c r="BA188" i="53"/>
  <c r="AZ188" i="53"/>
  <c r="AY188" i="53"/>
  <c r="AX188" i="53"/>
  <c r="AW188" i="53"/>
  <c r="AV188" i="53"/>
  <c r="AU188" i="53"/>
  <c r="AT188" i="53"/>
  <c r="AS188" i="53"/>
  <c r="AR188" i="53"/>
  <c r="AQ188" i="53"/>
  <c r="AP188" i="53"/>
  <c r="AO188" i="53"/>
  <c r="AN188" i="53"/>
  <c r="AM188" i="53"/>
  <c r="AL188" i="53"/>
  <c r="AK188" i="53"/>
  <c r="AJ188" i="53"/>
  <c r="AI188" i="53"/>
  <c r="AH188" i="53"/>
  <c r="AG188" i="53"/>
  <c r="AF188" i="53"/>
  <c r="AE188" i="53"/>
  <c r="AD188" i="53"/>
  <c r="AC188" i="53"/>
  <c r="AB188" i="53"/>
  <c r="AA188" i="53"/>
  <c r="Z188" i="53"/>
  <c r="Y188" i="53"/>
  <c r="X188" i="53"/>
  <c r="BB188" i="53" s="1"/>
  <c r="BD188" i="53" s="1"/>
  <c r="W188" i="53"/>
  <c r="H188" i="53"/>
  <c r="F188" i="53"/>
  <c r="BA186" i="53"/>
  <c r="AZ186" i="53"/>
  <c r="AY186" i="53"/>
  <c r="AX186" i="53"/>
  <c r="AW186" i="53"/>
  <c r="AV186" i="53"/>
  <c r="AU186" i="53"/>
  <c r="AT186" i="53"/>
  <c r="AS186" i="53"/>
  <c r="AR186" i="53"/>
  <c r="AQ186" i="53"/>
  <c r="AP186" i="53"/>
  <c r="AO186" i="53"/>
  <c r="AN186" i="53"/>
  <c r="AM186" i="53"/>
  <c r="AL186" i="53"/>
  <c r="AK186" i="53"/>
  <c r="AJ186" i="53"/>
  <c r="AI186" i="53"/>
  <c r="AH186" i="53"/>
  <c r="AG186" i="53"/>
  <c r="AF186" i="53"/>
  <c r="AE186" i="53"/>
  <c r="AD186" i="53"/>
  <c r="AC186" i="53"/>
  <c r="AB186" i="53"/>
  <c r="AA186" i="53"/>
  <c r="Z186" i="53"/>
  <c r="Y186" i="53"/>
  <c r="X186" i="53"/>
  <c r="BB186" i="53" s="1"/>
  <c r="BD186" i="53" s="1"/>
  <c r="W186" i="53"/>
  <c r="H186" i="53"/>
  <c r="F186" i="53"/>
  <c r="BA184" i="53"/>
  <c r="AZ184" i="53"/>
  <c r="AY184" i="53"/>
  <c r="AX184" i="53"/>
  <c r="AW184" i="53"/>
  <c r="AV184" i="53"/>
  <c r="AU184" i="53"/>
  <c r="AT184" i="53"/>
  <c r="AS184" i="53"/>
  <c r="AR184" i="53"/>
  <c r="AQ184" i="53"/>
  <c r="AP184" i="53"/>
  <c r="AO184" i="53"/>
  <c r="AN184" i="53"/>
  <c r="AM184" i="53"/>
  <c r="AL184" i="53"/>
  <c r="AK184" i="53"/>
  <c r="AJ184" i="53"/>
  <c r="AI184" i="53"/>
  <c r="AH184" i="53"/>
  <c r="AG184" i="53"/>
  <c r="AF184" i="53"/>
  <c r="AE184" i="53"/>
  <c r="AD184" i="53"/>
  <c r="AC184" i="53"/>
  <c r="AB184" i="53"/>
  <c r="AA184" i="53"/>
  <c r="Z184" i="53"/>
  <c r="Y184" i="53"/>
  <c r="X184" i="53"/>
  <c r="BB184" i="53" s="1"/>
  <c r="BD184" i="53" s="1"/>
  <c r="W184" i="53"/>
  <c r="H184" i="53"/>
  <c r="F184" i="53"/>
  <c r="BA182" i="53"/>
  <c r="AZ182" i="53"/>
  <c r="AY182" i="53"/>
  <c r="AX182" i="53"/>
  <c r="AW182" i="53"/>
  <c r="AV182" i="53"/>
  <c r="AU182" i="53"/>
  <c r="AT182" i="53"/>
  <c r="AS182" i="53"/>
  <c r="AR182" i="53"/>
  <c r="AQ182" i="53"/>
  <c r="AP182" i="53"/>
  <c r="AO182" i="53"/>
  <c r="AN182" i="53"/>
  <c r="AM182" i="53"/>
  <c r="AL182" i="53"/>
  <c r="AK182" i="53"/>
  <c r="AJ182" i="53"/>
  <c r="AI182" i="53"/>
  <c r="AH182" i="53"/>
  <c r="AG182" i="53"/>
  <c r="AF182" i="53"/>
  <c r="AE182" i="53"/>
  <c r="AD182" i="53"/>
  <c r="AC182" i="53"/>
  <c r="AB182" i="53"/>
  <c r="AA182" i="53"/>
  <c r="Z182" i="53"/>
  <c r="Y182" i="53"/>
  <c r="X182" i="53"/>
  <c r="BB182" i="53" s="1"/>
  <c r="BD182" i="53" s="1"/>
  <c r="W182" i="53"/>
  <c r="H182" i="53"/>
  <c r="F182" i="53"/>
  <c r="BA180" i="53"/>
  <c r="AZ180" i="53"/>
  <c r="AY180" i="53"/>
  <c r="AX180" i="53"/>
  <c r="AW180" i="53"/>
  <c r="AV180" i="53"/>
  <c r="AU180" i="53"/>
  <c r="AT180" i="53"/>
  <c r="AS180" i="53"/>
  <c r="AR180" i="53"/>
  <c r="AQ180" i="53"/>
  <c r="AP180" i="53"/>
  <c r="AO180" i="53"/>
  <c r="AN180" i="53"/>
  <c r="AM180" i="53"/>
  <c r="AL180" i="53"/>
  <c r="AK180" i="53"/>
  <c r="AJ180" i="53"/>
  <c r="AI180" i="53"/>
  <c r="AH180" i="53"/>
  <c r="AG180" i="53"/>
  <c r="AF180" i="53"/>
  <c r="AE180" i="53"/>
  <c r="AD180" i="53"/>
  <c r="AC180" i="53"/>
  <c r="AB180" i="53"/>
  <c r="AA180" i="53"/>
  <c r="Z180" i="53"/>
  <c r="Y180" i="53"/>
  <c r="X180" i="53"/>
  <c r="BB180" i="53" s="1"/>
  <c r="BD180" i="53" s="1"/>
  <c r="W180" i="53"/>
  <c r="H180" i="53"/>
  <c r="F180" i="53"/>
  <c r="BA178" i="53"/>
  <c r="AZ178" i="53"/>
  <c r="AY178" i="53"/>
  <c r="AX178" i="53"/>
  <c r="AW178" i="53"/>
  <c r="AV178" i="53"/>
  <c r="AU178" i="53"/>
  <c r="AT178" i="53"/>
  <c r="AS178" i="53"/>
  <c r="AR178" i="53"/>
  <c r="AQ178" i="53"/>
  <c r="AP178" i="53"/>
  <c r="AO178" i="53"/>
  <c r="AN178" i="53"/>
  <c r="AM178" i="53"/>
  <c r="AL178" i="53"/>
  <c r="AK178" i="53"/>
  <c r="AJ178" i="53"/>
  <c r="AI178" i="53"/>
  <c r="AH178" i="53"/>
  <c r="AG178" i="53"/>
  <c r="AF178" i="53"/>
  <c r="AE178" i="53"/>
  <c r="AD178" i="53"/>
  <c r="AC178" i="53"/>
  <c r="AB178" i="53"/>
  <c r="AA178" i="53"/>
  <c r="Z178" i="53"/>
  <c r="Y178" i="53"/>
  <c r="X178" i="53"/>
  <c r="BB178" i="53" s="1"/>
  <c r="BD178" i="53" s="1"/>
  <c r="W178" i="53"/>
  <c r="H178" i="53"/>
  <c r="F178" i="53"/>
  <c r="BA176" i="53"/>
  <c r="AZ176" i="53"/>
  <c r="AY176" i="53"/>
  <c r="AX176" i="53"/>
  <c r="AW176" i="53"/>
  <c r="AV176" i="53"/>
  <c r="AU176" i="53"/>
  <c r="AT176" i="53"/>
  <c r="AS176" i="53"/>
  <c r="AR176" i="53"/>
  <c r="AQ176" i="53"/>
  <c r="AP176" i="53"/>
  <c r="AO176" i="53"/>
  <c r="AN176" i="53"/>
  <c r="AM176" i="53"/>
  <c r="AL176" i="53"/>
  <c r="AK176" i="53"/>
  <c r="AJ176" i="53"/>
  <c r="AI176" i="53"/>
  <c r="AH176" i="53"/>
  <c r="AG176" i="53"/>
  <c r="AF176" i="53"/>
  <c r="AE176" i="53"/>
  <c r="AD176" i="53"/>
  <c r="AC176" i="53"/>
  <c r="AB176" i="53"/>
  <c r="AA176" i="53"/>
  <c r="Z176" i="53"/>
  <c r="Y176" i="53"/>
  <c r="X176" i="53"/>
  <c r="BB176" i="53" s="1"/>
  <c r="BD176" i="53" s="1"/>
  <c r="W176" i="53"/>
  <c r="H176" i="53"/>
  <c r="F176" i="53"/>
  <c r="BA174" i="53"/>
  <c r="AZ174" i="53"/>
  <c r="AY174" i="53"/>
  <c r="AX174" i="53"/>
  <c r="AW174" i="53"/>
  <c r="AV174" i="53"/>
  <c r="AU174" i="53"/>
  <c r="AT174" i="53"/>
  <c r="AS174" i="53"/>
  <c r="AR174" i="53"/>
  <c r="AQ174" i="53"/>
  <c r="AP174" i="53"/>
  <c r="AO174" i="53"/>
  <c r="AN174" i="53"/>
  <c r="AM174" i="53"/>
  <c r="AL174" i="53"/>
  <c r="AK174" i="53"/>
  <c r="AJ174" i="53"/>
  <c r="AI174" i="53"/>
  <c r="AH174" i="53"/>
  <c r="AG174" i="53"/>
  <c r="AF174" i="53"/>
  <c r="AE174" i="53"/>
  <c r="AD174" i="53"/>
  <c r="AC174" i="53"/>
  <c r="AB174" i="53"/>
  <c r="AA174" i="53"/>
  <c r="Z174" i="53"/>
  <c r="Y174" i="53"/>
  <c r="X174" i="53"/>
  <c r="BB174" i="53" s="1"/>
  <c r="BD174" i="53" s="1"/>
  <c r="W174" i="53"/>
  <c r="H174" i="53"/>
  <c r="F174" i="53"/>
  <c r="BA172" i="53"/>
  <c r="AZ172" i="53"/>
  <c r="AY172" i="53"/>
  <c r="AX172" i="53"/>
  <c r="AW172" i="53"/>
  <c r="AV172" i="53"/>
  <c r="AU172" i="53"/>
  <c r="AT172" i="53"/>
  <c r="AS172" i="53"/>
  <c r="AR172" i="53"/>
  <c r="AQ172" i="53"/>
  <c r="AP172" i="53"/>
  <c r="AO172" i="53"/>
  <c r="AN172" i="53"/>
  <c r="AM172" i="53"/>
  <c r="AL172" i="53"/>
  <c r="AK172" i="53"/>
  <c r="AJ172" i="53"/>
  <c r="AI172" i="53"/>
  <c r="AH172" i="53"/>
  <c r="AG172" i="53"/>
  <c r="AF172" i="53"/>
  <c r="AE172" i="53"/>
  <c r="AD172" i="53"/>
  <c r="AC172" i="53"/>
  <c r="AB172" i="53"/>
  <c r="AA172" i="53"/>
  <c r="Z172" i="53"/>
  <c r="Y172" i="53"/>
  <c r="X172" i="53"/>
  <c r="BB172" i="53" s="1"/>
  <c r="BD172" i="53" s="1"/>
  <c r="W172" i="53"/>
  <c r="H172" i="53"/>
  <c r="F172" i="53"/>
  <c r="BA170" i="53"/>
  <c r="AZ170" i="53"/>
  <c r="AY170" i="53"/>
  <c r="AX170" i="53"/>
  <c r="AW170" i="53"/>
  <c r="AV170" i="53"/>
  <c r="AU170" i="53"/>
  <c r="AT170" i="53"/>
  <c r="AS170" i="53"/>
  <c r="AR170" i="53"/>
  <c r="AQ170" i="53"/>
  <c r="AP170" i="53"/>
  <c r="AO170" i="53"/>
  <c r="AN170" i="53"/>
  <c r="AM170" i="53"/>
  <c r="AL170" i="53"/>
  <c r="AK170" i="53"/>
  <c r="AJ170" i="53"/>
  <c r="AI170" i="53"/>
  <c r="AH170" i="53"/>
  <c r="AG170" i="53"/>
  <c r="AF170" i="53"/>
  <c r="AE170" i="53"/>
  <c r="AD170" i="53"/>
  <c r="AC170" i="53"/>
  <c r="AB170" i="53"/>
  <c r="AA170" i="53"/>
  <c r="Z170" i="53"/>
  <c r="Y170" i="53"/>
  <c r="X170" i="53"/>
  <c r="BB170" i="53" s="1"/>
  <c r="BD170" i="53" s="1"/>
  <c r="W170" i="53"/>
  <c r="H170" i="53"/>
  <c r="F170" i="53"/>
  <c r="BA168" i="53"/>
  <c r="AZ168" i="53"/>
  <c r="AY168" i="53"/>
  <c r="AX168" i="53"/>
  <c r="AW168" i="53"/>
  <c r="AV168" i="53"/>
  <c r="AU168" i="53"/>
  <c r="AT168" i="53"/>
  <c r="AS168" i="53"/>
  <c r="AR168" i="53"/>
  <c r="AQ168" i="53"/>
  <c r="AP168" i="53"/>
  <c r="AO168" i="53"/>
  <c r="AN168" i="53"/>
  <c r="AM168" i="53"/>
  <c r="AL168" i="53"/>
  <c r="AK168" i="53"/>
  <c r="AJ168" i="53"/>
  <c r="AI168" i="53"/>
  <c r="AH168" i="53"/>
  <c r="AG168" i="53"/>
  <c r="AF168" i="53"/>
  <c r="AE168" i="53"/>
  <c r="AD168" i="53"/>
  <c r="AC168" i="53"/>
  <c r="AB168" i="53"/>
  <c r="AA168" i="53"/>
  <c r="Z168" i="53"/>
  <c r="Y168" i="53"/>
  <c r="X168" i="53"/>
  <c r="BB168" i="53" s="1"/>
  <c r="BD168" i="53" s="1"/>
  <c r="W168" i="53"/>
  <c r="H168" i="53"/>
  <c r="F168" i="53"/>
  <c r="BA166" i="53"/>
  <c r="AZ166" i="53"/>
  <c r="AY166" i="53"/>
  <c r="AX166" i="53"/>
  <c r="AW166" i="53"/>
  <c r="AV166" i="53"/>
  <c r="AU166" i="53"/>
  <c r="AT166" i="53"/>
  <c r="AS166" i="53"/>
  <c r="AR166" i="53"/>
  <c r="AQ166" i="53"/>
  <c r="AP166" i="53"/>
  <c r="AO166" i="53"/>
  <c r="AN166" i="53"/>
  <c r="AM166" i="53"/>
  <c r="AL166" i="53"/>
  <c r="AK166" i="53"/>
  <c r="AJ166" i="53"/>
  <c r="AI166" i="53"/>
  <c r="AH166" i="53"/>
  <c r="AG166" i="53"/>
  <c r="AF166" i="53"/>
  <c r="AE166" i="53"/>
  <c r="AD166" i="53"/>
  <c r="AC166" i="53"/>
  <c r="AB166" i="53"/>
  <c r="AA166" i="53"/>
  <c r="Z166" i="53"/>
  <c r="Y166" i="53"/>
  <c r="X166" i="53"/>
  <c r="BB166" i="53" s="1"/>
  <c r="BD166" i="53" s="1"/>
  <c r="W166" i="53"/>
  <c r="H166" i="53"/>
  <c r="F166" i="53"/>
  <c r="BA164" i="53"/>
  <c r="AZ164" i="53"/>
  <c r="AY164" i="53"/>
  <c r="AX164" i="53"/>
  <c r="AW164" i="53"/>
  <c r="AV164" i="53"/>
  <c r="AU164" i="53"/>
  <c r="AT164" i="53"/>
  <c r="AS164" i="53"/>
  <c r="AR164" i="53"/>
  <c r="AQ164" i="53"/>
  <c r="AP164" i="53"/>
  <c r="AO164" i="53"/>
  <c r="AN164" i="53"/>
  <c r="AM164" i="53"/>
  <c r="AL164" i="53"/>
  <c r="AK164" i="53"/>
  <c r="AJ164" i="53"/>
  <c r="AI164" i="53"/>
  <c r="AH164" i="53"/>
  <c r="AG164" i="53"/>
  <c r="AF164" i="53"/>
  <c r="AE164" i="53"/>
  <c r="AD164" i="53"/>
  <c r="AC164" i="53"/>
  <c r="AB164" i="53"/>
  <c r="AA164" i="53"/>
  <c r="Z164" i="53"/>
  <c r="Y164" i="53"/>
  <c r="X164" i="53"/>
  <c r="BB164" i="53" s="1"/>
  <c r="BD164" i="53" s="1"/>
  <c r="W164" i="53"/>
  <c r="H164" i="53"/>
  <c r="F164" i="53"/>
  <c r="BA162" i="53"/>
  <c r="AZ162" i="53"/>
  <c r="AY162" i="53"/>
  <c r="AX162" i="53"/>
  <c r="AW162" i="53"/>
  <c r="AV162" i="53"/>
  <c r="AU162" i="53"/>
  <c r="AT162" i="53"/>
  <c r="AS162" i="53"/>
  <c r="AR162" i="53"/>
  <c r="AQ162" i="53"/>
  <c r="AP162" i="53"/>
  <c r="AO162" i="53"/>
  <c r="AN162" i="53"/>
  <c r="AM162" i="53"/>
  <c r="AL162" i="53"/>
  <c r="AK162" i="53"/>
  <c r="AJ162" i="53"/>
  <c r="AI162" i="53"/>
  <c r="AH162" i="53"/>
  <c r="AG162" i="53"/>
  <c r="AF162" i="53"/>
  <c r="AE162" i="53"/>
  <c r="AD162" i="53"/>
  <c r="AC162" i="53"/>
  <c r="AB162" i="53"/>
  <c r="AA162" i="53"/>
  <c r="Z162" i="53"/>
  <c r="Y162" i="53"/>
  <c r="X162" i="53"/>
  <c r="BB162" i="53" s="1"/>
  <c r="BD162" i="53" s="1"/>
  <c r="W162" i="53"/>
  <c r="H162" i="53"/>
  <c r="F162" i="53"/>
  <c r="BA160" i="53"/>
  <c r="AZ160" i="53"/>
  <c r="AY160" i="53"/>
  <c r="AX160" i="53"/>
  <c r="AW160" i="53"/>
  <c r="AV160" i="53"/>
  <c r="AU160" i="53"/>
  <c r="AT160" i="53"/>
  <c r="AS160" i="53"/>
  <c r="AR160" i="53"/>
  <c r="AQ160" i="53"/>
  <c r="AP160" i="53"/>
  <c r="AO160" i="53"/>
  <c r="AN160" i="53"/>
  <c r="AM160" i="53"/>
  <c r="AL160" i="53"/>
  <c r="AK160" i="53"/>
  <c r="AJ160" i="53"/>
  <c r="AI160" i="53"/>
  <c r="AH160" i="53"/>
  <c r="AG160" i="53"/>
  <c r="AF160" i="53"/>
  <c r="AE160" i="53"/>
  <c r="AD160" i="53"/>
  <c r="AC160" i="53"/>
  <c r="AB160" i="53"/>
  <c r="AA160" i="53"/>
  <c r="Z160" i="53"/>
  <c r="Y160" i="53"/>
  <c r="X160" i="53"/>
  <c r="BB160" i="53" s="1"/>
  <c r="BD160" i="53" s="1"/>
  <c r="W160" i="53"/>
  <c r="H160" i="53"/>
  <c r="F160" i="53"/>
  <c r="BA158" i="53"/>
  <c r="AZ158" i="53"/>
  <c r="AY158" i="53"/>
  <c r="AX158" i="53"/>
  <c r="AW158" i="53"/>
  <c r="AV158" i="53"/>
  <c r="AU158" i="53"/>
  <c r="AT158" i="53"/>
  <c r="AS158" i="53"/>
  <c r="AR158" i="53"/>
  <c r="AQ158" i="53"/>
  <c r="AP158" i="53"/>
  <c r="AO158" i="53"/>
  <c r="AN158" i="53"/>
  <c r="AM158" i="53"/>
  <c r="AL158" i="53"/>
  <c r="AK158" i="53"/>
  <c r="AJ158" i="53"/>
  <c r="AI158" i="53"/>
  <c r="AH158" i="53"/>
  <c r="AG158" i="53"/>
  <c r="AF158" i="53"/>
  <c r="AE158" i="53"/>
  <c r="AD158" i="53"/>
  <c r="AC158" i="53"/>
  <c r="AB158" i="53"/>
  <c r="AA158" i="53"/>
  <c r="Z158" i="53"/>
  <c r="Y158" i="53"/>
  <c r="X158" i="53"/>
  <c r="BB158" i="53" s="1"/>
  <c r="BD158" i="53" s="1"/>
  <c r="W158" i="53"/>
  <c r="H158" i="53"/>
  <c r="F158" i="53"/>
  <c r="BA156" i="53"/>
  <c r="AZ156" i="53"/>
  <c r="AY156" i="53"/>
  <c r="AX156" i="53"/>
  <c r="AW156" i="53"/>
  <c r="AV156" i="53"/>
  <c r="AU156" i="53"/>
  <c r="AT156" i="53"/>
  <c r="AS156" i="53"/>
  <c r="AR156" i="53"/>
  <c r="AQ156" i="53"/>
  <c r="AP156" i="53"/>
  <c r="AO156" i="53"/>
  <c r="AN156" i="53"/>
  <c r="AM156" i="53"/>
  <c r="AL156" i="53"/>
  <c r="AK156" i="53"/>
  <c r="AJ156" i="53"/>
  <c r="AI156" i="53"/>
  <c r="AH156" i="53"/>
  <c r="AG156" i="53"/>
  <c r="AF156" i="53"/>
  <c r="AE156" i="53"/>
  <c r="AD156" i="53"/>
  <c r="AC156" i="53"/>
  <c r="AB156" i="53"/>
  <c r="AA156" i="53"/>
  <c r="Z156" i="53"/>
  <c r="Y156" i="53"/>
  <c r="X156" i="53"/>
  <c r="BB156" i="53" s="1"/>
  <c r="BD156" i="53" s="1"/>
  <c r="W156" i="53"/>
  <c r="H156" i="53"/>
  <c r="F156" i="53"/>
  <c r="BA154" i="53"/>
  <c r="AZ154" i="53"/>
  <c r="AY154" i="53"/>
  <c r="AX154" i="53"/>
  <c r="AW154" i="53"/>
  <c r="AV154" i="53"/>
  <c r="AU154" i="53"/>
  <c r="AT154" i="53"/>
  <c r="AS154" i="53"/>
  <c r="AR154" i="53"/>
  <c r="AQ154" i="53"/>
  <c r="AP154" i="53"/>
  <c r="AO154" i="53"/>
  <c r="AN154" i="53"/>
  <c r="AM154" i="53"/>
  <c r="AL154" i="53"/>
  <c r="AK154" i="53"/>
  <c r="AJ154" i="53"/>
  <c r="AI154" i="53"/>
  <c r="AH154" i="53"/>
  <c r="AG154" i="53"/>
  <c r="AF154" i="53"/>
  <c r="AE154" i="53"/>
  <c r="AD154" i="53"/>
  <c r="AC154" i="53"/>
  <c r="AB154" i="53"/>
  <c r="AA154" i="53"/>
  <c r="Z154" i="53"/>
  <c r="Y154" i="53"/>
  <c r="X154" i="53"/>
  <c r="BB154" i="53" s="1"/>
  <c r="BD154" i="53" s="1"/>
  <c r="W154" i="53"/>
  <c r="H154" i="53"/>
  <c r="F154" i="53"/>
  <c r="BA152" i="53"/>
  <c r="AZ152" i="53"/>
  <c r="AY152" i="53"/>
  <c r="AX152" i="53"/>
  <c r="AW152" i="53"/>
  <c r="AV152" i="53"/>
  <c r="AU152" i="53"/>
  <c r="AT152" i="53"/>
  <c r="AS152" i="53"/>
  <c r="AR152" i="53"/>
  <c r="AQ152" i="53"/>
  <c r="AP152" i="53"/>
  <c r="AO152" i="53"/>
  <c r="AN152" i="53"/>
  <c r="AM152" i="53"/>
  <c r="AL152" i="53"/>
  <c r="AK152" i="53"/>
  <c r="AJ152" i="53"/>
  <c r="AI152" i="53"/>
  <c r="AH152" i="53"/>
  <c r="AG152" i="53"/>
  <c r="AF152" i="53"/>
  <c r="AE152" i="53"/>
  <c r="AD152" i="53"/>
  <c r="AC152" i="53"/>
  <c r="AB152" i="53"/>
  <c r="AA152" i="53"/>
  <c r="Z152" i="53"/>
  <c r="Y152" i="53"/>
  <c r="X152" i="53"/>
  <c r="BB152" i="53" s="1"/>
  <c r="BD152" i="53" s="1"/>
  <c r="W152" i="53"/>
  <c r="H152" i="53"/>
  <c r="F152" i="53"/>
  <c r="BA150" i="53"/>
  <c r="AZ150" i="53"/>
  <c r="AY150" i="53"/>
  <c r="AX150" i="53"/>
  <c r="AW150" i="53"/>
  <c r="AV150" i="53"/>
  <c r="AU150" i="53"/>
  <c r="AT150" i="53"/>
  <c r="AS150" i="53"/>
  <c r="AR150" i="53"/>
  <c r="AQ150" i="53"/>
  <c r="AP150" i="53"/>
  <c r="AO150" i="53"/>
  <c r="AN150" i="53"/>
  <c r="AM150" i="53"/>
  <c r="AL150" i="53"/>
  <c r="AK150" i="53"/>
  <c r="AJ150" i="53"/>
  <c r="AI150" i="53"/>
  <c r="AH150" i="53"/>
  <c r="AG150" i="53"/>
  <c r="AF150" i="53"/>
  <c r="AE150" i="53"/>
  <c r="AD150" i="53"/>
  <c r="AC150" i="53"/>
  <c r="AB150" i="53"/>
  <c r="AA150" i="53"/>
  <c r="Z150" i="53"/>
  <c r="Y150" i="53"/>
  <c r="X150" i="53"/>
  <c r="BB150" i="53" s="1"/>
  <c r="BD150" i="53" s="1"/>
  <c r="W150" i="53"/>
  <c r="H150" i="53"/>
  <c r="F150" i="53"/>
  <c r="BA148" i="53"/>
  <c r="AZ148" i="53"/>
  <c r="AY148" i="53"/>
  <c r="AX148" i="53"/>
  <c r="AW148" i="53"/>
  <c r="AV148" i="53"/>
  <c r="AU148" i="53"/>
  <c r="AT148" i="53"/>
  <c r="AS148" i="53"/>
  <c r="AR148" i="53"/>
  <c r="AQ148" i="53"/>
  <c r="AP148" i="53"/>
  <c r="AO148" i="53"/>
  <c r="AN148" i="53"/>
  <c r="AM148" i="53"/>
  <c r="AL148" i="53"/>
  <c r="AK148" i="53"/>
  <c r="AJ148" i="53"/>
  <c r="AI148" i="53"/>
  <c r="AH148" i="53"/>
  <c r="AG148" i="53"/>
  <c r="AF148" i="53"/>
  <c r="AE148" i="53"/>
  <c r="AD148" i="53"/>
  <c r="AC148" i="53"/>
  <c r="AB148" i="53"/>
  <c r="AA148" i="53"/>
  <c r="Z148" i="53"/>
  <c r="Y148" i="53"/>
  <c r="X148" i="53"/>
  <c r="BB148" i="53" s="1"/>
  <c r="BD148" i="53" s="1"/>
  <c r="W148" i="53"/>
  <c r="H148" i="53"/>
  <c r="F148" i="53"/>
  <c r="BA146" i="53"/>
  <c r="AZ146" i="53"/>
  <c r="AY146" i="53"/>
  <c r="AX146" i="53"/>
  <c r="AW146" i="53"/>
  <c r="AV146" i="53"/>
  <c r="AU146" i="53"/>
  <c r="AT146" i="53"/>
  <c r="AS146" i="53"/>
  <c r="AR146" i="53"/>
  <c r="AQ146" i="53"/>
  <c r="AP146" i="53"/>
  <c r="AO146" i="53"/>
  <c r="AN146" i="53"/>
  <c r="AM146" i="53"/>
  <c r="AL146" i="53"/>
  <c r="AK146" i="53"/>
  <c r="AJ146" i="53"/>
  <c r="AI146" i="53"/>
  <c r="AH146" i="53"/>
  <c r="AG146" i="53"/>
  <c r="AF146" i="53"/>
  <c r="AE146" i="53"/>
  <c r="AD146" i="53"/>
  <c r="AC146" i="53"/>
  <c r="AB146" i="53"/>
  <c r="AA146" i="53"/>
  <c r="Z146" i="53"/>
  <c r="Y146" i="53"/>
  <c r="X146" i="53"/>
  <c r="BB146" i="53" s="1"/>
  <c r="BD146" i="53" s="1"/>
  <c r="W146" i="53"/>
  <c r="H146" i="53"/>
  <c r="F146" i="53"/>
  <c r="BA144" i="53"/>
  <c r="AZ144" i="53"/>
  <c r="AY144" i="53"/>
  <c r="AX144" i="53"/>
  <c r="AW144" i="53"/>
  <c r="AV144" i="53"/>
  <c r="AU144" i="53"/>
  <c r="AT144" i="53"/>
  <c r="AS144" i="53"/>
  <c r="AR144" i="53"/>
  <c r="AQ144" i="53"/>
  <c r="AP144" i="53"/>
  <c r="AO144" i="53"/>
  <c r="AN144" i="53"/>
  <c r="AM144" i="53"/>
  <c r="AL144" i="53"/>
  <c r="AK144" i="53"/>
  <c r="AJ144" i="53"/>
  <c r="AI144" i="53"/>
  <c r="AH144" i="53"/>
  <c r="AG144" i="53"/>
  <c r="AF144" i="53"/>
  <c r="AE144" i="53"/>
  <c r="AD144" i="53"/>
  <c r="AC144" i="53"/>
  <c r="AB144" i="53"/>
  <c r="AA144" i="53"/>
  <c r="Z144" i="53"/>
  <c r="Y144" i="53"/>
  <c r="X144" i="53"/>
  <c r="BB144" i="53" s="1"/>
  <c r="BD144" i="53" s="1"/>
  <c r="W144" i="53"/>
  <c r="H144" i="53"/>
  <c r="F144" i="53"/>
  <c r="BA142" i="53"/>
  <c r="AZ142" i="53"/>
  <c r="AY142" i="53"/>
  <c r="AX142" i="53"/>
  <c r="AW142" i="53"/>
  <c r="AV142" i="53"/>
  <c r="AU142" i="53"/>
  <c r="AT142" i="53"/>
  <c r="AS142" i="53"/>
  <c r="AR142" i="53"/>
  <c r="AQ142" i="53"/>
  <c r="AP142" i="53"/>
  <c r="AO142" i="53"/>
  <c r="AN142" i="53"/>
  <c r="AM142" i="53"/>
  <c r="AL142" i="53"/>
  <c r="AK142" i="53"/>
  <c r="AJ142" i="53"/>
  <c r="AI142" i="53"/>
  <c r="AH142" i="53"/>
  <c r="AG142" i="53"/>
  <c r="AF142" i="53"/>
  <c r="AE142" i="53"/>
  <c r="AD142" i="53"/>
  <c r="AC142" i="53"/>
  <c r="AB142" i="53"/>
  <c r="AA142" i="53"/>
  <c r="Z142" i="53"/>
  <c r="Y142" i="53"/>
  <c r="X142" i="53"/>
  <c r="BB142" i="53" s="1"/>
  <c r="BD142" i="53" s="1"/>
  <c r="W142" i="53"/>
  <c r="H142" i="53"/>
  <c r="F142" i="53"/>
  <c r="BA140" i="53"/>
  <c r="AZ140" i="53"/>
  <c r="AY140" i="53"/>
  <c r="AX140" i="53"/>
  <c r="AW140" i="53"/>
  <c r="AV140" i="53"/>
  <c r="AU140" i="53"/>
  <c r="AT140" i="53"/>
  <c r="AS140" i="53"/>
  <c r="AR140" i="53"/>
  <c r="AQ140" i="53"/>
  <c r="AP140" i="53"/>
  <c r="AO140" i="53"/>
  <c r="AN140" i="53"/>
  <c r="AM140" i="53"/>
  <c r="AL140" i="53"/>
  <c r="AK140" i="53"/>
  <c r="AJ140" i="53"/>
  <c r="AI140" i="53"/>
  <c r="AH140" i="53"/>
  <c r="AG140" i="53"/>
  <c r="AF140" i="53"/>
  <c r="AE140" i="53"/>
  <c r="AD140" i="53"/>
  <c r="AC140" i="53"/>
  <c r="AB140" i="53"/>
  <c r="AA140" i="53"/>
  <c r="Z140" i="53"/>
  <c r="Y140" i="53"/>
  <c r="X140" i="53"/>
  <c r="BB140" i="53" s="1"/>
  <c r="BD140" i="53" s="1"/>
  <c r="W140" i="53"/>
  <c r="H140" i="53"/>
  <c r="F140" i="53"/>
  <c r="BA138" i="53"/>
  <c r="AZ138" i="53"/>
  <c r="AY138" i="53"/>
  <c r="AX138" i="53"/>
  <c r="AW138" i="53"/>
  <c r="AV138" i="53"/>
  <c r="AU138" i="53"/>
  <c r="AT138" i="53"/>
  <c r="AS138" i="53"/>
  <c r="AR138" i="53"/>
  <c r="AQ138" i="53"/>
  <c r="AP138" i="53"/>
  <c r="AO138" i="53"/>
  <c r="AN138" i="53"/>
  <c r="AM138" i="53"/>
  <c r="AL138" i="53"/>
  <c r="AK138" i="53"/>
  <c r="AJ138" i="53"/>
  <c r="AI138" i="53"/>
  <c r="AH138" i="53"/>
  <c r="AG138" i="53"/>
  <c r="AF138" i="53"/>
  <c r="AE138" i="53"/>
  <c r="AD138" i="53"/>
  <c r="AC138" i="53"/>
  <c r="AB138" i="53"/>
  <c r="AA138" i="53"/>
  <c r="Z138" i="53"/>
  <c r="Y138" i="53"/>
  <c r="X138" i="53"/>
  <c r="BB138" i="53" s="1"/>
  <c r="BD138" i="53" s="1"/>
  <c r="W138" i="53"/>
  <c r="H138" i="53"/>
  <c r="F138" i="53"/>
  <c r="BA136" i="53"/>
  <c r="AZ136" i="53"/>
  <c r="AY136" i="53"/>
  <c r="AX136" i="53"/>
  <c r="AW136" i="53"/>
  <c r="AV136" i="53"/>
  <c r="AU136" i="53"/>
  <c r="AT136" i="53"/>
  <c r="AS136" i="53"/>
  <c r="AR136" i="53"/>
  <c r="AQ136" i="53"/>
  <c r="AP136" i="53"/>
  <c r="AO136" i="53"/>
  <c r="AN136" i="53"/>
  <c r="AM136" i="53"/>
  <c r="AL136" i="53"/>
  <c r="AK136" i="53"/>
  <c r="AJ136" i="53"/>
  <c r="AI136" i="53"/>
  <c r="AH136" i="53"/>
  <c r="AG136" i="53"/>
  <c r="AF136" i="53"/>
  <c r="AE136" i="53"/>
  <c r="AD136" i="53"/>
  <c r="AC136" i="53"/>
  <c r="AB136" i="53"/>
  <c r="AA136" i="53"/>
  <c r="Z136" i="53"/>
  <c r="Y136" i="53"/>
  <c r="X136" i="53"/>
  <c r="BB136" i="53" s="1"/>
  <c r="BD136" i="53" s="1"/>
  <c r="W136" i="53"/>
  <c r="H136" i="53"/>
  <c r="F136" i="53"/>
  <c r="BA134" i="53"/>
  <c r="AZ134" i="53"/>
  <c r="AY134" i="53"/>
  <c r="AX134" i="53"/>
  <c r="AW134" i="53"/>
  <c r="AV134" i="53"/>
  <c r="AU134" i="53"/>
  <c r="AT134" i="53"/>
  <c r="AS134" i="53"/>
  <c r="AR134" i="53"/>
  <c r="AQ134" i="53"/>
  <c r="AP134" i="53"/>
  <c r="AO134" i="53"/>
  <c r="AN134" i="53"/>
  <c r="AM134" i="53"/>
  <c r="AL134" i="53"/>
  <c r="AK134" i="53"/>
  <c r="AJ134" i="53"/>
  <c r="AI134" i="53"/>
  <c r="AH134" i="53"/>
  <c r="AG134" i="53"/>
  <c r="AF134" i="53"/>
  <c r="AE134" i="53"/>
  <c r="AD134" i="53"/>
  <c r="AC134" i="53"/>
  <c r="AB134" i="53"/>
  <c r="AA134" i="53"/>
  <c r="Z134" i="53"/>
  <c r="Y134" i="53"/>
  <c r="X134" i="53"/>
  <c r="BB134" i="53" s="1"/>
  <c r="BD134" i="53" s="1"/>
  <c r="W134" i="53"/>
  <c r="H134" i="53"/>
  <c r="F134" i="53"/>
  <c r="BA132" i="53"/>
  <c r="AZ132" i="53"/>
  <c r="AY132" i="53"/>
  <c r="AX132" i="53"/>
  <c r="AW132" i="53"/>
  <c r="AV132" i="53"/>
  <c r="AU132" i="53"/>
  <c r="AT132" i="53"/>
  <c r="AS132" i="53"/>
  <c r="AR132" i="53"/>
  <c r="AQ132" i="53"/>
  <c r="AP132" i="53"/>
  <c r="AO132" i="53"/>
  <c r="AN132" i="53"/>
  <c r="AM132" i="53"/>
  <c r="AL132" i="53"/>
  <c r="AK132" i="53"/>
  <c r="AJ132" i="53"/>
  <c r="AI132" i="53"/>
  <c r="AH132" i="53"/>
  <c r="AG132" i="53"/>
  <c r="AF132" i="53"/>
  <c r="AE132" i="53"/>
  <c r="AD132" i="53"/>
  <c r="AC132" i="53"/>
  <c r="AB132" i="53"/>
  <c r="AA132" i="53"/>
  <c r="Z132" i="53"/>
  <c r="Y132" i="53"/>
  <c r="X132" i="53"/>
  <c r="BB132" i="53" s="1"/>
  <c r="BD132" i="53" s="1"/>
  <c r="W132" i="53"/>
  <c r="H132" i="53"/>
  <c r="F132" i="53"/>
  <c r="BA130" i="53"/>
  <c r="AZ130" i="53"/>
  <c r="AY130" i="53"/>
  <c r="AX130" i="53"/>
  <c r="AW130" i="53"/>
  <c r="AV130" i="53"/>
  <c r="AU130" i="53"/>
  <c r="AT130" i="53"/>
  <c r="AS130" i="53"/>
  <c r="AR130" i="53"/>
  <c r="AQ130" i="53"/>
  <c r="AP130" i="53"/>
  <c r="AO130" i="53"/>
  <c r="AN130" i="53"/>
  <c r="AM130" i="53"/>
  <c r="AL130" i="53"/>
  <c r="AK130" i="53"/>
  <c r="AJ130" i="53"/>
  <c r="AI130" i="53"/>
  <c r="AH130" i="53"/>
  <c r="AG130" i="53"/>
  <c r="AF130" i="53"/>
  <c r="AE130" i="53"/>
  <c r="AD130" i="53"/>
  <c r="AC130" i="53"/>
  <c r="AB130" i="53"/>
  <c r="AA130" i="53"/>
  <c r="Z130" i="53"/>
  <c r="Y130" i="53"/>
  <c r="X130" i="53"/>
  <c r="BB130" i="53" s="1"/>
  <c r="BD130" i="53" s="1"/>
  <c r="W130" i="53"/>
  <c r="H130" i="53"/>
  <c r="F130" i="53"/>
  <c r="BA128" i="53"/>
  <c r="AZ128" i="53"/>
  <c r="AY128" i="53"/>
  <c r="AX128" i="53"/>
  <c r="AW128" i="53"/>
  <c r="AV128" i="53"/>
  <c r="AU128" i="53"/>
  <c r="AT128" i="53"/>
  <c r="AS128" i="53"/>
  <c r="AR128" i="53"/>
  <c r="AQ128" i="53"/>
  <c r="AP128" i="53"/>
  <c r="AO128" i="53"/>
  <c r="AN128" i="53"/>
  <c r="AM128" i="53"/>
  <c r="AL128" i="53"/>
  <c r="AK128" i="53"/>
  <c r="AJ128" i="53"/>
  <c r="AI128" i="53"/>
  <c r="AH128" i="53"/>
  <c r="AG128" i="53"/>
  <c r="AF128" i="53"/>
  <c r="AE128" i="53"/>
  <c r="AD128" i="53"/>
  <c r="AC128" i="53"/>
  <c r="AB128" i="53"/>
  <c r="AA128" i="53"/>
  <c r="Z128" i="53"/>
  <c r="Y128" i="53"/>
  <c r="X128" i="53"/>
  <c r="BB128" i="53" s="1"/>
  <c r="BD128" i="53" s="1"/>
  <c r="W128" i="53"/>
  <c r="H128" i="53"/>
  <c r="F128" i="53"/>
  <c r="BA126" i="53"/>
  <c r="AZ126" i="53"/>
  <c r="AY126" i="53"/>
  <c r="AX126" i="53"/>
  <c r="AW126" i="53"/>
  <c r="AV126" i="53"/>
  <c r="AU126" i="53"/>
  <c r="AT126" i="53"/>
  <c r="AS126" i="53"/>
  <c r="AR126" i="53"/>
  <c r="AQ126" i="53"/>
  <c r="AP126" i="53"/>
  <c r="AO126" i="53"/>
  <c r="AN126" i="53"/>
  <c r="AM126" i="53"/>
  <c r="AL126" i="53"/>
  <c r="AK126" i="53"/>
  <c r="AJ126" i="53"/>
  <c r="AI126" i="53"/>
  <c r="AH126" i="53"/>
  <c r="AG126" i="53"/>
  <c r="AF126" i="53"/>
  <c r="AE126" i="53"/>
  <c r="AD126" i="53"/>
  <c r="AC126" i="53"/>
  <c r="AB126" i="53"/>
  <c r="AA126" i="53"/>
  <c r="Z126" i="53"/>
  <c r="Y126" i="53"/>
  <c r="X126" i="53"/>
  <c r="BB126" i="53" s="1"/>
  <c r="BD126" i="53" s="1"/>
  <c r="W126" i="53"/>
  <c r="H126" i="53"/>
  <c r="F126" i="53"/>
  <c r="BA124" i="53"/>
  <c r="AZ124" i="53"/>
  <c r="AY124" i="53"/>
  <c r="AX124" i="53"/>
  <c r="AW124" i="53"/>
  <c r="AV124" i="53"/>
  <c r="AU124" i="53"/>
  <c r="AT124" i="53"/>
  <c r="AS124" i="53"/>
  <c r="AR124" i="53"/>
  <c r="AQ124" i="53"/>
  <c r="AP124" i="53"/>
  <c r="AO124" i="53"/>
  <c r="AN124" i="53"/>
  <c r="AM124" i="53"/>
  <c r="AL124" i="53"/>
  <c r="AK124" i="53"/>
  <c r="AJ124" i="53"/>
  <c r="AI124" i="53"/>
  <c r="AH124" i="53"/>
  <c r="AG124" i="53"/>
  <c r="AF124" i="53"/>
  <c r="AE124" i="53"/>
  <c r="AD124" i="53"/>
  <c r="AC124" i="53"/>
  <c r="AB124" i="53"/>
  <c r="AA124" i="53"/>
  <c r="Z124" i="53"/>
  <c r="Y124" i="53"/>
  <c r="X124" i="53"/>
  <c r="BB124" i="53" s="1"/>
  <c r="BD124" i="53" s="1"/>
  <c r="W124" i="53"/>
  <c r="H124" i="53"/>
  <c r="F124" i="53"/>
  <c r="BA122" i="53"/>
  <c r="AZ122" i="53"/>
  <c r="AY122" i="53"/>
  <c r="AX122" i="53"/>
  <c r="AW122" i="53"/>
  <c r="AV122" i="53"/>
  <c r="AU122" i="53"/>
  <c r="AT122" i="53"/>
  <c r="AS122" i="53"/>
  <c r="AR122" i="53"/>
  <c r="AQ122" i="53"/>
  <c r="AP122" i="53"/>
  <c r="AO122" i="53"/>
  <c r="AN122" i="53"/>
  <c r="AM122" i="53"/>
  <c r="AL122" i="53"/>
  <c r="AK122" i="53"/>
  <c r="AJ122" i="53"/>
  <c r="AI122" i="53"/>
  <c r="AH122" i="53"/>
  <c r="AG122" i="53"/>
  <c r="AF122" i="53"/>
  <c r="AE122" i="53"/>
  <c r="AD122" i="53"/>
  <c r="AC122" i="53"/>
  <c r="AB122" i="53"/>
  <c r="AA122" i="53"/>
  <c r="Z122" i="53"/>
  <c r="Y122" i="53"/>
  <c r="X122" i="53"/>
  <c r="BB122" i="53" s="1"/>
  <c r="BD122" i="53" s="1"/>
  <c r="W122" i="53"/>
  <c r="H122" i="53"/>
  <c r="F122" i="53"/>
  <c r="BA120" i="53"/>
  <c r="AZ120" i="53"/>
  <c r="AY120" i="53"/>
  <c r="AX120" i="53"/>
  <c r="AW120" i="53"/>
  <c r="AV120" i="53"/>
  <c r="AU120" i="53"/>
  <c r="AT120" i="53"/>
  <c r="AS120" i="53"/>
  <c r="AR120" i="53"/>
  <c r="AQ120" i="53"/>
  <c r="AP120" i="53"/>
  <c r="AO120" i="53"/>
  <c r="AN120" i="53"/>
  <c r="AM120" i="53"/>
  <c r="AL120" i="53"/>
  <c r="AK120" i="53"/>
  <c r="AJ120" i="53"/>
  <c r="AI120" i="53"/>
  <c r="AH120" i="53"/>
  <c r="AG120" i="53"/>
  <c r="AF120" i="53"/>
  <c r="AE120" i="53"/>
  <c r="AD120" i="53"/>
  <c r="AC120" i="53"/>
  <c r="AB120" i="53"/>
  <c r="AA120" i="53"/>
  <c r="Z120" i="53"/>
  <c r="Y120" i="53"/>
  <c r="X120" i="53"/>
  <c r="BB120" i="53" s="1"/>
  <c r="BD120" i="53" s="1"/>
  <c r="W120" i="53"/>
  <c r="H120" i="53"/>
  <c r="F120" i="53"/>
  <c r="BA118" i="53"/>
  <c r="AZ118" i="53"/>
  <c r="AY118" i="53"/>
  <c r="AX118" i="53"/>
  <c r="AW118" i="53"/>
  <c r="AV118" i="53"/>
  <c r="AU118" i="53"/>
  <c r="AT118" i="53"/>
  <c r="AS118" i="53"/>
  <c r="AR118" i="53"/>
  <c r="AQ118" i="53"/>
  <c r="AP118" i="53"/>
  <c r="AO118" i="53"/>
  <c r="AN118" i="53"/>
  <c r="AM118" i="53"/>
  <c r="AL118" i="53"/>
  <c r="AK118" i="53"/>
  <c r="AJ118" i="53"/>
  <c r="AI118" i="53"/>
  <c r="AH118" i="53"/>
  <c r="AG118" i="53"/>
  <c r="AF118" i="53"/>
  <c r="AE118" i="53"/>
  <c r="AD118" i="53"/>
  <c r="AC118" i="53"/>
  <c r="AB118" i="53"/>
  <c r="AA118" i="53"/>
  <c r="Z118" i="53"/>
  <c r="Y118" i="53"/>
  <c r="X118" i="53"/>
  <c r="BB118" i="53" s="1"/>
  <c r="BD118" i="53" s="1"/>
  <c r="W118" i="53"/>
  <c r="H118" i="53"/>
  <c r="F118" i="53"/>
  <c r="BA116" i="53"/>
  <c r="AZ116" i="53"/>
  <c r="AY116" i="53"/>
  <c r="AX116" i="53"/>
  <c r="AW116" i="53"/>
  <c r="AV116" i="53"/>
  <c r="AU116" i="53"/>
  <c r="AT116" i="53"/>
  <c r="AS116" i="53"/>
  <c r="AR116" i="53"/>
  <c r="AQ116" i="53"/>
  <c r="AP116" i="53"/>
  <c r="AO116" i="53"/>
  <c r="AN116" i="53"/>
  <c r="AM116" i="53"/>
  <c r="AL116" i="53"/>
  <c r="AK116" i="53"/>
  <c r="AJ116" i="53"/>
  <c r="AI116" i="53"/>
  <c r="AH116" i="53"/>
  <c r="AG116" i="53"/>
  <c r="AF116" i="53"/>
  <c r="AE116" i="53"/>
  <c r="AD116" i="53"/>
  <c r="AC116" i="53"/>
  <c r="AB116" i="53"/>
  <c r="AA116" i="53"/>
  <c r="Z116" i="53"/>
  <c r="Y116" i="53"/>
  <c r="X116" i="53"/>
  <c r="BB116" i="53" s="1"/>
  <c r="BD116" i="53" s="1"/>
  <c r="W116" i="53"/>
  <c r="H116" i="53"/>
  <c r="F116" i="53"/>
  <c r="BA114" i="53"/>
  <c r="AZ114" i="53"/>
  <c r="AY114" i="53"/>
  <c r="AX114" i="53"/>
  <c r="AW114" i="53"/>
  <c r="AV114" i="53"/>
  <c r="AU114" i="53"/>
  <c r="AT114" i="53"/>
  <c r="AS114" i="53"/>
  <c r="AR114" i="53"/>
  <c r="AQ114" i="53"/>
  <c r="AP114" i="53"/>
  <c r="AO114" i="53"/>
  <c r="AN114" i="53"/>
  <c r="AM114" i="53"/>
  <c r="AL114" i="53"/>
  <c r="AK114" i="53"/>
  <c r="AJ114" i="53"/>
  <c r="AI114" i="53"/>
  <c r="AH114" i="53"/>
  <c r="AG114" i="53"/>
  <c r="AF114" i="53"/>
  <c r="AE114" i="53"/>
  <c r="AD114" i="53"/>
  <c r="AC114" i="53"/>
  <c r="AB114" i="53"/>
  <c r="AA114" i="53"/>
  <c r="Z114" i="53"/>
  <c r="Y114" i="53"/>
  <c r="X114" i="53"/>
  <c r="BB114" i="53" s="1"/>
  <c r="BD114" i="53" s="1"/>
  <c r="W114" i="53"/>
  <c r="H114" i="53"/>
  <c r="F114" i="53"/>
  <c r="BA112" i="53"/>
  <c r="AZ112" i="53"/>
  <c r="AY112" i="53"/>
  <c r="AX112" i="53"/>
  <c r="AW112" i="53"/>
  <c r="AV112" i="53"/>
  <c r="AU112" i="53"/>
  <c r="AT112" i="53"/>
  <c r="AS112" i="53"/>
  <c r="AR112" i="53"/>
  <c r="AQ112" i="53"/>
  <c r="AP112" i="53"/>
  <c r="AO112" i="53"/>
  <c r="AN112" i="53"/>
  <c r="AM112" i="53"/>
  <c r="AL112" i="53"/>
  <c r="AK112" i="53"/>
  <c r="AJ112" i="53"/>
  <c r="AI112" i="53"/>
  <c r="AH112" i="53"/>
  <c r="AG112" i="53"/>
  <c r="AF112" i="53"/>
  <c r="AE112" i="53"/>
  <c r="AD112" i="53"/>
  <c r="AC112" i="53"/>
  <c r="AB112" i="53"/>
  <c r="AA112" i="53"/>
  <c r="Z112" i="53"/>
  <c r="Y112" i="53"/>
  <c r="X112" i="53"/>
  <c r="BB112" i="53" s="1"/>
  <c r="BD112" i="53" s="1"/>
  <c r="W112" i="53"/>
  <c r="H112" i="53"/>
  <c r="F112" i="53"/>
  <c r="BA110" i="53"/>
  <c r="AZ110" i="53"/>
  <c r="AY110" i="53"/>
  <c r="AX110" i="53"/>
  <c r="AW110" i="53"/>
  <c r="AV110" i="53"/>
  <c r="AU110" i="53"/>
  <c r="AT110" i="53"/>
  <c r="AS110" i="53"/>
  <c r="AR110" i="53"/>
  <c r="AQ110" i="53"/>
  <c r="AP110" i="53"/>
  <c r="AO110" i="53"/>
  <c r="AN110" i="53"/>
  <c r="AM110" i="53"/>
  <c r="AL110" i="53"/>
  <c r="AK110" i="53"/>
  <c r="AJ110" i="53"/>
  <c r="AI110" i="53"/>
  <c r="AH110" i="53"/>
  <c r="AG110" i="53"/>
  <c r="AF110" i="53"/>
  <c r="AE110" i="53"/>
  <c r="AD110" i="53"/>
  <c r="AC110" i="53"/>
  <c r="AB110" i="53"/>
  <c r="AA110" i="53"/>
  <c r="Z110" i="53"/>
  <c r="Y110" i="53"/>
  <c r="X110" i="53"/>
  <c r="BB110" i="53" s="1"/>
  <c r="BD110" i="53" s="1"/>
  <c r="W110" i="53"/>
  <c r="H110" i="53"/>
  <c r="F110" i="53"/>
  <c r="BA108" i="53"/>
  <c r="AZ108" i="53"/>
  <c r="AY108" i="53"/>
  <c r="AX108" i="53"/>
  <c r="AW108" i="53"/>
  <c r="AV108" i="53"/>
  <c r="AU108" i="53"/>
  <c r="AT108" i="53"/>
  <c r="AS108" i="53"/>
  <c r="AR108" i="53"/>
  <c r="AQ108" i="53"/>
  <c r="AP108" i="53"/>
  <c r="AO108" i="53"/>
  <c r="AN108" i="53"/>
  <c r="AM108" i="53"/>
  <c r="AL108" i="53"/>
  <c r="AK108" i="53"/>
  <c r="AJ108" i="53"/>
  <c r="AI108" i="53"/>
  <c r="AH108" i="53"/>
  <c r="AG108" i="53"/>
  <c r="AF108" i="53"/>
  <c r="AE108" i="53"/>
  <c r="AD108" i="53"/>
  <c r="AC108" i="53"/>
  <c r="AB108" i="53"/>
  <c r="AA108" i="53"/>
  <c r="Z108" i="53"/>
  <c r="Y108" i="53"/>
  <c r="X108" i="53"/>
  <c r="BB108" i="53" s="1"/>
  <c r="BD108" i="53" s="1"/>
  <c r="W108" i="53"/>
  <c r="H108" i="53"/>
  <c r="F108" i="53"/>
  <c r="BA106" i="53"/>
  <c r="AZ106" i="53"/>
  <c r="AY106" i="53"/>
  <c r="AX106" i="53"/>
  <c r="AW106" i="53"/>
  <c r="AV106" i="53"/>
  <c r="AU106" i="53"/>
  <c r="AT106" i="53"/>
  <c r="AS106" i="53"/>
  <c r="AR106" i="53"/>
  <c r="AQ106" i="53"/>
  <c r="AP106" i="53"/>
  <c r="AO106" i="53"/>
  <c r="AN106" i="53"/>
  <c r="AM106" i="53"/>
  <c r="AL106" i="53"/>
  <c r="AK106" i="53"/>
  <c r="AJ106" i="53"/>
  <c r="AI106" i="53"/>
  <c r="AH106" i="53"/>
  <c r="AG106" i="53"/>
  <c r="AF106" i="53"/>
  <c r="AE106" i="53"/>
  <c r="AD106" i="53"/>
  <c r="AC106" i="53"/>
  <c r="AB106" i="53"/>
  <c r="AA106" i="53"/>
  <c r="Z106" i="53"/>
  <c r="Y106" i="53"/>
  <c r="X106" i="53"/>
  <c r="BB106" i="53" s="1"/>
  <c r="BD106" i="53" s="1"/>
  <c r="W106" i="53"/>
  <c r="H106" i="53"/>
  <c r="F106" i="53"/>
  <c r="BA104" i="53"/>
  <c r="AZ104" i="53"/>
  <c r="AY104" i="53"/>
  <c r="AX104" i="53"/>
  <c r="AW104" i="53"/>
  <c r="AV104" i="53"/>
  <c r="AU104" i="53"/>
  <c r="AT104" i="53"/>
  <c r="AS104" i="53"/>
  <c r="AR104" i="53"/>
  <c r="AQ104" i="53"/>
  <c r="AP104" i="53"/>
  <c r="AO104" i="53"/>
  <c r="AN104" i="53"/>
  <c r="AM104" i="53"/>
  <c r="AL104" i="53"/>
  <c r="AK104" i="53"/>
  <c r="AJ104" i="53"/>
  <c r="AI104" i="53"/>
  <c r="AH104" i="53"/>
  <c r="AG104" i="53"/>
  <c r="AF104" i="53"/>
  <c r="AE104" i="53"/>
  <c r="AD104" i="53"/>
  <c r="AC104" i="53"/>
  <c r="AB104" i="53"/>
  <c r="AA104" i="53"/>
  <c r="Z104" i="53"/>
  <c r="Y104" i="53"/>
  <c r="X104" i="53"/>
  <c r="BB104" i="53" s="1"/>
  <c r="BD104" i="53" s="1"/>
  <c r="W104" i="53"/>
  <c r="H104" i="53"/>
  <c r="F104" i="53"/>
  <c r="BA102" i="53"/>
  <c r="AZ102" i="53"/>
  <c r="AY102" i="53"/>
  <c r="AX102" i="53"/>
  <c r="AW102" i="53"/>
  <c r="AV102" i="53"/>
  <c r="AU102" i="53"/>
  <c r="AT102" i="53"/>
  <c r="AS102" i="53"/>
  <c r="AR102" i="53"/>
  <c r="AQ102" i="53"/>
  <c r="AP102" i="53"/>
  <c r="AO102" i="53"/>
  <c r="AN102" i="53"/>
  <c r="AM102" i="53"/>
  <c r="AL102" i="53"/>
  <c r="AK102" i="53"/>
  <c r="AJ102" i="53"/>
  <c r="AI102" i="53"/>
  <c r="AH102" i="53"/>
  <c r="AG102" i="53"/>
  <c r="AF102" i="53"/>
  <c r="AE102" i="53"/>
  <c r="AD102" i="53"/>
  <c r="AC102" i="53"/>
  <c r="AB102" i="53"/>
  <c r="AA102" i="53"/>
  <c r="Z102" i="53"/>
  <c r="Y102" i="53"/>
  <c r="X102" i="53"/>
  <c r="BB102" i="53" s="1"/>
  <c r="BD102" i="53" s="1"/>
  <c r="W102" i="53"/>
  <c r="H102" i="53"/>
  <c r="F102" i="53"/>
  <c r="BA100" i="53"/>
  <c r="AZ100" i="53"/>
  <c r="AY100" i="53"/>
  <c r="AX100" i="53"/>
  <c r="AW100" i="53"/>
  <c r="AV100" i="53"/>
  <c r="AU100" i="53"/>
  <c r="AT100" i="53"/>
  <c r="AS100" i="53"/>
  <c r="AR100" i="53"/>
  <c r="AQ100" i="53"/>
  <c r="AP100" i="53"/>
  <c r="AO100" i="53"/>
  <c r="AN100" i="53"/>
  <c r="AM100" i="53"/>
  <c r="AL100" i="53"/>
  <c r="AK100" i="53"/>
  <c r="AJ100" i="53"/>
  <c r="AI100" i="53"/>
  <c r="AH100" i="53"/>
  <c r="AG100" i="53"/>
  <c r="AF100" i="53"/>
  <c r="AE100" i="53"/>
  <c r="AD100" i="53"/>
  <c r="AC100" i="53"/>
  <c r="AB100" i="53"/>
  <c r="AA100" i="53"/>
  <c r="Z100" i="53"/>
  <c r="Y100" i="53"/>
  <c r="X100" i="53"/>
  <c r="BB100" i="53" s="1"/>
  <c r="BD100" i="53" s="1"/>
  <c r="W100" i="53"/>
  <c r="H100" i="53"/>
  <c r="F100" i="53"/>
  <c r="BA98" i="53"/>
  <c r="AZ98" i="53"/>
  <c r="AY98" i="53"/>
  <c r="AX98" i="53"/>
  <c r="AW98" i="53"/>
  <c r="AV98" i="53"/>
  <c r="AU98" i="53"/>
  <c r="AT98" i="53"/>
  <c r="AS98" i="53"/>
  <c r="AR98" i="53"/>
  <c r="AQ98" i="53"/>
  <c r="AP98" i="53"/>
  <c r="AO98" i="53"/>
  <c r="AN98" i="53"/>
  <c r="AM98" i="53"/>
  <c r="AL98" i="53"/>
  <c r="AK98" i="53"/>
  <c r="AJ98" i="53"/>
  <c r="AI98" i="53"/>
  <c r="AH98" i="53"/>
  <c r="AG98" i="53"/>
  <c r="AF98" i="53"/>
  <c r="AE98" i="53"/>
  <c r="AD98" i="53"/>
  <c r="AC98" i="53"/>
  <c r="AB98" i="53"/>
  <c r="AA98" i="53"/>
  <c r="Z98" i="53"/>
  <c r="Y98" i="53"/>
  <c r="X98" i="53"/>
  <c r="BB98" i="53" s="1"/>
  <c r="BD98" i="53" s="1"/>
  <c r="W98" i="53"/>
  <c r="H98" i="53"/>
  <c r="F98" i="53"/>
  <c r="BA96" i="53"/>
  <c r="AZ96" i="53"/>
  <c r="AY96" i="53"/>
  <c r="AX96" i="53"/>
  <c r="AW96" i="53"/>
  <c r="AV96" i="53"/>
  <c r="AU96" i="53"/>
  <c r="AT96" i="53"/>
  <c r="AS96" i="53"/>
  <c r="AR96" i="53"/>
  <c r="AQ96" i="53"/>
  <c r="AP96" i="53"/>
  <c r="AO96" i="53"/>
  <c r="AN96" i="53"/>
  <c r="AM96" i="53"/>
  <c r="AL96" i="53"/>
  <c r="AK96" i="53"/>
  <c r="AJ96" i="53"/>
  <c r="AI96" i="53"/>
  <c r="AH96" i="53"/>
  <c r="AG96" i="53"/>
  <c r="AF96" i="53"/>
  <c r="AE96" i="53"/>
  <c r="AD96" i="53"/>
  <c r="AC96" i="53"/>
  <c r="AB96" i="53"/>
  <c r="AA96" i="53"/>
  <c r="Z96" i="53"/>
  <c r="Y96" i="53"/>
  <c r="X96" i="53"/>
  <c r="BB96" i="53" s="1"/>
  <c r="BD96" i="53" s="1"/>
  <c r="W96" i="53"/>
  <c r="H96" i="53"/>
  <c r="F96" i="53"/>
  <c r="BA94" i="53"/>
  <c r="AZ94" i="53"/>
  <c r="AY94" i="53"/>
  <c r="AX94" i="53"/>
  <c r="AW94" i="53"/>
  <c r="AV94" i="53"/>
  <c r="AU94" i="53"/>
  <c r="AT94" i="53"/>
  <c r="AS94" i="53"/>
  <c r="AR94" i="53"/>
  <c r="AQ94" i="53"/>
  <c r="AP94" i="53"/>
  <c r="AO94" i="53"/>
  <c r="AN94" i="53"/>
  <c r="AM94" i="53"/>
  <c r="AL94" i="53"/>
  <c r="AK94" i="53"/>
  <c r="AJ94" i="53"/>
  <c r="AI94" i="53"/>
  <c r="AH94" i="53"/>
  <c r="AG94" i="53"/>
  <c r="AF94" i="53"/>
  <c r="AE94" i="53"/>
  <c r="AD94" i="53"/>
  <c r="AC94" i="53"/>
  <c r="AB94" i="53"/>
  <c r="AA94" i="53"/>
  <c r="Z94" i="53"/>
  <c r="Y94" i="53"/>
  <c r="X94" i="53"/>
  <c r="BB94" i="53" s="1"/>
  <c r="BD94" i="53" s="1"/>
  <c r="W94" i="53"/>
  <c r="H94" i="53"/>
  <c r="F94" i="53"/>
  <c r="BA92" i="53"/>
  <c r="AZ92" i="53"/>
  <c r="AY92" i="53"/>
  <c r="AX92" i="53"/>
  <c r="AW92" i="53"/>
  <c r="AV92" i="53"/>
  <c r="AU92" i="53"/>
  <c r="AT92" i="53"/>
  <c r="AS92" i="53"/>
  <c r="AR92" i="53"/>
  <c r="AQ92" i="53"/>
  <c r="AP92" i="53"/>
  <c r="AO92" i="53"/>
  <c r="AN92" i="53"/>
  <c r="AM92" i="53"/>
  <c r="AL92" i="53"/>
  <c r="AK92" i="53"/>
  <c r="AJ92" i="53"/>
  <c r="AI92" i="53"/>
  <c r="AH92" i="53"/>
  <c r="AG92" i="53"/>
  <c r="AF92" i="53"/>
  <c r="AE92" i="53"/>
  <c r="AD92" i="53"/>
  <c r="AC92" i="53"/>
  <c r="AB92" i="53"/>
  <c r="AA92" i="53"/>
  <c r="Z92" i="53"/>
  <c r="Y92" i="53"/>
  <c r="X92" i="53"/>
  <c r="BB92" i="53" s="1"/>
  <c r="BD92" i="53" s="1"/>
  <c r="W92" i="53"/>
  <c r="H92" i="53"/>
  <c r="F92" i="53"/>
  <c r="BA90" i="53"/>
  <c r="AZ90" i="53"/>
  <c r="AY90" i="53"/>
  <c r="AX90" i="53"/>
  <c r="AW90" i="53"/>
  <c r="AV90" i="53"/>
  <c r="AU90" i="53"/>
  <c r="AT90" i="53"/>
  <c r="AS90" i="53"/>
  <c r="AR90" i="53"/>
  <c r="AQ90" i="53"/>
  <c r="AP90" i="53"/>
  <c r="AO90" i="53"/>
  <c r="AN90" i="53"/>
  <c r="AM90" i="53"/>
  <c r="AL90" i="53"/>
  <c r="AK90" i="53"/>
  <c r="AJ90" i="53"/>
  <c r="AI90" i="53"/>
  <c r="AH90" i="53"/>
  <c r="AG90" i="53"/>
  <c r="AF90" i="53"/>
  <c r="AE90" i="53"/>
  <c r="AD90" i="53"/>
  <c r="AC90" i="53"/>
  <c r="AB90" i="53"/>
  <c r="AA90" i="53"/>
  <c r="Z90" i="53"/>
  <c r="Y90" i="53"/>
  <c r="X90" i="53"/>
  <c r="BB90" i="53" s="1"/>
  <c r="BD90" i="53" s="1"/>
  <c r="W90" i="53"/>
  <c r="H90" i="53"/>
  <c r="F90" i="53"/>
  <c r="BA88" i="53"/>
  <c r="AZ88" i="53"/>
  <c r="AY88" i="53"/>
  <c r="AX88" i="53"/>
  <c r="AW88" i="53"/>
  <c r="AV88" i="53"/>
  <c r="AU88" i="53"/>
  <c r="AT88" i="53"/>
  <c r="AS88" i="53"/>
  <c r="AR88" i="53"/>
  <c r="AQ88" i="53"/>
  <c r="AP88" i="53"/>
  <c r="AO88" i="53"/>
  <c r="AN88" i="53"/>
  <c r="AM88" i="53"/>
  <c r="AL88" i="53"/>
  <c r="AK88" i="53"/>
  <c r="AJ88" i="53"/>
  <c r="AI88" i="53"/>
  <c r="AH88" i="53"/>
  <c r="AG88" i="53"/>
  <c r="AF88" i="53"/>
  <c r="AE88" i="53"/>
  <c r="AD88" i="53"/>
  <c r="AC88" i="53"/>
  <c r="AB88" i="53"/>
  <c r="AA88" i="53"/>
  <c r="Z88" i="53"/>
  <c r="Y88" i="53"/>
  <c r="X88" i="53"/>
  <c r="BB88" i="53" s="1"/>
  <c r="BD88" i="53" s="1"/>
  <c r="W88" i="53"/>
  <c r="H88" i="53"/>
  <c r="F88" i="53"/>
  <c r="BA86" i="53"/>
  <c r="AZ86" i="53"/>
  <c r="AY86" i="53"/>
  <c r="AX86" i="53"/>
  <c r="AW86" i="53"/>
  <c r="AV86" i="53"/>
  <c r="AU86" i="53"/>
  <c r="AT86" i="53"/>
  <c r="AS86" i="53"/>
  <c r="AR86" i="53"/>
  <c r="AQ86" i="53"/>
  <c r="AP86" i="53"/>
  <c r="AO86" i="53"/>
  <c r="AN86" i="53"/>
  <c r="AM86" i="53"/>
  <c r="AL86" i="53"/>
  <c r="AK86" i="53"/>
  <c r="AJ86" i="53"/>
  <c r="AI86" i="53"/>
  <c r="AH86" i="53"/>
  <c r="AG86" i="53"/>
  <c r="AF86" i="53"/>
  <c r="AE86" i="53"/>
  <c r="AD86" i="53"/>
  <c r="AC86" i="53"/>
  <c r="AB86" i="53"/>
  <c r="AA86" i="53"/>
  <c r="Z86" i="53"/>
  <c r="Y86" i="53"/>
  <c r="X86" i="53"/>
  <c r="BB86" i="53" s="1"/>
  <c r="BD86" i="53" s="1"/>
  <c r="W86" i="53"/>
  <c r="H86" i="53"/>
  <c r="F86" i="53"/>
  <c r="BA84" i="53"/>
  <c r="AZ84" i="53"/>
  <c r="AY84" i="53"/>
  <c r="AX84" i="53"/>
  <c r="AW84" i="53"/>
  <c r="AV84" i="53"/>
  <c r="AU84" i="53"/>
  <c r="AT84" i="53"/>
  <c r="AS84" i="53"/>
  <c r="AR84" i="53"/>
  <c r="AQ84" i="53"/>
  <c r="AP84" i="53"/>
  <c r="AO84" i="53"/>
  <c r="AN84" i="53"/>
  <c r="AM84" i="53"/>
  <c r="AL84" i="53"/>
  <c r="AK84" i="53"/>
  <c r="AJ84" i="53"/>
  <c r="AI84" i="53"/>
  <c r="AH84" i="53"/>
  <c r="AG84" i="53"/>
  <c r="AF84" i="53"/>
  <c r="AE84" i="53"/>
  <c r="AD84" i="53"/>
  <c r="AC84" i="53"/>
  <c r="AB84" i="53"/>
  <c r="AA84" i="53"/>
  <c r="Z84" i="53"/>
  <c r="Y84" i="53"/>
  <c r="X84" i="53"/>
  <c r="BB84" i="53" s="1"/>
  <c r="BD84" i="53" s="1"/>
  <c r="W84" i="53"/>
  <c r="H84" i="53"/>
  <c r="F84" i="53"/>
  <c r="BA82" i="53"/>
  <c r="AZ82" i="53"/>
  <c r="AY82" i="53"/>
  <c r="AX82" i="53"/>
  <c r="AW82" i="53"/>
  <c r="AV82" i="53"/>
  <c r="AU82" i="53"/>
  <c r="AT82" i="53"/>
  <c r="AS82" i="53"/>
  <c r="AR82" i="53"/>
  <c r="AQ82" i="53"/>
  <c r="AP82" i="53"/>
  <c r="AO82" i="53"/>
  <c r="AN82" i="53"/>
  <c r="AM82" i="53"/>
  <c r="AL82" i="53"/>
  <c r="AK82" i="53"/>
  <c r="AJ82" i="53"/>
  <c r="AI82" i="53"/>
  <c r="AH82" i="53"/>
  <c r="AG82" i="53"/>
  <c r="AF82" i="53"/>
  <c r="AE82" i="53"/>
  <c r="AD82" i="53"/>
  <c r="AC82" i="53"/>
  <c r="AB82" i="53"/>
  <c r="AA82" i="53"/>
  <c r="Z82" i="53"/>
  <c r="Y82" i="53"/>
  <c r="X82" i="53"/>
  <c r="BB82" i="53" s="1"/>
  <c r="BD82" i="53" s="1"/>
  <c r="W82" i="53"/>
  <c r="H82" i="53"/>
  <c r="F82" i="53"/>
  <c r="BA80" i="53"/>
  <c r="AZ80" i="53"/>
  <c r="AY80" i="53"/>
  <c r="AX80" i="53"/>
  <c r="AW80" i="53"/>
  <c r="AV80" i="53"/>
  <c r="AU80" i="53"/>
  <c r="AT80" i="53"/>
  <c r="AS80" i="53"/>
  <c r="AR80" i="53"/>
  <c r="AQ80" i="53"/>
  <c r="AP80" i="53"/>
  <c r="AO80" i="53"/>
  <c r="AN80" i="53"/>
  <c r="AM80" i="53"/>
  <c r="AL80" i="53"/>
  <c r="AK80" i="53"/>
  <c r="AJ80" i="53"/>
  <c r="AI80" i="53"/>
  <c r="AH80" i="53"/>
  <c r="AG80" i="53"/>
  <c r="AF80" i="53"/>
  <c r="AE80" i="53"/>
  <c r="AD80" i="53"/>
  <c r="AC80" i="53"/>
  <c r="AB80" i="53"/>
  <c r="AA80" i="53"/>
  <c r="Z80" i="53"/>
  <c r="Y80" i="53"/>
  <c r="X80" i="53"/>
  <c r="BB80" i="53" s="1"/>
  <c r="BD80" i="53" s="1"/>
  <c r="W80" i="53"/>
  <c r="H80" i="53"/>
  <c r="F80" i="53"/>
  <c r="BA78" i="53"/>
  <c r="AZ78" i="53"/>
  <c r="AY78" i="53"/>
  <c r="AX78" i="53"/>
  <c r="AW78" i="53"/>
  <c r="AV78" i="53"/>
  <c r="AU78" i="53"/>
  <c r="AT78" i="53"/>
  <c r="AS78" i="53"/>
  <c r="AR78" i="53"/>
  <c r="AQ78" i="53"/>
  <c r="AP78" i="53"/>
  <c r="AO78" i="53"/>
  <c r="AN78" i="53"/>
  <c r="AM78" i="53"/>
  <c r="AL78" i="53"/>
  <c r="AK78" i="53"/>
  <c r="AJ78" i="53"/>
  <c r="AI78" i="53"/>
  <c r="AH78" i="53"/>
  <c r="AG78" i="53"/>
  <c r="AF78" i="53"/>
  <c r="AE78" i="53"/>
  <c r="AD78" i="53"/>
  <c r="AC78" i="53"/>
  <c r="AB78" i="53"/>
  <c r="AA78" i="53"/>
  <c r="Z78" i="53"/>
  <c r="Y78" i="53"/>
  <c r="X78" i="53"/>
  <c r="BB78" i="53" s="1"/>
  <c r="BD78" i="53" s="1"/>
  <c r="W78" i="53"/>
  <c r="H78" i="53"/>
  <c r="F78" i="53"/>
  <c r="BA76" i="53"/>
  <c r="AZ76" i="53"/>
  <c r="AY76" i="53"/>
  <c r="AX76" i="53"/>
  <c r="AW76" i="53"/>
  <c r="AV76" i="53"/>
  <c r="AU76" i="53"/>
  <c r="AT76" i="53"/>
  <c r="AS76" i="53"/>
  <c r="AR76" i="53"/>
  <c r="AQ76" i="53"/>
  <c r="AP76" i="53"/>
  <c r="AO76" i="53"/>
  <c r="AN76" i="53"/>
  <c r="AM76" i="53"/>
  <c r="AL76" i="53"/>
  <c r="AK76" i="53"/>
  <c r="AJ76" i="53"/>
  <c r="AI76" i="53"/>
  <c r="AH76" i="53"/>
  <c r="AG76" i="53"/>
  <c r="AF76" i="53"/>
  <c r="AE76" i="53"/>
  <c r="AD76" i="53"/>
  <c r="AC76" i="53"/>
  <c r="AB76" i="53"/>
  <c r="AA76" i="53"/>
  <c r="Z76" i="53"/>
  <c r="Y76" i="53"/>
  <c r="X76" i="53"/>
  <c r="BB76" i="53" s="1"/>
  <c r="BD76" i="53" s="1"/>
  <c r="W76" i="53"/>
  <c r="H76" i="53"/>
  <c r="F76" i="53"/>
  <c r="BA74" i="53"/>
  <c r="AZ74" i="53"/>
  <c r="AY74" i="53"/>
  <c r="AX74" i="53"/>
  <c r="AW74" i="53"/>
  <c r="AV74" i="53"/>
  <c r="AU74" i="53"/>
  <c r="AT74" i="53"/>
  <c r="AS74" i="53"/>
  <c r="AR74" i="53"/>
  <c r="AQ74" i="53"/>
  <c r="AP74" i="53"/>
  <c r="AO74" i="53"/>
  <c r="AN74" i="53"/>
  <c r="AM74" i="53"/>
  <c r="AL74" i="53"/>
  <c r="AK74" i="53"/>
  <c r="AJ74" i="53"/>
  <c r="AI74" i="53"/>
  <c r="AH74" i="53"/>
  <c r="AG74" i="53"/>
  <c r="AF74" i="53"/>
  <c r="AE74" i="53"/>
  <c r="AD74" i="53"/>
  <c r="AC74" i="53"/>
  <c r="AB74" i="53"/>
  <c r="AA74" i="53"/>
  <c r="Z74" i="53"/>
  <c r="Y74" i="53"/>
  <c r="X74" i="53"/>
  <c r="BB74" i="53" s="1"/>
  <c r="BD74" i="53" s="1"/>
  <c r="W74" i="53"/>
  <c r="H74" i="53"/>
  <c r="F74" i="53"/>
  <c r="BA72" i="53"/>
  <c r="AZ72" i="53"/>
  <c r="AY72" i="53"/>
  <c r="AX72" i="53"/>
  <c r="AW72" i="53"/>
  <c r="AV72" i="53"/>
  <c r="AU72" i="53"/>
  <c r="AT72" i="53"/>
  <c r="AS72" i="53"/>
  <c r="AR72" i="53"/>
  <c r="AQ72" i="53"/>
  <c r="AP72" i="53"/>
  <c r="AO72" i="53"/>
  <c r="AN72" i="53"/>
  <c r="AM72" i="53"/>
  <c r="AL72" i="53"/>
  <c r="AK72" i="53"/>
  <c r="AJ72" i="53"/>
  <c r="AI72" i="53"/>
  <c r="AH72" i="53"/>
  <c r="AG72" i="53"/>
  <c r="AF72" i="53"/>
  <c r="AE72" i="53"/>
  <c r="AD72" i="53"/>
  <c r="AC72" i="53"/>
  <c r="AB72" i="53"/>
  <c r="AA72" i="53"/>
  <c r="Z72" i="53"/>
  <c r="Y72" i="53"/>
  <c r="X72" i="53"/>
  <c r="BB72" i="53" s="1"/>
  <c r="BD72" i="53" s="1"/>
  <c r="W72" i="53"/>
  <c r="H72" i="53"/>
  <c r="F72" i="53"/>
  <c r="BA70" i="53"/>
  <c r="AZ70" i="53"/>
  <c r="AY70" i="53"/>
  <c r="AX70" i="53"/>
  <c r="AW70" i="53"/>
  <c r="AV70" i="53"/>
  <c r="AU70" i="53"/>
  <c r="AT70" i="53"/>
  <c r="AS70" i="53"/>
  <c r="AR70" i="53"/>
  <c r="AQ70" i="53"/>
  <c r="AP70" i="53"/>
  <c r="AO70" i="53"/>
  <c r="AN70" i="53"/>
  <c r="AM70" i="53"/>
  <c r="AL70" i="53"/>
  <c r="AK70" i="53"/>
  <c r="AJ70" i="53"/>
  <c r="AI70" i="53"/>
  <c r="AH70" i="53"/>
  <c r="AG70" i="53"/>
  <c r="AF70" i="53"/>
  <c r="AE70" i="53"/>
  <c r="AD70" i="53"/>
  <c r="AC70" i="53"/>
  <c r="AB70" i="53"/>
  <c r="AA70" i="53"/>
  <c r="Z70" i="53"/>
  <c r="Y70" i="53"/>
  <c r="X70" i="53"/>
  <c r="BB70" i="53" s="1"/>
  <c r="BD70" i="53" s="1"/>
  <c r="W70" i="53"/>
  <c r="H70" i="53"/>
  <c r="F70" i="53"/>
  <c r="BA68" i="53"/>
  <c r="AZ68" i="53"/>
  <c r="AY68" i="53"/>
  <c r="AX68" i="53"/>
  <c r="AW68" i="53"/>
  <c r="AV68" i="53"/>
  <c r="AU68" i="53"/>
  <c r="AT68" i="53"/>
  <c r="AS68" i="53"/>
  <c r="AR68" i="53"/>
  <c r="AQ68" i="53"/>
  <c r="AP68" i="53"/>
  <c r="AO68" i="53"/>
  <c r="AN68" i="53"/>
  <c r="AM68" i="53"/>
  <c r="AL68" i="53"/>
  <c r="AK68" i="53"/>
  <c r="AJ68" i="53"/>
  <c r="AI68" i="53"/>
  <c r="AH68" i="53"/>
  <c r="AG68" i="53"/>
  <c r="AF68" i="53"/>
  <c r="AE68" i="53"/>
  <c r="AD68" i="53"/>
  <c r="AC68" i="53"/>
  <c r="AB68" i="53"/>
  <c r="AA68" i="53"/>
  <c r="Z68" i="53"/>
  <c r="Y68" i="53"/>
  <c r="X68" i="53"/>
  <c r="BB68" i="53" s="1"/>
  <c r="BD68" i="53" s="1"/>
  <c r="W68" i="53"/>
  <c r="H68" i="53"/>
  <c r="F68" i="53"/>
  <c r="BA66" i="53"/>
  <c r="AZ66" i="53"/>
  <c r="AY66" i="53"/>
  <c r="AX66" i="53"/>
  <c r="AW66" i="53"/>
  <c r="AV66" i="53"/>
  <c r="AU66" i="53"/>
  <c r="AT66" i="53"/>
  <c r="AS66" i="53"/>
  <c r="AR66" i="53"/>
  <c r="AQ66" i="53"/>
  <c r="AP66" i="53"/>
  <c r="AO66" i="53"/>
  <c r="AN66" i="53"/>
  <c r="AM66" i="53"/>
  <c r="AL66" i="53"/>
  <c r="AK66" i="53"/>
  <c r="AJ66" i="53"/>
  <c r="AI66" i="53"/>
  <c r="AH66" i="53"/>
  <c r="AG66" i="53"/>
  <c r="AF66" i="53"/>
  <c r="AE66" i="53"/>
  <c r="AD66" i="53"/>
  <c r="AC66" i="53"/>
  <c r="AB66" i="53"/>
  <c r="AA66" i="53"/>
  <c r="Z66" i="53"/>
  <c r="Y66" i="53"/>
  <c r="X66" i="53"/>
  <c r="BB66" i="53" s="1"/>
  <c r="BD66" i="53" s="1"/>
  <c r="W66" i="53"/>
  <c r="H66" i="53"/>
  <c r="F66" i="53"/>
  <c r="BA64" i="53"/>
  <c r="AZ64" i="53"/>
  <c r="AY64" i="53"/>
  <c r="AX64" i="53"/>
  <c r="AW64" i="53"/>
  <c r="AV64" i="53"/>
  <c r="AU64" i="53"/>
  <c r="AT64" i="53"/>
  <c r="AS64" i="53"/>
  <c r="AR64" i="53"/>
  <c r="AQ64" i="53"/>
  <c r="AP64" i="53"/>
  <c r="AO64" i="53"/>
  <c r="AN64" i="53"/>
  <c r="AM64" i="53"/>
  <c r="AL64" i="53"/>
  <c r="AK64" i="53"/>
  <c r="AJ64" i="53"/>
  <c r="AI64" i="53"/>
  <c r="AH64" i="53"/>
  <c r="AG64" i="53"/>
  <c r="AF64" i="53"/>
  <c r="AE64" i="53"/>
  <c r="AD64" i="53"/>
  <c r="AC64" i="53"/>
  <c r="AB64" i="53"/>
  <c r="AA64" i="53"/>
  <c r="Z64" i="53"/>
  <c r="Y64" i="53"/>
  <c r="X64" i="53"/>
  <c r="BB64" i="53" s="1"/>
  <c r="BD64" i="53" s="1"/>
  <c r="W64" i="53"/>
  <c r="H64" i="53"/>
  <c r="F64" i="53"/>
  <c r="BA62" i="53"/>
  <c r="AZ62" i="53"/>
  <c r="AY62" i="53"/>
  <c r="AX62" i="53"/>
  <c r="AW62" i="53"/>
  <c r="AV62" i="53"/>
  <c r="AU62" i="53"/>
  <c r="AT62" i="53"/>
  <c r="AS62" i="53"/>
  <c r="AR62" i="53"/>
  <c r="AQ62" i="53"/>
  <c r="AP62" i="53"/>
  <c r="AO62" i="53"/>
  <c r="AN62" i="53"/>
  <c r="AM62" i="53"/>
  <c r="AL62" i="53"/>
  <c r="AK62" i="53"/>
  <c r="AJ62" i="53"/>
  <c r="AI62" i="53"/>
  <c r="AH62" i="53"/>
  <c r="AG62" i="53"/>
  <c r="AF62" i="53"/>
  <c r="AE62" i="53"/>
  <c r="AD62" i="53"/>
  <c r="AC62" i="53"/>
  <c r="AB62" i="53"/>
  <c r="AA62" i="53"/>
  <c r="Z62" i="53"/>
  <c r="Y62" i="53"/>
  <c r="X62" i="53"/>
  <c r="BB62" i="53" s="1"/>
  <c r="BD62" i="53" s="1"/>
  <c r="W62" i="53"/>
  <c r="H62" i="53"/>
  <c r="F62" i="53"/>
  <c r="BA60" i="53"/>
  <c r="AZ60" i="53"/>
  <c r="AY60" i="53"/>
  <c r="AX60" i="53"/>
  <c r="AW60" i="53"/>
  <c r="AV60" i="53"/>
  <c r="AU60" i="53"/>
  <c r="AT60" i="53"/>
  <c r="AS60" i="53"/>
  <c r="AR60" i="53"/>
  <c r="AQ60" i="53"/>
  <c r="AP60" i="53"/>
  <c r="AO60" i="53"/>
  <c r="AN60" i="53"/>
  <c r="AM60" i="53"/>
  <c r="AL60" i="53"/>
  <c r="AK60" i="53"/>
  <c r="AJ60" i="53"/>
  <c r="AI60" i="53"/>
  <c r="AH60" i="53"/>
  <c r="AG60" i="53"/>
  <c r="AF60" i="53"/>
  <c r="AE60" i="53"/>
  <c r="AD60" i="53"/>
  <c r="AC60" i="53"/>
  <c r="AB60" i="53"/>
  <c r="AA60" i="53"/>
  <c r="Z60" i="53"/>
  <c r="Y60" i="53"/>
  <c r="X60" i="53"/>
  <c r="BB60" i="53" s="1"/>
  <c r="BD60" i="53" s="1"/>
  <c r="W60" i="53"/>
  <c r="H60" i="53"/>
  <c r="F60" i="53"/>
  <c r="BA58" i="53"/>
  <c r="AZ58" i="53"/>
  <c r="AY58" i="53"/>
  <c r="AX58" i="53"/>
  <c r="AW58" i="53"/>
  <c r="AV58" i="53"/>
  <c r="AU58" i="53"/>
  <c r="AT58" i="53"/>
  <c r="AS58" i="53"/>
  <c r="AR58" i="53"/>
  <c r="AQ58" i="53"/>
  <c r="AP58" i="53"/>
  <c r="AO58" i="53"/>
  <c r="AN58" i="53"/>
  <c r="AM58" i="53"/>
  <c r="AL58" i="53"/>
  <c r="AK58" i="53"/>
  <c r="AJ58" i="53"/>
  <c r="AI58" i="53"/>
  <c r="AH58" i="53"/>
  <c r="AG58" i="53"/>
  <c r="AF58" i="53"/>
  <c r="AE58" i="53"/>
  <c r="AD58" i="53"/>
  <c r="AC58" i="53"/>
  <c r="AB58" i="53"/>
  <c r="AA58" i="53"/>
  <c r="Z58" i="53"/>
  <c r="Y58" i="53"/>
  <c r="X58" i="53"/>
  <c r="BB58" i="53" s="1"/>
  <c r="BD58" i="53" s="1"/>
  <c r="W58" i="53"/>
  <c r="H58" i="53"/>
  <c r="F58" i="53"/>
  <c r="BA56" i="53"/>
  <c r="AZ56" i="53"/>
  <c r="AY56" i="53"/>
  <c r="AX56" i="53"/>
  <c r="AW56" i="53"/>
  <c r="AV56" i="53"/>
  <c r="AU56" i="53"/>
  <c r="AT56" i="53"/>
  <c r="AS56" i="53"/>
  <c r="AR56" i="53"/>
  <c r="AQ56" i="53"/>
  <c r="AP56" i="53"/>
  <c r="AO56" i="53"/>
  <c r="AN56" i="53"/>
  <c r="AM56" i="53"/>
  <c r="AL56" i="53"/>
  <c r="AK56" i="53"/>
  <c r="AJ56" i="53"/>
  <c r="AI56" i="53"/>
  <c r="AH56" i="53"/>
  <c r="AG56" i="53"/>
  <c r="AF56" i="53"/>
  <c r="AE56" i="53"/>
  <c r="AD56" i="53"/>
  <c r="AC56" i="53"/>
  <c r="AB56" i="53"/>
  <c r="AA56" i="53"/>
  <c r="Z56" i="53"/>
  <c r="Y56" i="53"/>
  <c r="X56" i="53"/>
  <c r="BB56" i="53" s="1"/>
  <c r="BD56" i="53" s="1"/>
  <c r="W56" i="53"/>
  <c r="H56" i="53"/>
  <c r="F56" i="53"/>
  <c r="BA54" i="53"/>
  <c r="AZ54" i="53"/>
  <c r="AY54" i="53"/>
  <c r="AX54" i="53"/>
  <c r="AW54" i="53"/>
  <c r="AV54" i="53"/>
  <c r="AU54" i="53"/>
  <c r="AT54" i="53"/>
  <c r="AS54" i="53"/>
  <c r="AR54" i="53"/>
  <c r="AQ54" i="53"/>
  <c r="AP54" i="53"/>
  <c r="AO54" i="53"/>
  <c r="AN54" i="53"/>
  <c r="AM54" i="53"/>
  <c r="AL54" i="53"/>
  <c r="AK54" i="53"/>
  <c r="AJ54" i="53"/>
  <c r="AI54" i="53"/>
  <c r="AH54" i="53"/>
  <c r="AG54" i="53"/>
  <c r="AF54" i="53"/>
  <c r="AE54" i="53"/>
  <c r="AD54" i="53"/>
  <c r="AC54" i="53"/>
  <c r="AB54" i="53"/>
  <c r="AA54" i="53"/>
  <c r="Z54" i="53"/>
  <c r="Y54" i="53"/>
  <c r="X54" i="53"/>
  <c r="BB54" i="53" s="1"/>
  <c r="BD54" i="53" s="1"/>
  <c r="W54" i="53"/>
  <c r="H54" i="53"/>
  <c r="F54" i="53"/>
  <c r="BA52" i="53"/>
  <c r="AZ52" i="53"/>
  <c r="AY52" i="53"/>
  <c r="AX52" i="53"/>
  <c r="AW52" i="53"/>
  <c r="AV52" i="53"/>
  <c r="AU52" i="53"/>
  <c r="AT52" i="53"/>
  <c r="AS52" i="53"/>
  <c r="AR52" i="53"/>
  <c r="AQ52" i="53"/>
  <c r="AP52" i="53"/>
  <c r="AO52" i="53"/>
  <c r="AN52" i="53"/>
  <c r="AM52" i="53"/>
  <c r="AL52" i="53"/>
  <c r="AK52" i="53"/>
  <c r="AJ52" i="53"/>
  <c r="AI52" i="53"/>
  <c r="AH52" i="53"/>
  <c r="AG52" i="53"/>
  <c r="AF52" i="53"/>
  <c r="AE52" i="53"/>
  <c r="AD52" i="53"/>
  <c r="AC52" i="53"/>
  <c r="AB52" i="53"/>
  <c r="AA52" i="53"/>
  <c r="Z52" i="53"/>
  <c r="Y52" i="53"/>
  <c r="X52" i="53"/>
  <c r="BB52" i="53" s="1"/>
  <c r="BD52" i="53" s="1"/>
  <c r="W52" i="53"/>
  <c r="H52" i="53"/>
  <c r="F52" i="53"/>
  <c r="BA50" i="53"/>
  <c r="AZ50" i="53"/>
  <c r="AY50" i="53"/>
  <c r="AX50" i="53"/>
  <c r="AW50" i="53"/>
  <c r="AV50" i="53"/>
  <c r="AU50" i="53"/>
  <c r="AT50" i="53"/>
  <c r="AS50" i="53"/>
  <c r="AR50" i="53"/>
  <c r="AQ50" i="53"/>
  <c r="AP50" i="53"/>
  <c r="AO50" i="53"/>
  <c r="AN50" i="53"/>
  <c r="AM50" i="53"/>
  <c r="AL50" i="53"/>
  <c r="AK50" i="53"/>
  <c r="AJ50" i="53"/>
  <c r="AI50" i="53"/>
  <c r="AH50" i="53"/>
  <c r="AG50" i="53"/>
  <c r="AF50" i="53"/>
  <c r="AE50" i="53"/>
  <c r="AD50" i="53"/>
  <c r="AC50" i="53"/>
  <c r="AB50" i="53"/>
  <c r="AA50" i="53"/>
  <c r="Z50" i="53"/>
  <c r="Y50" i="53"/>
  <c r="X50" i="53"/>
  <c r="BB50" i="53" s="1"/>
  <c r="BD50" i="53" s="1"/>
  <c r="W50" i="53"/>
  <c r="H50" i="53"/>
  <c r="F50" i="53"/>
  <c r="BA48" i="53"/>
  <c r="AZ48" i="53"/>
  <c r="AY48" i="53"/>
  <c r="AX48" i="53"/>
  <c r="AW48" i="53"/>
  <c r="AV48" i="53"/>
  <c r="AU48" i="53"/>
  <c r="AT48" i="53"/>
  <c r="AS48" i="53"/>
  <c r="AR48" i="53"/>
  <c r="AQ48" i="53"/>
  <c r="AP48" i="53"/>
  <c r="AO48" i="53"/>
  <c r="AN48" i="53"/>
  <c r="AM48" i="53"/>
  <c r="AL48" i="53"/>
  <c r="AK48" i="53"/>
  <c r="AJ48" i="53"/>
  <c r="AI48" i="53"/>
  <c r="AH48" i="53"/>
  <c r="AG48" i="53"/>
  <c r="AF48" i="53"/>
  <c r="AE48" i="53"/>
  <c r="AD48" i="53"/>
  <c r="AC48" i="53"/>
  <c r="AB48" i="53"/>
  <c r="AA48" i="53"/>
  <c r="Z48" i="53"/>
  <c r="Y48" i="53"/>
  <c r="X48" i="53"/>
  <c r="BB48" i="53" s="1"/>
  <c r="BD48" i="53" s="1"/>
  <c r="W48" i="53"/>
  <c r="H48" i="53"/>
  <c r="F48" i="53"/>
  <c r="BA46" i="53"/>
  <c r="AZ46" i="53"/>
  <c r="AY46" i="53"/>
  <c r="AX46" i="53"/>
  <c r="AW46" i="53"/>
  <c r="AV46" i="53"/>
  <c r="AU46" i="53"/>
  <c r="AT46" i="53"/>
  <c r="AS46" i="53"/>
  <c r="AR46" i="53"/>
  <c r="AQ46" i="53"/>
  <c r="AP46" i="53"/>
  <c r="AO46" i="53"/>
  <c r="AN46" i="53"/>
  <c r="AM46" i="53"/>
  <c r="AL46" i="53"/>
  <c r="AK46" i="53"/>
  <c r="AJ46" i="53"/>
  <c r="AI46" i="53"/>
  <c r="AH46" i="53"/>
  <c r="AG46" i="53"/>
  <c r="AF46" i="53"/>
  <c r="AE46" i="53"/>
  <c r="AD46" i="53"/>
  <c r="AC46" i="53"/>
  <c r="AB46" i="53"/>
  <c r="AA46" i="53"/>
  <c r="Z46" i="53"/>
  <c r="Y46" i="53"/>
  <c r="X46" i="53"/>
  <c r="W46" i="53"/>
  <c r="BB46" i="53" s="1"/>
  <c r="BD46" i="53" s="1"/>
  <c r="H46" i="53"/>
  <c r="F46" i="53"/>
  <c r="BA44" i="53"/>
  <c r="AZ44" i="53"/>
  <c r="AY44" i="53"/>
  <c r="AX44" i="53"/>
  <c r="AW44" i="53"/>
  <c r="AV44" i="53"/>
  <c r="AU44" i="53"/>
  <c r="AT44" i="53"/>
  <c r="AS44" i="53"/>
  <c r="AR44" i="53"/>
  <c r="AQ44" i="53"/>
  <c r="AP44" i="53"/>
  <c r="AO44" i="53"/>
  <c r="AN44" i="53"/>
  <c r="AM44" i="53"/>
  <c r="AL44" i="53"/>
  <c r="AK44" i="53"/>
  <c r="AJ44" i="53"/>
  <c r="AI44" i="53"/>
  <c r="AH44" i="53"/>
  <c r="AG44" i="53"/>
  <c r="AF44" i="53"/>
  <c r="AE44" i="53"/>
  <c r="AD44" i="53"/>
  <c r="AC44" i="53"/>
  <c r="AB44" i="53"/>
  <c r="AA44" i="53"/>
  <c r="Z44" i="53"/>
  <c r="Y44" i="53"/>
  <c r="X44" i="53"/>
  <c r="W44" i="53"/>
  <c r="BB44" i="53" s="1"/>
  <c r="BD44" i="53" s="1"/>
  <c r="H44" i="53"/>
  <c r="F44" i="53"/>
  <c r="BA42" i="53"/>
  <c r="AZ42" i="53"/>
  <c r="AY42" i="53"/>
  <c r="AX42" i="53"/>
  <c r="AW42" i="53"/>
  <c r="AV42" i="53"/>
  <c r="AU42" i="53"/>
  <c r="AT42" i="53"/>
  <c r="AS42" i="53"/>
  <c r="AR42" i="53"/>
  <c r="AQ42" i="53"/>
  <c r="AP42" i="53"/>
  <c r="AO42" i="53"/>
  <c r="AN42" i="53"/>
  <c r="AM42" i="53"/>
  <c r="AL42" i="53"/>
  <c r="AK42" i="53"/>
  <c r="AJ42" i="53"/>
  <c r="AI42" i="53"/>
  <c r="AH42" i="53"/>
  <c r="AG42" i="53"/>
  <c r="AF42" i="53"/>
  <c r="AE42" i="53"/>
  <c r="AD42" i="53"/>
  <c r="AC42" i="53"/>
  <c r="AB42" i="53"/>
  <c r="AA42" i="53"/>
  <c r="Z42" i="53"/>
  <c r="Y42" i="53"/>
  <c r="X42" i="53"/>
  <c r="W42" i="53"/>
  <c r="BB42" i="53" s="1"/>
  <c r="BD42" i="53" s="1"/>
  <c r="H42" i="53"/>
  <c r="F42" i="53"/>
  <c r="BA40" i="53"/>
  <c r="AZ40" i="53"/>
  <c r="AY40" i="53"/>
  <c r="AX40" i="53"/>
  <c r="AW40" i="53"/>
  <c r="AV40" i="53"/>
  <c r="AU40" i="53"/>
  <c r="AT40" i="53"/>
  <c r="AS40" i="53"/>
  <c r="AR40" i="53"/>
  <c r="AQ40" i="53"/>
  <c r="AP40" i="53"/>
  <c r="AO40" i="53"/>
  <c r="AN40" i="53"/>
  <c r="AM40" i="53"/>
  <c r="AL40" i="53"/>
  <c r="AK40" i="53"/>
  <c r="AJ40" i="53"/>
  <c r="AI40" i="53"/>
  <c r="AH40" i="53"/>
  <c r="AG40" i="53"/>
  <c r="AF40" i="53"/>
  <c r="AE40" i="53"/>
  <c r="AD40" i="53"/>
  <c r="AC40" i="53"/>
  <c r="AB40" i="53"/>
  <c r="AA40" i="53"/>
  <c r="Z40" i="53"/>
  <c r="Y40" i="53"/>
  <c r="X40" i="53"/>
  <c r="W40" i="53"/>
  <c r="BB40" i="53" s="1"/>
  <c r="BD40" i="53" s="1"/>
  <c r="H40" i="53"/>
  <c r="F40" i="53"/>
  <c r="BA38" i="53"/>
  <c r="AZ38" i="53"/>
  <c r="AY38" i="53"/>
  <c r="AX38" i="53"/>
  <c r="AW38" i="53"/>
  <c r="AV38" i="53"/>
  <c r="AU38" i="53"/>
  <c r="AT38" i="53"/>
  <c r="AS38" i="53"/>
  <c r="AR38" i="53"/>
  <c r="AQ38" i="53"/>
  <c r="AP38" i="53"/>
  <c r="AO38" i="53"/>
  <c r="AN38" i="53"/>
  <c r="AM38" i="53"/>
  <c r="AL38" i="53"/>
  <c r="AK38" i="53"/>
  <c r="AJ38" i="53"/>
  <c r="AI38" i="53"/>
  <c r="AH38" i="53"/>
  <c r="AG38" i="53"/>
  <c r="AF38" i="53"/>
  <c r="AE38" i="53"/>
  <c r="AD38" i="53"/>
  <c r="AC38" i="53"/>
  <c r="AB38" i="53"/>
  <c r="AA38" i="53"/>
  <c r="Z38" i="53"/>
  <c r="Y38" i="53"/>
  <c r="X38" i="53"/>
  <c r="W38" i="53"/>
  <c r="BB38" i="53" s="1"/>
  <c r="BD38" i="53" s="1"/>
  <c r="H38" i="53"/>
  <c r="F38" i="53"/>
  <c r="BA36" i="53"/>
  <c r="AZ36" i="53"/>
  <c r="AY36" i="53"/>
  <c r="AX36" i="53"/>
  <c r="AW36" i="53"/>
  <c r="AV36" i="53"/>
  <c r="AU36" i="53"/>
  <c r="AT36" i="53"/>
  <c r="AS36" i="53"/>
  <c r="AR36" i="53"/>
  <c r="AQ36" i="53"/>
  <c r="AP36" i="53"/>
  <c r="AO36" i="53"/>
  <c r="AN36" i="53"/>
  <c r="AM36" i="53"/>
  <c r="AL36" i="53"/>
  <c r="AK36" i="53"/>
  <c r="AJ36" i="53"/>
  <c r="AI36" i="53"/>
  <c r="AH36" i="53"/>
  <c r="AG36" i="53"/>
  <c r="AF36" i="53"/>
  <c r="AE36" i="53"/>
  <c r="AD36" i="53"/>
  <c r="AC36" i="53"/>
  <c r="AB36" i="53"/>
  <c r="AA36" i="53"/>
  <c r="Z36" i="53"/>
  <c r="Y36" i="53"/>
  <c r="X36" i="53"/>
  <c r="W36" i="53"/>
  <c r="BB36" i="53" s="1"/>
  <c r="BD36" i="53" s="1"/>
  <c r="H36" i="53"/>
  <c r="F36" i="53"/>
  <c r="BA34" i="53"/>
  <c r="AZ34" i="53"/>
  <c r="AY34" i="53"/>
  <c r="AX34" i="53"/>
  <c r="AW34" i="53"/>
  <c r="AV34" i="53"/>
  <c r="AU34" i="53"/>
  <c r="AT34" i="53"/>
  <c r="AS34" i="53"/>
  <c r="AR34" i="53"/>
  <c r="AQ34" i="53"/>
  <c r="AP34" i="53"/>
  <c r="AO34" i="53"/>
  <c r="AN34" i="53"/>
  <c r="AM34" i="53"/>
  <c r="AL34" i="53"/>
  <c r="AK34" i="53"/>
  <c r="AJ34" i="53"/>
  <c r="AI34" i="53"/>
  <c r="AH34" i="53"/>
  <c r="AG34" i="53"/>
  <c r="AF34" i="53"/>
  <c r="AE34" i="53"/>
  <c r="AD34" i="53"/>
  <c r="AC34" i="53"/>
  <c r="AB34" i="53"/>
  <c r="AA34" i="53"/>
  <c r="Z34" i="53"/>
  <c r="Y34" i="53"/>
  <c r="X34" i="53"/>
  <c r="W34" i="53"/>
  <c r="BB34" i="53" s="1"/>
  <c r="BD34" i="53" s="1"/>
  <c r="H34" i="53"/>
  <c r="F34" i="53"/>
  <c r="BA32" i="53"/>
  <c r="AZ32" i="53"/>
  <c r="AY32" i="53"/>
  <c r="AX32" i="53"/>
  <c r="AW32" i="53"/>
  <c r="AV32" i="53"/>
  <c r="AU32" i="53"/>
  <c r="AT32" i="53"/>
  <c r="AS32" i="53"/>
  <c r="AR32" i="53"/>
  <c r="AQ32" i="53"/>
  <c r="AP32" i="53"/>
  <c r="AO32" i="53"/>
  <c r="AN32" i="53"/>
  <c r="AM32" i="53"/>
  <c r="AL32" i="53"/>
  <c r="AK32" i="53"/>
  <c r="AJ32" i="53"/>
  <c r="AI32" i="53"/>
  <c r="AH32" i="53"/>
  <c r="AG32" i="53"/>
  <c r="AF32" i="53"/>
  <c r="AE32" i="53"/>
  <c r="AD32" i="53"/>
  <c r="AC32" i="53"/>
  <c r="AB32" i="53"/>
  <c r="AA32" i="53"/>
  <c r="Z32" i="53"/>
  <c r="Y32" i="53"/>
  <c r="X32" i="53"/>
  <c r="W32" i="53"/>
  <c r="BB32" i="53" s="1"/>
  <c r="BD32" i="53" s="1"/>
  <c r="H32" i="53"/>
  <c r="F32" i="53"/>
  <c r="BA30" i="53"/>
  <c r="AZ30" i="53"/>
  <c r="AY30" i="53"/>
  <c r="AX30" i="53"/>
  <c r="AW30" i="53"/>
  <c r="AV30" i="53"/>
  <c r="AU30" i="53"/>
  <c r="AT30" i="53"/>
  <c r="AS30" i="53"/>
  <c r="AR30" i="53"/>
  <c r="AQ30" i="53"/>
  <c r="AP30" i="53"/>
  <c r="AO30" i="53"/>
  <c r="AN30" i="53"/>
  <c r="AM30" i="53"/>
  <c r="AL30" i="53"/>
  <c r="AK30" i="53"/>
  <c r="AJ30" i="53"/>
  <c r="AI30" i="53"/>
  <c r="AH30" i="53"/>
  <c r="AG30" i="53"/>
  <c r="AF30" i="53"/>
  <c r="AE30" i="53"/>
  <c r="AD30" i="53"/>
  <c r="AC30" i="53"/>
  <c r="AB30" i="53"/>
  <c r="AA30" i="53"/>
  <c r="Z30" i="53"/>
  <c r="Y30" i="53"/>
  <c r="X30" i="53"/>
  <c r="W30" i="53"/>
  <c r="BB30" i="53" s="1"/>
  <c r="BD30" i="53" s="1"/>
  <c r="H30" i="53"/>
  <c r="F30" i="53"/>
  <c r="BA28" i="53"/>
  <c r="AZ28" i="53"/>
  <c r="AY28" i="53"/>
  <c r="AX28" i="53"/>
  <c r="AW28" i="53"/>
  <c r="AV28" i="53"/>
  <c r="AU28" i="53"/>
  <c r="AT28" i="53"/>
  <c r="AS28" i="53"/>
  <c r="AR28" i="53"/>
  <c r="AQ28" i="53"/>
  <c r="AP28" i="53"/>
  <c r="AO28" i="53"/>
  <c r="AN28" i="53"/>
  <c r="AM28" i="53"/>
  <c r="AL28" i="53"/>
  <c r="AK28" i="53"/>
  <c r="AJ28" i="53"/>
  <c r="AI28" i="53"/>
  <c r="AH28" i="53"/>
  <c r="AG28" i="53"/>
  <c r="AF28" i="53"/>
  <c r="AE28" i="53"/>
  <c r="AD28" i="53"/>
  <c r="AC28" i="53"/>
  <c r="AB28" i="53"/>
  <c r="AA28" i="53"/>
  <c r="Z28" i="53"/>
  <c r="Y28" i="53"/>
  <c r="X28" i="53"/>
  <c r="W28" i="53"/>
  <c r="BB28" i="53" s="1"/>
  <c r="BD28" i="53" s="1"/>
  <c r="H28" i="53"/>
  <c r="F28" i="53"/>
  <c r="BA26" i="53"/>
  <c r="AZ26" i="53"/>
  <c r="AY26" i="53"/>
  <c r="AX26" i="53"/>
  <c r="AW26" i="53"/>
  <c r="AV26" i="53"/>
  <c r="AU26" i="53"/>
  <c r="AT26" i="53"/>
  <c r="AS26" i="53"/>
  <c r="AR26" i="53"/>
  <c r="AQ26" i="53"/>
  <c r="AP26" i="53"/>
  <c r="AO26" i="53"/>
  <c r="AN26" i="53"/>
  <c r="AM26" i="53"/>
  <c r="AL26" i="53"/>
  <c r="AK26" i="53"/>
  <c r="AJ26" i="53"/>
  <c r="AI26" i="53"/>
  <c r="AH26" i="53"/>
  <c r="AG26" i="53"/>
  <c r="AF26" i="53"/>
  <c r="AE26" i="53"/>
  <c r="AD26" i="53"/>
  <c r="AC26" i="53"/>
  <c r="AB26" i="53"/>
  <c r="AA26" i="53"/>
  <c r="Z26" i="53"/>
  <c r="Y26" i="53"/>
  <c r="X26" i="53"/>
  <c r="W26" i="53"/>
  <c r="BB26" i="53" s="1"/>
  <c r="BD26" i="53" s="1"/>
  <c r="H26" i="53"/>
  <c r="F26" i="53"/>
  <c r="BA24" i="53"/>
  <c r="AZ24" i="53"/>
  <c r="AY24" i="53"/>
  <c r="AX24" i="53"/>
  <c r="AW24" i="53"/>
  <c r="AV24" i="53"/>
  <c r="AU24" i="53"/>
  <c r="AT24" i="53"/>
  <c r="AS24" i="53"/>
  <c r="AR24" i="53"/>
  <c r="AQ24" i="53"/>
  <c r="AP24" i="53"/>
  <c r="AO24" i="53"/>
  <c r="AN24" i="53"/>
  <c r="AM24" i="53"/>
  <c r="AL24" i="53"/>
  <c r="AK24" i="53"/>
  <c r="AJ24" i="53"/>
  <c r="AI24" i="53"/>
  <c r="AH24" i="53"/>
  <c r="AG24" i="53"/>
  <c r="AF24" i="53"/>
  <c r="AE24" i="53"/>
  <c r="AD24" i="53"/>
  <c r="AC24" i="53"/>
  <c r="AB24" i="53"/>
  <c r="AA24" i="53"/>
  <c r="Z24" i="53"/>
  <c r="Y24" i="53"/>
  <c r="X24" i="53"/>
  <c r="W24" i="53"/>
  <c r="BB24" i="53" s="1"/>
  <c r="BD24" i="53" s="1"/>
  <c r="H24" i="53"/>
  <c r="F24" i="53"/>
  <c r="BA22" i="53"/>
  <c r="AZ22" i="53"/>
  <c r="AY22" i="53"/>
  <c r="AX22" i="53"/>
  <c r="AW22" i="53"/>
  <c r="AV22" i="53"/>
  <c r="AU22" i="53"/>
  <c r="AT22" i="53"/>
  <c r="AS22" i="53"/>
  <c r="AR22" i="53"/>
  <c r="AQ22" i="53"/>
  <c r="AP22" i="53"/>
  <c r="AO22" i="53"/>
  <c r="AN22" i="53"/>
  <c r="AM22" i="53"/>
  <c r="AL22" i="53"/>
  <c r="AK22" i="53"/>
  <c r="AJ22" i="53"/>
  <c r="AI22" i="53"/>
  <c r="AH22" i="53"/>
  <c r="AG22" i="53"/>
  <c r="AF22" i="53"/>
  <c r="AE22" i="53"/>
  <c r="AD22" i="53"/>
  <c r="AC22" i="53"/>
  <c r="AB22" i="53"/>
  <c r="AA22" i="53"/>
  <c r="Z22" i="53"/>
  <c r="Y22" i="53"/>
  <c r="X22" i="53"/>
  <c r="W22" i="53"/>
  <c r="BB22" i="53" s="1"/>
  <c r="BD22" i="53" s="1"/>
  <c r="H22" i="53"/>
  <c r="F22" i="53"/>
  <c r="BA20" i="53"/>
  <c r="AZ20" i="53"/>
  <c r="AY20" i="53"/>
  <c r="AX20" i="53"/>
  <c r="AW20" i="53"/>
  <c r="AV20" i="53"/>
  <c r="AU20" i="53"/>
  <c r="AT20" i="53"/>
  <c r="AS20" i="53"/>
  <c r="AR20" i="53"/>
  <c r="AQ20" i="53"/>
  <c r="AP20" i="53"/>
  <c r="AO20" i="53"/>
  <c r="AN20" i="53"/>
  <c r="AM20" i="53"/>
  <c r="AL20" i="53"/>
  <c r="AK20" i="53"/>
  <c r="AJ20" i="53"/>
  <c r="AI20" i="53"/>
  <c r="AH20" i="53"/>
  <c r="AG20" i="53"/>
  <c r="AF20" i="53"/>
  <c r="AE20" i="53"/>
  <c r="AD20" i="53"/>
  <c r="AC20" i="53"/>
  <c r="AB20" i="53"/>
  <c r="AA20" i="53"/>
  <c r="Z20" i="53"/>
  <c r="Y20" i="53"/>
  <c r="X20" i="53"/>
  <c r="W20" i="53"/>
  <c r="BB20" i="53" s="1"/>
  <c r="BD20" i="53" s="1"/>
  <c r="H20" i="53"/>
  <c r="F20" i="53"/>
  <c r="BA18" i="53"/>
  <c r="AZ18" i="53"/>
  <c r="AY18" i="53"/>
  <c r="AX18" i="53"/>
  <c r="AW18" i="53"/>
  <c r="AV18" i="53"/>
  <c r="AU18" i="53"/>
  <c r="AT18" i="53"/>
  <c r="AS18" i="53"/>
  <c r="AR18" i="53"/>
  <c r="AQ18" i="53"/>
  <c r="AP18" i="53"/>
  <c r="AO18" i="53"/>
  <c r="AN18" i="53"/>
  <c r="AM18" i="53"/>
  <c r="AL18" i="53"/>
  <c r="AK18" i="53"/>
  <c r="AJ18" i="53"/>
  <c r="AI18" i="53"/>
  <c r="AH18" i="53"/>
  <c r="AG18" i="53"/>
  <c r="AF18" i="53"/>
  <c r="AE18" i="53"/>
  <c r="AD18" i="53"/>
  <c r="AC18" i="53"/>
  <c r="AB18" i="53"/>
  <c r="AA18" i="53"/>
  <c r="Z18" i="53"/>
  <c r="Y18" i="53"/>
  <c r="X18" i="53"/>
  <c r="W18" i="53"/>
  <c r="BB18" i="53" s="1"/>
  <c r="BD18" i="53" s="1"/>
  <c r="H18" i="53"/>
  <c r="F18" i="53"/>
  <c r="B17" i="53"/>
  <c r="B19" i="53" s="1"/>
  <c r="B21" i="53" s="1"/>
  <c r="B23" i="53" s="1"/>
  <c r="B25" i="53" s="1"/>
  <c r="B27" i="53" s="1"/>
  <c r="B29" i="53" s="1"/>
  <c r="B31" i="53" s="1"/>
  <c r="B33" i="53" s="1"/>
  <c r="B35" i="53" s="1"/>
  <c r="B37" i="53" s="1"/>
  <c r="B39" i="53" s="1"/>
  <c r="B41" i="53" s="1"/>
  <c r="B43" i="53" s="1"/>
  <c r="B45" i="53" s="1"/>
  <c r="B47" i="53" s="1"/>
  <c r="B49" i="53" s="1"/>
  <c r="B51" i="53" s="1"/>
  <c r="B53" i="53" s="1"/>
  <c r="B55" i="53" s="1"/>
  <c r="B57" i="53" s="1"/>
  <c r="B59" i="53" s="1"/>
  <c r="B61" i="53" s="1"/>
  <c r="B63" i="53" s="1"/>
  <c r="B65" i="53" s="1"/>
  <c r="B67" i="53" s="1"/>
  <c r="B69" i="53" s="1"/>
  <c r="B71" i="53" s="1"/>
  <c r="B73" i="53" s="1"/>
  <c r="B75" i="53" s="1"/>
  <c r="B77" i="53" s="1"/>
  <c r="B79" i="53" s="1"/>
  <c r="B81" i="53" s="1"/>
  <c r="B83" i="53" s="1"/>
  <c r="B85" i="53" s="1"/>
  <c r="B87" i="53" s="1"/>
  <c r="B89" i="53" s="1"/>
  <c r="B91" i="53" s="1"/>
  <c r="B93" i="53" s="1"/>
  <c r="B95" i="53" s="1"/>
  <c r="B97" i="53" s="1"/>
  <c r="B99" i="53" s="1"/>
  <c r="B101" i="53" s="1"/>
  <c r="B103" i="53" s="1"/>
  <c r="B105" i="53" s="1"/>
  <c r="B107" i="53" s="1"/>
  <c r="B109" i="53" s="1"/>
  <c r="B111" i="53" s="1"/>
  <c r="B113" i="53" s="1"/>
  <c r="B115" i="53" s="1"/>
  <c r="B117" i="53" s="1"/>
  <c r="B119" i="53" s="1"/>
  <c r="B121" i="53" s="1"/>
  <c r="B123" i="53" s="1"/>
  <c r="B125" i="53" s="1"/>
  <c r="B127" i="53" s="1"/>
  <c r="B129" i="53" s="1"/>
  <c r="B131" i="53" s="1"/>
  <c r="B133" i="53" s="1"/>
  <c r="B135" i="53" s="1"/>
  <c r="B137" i="53" s="1"/>
  <c r="B139" i="53" s="1"/>
  <c r="B141" i="53" s="1"/>
  <c r="B143" i="53" s="1"/>
  <c r="B145" i="53" s="1"/>
  <c r="B147" i="53" s="1"/>
  <c r="B149" i="53" s="1"/>
  <c r="B151" i="53" s="1"/>
  <c r="B153" i="53" s="1"/>
  <c r="B155" i="53" s="1"/>
  <c r="B157" i="53" s="1"/>
  <c r="B159" i="53" s="1"/>
  <c r="B161" i="53" s="1"/>
  <c r="B163" i="53" s="1"/>
  <c r="B165" i="53" s="1"/>
  <c r="B167" i="53" s="1"/>
  <c r="B169" i="53" s="1"/>
  <c r="B171" i="53" s="1"/>
  <c r="B173" i="53" s="1"/>
  <c r="B175" i="53" s="1"/>
  <c r="B177" i="53" s="1"/>
  <c r="B179" i="53" s="1"/>
  <c r="B181" i="53" s="1"/>
  <c r="B183" i="53" s="1"/>
  <c r="B185" i="53" s="1"/>
  <c r="B187" i="53" s="1"/>
  <c r="B189" i="53" s="1"/>
  <c r="B191" i="53" s="1"/>
  <c r="B193" i="53" s="1"/>
  <c r="B195" i="53" s="1"/>
  <c r="B197" i="53" s="1"/>
  <c r="B199" i="53" s="1"/>
  <c r="B201" i="53" s="1"/>
  <c r="B203" i="53" s="1"/>
  <c r="B205" i="53" s="1"/>
  <c r="B207" i="53" s="1"/>
  <c r="B209" i="53" s="1"/>
  <c r="B211" i="53" s="1"/>
  <c r="B213" i="53" s="1"/>
  <c r="B215" i="53" s="1"/>
  <c r="BA14" i="53"/>
  <c r="BA15" i="53" s="1"/>
  <c r="BA16" i="53" s="1"/>
  <c r="AZ14" i="53"/>
  <c r="AZ15" i="53" s="1"/>
  <c r="AZ16" i="53" s="1"/>
  <c r="AY14" i="53"/>
  <c r="AY15" i="53" s="1"/>
  <c r="AY16" i="53" s="1"/>
  <c r="BB12" i="53"/>
  <c r="AF2" i="53"/>
  <c r="AW15" i="53" s="1"/>
  <c r="AW16" i="53" s="1"/>
  <c r="D47" i="52"/>
  <c r="L46" i="52"/>
  <c r="L45" i="52"/>
  <c r="L47" i="52" s="1"/>
  <c r="D44" i="52"/>
  <c r="L43" i="52"/>
  <c r="L42" i="52"/>
  <c r="L44" i="52" s="1"/>
  <c r="D41" i="52"/>
  <c r="L40" i="52"/>
  <c r="L39" i="52"/>
  <c r="L41" i="52" s="1"/>
  <c r="D38" i="52"/>
  <c r="D37" i="52"/>
  <c r="D36" i="52"/>
  <c r="D35" i="52"/>
  <c r="D34" i="52"/>
  <c r="D33" i="52"/>
  <c r="D32" i="52"/>
  <c r="D31" i="52"/>
  <c r="D30" i="52"/>
  <c r="D29" i="52"/>
  <c r="D28" i="52"/>
  <c r="D27" i="52"/>
  <c r="D26" i="52"/>
  <c r="D25" i="52"/>
  <c r="D24" i="52"/>
  <c r="D23" i="52"/>
  <c r="L22" i="52"/>
  <c r="D22" i="52"/>
  <c r="L21" i="52"/>
  <c r="D21" i="52"/>
  <c r="L20" i="52"/>
  <c r="D20" i="52"/>
  <c r="L19" i="52"/>
  <c r="D19" i="52"/>
  <c r="L18" i="52"/>
  <c r="D18" i="52"/>
  <c r="L17" i="52"/>
  <c r="D17" i="52"/>
  <c r="L16" i="52"/>
  <c r="D16" i="52"/>
  <c r="L15" i="52"/>
  <c r="D15" i="52"/>
  <c r="L14" i="52"/>
  <c r="D14" i="52"/>
  <c r="L13" i="52"/>
  <c r="D13" i="52"/>
  <c r="L12" i="52"/>
  <c r="D12" i="52"/>
  <c r="L11" i="52"/>
  <c r="D11" i="52"/>
  <c r="L10" i="52"/>
  <c r="D10" i="52"/>
  <c r="L9" i="52"/>
  <c r="D9" i="52"/>
  <c r="L8" i="52"/>
  <c r="D8" i="52"/>
  <c r="L7" i="52"/>
  <c r="D7" i="52"/>
  <c r="L6" i="52"/>
  <c r="D6" i="52"/>
  <c r="AA96" i="51"/>
  <c r="P91" i="51"/>
  <c r="P90" i="51"/>
  <c r="K90" i="51"/>
  <c r="AH88" i="51"/>
  <c r="AF91" i="51" s="1"/>
  <c r="AM86" i="51"/>
  <c r="AJ86" i="51"/>
  <c r="AH86" i="51"/>
  <c r="W86" i="51"/>
  <c r="K96" i="51" s="1"/>
  <c r="U96" i="51" s="1"/>
  <c r="AQ82" i="51" s="1"/>
  <c r="T86" i="51"/>
  <c r="K91" i="51" s="1"/>
  <c r="U91" i="51" s="1"/>
  <c r="P96" i="51" s="1"/>
  <c r="R86" i="51"/>
  <c r="BA76" i="51"/>
  <c r="AZ76" i="51"/>
  <c r="AY76" i="51"/>
  <c r="AX76" i="51"/>
  <c r="AW76" i="51"/>
  <c r="AV76" i="51"/>
  <c r="AU76" i="51"/>
  <c r="AT76" i="51"/>
  <c r="AS76" i="51"/>
  <c r="AR76" i="51"/>
  <c r="AQ76" i="51"/>
  <c r="AP76" i="51"/>
  <c r="AO76" i="51"/>
  <c r="AN76" i="51"/>
  <c r="AM76" i="51"/>
  <c r="AL76" i="51"/>
  <c r="AK76" i="51"/>
  <c r="AJ76" i="51"/>
  <c r="AI76" i="51"/>
  <c r="AH76" i="51"/>
  <c r="AG76" i="51"/>
  <c r="AF76" i="51"/>
  <c r="AE76" i="51"/>
  <c r="AD76" i="51"/>
  <c r="AC76" i="51"/>
  <c r="AB76" i="51"/>
  <c r="AA76" i="51"/>
  <c r="Z76" i="51"/>
  <c r="Y76" i="51"/>
  <c r="X76" i="51"/>
  <c r="W76" i="51"/>
  <c r="BB76" i="51" s="1"/>
  <c r="BD76" i="51" s="1"/>
  <c r="H76" i="51"/>
  <c r="F76" i="51"/>
  <c r="BA74" i="51"/>
  <c r="AZ74" i="51"/>
  <c r="AY74" i="51"/>
  <c r="AX74" i="51"/>
  <c r="AW74" i="51"/>
  <c r="AV74" i="51"/>
  <c r="AU74" i="51"/>
  <c r="AT74" i="51"/>
  <c r="AS74" i="51"/>
  <c r="AR74" i="51"/>
  <c r="AQ74" i="51"/>
  <c r="AP74" i="51"/>
  <c r="AO74" i="51"/>
  <c r="AN74" i="51"/>
  <c r="AM74" i="51"/>
  <c r="AL74" i="51"/>
  <c r="AK74" i="51"/>
  <c r="AJ74" i="51"/>
  <c r="AI74" i="51"/>
  <c r="AH74" i="51"/>
  <c r="AG74" i="51"/>
  <c r="AF74" i="51"/>
  <c r="AE74" i="51"/>
  <c r="AD74" i="51"/>
  <c r="AC74" i="51"/>
  <c r="AB74" i="51"/>
  <c r="AA74" i="51"/>
  <c r="Z74" i="51"/>
  <c r="Y74" i="51"/>
  <c r="X74" i="51"/>
  <c r="W74" i="51"/>
  <c r="BB74" i="51" s="1"/>
  <c r="BD74" i="51" s="1"/>
  <c r="H74" i="51"/>
  <c r="F74" i="51"/>
  <c r="BA72" i="51"/>
  <c r="AZ72" i="51"/>
  <c r="AY72" i="51"/>
  <c r="AX72" i="51"/>
  <c r="AW72" i="51"/>
  <c r="AV72" i="51"/>
  <c r="AU72" i="51"/>
  <c r="AT72" i="51"/>
  <c r="AS72" i="51"/>
  <c r="AR72" i="51"/>
  <c r="AQ72" i="51"/>
  <c r="AP72" i="51"/>
  <c r="AO72" i="51"/>
  <c r="AN72" i="51"/>
  <c r="AM72" i="51"/>
  <c r="AL72" i="51"/>
  <c r="AK72" i="51"/>
  <c r="AJ72" i="51"/>
  <c r="AI72" i="51"/>
  <c r="AH72" i="51"/>
  <c r="AG72" i="51"/>
  <c r="AF72" i="51"/>
  <c r="AE72" i="51"/>
  <c r="AD72" i="51"/>
  <c r="AC72" i="51"/>
  <c r="AB72" i="51"/>
  <c r="AA72" i="51"/>
  <c r="Z72" i="51"/>
  <c r="Y72" i="51"/>
  <c r="X72" i="51"/>
  <c r="W72" i="51"/>
  <c r="BB72" i="51" s="1"/>
  <c r="BD72" i="51" s="1"/>
  <c r="H72" i="51"/>
  <c r="F72" i="51"/>
  <c r="BA70" i="51"/>
  <c r="AZ70" i="51"/>
  <c r="AY70" i="51"/>
  <c r="AX70" i="51"/>
  <c r="AW70" i="51"/>
  <c r="AV70" i="51"/>
  <c r="AU70" i="51"/>
  <c r="AT70" i="51"/>
  <c r="AS70" i="51"/>
  <c r="AR70" i="51"/>
  <c r="AQ70" i="51"/>
  <c r="AP70" i="51"/>
  <c r="AO70" i="51"/>
  <c r="AN70" i="51"/>
  <c r="AM70" i="51"/>
  <c r="AL70" i="51"/>
  <c r="AK70" i="51"/>
  <c r="AJ70" i="51"/>
  <c r="AI70" i="51"/>
  <c r="AH70" i="51"/>
  <c r="AG70" i="51"/>
  <c r="AF70" i="51"/>
  <c r="AE70" i="51"/>
  <c r="AD70" i="51"/>
  <c r="AC70" i="51"/>
  <c r="AB70" i="51"/>
  <c r="AA70" i="51"/>
  <c r="Z70" i="51"/>
  <c r="Y70" i="51"/>
  <c r="X70" i="51"/>
  <c r="W70" i="51"/>
  <c r="BB70" i="51" s="1"/>
  <c r="BD70" i="51" s="1"/>
  <c r="H70" i="51"/>
  <c r="F70" i="51"/>
  <c r="BA68" i="51"/>
  <c r="AZ68" i="51"/>
  <c r="AY68" i="51"/>
  <c r="AX68" i="51"/>
  <c r="AW68" i="51"/>
  <c r="AV68" i="51"/>
  <c r="AU68" i="51"/>
  <c r="AT68" i="51"/>
  <c r="AS68" i="51"/>
  <c r="AR68" i="51"/>
  <c r="AQ68" i="51"/>
  <c r="AP68" i="51"/>
  <c r="AO68" i="51"/>
  <c r="AN68" i="51"/>
  <c r="AM68" i="51"/>
  <c r="AL68" i="51"/>
  <c r="AK68" i="51"/>
  <c r="AJ68" i="51"/>
  <c r="AI68" i="51"/>
  <c r="AH68" i="51"/>
  <c r="AG68" i="51"/>
  <c r="AF68" i="51"/>
  <c r="AE68" i="51"/>
  <c r="AD68" i="51"/>
  <c r="AC68" i="51"/>
  <c r="AB68" i="51"/>
  <c r="AA68" i="51"/>
  <c r="Z68" i="51"/>
  <c r="Y68" i="51"/>
  <c r="X68" i="51"/>
  <c r="W68" i="51"/>
  <c r="BB68" i="51" s="1"/>
  <c r="BD68" i="51" s="1"/>
  <c r="H68" i="51"/>
  <c r="F68" i="51"/>
  <c r="BA66" i="51"/>
  <c r="AZ66" i="51"/>
  <c r="AY66" i="51"/>
  <c r="AX66" i="51"/>
  <c r="AW66" i="51"/>
  <c r="AV66" i="51"/>
  <c r="AU66" i="51"/>
  <c r="AT66" i="51"/>
  <c r="AS66" i="51"/>
  <c r="AR66" i="51"/>
  <c r="AQ66" i="51"/>
  <c r="AP66" i="51"/>
  <c r="AO66" i="51"/>
  <c r="AN66" i="51"/>
  <c r="AM66" i="51"/>
  <c r="AL66" i="51"/>
  <c r="AK66" i="51"/>
  <c r="AJ66" i="51"/>
  <c r="AI66" i="51"/>
  <c r="AH66" i="51"/>
  <c r="AG66" i="51"/>
  <c r="AF66" i="51"/>
  <c r="AE66" i="51"/>
  <c r="AD66" i="51"/>
  <c r="AC66" i="51"/>
  <c r="AB66" i="51"/>
  <c r="AA66" i="51"/>
  <c r="Z66" i="51"/>
  <c r="Y66" i="51"/>
  <c r="X66" i="51"/>
  <c r="W66" i="51"/>
  <c r="BB66" i="51" s="1"/>
  <c r="BD66" i="51" s="1"/>
  <c r="H66" i="51"/>
  <c r="F66" i="51"/>
  <c r="BA64" i="51"/>
  <c r="AZ64" i="51"/>
  <c r="AY64" i="51"/>
  <c r="AX64" i="51"/>
  <c r="AW64" i="51"/>
  <c r="AV64" i="51"/>
  <c r="AU64" i="51"/>
  <c r="AT64" i="51"/>
  <c r="AS64" i="51"/>
  <c r="AR64" i="51"/>
  <c r="AQ64" i="51"/>
  <c r="AP64" i="51"/>
  <c r="AO64" i="51"/>
  <c r="AN64" i="51"/>
  <c r="AM64" i="51"/>
  <c r="AL64" i="51"/>
  <c r="AK64" i="51"/>
  <c r="AJ64" i="51"/>
  <c r="AI64" i="51"/>
  <c r="AH64" i="51"/>
  <c r="AG64" i="51"/>
  <c r="AF64" i="51"/>
  <c r="AE64" i="51"/>
  <c r="AD64" i="51"/>
  <c r="AC64" i="51"/>
  <c r="AB64" i="51"/>
  <c r="AA64" i="51"/>
  <c r="Z64" i="51"/>
  <c r="Y64" i="51"/>
  <c r="X64" i="51"/>
  <c r="W64" i="51"/>
  <c r="BB64" i="51" s="1"/>
  <c r="BD64" i="51" s="1"/>
  <c r="H64" i="51"/>
  <c r="F64" i="51"/>
  <c r="BA62" i="51"/>
  <c r="AZ62" i="51"/>
  <c r="AY62" i="51"/>
  <c r="AX62" i="51"/>
  <c r="AW62" i="51"/>
  <c r="AV62" i="51"/>
  <c r="AU62" i="51"/>
  <c r="AT62" i="51"/>
  <c r="AS62" i="51"/>
  <c r="AR62" i="51"/>
  <c r="AQ62" i="51"/>
  <c r="AP62" i="51"/>
  <c r="AO62" i="51"/>
  <c r="AN62" i="51"/>
  <c r="AM62" i="51"/>
  <c r="AL62" i="51"/>
  <c r="AK62" i="51"/>
  <c r="AJ62" i="51"/>
  <c r="AI62" i="51"/>
  <c r="AH62" i="51"/>
  <c r="AG62" i="51"/>
  <c r="AF62" i="51"/>
  <c r="AE62" i="51"/>
  <c r="AD62" i="51"/>
  <c r="AC62" i="51"/>
  <c r="AB62" i="51"/>
  <c r="AA62" i="51"/>
  <c r="Z62" i="51"/>
  <c r="Y62" i="51"/>
  <c r="X62" i="51"/>
  <c r="W62" i="51"/>
  <c r="BB62" i="51" s="1"/>
  <c r="BD62" i="51" s="1"/>
  <c r="H62" i="51"/>
  <c r="F62" i="51"/>
  <c r="BA60" i="51"/>
  <c r="AZ60" i="51"/>
  <c r="AY60" i="51"/>
  <c r="AX60" i="51"/>
  <c r="AW60" i="51"/>
  <c r="AV60" i="51"/>
  <c r="AU60" i="51"/>
  <c r="AT60" i="51"/>
  <c r="AS60" i="51"/>
  <c r="AR60" i="51"/>
  <c r="AQ60" i="51"/>
  <c r="AP60" i="51"/>
  <c r="AO60" i="51"/>
  <c r="AN60" i="51"/>
  <c r="AM60" i="51"/>
  <c r="AL60" i="51"/>
  <c r="AK60" i="51"/>
  <c r="AJ60" i="51"/>
  <c r="AI60" i="51"/>
  <c r="AH60" i="51"/>
  <c r="AG60" i="51"/>
  <c r="AF60" i="51"/>
  <c r="AE60" i="51"/>
  <c r="AD60" i="51"/>
  <c r="AC60" i="51"/>
  <c r="AB60" i="51"/>
  <c r="AA60" i="51"/>
  <c r="Z60" i="51"/>
  <c r="Y60" i="51"/>
  <c r="X60" i="51"/>
  <c r="W60" i="51"/>
  <c r="BB60" i="51" s="1"/>
  <c r="BD60" i="51" s="1"/>
  <c r="H60" i="51"/>
  <c r="F60" i="51"/>
  <c r="BA58" i="51"/>
  <c r="AZ58" i="51"/>
  <c r="AY58" i="51"/>
  <c r="AX58" i="51"/>
  <c r="AW58" i="51"/>
  <c r="AV58" i="51"/>
  <c r="AU58" i="51"/>
  <c r="AT58" i="51"/>
  <c r="AS58" i="51"/>
  <c r="AR58" i="51"/>
  <c r="AQ58" i="51"/>
  <c r="AP58" i="51"/>
  <c r="AO58" i="51"/>
  <c r="AN58" i="51"/>
  <c r="AM58" i="51"/>
  <c r="AL58" i="51"/>
  <c r="AK58" i="51"/>
  <c r="AJ58" i="51"/>
  <c r="AI58" i="51"/>
  <c r="AH58" i="51"/>
  <c r="AG58" i="51"/>
  <c r="AF58" i="51"/>
  <c r="AE58" i="51"/>
  <c r="AD58" i="51"/>
  <c r="AC58" i="51"/>
  <c r="AB58" i="51"/>
  <c r="AA58" i="51"/>
  <c r="Z58" i="51"/>
  <c r="Y58" i="51"/>
  <c r="X58" i="51"/>
  <c r="W58" i="51"/>
  <c r="BB58" i="51" s="1"/>
  <c r="BD58" i="51" s="1"/>
  <c r="H58" i="51"/>
  <c r="F58" i="51"/>
  <c r="BA56" i="51"/>
  <c r="AZ56" i="51"/>
  <c r="AY56" i="51"/>
  <c r="AX56" i="51"/>
  <c r="AW56" i="51"/>
  <c r="AV56" i="51"/>
  <c r="AU56" i="51"/>
  <c r="AT56" i="51"/>
  <c r="AS56" i="51"/>
  <c r="AR56" i="51"/>
  <c r="AQ56" i="51"/>
  <c r="AP56" i="51"/>
  <c r="AO56" i="51"/>
  <c r="AN56" i="51"/>
  <c r="AM56" i="51"/>
  <c r="AL56" i="51"/>
  <c r="AK56" i="51"/>
  <c r="AJ56" i="51"/>
  <c r="AI56" i="51"/>
  <c r="AH56" i="51"/>
  <c r="AG56" i="51"/>
  <c r="AF56" i="51"/>
  <c r="AE56" i="51"/>
  <c r="AD56" i="51"/>
  <c r="AC56" i="51"/>
  <c r="AB56" i="51"/>
  <c r="AA56" i="51"/>
  <c r="Z56" i="51"/>
  <c r="Y56" i="51"/>
  <c r="X56" i="51"/>
  <c r="W56" i="51"/>
  <c r="BB56" i="51" s="1"/>
  <c r="BD56" i="51" s="1"/>
  <c r="H56" i="51"/>
  <c r="F56" i="51"/>
  <c r="BA54" i="51"/>
  <c r="AZ54" i="51"/>
  <c r="AY54" i="51"/>
  <c r="AX54" i="51"/>
  <c r="AW54" i="51"/>
  <c r="AV54" i="51"/>
  <c r="AU54" i="51"/>
  <c r="AT54" i="51"/>
  <c r="AS54" i="51"/>
  <c r="AR54" i="51"/>
  <c r="AQ54" i="51"/>
  <c r="AP54" i="51"/>
  <c r="AO54" i="51"/>
  <c r="AN54" i="51"/>
  <c r="AM54" i="51"/>
  <c r="AL54" i="51"/>
  <c r="AK54" i="51"/>
  <c r="AJ54" i="51"/>
  <c r="AI54" i="51"/>
  <c r="AH54" i="51"/>
  <c r="AG54" i="51"/>
  <c r="AF54" i="51"/>
  <c r="AE54" i="51"/>
  <c r="AD54" i="51"/>
  <c r="AC54" i="51"/>
  <c r="AB54" i="51"/>
  <c r="AA54" i="51"/>
  <c r="Z54" i="51"/>
  <c r="Y54" i="51"/>
  <c r="X54" i="51"/>
  <c r="W54" i="51"/>
  <c r="BB54" i="51" s="1"/>
  <c r="BD54" i="51" s="1"/>
  <c r="H54" i="51"/>
  <c r="F54" i="51"/>
  <c r="BA52" i="51"/>
  <c r="AZ52" i="51"/>
  <c r="AY52" i="51"/>
  <c r="AX52" i="51"/>
  <c r="AW52" i="51"/>
  <c r="AV52" i="51"/>
  <c r="AU52" i="51"/>
  <c r="AT52" i="51"/>
  <c r="AS52" i="51"/>
  <c r="AR52" i="51"/>
  <c r="AQ52" i="51"/>
  <c r="AP52" i="51"/>
  <c r="AO52" i="51"/>
  <c r="AN52" i="51"/>
  <c r="AM52" i="51"/>
  <c r="AL52" i="51"/>
  <c r="AK52" i="51"/>
  <c r="AJ52" i="51"/>
  <c r="AI52" i="51"/>
  <c r="AH52" i="51"/>
  <c r="AG52" i="51"/>
  <c r="AF52" i="51"/>
  <c r="AE52" i="51"/>
  <c r="AD52" i="51"/>
  <c r="AC52" i="51"/>
  <c r="AB52" i="51"/>
  <c r="AA52" i="51"/>
  <c r="Z52" i="51"/>
  <c r="Y52" i="51"/>
  <c r="X52" i="51"/>
  <c r="W52" i="51"/>
  <c r="BB52" i="51" s="1"/>
  <c r="BD52" i="51" s="1"/>
  <c r="H52" i="51"/>
  <c r="F52" i="51"/>
  <c r="BA50" i="51"/>
  <c r="AZ50" i="51"/>
  <c r="AY50" i="51"/>
  <c r="AX50" i="51"/>
  <c r="AW50" i="51"/>
  <c r="AV50" i="51"/>
  <c r="AU50" i="51"/>
  <c r="AT50" i="51"/>
  <c r="AS50" i="51"/>
  <c r="AR50" i="51"/>
  <c r="AQ50" i="51"/>
  <c r="AP50" i="51"/>
  <c r="AO50" i="51"/>
  <c r="AN50" i="51"/>
  <c r="AM50" i="51"/>
  <c r="AL50" i="51"/>
  <c r="AK50" i="51"/>
  <c r="AJ50" i="51"/>
  <c r="AI50" i="51"/>
  <c r="AH50" i="51"/>
  <c r="AG50" i="51"/>
  <c r="AF50" i="51"/>
  <c r="AE50" i="51"/>
  <c r="AD50" i="51"/>
  <c r="AC50" i="51"/>
  <c r="AB50" i="51"/>
  <c r="AA50" i="51"/>
  <c r="Z50" i="51"/>
  <c r="Y50" i="51"/>
  <c r="X50" i="51"/>
  <c r="W50" i="51"/>
  <c r="BB50" i="51" s="1"/>
  <c r="BD50" i="51" s="1"/>
  <c r="H50" i="51"/>
  <c r="F50" i="51"/>
  <c r="BA48" i="51"/>
  <c r="AZ48" i="51"/>
  <c r="AY48" i="51"/>
  <c r="AX48" i="51"/>
  <c r="AW48" i="51"/>
  <c r="AV48" i="51"/>
  <c r="AU48" i="51"/>
  <c r="AT48" i="51"/>
  <c r="AS48" i="51"/>
  <c r="AR48" i="51"/>
  <c r="AQ48" i="51"/>
  <c r="AP48" i="51"/>
  <c r="AO48" i="51"/>
  <c r="AN48" i="51"/>
  <c r="AM48" i="51"/>
  <c r="AL48" i="51"/>
  <c r="AK48" i="51"/>
  <c r="AJ48" i="51"/>
  <c r="AI48" i="51"/>
  <c r="AH48" i="51"/>
  <c r="AG48" i="51"/>
  <c r="AF48" i="51"/>
  <c r="AE48" i="51"/>
  <c r="AD48" i="51"/>
  <c r="AC48" i="51"/>
  <c r="AB48" i="51"/>
  <c r="AA48" i="51"/>
  <c r="Z48" i="51"/>
  <c r="Y48" i="51"/>
  <c r="X48" i="51"/>
  <c r="W48" i="51"/>
  <c r="BB48" i="51" s="1"/>
  <c r="BD48" i="51" s="1"/>
  <c r="H48" i="51"/>
  <c r="F48" i="51"/>
  <c r="BA46" i="51"/>
  <c r="AZ46" i="51"/>
  <c r="AY46" i="51"/>
  <c r="AX46" i="51"/>
  <c r="AW46" i="51"/>
  <c r="AV46" i="51"/>
  <c r="AU46" i="51"/>
  <c r="AT46" i="51"/>
  <c r="AS46" i="51"/>
  <c r="AR46" i="51"/>
  <c r="AQ46" i="51"/>
  <c r="AP46" i="51"/>
  <c r="AO46" i="51"/>
  <c r="AN46" i="51"/>
  <c r="AM46" i="51"/>
  <c r="AL46" i="51"/>
  <c r="AK46" i="51"/>
  <c r="AJ46" i="51"/>
  <c r="AI46" i="51"/>
  <c r="AH46" i="51"/>
  <c r="AG46" i="51"/>
  <c r="AF46" i="51"/>
  <c r="AE46" i="51"/>
  <c r="AD46" i="51"/>
  <c r="AC46" i="51"/>
  <c r="AB46" i="51"/>
  <c r="AA46" i="51"/>
  <c r="Z46" i="51"/>
  <c r="Y46" i="51"/>
  <c r="X46" i="51"/>
  <c r="W46" i="51"/>
  <c r="BB46" i="51" s="1"/>
  <c r="BD46" i="51" s="1"/>
  <c r="H46" i="51"/>
  <c r="F46" i="51"/>
  <c r="BA44" i="51"/>
  <c r="AZ44" i="51"/>
  <c r="AY44" i="51"/>
  <c r="AX44" i="51"/>
  <c r="AW44" i="51"/>
  <c r="AV44" i="51"/>
  <c r="AU44" i="51"/>
  <c r="AT44" i="51"/>
  <c r="AS44" i="51"/>
  <c r="AR44" i="51"/>
  <c r="AQ44" i="51"/>
  <c r="AP44" i="51"/>
  <c r="AO44" i="51"/>
  <c r="AN44" i="51"/>
  <c r="AM44" i="51"/>
  <c r="AL44" i="51"/>
  <c r="AK44" i="51"/>
  <c r="AJ44" i="51"/>
  <c r="AI44" i="51"/>
  <c r="AH44" i="51"/>
  <c r="AG44" i="51"/>
  <c r="AF44" i="51"/>
  <c r="AE44" i="51"/>
  <c r="AD44" i="51"/>
  <c r="AC44" i="51"/>
  <c r="AB44" i="51"/>
  <c r="AA44" i="51"/>
  <c r="Z44" i="51"/>
  <c r="Y44" i="51"/>
  <c r="X44" i="51"/>
  <c r="W44" i="51"/>
  <c r="BB44" i="51" s="1"/>
  <c r="BD44" i="51" s="1"/>
  <c r="H44" i="51"/>
  <c r="F44" i="51"/>
  <c r="BA42" i="51"/>
  <c r="AZ42" i="51"/>
  <c r="AY42" i="51"/>
  <c r="AX42" i="51"/>
  <c r="AW42" i="51"/>
  <c r="AV42" i="51"/>
  <c r="AU42" i="51"/>
  <c r="AT42" i="51"/>
  <c r="AS42" i="51"/>
  <c r="AR42" i="51"/>
  <c r="AQ42" i="51"/>
  <c r="AP42" i="51"/>
  <c r="AO42" i="51"/>
  <c r="AN42" i="51"/>
  <c r="AM42" i="51"/>
  <c r="AL42" i="51"/>
  <c r="AK42" i="51"/>
  <c r="AJ42" i="51"/>
  <c r="AI42" i="51"/>
  <c r="AH42" i="51"/>
  <c r="AG42" i="51"/>
  <c r="AF42" i="51"/>
  <c r="AE42" i="51"/>
  <c r="AD42" i="51"/>
  <c r="AC42" i="51"/>
  <c r="AB42" i="51"/>
  <c r="AA42" i="51"/>
  <c r="Z42" i="51"/>
  <c r="Y42" i="51"/>
  <c r="X42" i="51"/>
  <c r="W42" i="51"/>
  <c r="BB42" i="51" s="1"/>
  <c r="BD42" i="51" s="1"/>
  <c r="H42" i="51"/>
  <c r="F42" i="51"/>
  <c r="BA40" i="51"/>
  <c r="AZ40" i="51"/>
  <c r="AY40" i="51"/>
  <c r="AX40" i="51"/>
  <c r="AW40" i="51"/>
  <c r="AV40" i="51"/>
  <c r="AU40" i="51"/>
  <c r="AT40" i="51"/>
  <c r="AS40" i="51"/>
  <c r="AR40" i="51"/>
  <c r="AQ40" i="51"/>
  <c r="AP40" i="51"/>
  <c r="AO40" i="51"/>
  <c r="AN40" i="51"/>
  <c r="AM40" i="51"/>
  <c r="AL40" i="51"/>
  <c r="AK40" i="51"/>
  <c r="AJ40" i="51"/>
  <c r="AI40" i="51"/>
  <c r="AH40" i="51"/>
  <c r="AG40" i="51"/>
  <c r="AF40" i="51"/>
  <c r="AE40" i="51"/>
  <c r="AD40" i="51"/>
  <c r="AC40" i="51"/>
  <c r="AB40" i="51"/>
  <c r="AA40" i="51"/>
  <c r="Z40" i="51"/>
  <c r="Y40" i="51"/>
  <c r="X40" i="51"/>
  <c r="W40" i="51"/>
  <c r="BB40" i="51" s="1"/>
  <c r="BD40" i="51" s="1"/>
  <c r="H40" i="51"/>
  <c r="F40" i="51"/>
  <c r="BA38" i="51"/>
  <c r="AZ38" i="51"/>
  <c r="AY38" i="51"/>
  <c r="AX38" i="51"/>
  <c r="AW38" i="51"/>
  <c r="AV38" i="51"/>
  <c r="AU38" i="51"/>
  <c r="AT38" i="51"/>
  <c r="AS38" i="51"/>
  <c r="AR38" i="51"/>
  <c r="AQ38" i="51"/>
  <c r="AP38" i="51"/>
  <c r="AO38" i="51"/>
  <c r="AN38" i="51"/>
  <c r="AM38" i="51"/>
  <c r="AL38" i="51"/>
  <c r="AK38" i="51"/>
  <c r="AJ38" i="51"/>
  <c r="AI38" i="51"/>
  <c r="AH38" i="51"/>
  <c r="AG38" i="51"/>
  <c r="AF38" i="51"/>
  <c r="AE38" i="51"/>
  <c r="AD38" i="51"/>
  <c r="AC38" i="51"/>
  <c r="AB38" i="51"/>
  <c r="AA38" i="51"/>
  <c r="Z38" i="51"/>
  <c r="Y38" i="51"/>
  <c r="X38" i="51"/>
  <c r="W38" i="51"/>
  <c r="BB38" i="51" s="1"/>
  <c r="BD38" i="51" s="1"/>
  <c r="H38" i="51"/>
  <c r="F38" i="51"/>
  <c r="BA36" i="51"/>
  <c r="AZ36" i="51"/>
  <c r="AY36" i="51"/>
  <c r="AX36" i="51"/>
  <c r="AW36" i="51"/>
  <c r="AV36" i="51"/>
  <c r="AU36" i="51"/>
  <c r="AT36" i="51"/>
  <c r="AS36" i="51"/>
  <c r="AR36" i="51"/>
  <c r="AQ36" i="51"/>
  <c r="AP36" i="51"/>
  <c r="AO36" i="51"/>
  <c r="AN36" i="51"/>
  <c r="AM36" i="51"/>
  <c r="AL36" i="51"/>
  <c r="AK36" i="51"/>
  <c r="AJ36" i="51"/>
  <c r="AI36" i="51"/>
  <c r="AH36" i="51"/>
  <c r="AG36" i="51"/>
  <c r="AF36" i="51"/>
  <c r="AE36" i="51"/>
  <c r="AD36" i="51"/>
  <c r="AC36" i="51"/>
  <c r="AB36" i="51"/>
  <c r="AA36" i="51"/>
  <c r="Z36" i="51"/>
  <c r="Y36" i="51"/>
  <c r="X36" i="51"/>
  <c r="W36" i="51"/>
  <c r="BB36" i="51" s="1"/>
  <c r="BD36" i="51" s="1"/>
  <c r="H36" i="51"/>
  <c r="F36" i="51"/>
  <c r="BA34" i="51"/>
  <c r="AZ34" i="51"/>
  <c r="AY34" i="51"/>
  <c r="AX34" i="51"/>
  <c r="AW34" i="51"/>
  <c r="AV34" i="51"/>
  <c r="AU34" i="51"/>
  <c r="AT34" i="51"/>
  <c r="AS34" i="51"/>
  <c r="AR34" i="51"/>
  <c r="AQ34" i="51"/>
  <c r="AP34" i="51"/>
  <c r="AO34" i="51"/>
  <c r="AN34" i="51"/>
  <c r="AM34" i="51"/>
  <c r="AL34" i="51"/>
  <c r="AK34" i="51"/>
  <c r="AJ34" i="51"/>
  <c r="AI34" i="51"/>
  <c r="AH34" i="51"/>
  <c r="AG34" i="51"/>
  <c r="AF34" i="51"/>
  <c r="AE34" i="51"/>
  <c r="AD34" i="51"/>
  <c r="AC34" i="51"/>
  <c r="AB34" i="51"/>
  <c r="AA34" i="51"/>
  <c r="Z34" i="51"/>
  <c r="Y34" i="51"/>
  <c r="X34" i="51"/>
  <c r="W34" i="51"/>
  <c r="BB34" i="51" s="1"/>
  <c r="BD34" i="51" s="1"/>
  <c r="H34" i="51"/>
  <c r="F34" i="51"/>
  <c r="BA32" i="51"/>
  <c r="AZ32" i="51"/>
  <c r="AY32" i="51"/>
  <c r="AX32" i="51"/>
  <c r="AW32" i="51"/>
  <c r="AV32" i="51"/>
  <c r="AU32" i="51"/>
  <c r="AT32" i="51"/>
  <c r="AS32" i="51"/>
  <c r="AR32" i="51"/>
  <c r="AQ32" i="51"/>
  <c r="AP32" i="51"/>
  <c r="AO32" i="51"/>
  <c r="AN32" i="51"/>
  <c r="AM32" i="51"/>
  <c r="AL32" i="51"/>
  <c r="AK32" i="51"/>
  <c r="AJ32" i="51"/>
  <c r="AI32" i="51"/>
  <c r="AH32" i="51"/>
  <c r="AG32" i="51"/>
  <c r="AF32" i="51"/>
  <c r="AE32" i="51"/>
  <c r="AD32" i="51"/>
  <c r="AC32" i="51"/>
  <c r="AB32" i="51"/>
  <c r="AA32" i="51"/>
  <c r="Z32" i="51"/>
  <c r="Y32" i="51"/>
  <c r="X32" i="51"/>
  <c r="W32" i="51"/>
  <c r="BB32" i="51" s="1"/>
  <c r="BD32" i="51" s="1"/>
  <c r="H32" i="51"/>
  <c r="F32" i="51"/>
  <c r="BA30" i="51"/>
  <c r="AZ30" i="51"/>
  <c r="AY30" i="51"/>
  <c r="AX30" i="51"/>
  <c r="AW30" i="51"/>
  <c r="AV30" i="51"/>
  <c r="AU30" i="51"/>
  <c r="AT30" i="51"/>
  <c r="AS30" i="51"/>
  <c r="AR30" i="51"/>
  <c r="AQ30" i="51"/>
  <c r="AP30" i="51"/>
  <c r="AO30" i="51"/>
  <c r="AN30" i="51"/>
  <c r="AM30" i="51"/>
  <c r="AL30" i="51"/>
  <c r="AK30" i="51"/>
  <c r="AJ30" i="51"/>
  <c r="AI30" i="51"/>
  <c r="AH30" i="51"/>
  <c r="AG30" i="51"/>
  <c r="AF30" i="51"/>
  <c r="AE30" i="51"/>
  <c r="AD30" i="51"/>
  <c r="AC30" i="51"/>
  <c r="AB30" i="51"/>
  <c r="AA30" i="51"/>
  <c r="Z30" i="51"/>
  <c r="Y30" i="51"/>
  <c r="X30" i="51"/>
  <c r="W30" i="51"/>
  <c r="BB30" i="51" s="1"/>
  <c r="BD30" i="51" s="1"/>
  <c r="H30" i="51"/>
  <c r="F30" i="51"/>
  <c r="BA28" i="51"/>
  <c r="AZ28" i="51"/>
  <c r="AY28" i="51"/>
  <c r="AX28" i="51"/>
  <c r="AW28" i="51"/>
  <c r="AV28" i="51"/>
  <c r="AU28" i="51"/>
  <c r="AT28" i="51"/>
  <c r="AS28" i="51"/>
  <c r="AR28" i="51"/>
  <c r="AQ28" i="51"/>
  <c r="AP28" i="51"/>
  <c r="AO28" i="51"/>
  <c r="AN28" i="51"/>
  <c r="AM28" i="51"/>
  <c r="AL28" i="51"/>
  <c r="AK28" i="51"/>
  <c r="AJ28" i="51"/>
  <c r="AI28" i="51"/>
  <c r="AH28" i="51"/>
  <c r="AG28" i="51"/>
  <c r="AF28" i="51"/>
  <c r="AE28" i="51"/>
  <c r="AD28" i="51"/>
  <c r="AC28" i="51"/>
  <c r="AB28" i="51"/>
  <c r="AA28" i="51"/>
  <c r="Z28" i="51"/>
  <c r="Y28" i="51"/>
  <c r="X28" i="51"/>
  <c r="W28" i="51"/>
  <c r="BB28" i="51" s="1"/>
  <c r="BD28" i="51" s="1"/>
  <c r="H28" i="51"/>
  <c r="F28" i="51"/>
  <c r="BA26" i="51"/>
  <c r="AZ26" i="51"/>
  <c r="AY26" i="51"/>
  <c r="AX26" i="51"/>
  <c r="AW26" i="51"/>
  <c r="AV26" i="51"/>
  <c r="AU26" i="51"/>
  <c r="AT26" i="51"/>
  <c r="AS26" i="51"/>
  <c r="AR26" i="51"/>
  <c r="AQ26" i="51"/>
  <c r="AP26" i="51"/>
  <c r="AO26" i="51"/>
  <c r="AN26" i="51"/>
  <c r="AM26" i="51"/>
  <c r="AL26" i="51"/>
  <c r="AK26" i="51"/>
  <c r="AJ26" i="51"/>
  <c r="AI26" i="51"/>
  <c r="AH26" i="51"/>
  <c r="AG26" i="51"/>
  <c r="AF26" i="51"/>
  <c r="AE26" i="51"/>
  <c r="AD26" i="51"/>
  <c r="AC26" i="51"/>
  <c r="AB26" i="51"/>
  <c r="AA26" i="51"/>
  <c r="Z26" i="51"/>
  <c r="Y26" i="51"/>
  <c r="X26" i="51"/>
  <c r="W26" i="51"/>
  <c r="BB26" i="51" s="1"/>
  <c r="BD26" i="51" s="1"/>
  <c r="H26" i="51"/>
  <c r="F26" i="51"/>
  <c r="BA24" i="51"/>
  <c r="AZ24" i="51"/>
  <c r="AY24" i="51"/>
  <c r="AX24" i="51"/>
  <c r="AW24" i="51"/>
  <c r="AV24" i="51"/>
  <c r="AU24" i="51"/>
  <c r="AT24" i="51"/>
  <c r="AS24" i="51"/>
  <c r="AR24" i="51"/>
  <c r="AQ24" i="51"/>
  <c r="AP24" i="51"/>
  <c r="AO24" i="51"/>
  <c r="AN24" i="51"/>
  <c r="AM24" i="51"/>
  <c r="AL24" i="51"/>
  <c r="AK24" i="51"/>
  <c r="AJ24" i="51"/>
  <c r="AI24" i="51"/>
  <c r="AH24" i="51"/>
  <c r="AG24" i="51"/>
  <c r="AF24" i="51"/>
  <c r="AE24" i="51"/>
  <c r="AD24" i="51"/>
  <c r="AC24" i="51"/>
  <c r="AB24" i="51"/>
  <c r="AA24" i="51"/>
  <c r="Z24" i="51"/>
  <c r="Y24" i="51"/>
  <c r="X24" i="51"/>
  <c r="W24" i="51"/>
  <c r="BB24" i="51" s="1"/>
  <c r="BD24" i="51" s="1"/>
  <c r="H24" i="51"/>
  <c r="F24" i="51"/>
  <c r="BA22" i="51"/>
  <c r="AZ22" i="51"/>
  <c r="AY22" i="51"/>
  <c r="AX22" i="51"/>
  <c r="AW22" i="51"/>
  <c r="AV22" i="51"/>
  <c r="AU22" i="51"/>
  <c r="AT22" i="51"/>
  <c r="AS22" i="51"/>
  <c r="AR22" i="51"/>
  <c r="AQ22" i="51"/>
  <c r="AP22" i="51"/>
  <c r="AO22" i="51"/>
  <c r="AN22" i="51"/>
  <c r="AM22" i="51"/>
  <c r="AL22" i="51"/>
  <c r="AK22" i="51"/>
  <c r="AJ22" i="51"/>
  <c r="AI22" i="51"/>
  <c r="AH22" i="51"/>
  <c r="AG22" i="51"/>
  <c r="AF22" i="51"/>
  <c r="AE22" i="51"/>
  <c r="AD22" i="51"/>
  <c r="AC22" i="51"/>
  <c r="AB22" i="51"/>
  <c r="AA22" i="51"/>
  <c r="Z22" i="51"/>
  <c r="Y22" i="51"/>
  <c r="X22" i="51"/>
  <c r="W22" i="51"/>
  <c r="BB22" i="51" s="1"/>
  <c r="BD22" i="51" s="1"/>
  <c r="H22" i="51"/>
  <c r="F22" i="51"/>
  <c r="BA20" i="51"/>
  <c r="AZ20" i="51"/>
  <c r="AY20" i="51"/>
  <c r="AX20" i="51"/>
  <c r="AW20" i="51"/>
  <c r="AV20" i="51"/>
  <c r="AU20" i="51"/>
  <c r="AT20" i="51"/>
  <c r="AS20" i="51"/>
  <c r="AR20" i="51"/>
  <c r="AQ20" i="51"/>
  <c r="AP20" i="51"/>
  <c r="AO20" i="51"/>
  <c r="AN20" i="51"/>
  <c r="AM20" i="51"/>
  <c r="AL20" i="51"/>
  <c r="AK20" i="51"/>
  <c r="AJ20" i="51"/>
  <c r="AI20" i="51"/>
  <c r="AH20" i="51"/>
  <c r="AG20" i="51"/>
  <c r="AF20" i="51"/>
  <c r="AE20" i="51"/>
  <c r="AD20" i="51"/>
  <c r="AC20" i="51"/>
  <c r="AB20" i="51"/>
  <c r="AA20" i="51"/>
  <c r="Z20" i="51"/>
  <c r="Y20" i="51"/>
  <c r="X20" i="51"/>
  <c r="W20" i="51"/>
  <c r="BB20" i="51" s="1"/>
  <c r="BD20" i="51" s="1"/>
  <c r="H20" i="51"/>
  <c r="F20" i="51"/>
  <c r="BA18" i="51"/>
  <c r="AZ18" i="51"/>
  <c r="AY18" i="51"/>
  <c r="AX18" i="51"/>
  <c r="AW18" i="51"/>
  <c r="AV18" i="51"/>
  <c r="AU18" i="51"/>
  <c r="AT18" i="51"/>
  <c r="AS18" i="51"/>
  <c r="AR18" i="51"/>
  <c r="AQ18" i="51"/>
  <c r="AP18" i="51"/>
  <c r="AO18" i="51"/>
  <c r="AN18" i="51"/>
  <c r="AM18" i="51"/>
  <c r="AL18" i="51"/>
  <c r="AK18" i="51"/>
  <c r="AJ18" i="51"/>
  <c r="AI18" i="51"/>
  <c r="AH18" i="51"/>
  <c r="AG18" i="51"/>
  <c r="AF18" i="51"/>
  <c r="AE18" i="51"/>
  <c r="AD18" i="51"/>
  <c r="AC18" i="51"/>
  <c r="AB18" i="51"/>
  <c r="AA18" i="51"/>
  <c r="Z18" i="51"/>
  <c r="Y18" i="51"/>
  <c r="X18" i="51"/>
  <c r="W18" i="51"/>
  <c r="BB18" i="51" s="1"/>
  <c r="BD18" i="51" s="1"/>
  <c r="H18" i="51"/>
  <c r="F18" i="51"/>
  <c r="B17" i="51"/>
  <c r="B19" i="51" s="1"/>
  <c r="B21" i="51" s="1"/>
  <c r="B23" i="51" s="1"/>
  <c r="B25" i="51" s="1"/>
  <c r="B27" i="51" s="1"/>
  <c r="B29" i="51" s="1"/>
  <c r="B31" i="51" s="1"/>
  <c r="B33" i="51" s="1"/>
  <c r="B35" i="51" s="1"/>
  <c r="B37" i="51" s="1"/>
  <c r="B39" i="51" s="1"/>
  <c r="B41" i="51" s="1"/>
  <c r="B43" i="51" s="1"/>
  <c r="B45" i="51" s="1"/>
  <c r="B47" i="51" s="1"/>
  <c r="B49" i="51" s="1"/>
  <c r="B51" i="51" s="1"/>
  <c r="B53" i="51" s="1"/>
  <c r="B55" i="51" s="1"/>
  <c r="B57" i="51" s="1"/>
  <c r="B59" i="51" s="1"/>
  <c r="B61" i="51" s="1"/>
  <c r="B63" i="51" s="1"/>
  <c r="B65" i="51" s="1"/>
  <c r="B67" i="51" s="1"/>
  <c r="B69" i="51" s="1"/>
  <c r="B71" i="51" s="1"/>
  <c r="B73" i="51" s="1"/>
  <c r="B75" i="51" s="1"/>
  <c r="BA16" i="51"/>
  <c r="BA14" i="51"/>
  <c r="BA15" i="51" s="1"/>
  <c r="AZ14" i="51"/>
  <c r="AZ15" i="51" s="1"/>
  <c r="AZ16" i="51" s="1"/>
  <c r="AY14" i="51"/>
  <c r="AY15" i="51" s="1"/>
  <c r="AY16" i="51" s="1"/>
  <c r="BB12" i="51"/>
  <c r="AF2" i="51"/>
  <c r="AW15" i="51" l="1"/>
  <c r="AW16" i="51" s="1"/>
  <c r="AU15" i="51"/>
  <c r="AU16" i="51" s="1"/>
  <c r="AS15" i="51"/>
  <c r="AS16" i="51" s="1"/>
  <c r="AQ15" i="51"/>
  <c r="AQ16" i="51" s="1"/>
  <c r="W15" i="51"/>
  <c r="W16" i="51" s="1"/>
  <c r="Y15" i="51"/>
  <c r="Y16" i="51" s="1"/>
  <c r="AA15" i="51"/>
  <c r="AA16" i="51" s="1"/>
  <c r="AC15" i="51"/>
  <c r="AC16" i="51" s="1"/>
  <c r="AE15" i="51"/>
  <c r="AE16" i="51" s="1"/>
  <c r="AG15" i="51"/>
  <c r="AG16" i="51" s="1"/>
  <c r="AI15" i="51"/>
  <c r="AI16" i="51" s="1"/>
  <c r="AK15" i="51"/>
  <c r="AK16" i="51" s="1"/>
  <c r="AM15" i="51"/>
  <c r="AM16" i="51" s="1"/>
  <c r="AO15" i="51"/>
  <c r="AO16" i="51" s="1"/>
  <c r="AR15" i="51"/>
  <c r="AR16" i="51" s="1"/>
  <c r="AV15" i="51"/>
  <c r="AV16" i="51" s="1"/>
  <c r="AE85" i="51"/>
  <c r="O85" i="51"/>
  <c r="AE84" i="51"/>
  <c r="O84" i="51"/>
  <c r="AE83" i="51"/>
  <c r="O83" i="51"/>
  <c r="AC82" i="51"/>
  <c r="M82" i="51"/>
  <c r="AC85" i="51"/>
  <c r="M85" i="51"/>
  <c r="AC84" i="51"/>
  <c r="M84" i="51"/>
  <c r="AC83" i="51"/>
  <c r="M83" i="51"/>
  <c r="AE82" i="51"/>
  <c r="AE86" i="51" s="1"/>
  <c r="O82" i="51"/>
  <c r="O86" i="51" s="1"/>
  <c r="AK96" i="51"/>
  <c r="AV82" i="51" s="1"/>
  <c r="BA82" i="51" s="1"/>
  <c r="BE8" i="51"/>
  <c r="X15" i="51"/>
  <c r="X16" i="51" s="1"/>
  <c r="Z15" i="51"/>
  <c r="Z16" i="51" s="1"/>
  <c r="AB15" i="51"/>
  <c r="AB16" i="51" s="1"/>
  <c r="AD15" i="51"/>
  <c r="AD16" i="51" s="1"/>
  <c r="AF15" i="51"/>
  <c r="AF16" i="51" s="1"/>
  <c r="AH15" i="51"/>
  <c r="AH16" i="51" s="1"/>
  <c r="AJ15" i="51"/>
  <c r="AJ16" i="51" s="1"/>
  <c r="AL15" i="51"/>
  <c r="AL16" i="51" s="1"/>
  <c r="AN15" i="51"/>
  <c r="AN16" i="51" s="1"/>
  <c r="AP15" i="51"/>
  <c r="AP16" i="51" s="1"/>
  <c r="AT15" i="51"/>
  <c r="AT16" i="51" s="1"/>
  <c r="AX15" i="51"/>
  <c r="AX16" i="51" s="1"/>
  <c r="AF90" i="51"/>
  <c r="AA91" i="51"/>
  <c r="AK91" i="51" s="1"/>
  <c r="AF96" i="51" s="1"/>
  <c r="BE8" i="53"/>
  <c r="X15" i="53"/>
  <c r="X16" i="53" s="1"/>
  <c r="Z15" i="53"/>
  <c r="Z16" i="53" s="1"/>
  <c r="AB15" i="53"/>
  <c r="AB16" i="53" s="1"/>
  <c r="AD15" i="53"/>
  <c r="AD16" i="53" s="1"/>
  <c r="AF15" i="53"/>
  <c r="AF16" i="53" s="1"/>
  <c r="AH15" i="53"/>
  <c r="AH16" i="53" s="1"/>
  <c r="AJ15" i="53"/>
  <c r="AJ16" i="53" s="1"/>
  <c r="AL15" i="53"/>
  <c r="AL16" i="53" s="1"/>
  <c r="AN15" i="53"/>
  <c r="AN16" i="53" s="1"/>
  <c r="AP15" i="53"/>
  <c r="AP16" i="53" s="1"/>
  <c r="AR15" i="53"/>
  <c r="AR16" i="53" s="1"/>
  <c r="AT15" i="53"/>
  <c r="AT16" i="53" s="1"/>
  <c r="AV15" i="53"/>
  <c r="AV16" i="53" s="1"/>
  <c r="AX15" i="53"/>
  <c r="AX16" i="53" s="1"/>
  <c r="AC225" i="53"/>
  <c r="M225" i="53"/>
  <c r="AC224" i="53"/>
  <c r="M224" i="53"/>
  <c r="AC223" i="53"/>
  <c r="M223" i="53"/>
  <c r="AE222" i="53"/>
  <c r="O222" i="53"/>
  <c r="AE225" i="53"/>
  <c r="O225" i="53"/>
  <c r="AE224" i="53"/>
  <c r="O224" i="53"/>
  <c r="AE223" i="53"/>
  <c r="O223" i="53"/>
  <c r="M222" i="53"/>
  <c r="AC222" i="53"/>
  <c r="AC226" i="53" s="1"/>
  <c r="AA90" i="51"/>
  <c r="W15" i="53"/>
  <c r="W16" i="53" s="1"/>
  <c r="Y15" i="53"/>
  <c r="Y16" i="53" s="1"/>
  <c r="AA15" i="53"/>
  <c r="AA16" i="53" s="1"/>
  <c r="AC15" i="53"/>
  <c r="AC16" i="53" s="1"/>
  <c r="AE15" i="53"/>
  <c r="AE16" i="53" s="1"/>
  <c r="AG15" i="53"/>
  <c r="AG16" i="53" s="1"/>
  <c r="AI15" i="53"/>
  <c r="AI16" i="53" s="1"/>
  <c r="AK15" i="53"/>
  <c r="AK16" i="53" s="1"/>
  <c r="AM15" i="53"/>
  <c r="AM16" i="53" s="1"/>
  <c r="AO15" i="53"/>
  <c r="AO16" i="53" s="1"/>
  <c r="AQ15" i="53"/>
  <c r="AQ16" i="53" s="1"/>
  <c r="AS15" i="53"/>
  <c r="AS16" i="53" s="1"/>
  <c r="AU15" i="53"/>
  <c r="AU16" i="53" s="1"/>
  <c r="AK236" i="53"/>
  <c r="AV222" i="53" s="1"/>
  <c r="BA222" i="53" s="1"/>
  <c r="AF230" i="53"/>
  <c r="O226" i="53" l="1"/>
  <c r="M86" i="51"/>
  <c r="M226" i="53"/>
  <c r="AE226" i="53"/>
  <c r="AC86" i="51"/>
</calcChain>
</file>

<file path=xl/sharedStrings.xml><?xml version="1.0" encoding="utf-8"?>
<sst xmlns="http://schemas.openxmlformats.org/spreadsheetml/2006/main" count="2442" uniqueCount="629">
  <si>
    <t>－</t>
  </si>
  <si>
    <t>）</t>
  </si>
  <si>
    <t>人</t>
  </si>
  <si>
    <t>添付書類</t>
  </si>
  <si>
    <t>別添のとおり</t>
  </si>
  <si>
    <t>市</t>
    <rPh sb="0" eb="1">
      <t>シ</t>
    </rPh>
    <phoneticPr fontId="2"/>
  </si>
  <si>
    <t>区</t>
    <rPh sb="0" eb="1">
      <t>ク</t>
    </rPh>
    <phoneticPr fontId="2"/>
  </si>
  <si>
    <t>フリガナ</t>
  </si>
  <si>
    <t>常勤換算後の人数（人）</t>
  </si>
  <si>
    <t>名称</t>
    <rPh sb="0" eb="2">
      <t>メイショウ</t>
    </rPh>
    <phoneticPr fontId="2"/>
  </si>
  <si>
    <t>所在地</t>
    <rPh sb="0" eb="3">
      <t>ショザイチ</t>
    </rPh>
    <phoneticPr fontId="2"/>
  </si>
  <si>
    <t>機能訓練指導員</t>
  </si>
  <si>
    <t>月</t>
  </si>
  <si>
    <t>住所</t>
    <rPh sb="0" eb="2">
      <t>ジュウショ</t>
    </rPh>
    <phoneticPr fontId="2"/>
  </si>
  <si>
    <t>氏名</t>
    <rPh sb="0" eb="2">
      <t>シメイ</t>
    </rPh>
    <phoneticPr fontId="2"/>
  </si>
  <si>
    <t>備考</t>
    <rPh sb="0" eb="2">
      <t>ビコウ</t>
    </rPh>
    <phoneticPr fontId="2"/>
  </si>
  <si>
    <t>年</t>
  </si>
  <si>
    <t>有料老人ホーム</t>
  </si>
  <si>
    <t>利用者数</t>
  </si>
  <si>
    <t>要介護者</t>
  </si>
  <si>
    <t>要支援者</t>
  </si>
  <si>
    <t>年</t>
    <rPh sb="0" eb="1">
      <t>ネン</t>
    </rPh>
    <phoneticPr fontId="2"/>
  </si>
  <si>
    <t>月</t>
    <rPh sb="0" eb="1">
      <t>ガツ</t>
    </rPh>
    <phoneticPr fontId="2"/>
  </si>
  <si>
    <t>日</t>
    <rPh sb="0" eb="1">
      <t>ヒ</t>
    </rPh>
    <phoneticPr fontId="2"/>
  </si>
  <si>
    <t>事業所（施設）の名称</t>
    <rPh sb="0" eb="3">
      <t>ジギョウショ</t>
    </rPh>
    <rPh sb="4" eb="6">
      <t>シセツ</t>
    </rPh>
    <rPh sb="8" eb="10">
      <t>メイショウ</t>
    </rPh>
    <phoneticPr fontId="2"/>
  </si>
  <si>
    <t>事業所（施設）の所在地</t>
    <rPh sb="0" eb="3">
      <t>ジギョウショ</t>
    </rPh>
    <rPh sb="4" eb="6">
      <t>シセツ</t>
    </rPh>
    <rPh sb="8" eb="11">
      <t>ショザイチ</t>
    </rPh>
    <phoneticPr fontId="2"/>
  </si>
  <si>
    <t>フリガナ</t>
    <phoneticPr fontId="2"/>
  </si>
  <si>
    <t>町</t>
    <rPh sb="0" eb="1">
      <t>マチ</t>
    </rPh>
    <phoneticPr fontId="2"/>
  </si>
  <si>
    <t>村</t>
    <rPh sb="0" eb="1">
      <t>ムラ</t>
    </rPh>
    <phoneticPr fontId="2"/>
  </si>
  <si>
    <t>新宿</t>
    <rPh sb="0" eb="2">
      <t>シンジュク</t>
    </rPh>
    <phoneticPr fontId="2"/>
  </si>
  <si>
    <t>トシマ　ジロウ</t>
    <phoneticPr fontId="2"/>
  </si>
  <si>
    <t>豊島　次郎</t>
    <rPh sb="0" eb="2">
      <t>トシマ</t>
    </rPh>
    <rPh sb="3" eb="5">
      <t>ジロウ</t>
    </rPh>
    <phoneticPr fontId="2"/>
  </si>
  <si>
    <t>歯科</t>
    <rPh sb="0" eb="2">
      <t>シカ</t>
    </rPh>
    <phoneticPr fontId="2"/>
  </si>
  <si>
    <t>鉄筋コンクリート造り</t>
    <rPh sb="0" eb="2">
      <t>テッキン</t>
    </rPh>
    <rPh sb="8" eb="9">
      <t>ヅク</t>
    </rPh>
    <phoneticPr fontId="2"/>
  </si>
  <si>
    <t>第３号様式（第５関係）</t>
    <rPh sb="6" eb="7">
      <t>ダイ</t>
    </rPh>
    <rPh sb="8" eb="10">
      <t>カンケイ</t>
    </rPh>
    <phoneticPr fontId="2"/>
  </si>
  <si>
    <t>変更届出書</t>
    <rPh sb="0" eb="2">
      <t>ヘンコウ</t>
    </rPh>
    <rPh sb="2" eb="4">
      <t>トドケデ</t>
    </rPh>
    <rPh sb="4" eb="5">
      <t>ショ</t>
    </rPh>
    <phoneticPr fontId="2"/>
  </si>
  <si>
    <t>日</t>
  </si>
  <si>
    <t>東京都</t>
    <rPh sb="0" eb="3">
      <t>トウキョウト</t>
    </rPh>
    <phoneticPr fontId="9"/>
  </si>
  <si>
    <t>知事</t>
    <rPh sb="0" eb="2">
      <t>チジ</t>
    </rPh>
    <phoneticPr fontId="2"/>
  </si>
  <si>
    <t>殿</t>
    <rPh sb="0" eb="1">
      <t>ドノ</t>
    </rPh>
    <phoneticPr fontId="2"/>
  </si>
  <si>
    <t>開設者</t>
    <rPh sb="0" eb="2">
      <t>カイセツ</t>
    </rPh>
    <rPh sb="2" eb="3">
      <t>シャ</t>
    </rPh>
    <phoneticPr fontId="2"/>
  </si>
  <si>
    <t>（所在地）</t>
    <rPh sb="1" eb="4">
      <t>ショザイチ</t>
    </rPh>
    <phoneticPr fontId="2"/>
  </si>
  <si>
    <t>（名称及び代表者氏名）</t>
    <rPh sb="1" eb="3">
      <t>メイショウ</t>
    </rPh>
    <rPh sb="3" eb="4">
      <t>オヨ</t>
    </rPh>
    <rPh sb="5" eb="8">
      <t>ダイヒョウシャ</t>
    </rPh>
    <rPh sb="8" eb="10">
      <t>シメイ</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</si>
  <si>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</si>
  <si>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介護保険事業所番号</t>
    <rPh sb="0" eb="2">
      <t>カイゴ</t>
    </rPh>
    <rPh sb="2" eb="4">
      <t>ホケン</t>
    </rPh>
    <rPh sb="4" eb="7">
      <t>ジギョウショ</t>
    </rPh>
    <rPh sb="6" eb="7">
      <t>ショ</t>
    </rPh>
    <rPh sb="7" eb="9">
      <t>バンゴウ</t>
    </rPh>
    <phoneticPr fontId="2"/>
  </si>
  <si>
    <t>指定内容を変更した事業所等</t>
    <rPh sb="0" eb="2">
      <t>シテイ</t>
    </rPh>
    <rPh sb="2" eb="4">
      <t>ナイヨウ</t>
    </rPh>
    <rPh sb="5" eb="7">
      <t>ヘンコウ</t>
    </rPh>
    <rPh sb="9" eb="12">
      <t>ジギョウショ</t>
    </rPh>
    <rPh sb="12" eb="13">
      <t>トウ</t>
    </rPh>
    <phoneticPr fontId="2"/>
  </si>
  <si>
    <t>サービスの種類</t>
    <rPh sb="5" eb="7">
      <t>シュルイ</t>
    </rPh>
    <phoneticPr fontId="2"/>
  </si>
  <si>
    <t>変更年月日</t>
    <rPh sb="0" eb="2">
      <t>ヘンコウ</t>
    </rPh>
    <rPh sb="2" eb="5">
      <t>ネンガッピ</t>
    </rPh>
    <phoneticPr fontId="2"/>
  </si>
  <si>
    <t>変更があった事項（該当に○）</t>
    <rPh sb="0" eb="2">
      <t>ヘンコウ</t>
    </rPh>
    <rPh sb="6" eb="8">
      <t>ジコウ</t>
    </rPh>
    <rPh sb="9" eb="11">
      <t>ガイトウ</t>
    </rPh>
    <phoneticPr fontId="2"/>
  </si>
  <si>
    <t>変更の内容</t>
    <rPh sb="0" eb="2">
      <t>ヘンコウ</t>
    </rPh>
    <rPh sb="3" eb="5">
      <t>ナイヨウ</t>
    </rPh>
    <phoneticPr fontId="2"/>
  </si>
  <si>
    <t>（変更前）</t>
    <rPh sb="1" eb="3">
      <t>ヘンコウ</t>
    </rPh>
    <rPh sb="3" eb="4">
      <t>マエ</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</si>
  <si>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</si>
  <si>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</si>
  <si>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
  </si>
  <si>
    <t>登記事項証明書・条例等</t>
    <rPh sb="0" eb="2">
      <t>トウキ</t>
    </rPh>
    <rPh sb="2" eb="4">
      <t>ジコウ</t>
    </rPh>
    <rPh sb="4" eb="7">
      <t>ショウメイショ</t>
    </rPh>
    <rPh sb="8" eb="11">
      <t>ジョウレイナド</t>
    </rPh>
    <phoneticPr fontId="2"/>
  </si>
  <si>
    <t>（当該事業に関するものに限る。）</t>
    <phoneticPr fontId="2"/>
  </si>
  <si>
    <t>事業所（施設）の建物の構造、専用区画等</t>
    <phoneticPr fontId="2"/>
  </si>
  <si>
    <t>備品（訪問入浴介護事業及び介護予防訪問入浴介護事業）</t>
    <phoneticPr fontId="2"/>
  </si>
  <si>
    <t>利用者の推定数</t>
    <rPh sb="0" eb="3">
      <t>リヨウシャ</t>
    </rPh>
    <rPh sb="4" eb="7">
      <t>スイテイスウ</t>
    </rPh>
    <phoneticPr fontId="2"/>
  </si>
  <si>
    <t xml:space="preserve">事業所（施設）の管理者の氏名、生年月日及び住所
</t>
    <phoneticPr fontId="2"/>
  </si>
  <si>
    <t>（介護老人保健施設は、事前に承認を受ける。）</t>
  </si>
  <si>
    <t>サービス提供責任者の氏名、生年月日、住所及び経歴</t>
    <phoneticPr fontId="2"/>
  </si>
  <si>
    <t>運営規程</t>
    <phoneticPr fontId="2"/>
  </si>
  <si>
    <t>協力医療機関（病院）・協力歯科医療機関</t>
    <phoneticPr fontId="2"/>
  </si>
  <si>
    <t>（変更後）</t>
    <rPh sb="1" eb="3">
      <t>ヘンコウ</t>
    </rPh>
    <rPh sb="3" eb="4">
      <t>ゴ</t>
    </rPh>
    <phoneticPr fontId="2"/>
  </si>
  <si>
    <t>事業所の種別</t>
    <phoneticPr fontId="2"/>
  </si>
  <si>
    <t>提供する居宅療養管理指導の種類</t>
    <phoneticPr fontId="2"/>
  </si>
  <si>
    <t xml:space="preserve">
</t>
    <phoneticPr fontId="2"/>
  </si>
  <si>
    <t>事業実施形態</t>
    <phoneticPr fontId="2"/>
  </si>
  <si>
    <t>（本体施設が特別養護老人ホームの場合の</t>
    <phoneticPr fontId="2"/>
  </si>
  <si>
    <t>単独型・空床利用型・併設型の別）</t>
    <phoneticPr fontId="2"/>
  </si>
  <si>
    <t>利用者、入所者又は入院患者の定員</t>
    <phoneticPr fontId="2"/>
  </si>
  <si>
    <t>福祉用具の保管・消毒方法</t>
    <phoneticPr fontId="2"/>
  </si>
  <si>
    <t>（委託している場合にあっては、委託先の状況）</t>
    <phoneticPr fontId="2"/>
  </si>
  <si>
    <t>併設施設の状況等</t>
    <phoneticPr fontId="2"/>
  </si>
  <si>
    <t>介護支援専門員の氏名及びその登録番号</t>
    <phoneticPr fontId="2"/>
  </si>
  <si>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2"/>
  </si>
  <si>
    <t>（日本産業規格A列４番）</t>
    <rPh sb="1" eb="3">
      <t>ニホン</t>
    </rPh>
    <rPh sb="3" eb="5">
      <t>サンギョウ</t>
    </rPh>
    <rPh sb="5" eb="7">
      <t>キカク</t>
    </rPh>
    <rPh sb="8" eb="9">
      <t>レツ</t>
    </rPh>
    <rPh sb="10" eb="11">
      <t>バン</t>
    </rPh>
    <phoneticPr fontId="29"/>
  </si>
  <si>
    <t>付表 10  特定施設入居者生活介護・介護予防特定施設入居者生活介護事業所の指定に係る記載事項</t>
    <phoneticPr fontId="2"/>
  </si>
  <si>
    <t>事　業　所</t>
    <phoneticPr fontId="2"/>
  </si>
  <si>
    <t>名    称</t>
  </si>
  <si>
    <t>所在地</t>
  </si>
  <si>
    <t>（郵便番号　　　　</t>
    <rPh sb="1" eb="5">
      <t>ユウビンバンゴウケングンシ</t>
    </rPh>
    <phoneticPr fontId="2"/>
  </si>
  <si>
    <t>－</t>
    <phoneticPr fontId="2"/>
  </si>
  <si>
    <t>東京</t>
    <rPh sb="0" eb="2">
      <t>トウキョウ</t>
    </rPh>
    <phoneticPr fontId="2"/>
  </si>
  <si>
    <t>都</t>
    <rPh sb="0" eb="1">
      <t>ト</t>
    </rPh>
    <phoneticPr fontId="2"/>
  </si>
  <si>
    <t>連絡先</t>
  </si>
  <si>
    <t>電話番号</t>
  </si>
  <si>
    <t>FAX番号</t>
    <phoneticPr fontId="2"/>
  </si>
  <si>
    <t>Email</t>
    <phoneticPr fontId="2"/>
  </si>
  <si>
    <t>施設区分
（該当に○）</t>
    <phoneticPr fontId="2"/>
  </si>
  <si>
    <t>施設開設
年月日</t>
    <phoneticPr fontId="2"/>
  </si>
  <si>
    <t>軽費老人ホーム</t>
  </si>
  <si>
    <t>サービス付き高齢者向け住宅</t>
    <phoneticPr fontId="2"/>
  </si>
  <si>
    <t>養護老人ホーム</t>
  </si>
  <si>
    <t>年　　　　　</t>
    <phoneticPr fontId="2"/>
  </si>
  <si>
    <t>月　　　　</t>
    <phoneticPr fontId="2"/>
  </si>
  <si>
    <t>日</t>
    <phoneticPr fontId="2"/>
  </si>
  <si>
    <t>入居者の要件
（該当に○）</t>
    <phoneticPr fontId="2"/>
  </si>
  <si>
    <t>介護専用型</t>
  </si>
  <si>
    <t>介護専用型以外</t>
  </si>
  <si>
    <t>サービスの提供形態
（該当に○）</t>
    <phoneticPr fontId="2"/>
  </si>
  <si>
    <t>一般型</t>
  </si>
  <si>
    <t>外部サービス利用型</t>
  </si>
  <si>
    <t>管　理　者</t>
    <phoneticPr fontId="2"/>
  </si>
  <si>
    <t>住所</t>
  </si>
  <si>
    <t>（郵便番号　</t>
    <phoneticPr fontId="2"/>
  </si>
  <si>
    <t>氏　　名</t>
    <phoneticPr fontId="2"/>
  </si>
  <si>
    <t>生年月日</t>
  </si>
  <si>
    <t>当該事業所で兼務する他の職種（兼務の場合記入）</t>
  </si>
  <si>
    <t>同一敷地内の他の事業所又は施設の
従業者との兼務（兼務の場合記入）</t>
    <phoneticPr fontId="2"/>
  </si>
  <si>
    <t>名称</t>
    <phoneticPr fontId="2"/>
  </si>
  <si>
    <t>兼務する職種 
及び勤務時間等</t>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</si>
  <si>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</si>
  <si>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</si>
  <si>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</si>
  <si>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</si>
  <si>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</si>
  <si>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</si>
  <si>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</si>
  <si>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</si>
  <si>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計画作成担当者</t>
  </si>
  <si>
    <t>専従</t>
  </si>
  <si>
    <t>兼務</t>
  </si>
  <si>
    <t>常　 勤（人）</t>
    <phoneticPr fontId="2"/>
  </si>
  <si>
    <t>非常勤（人）</t>
  </si>
  <si>
    <t>○設備に関する基準の確認に必要な事項</t>
    <rPh sb="1" eb="18">
      <t>セ</t>
    </rPh>
    <phoneticPr fontId="2"/>
  </si>
  <si>
    <t>建物の構造</t>
    <rPh sb="0" eb="2">
      <t>タテモノ</t>
    </rPh>
    <rPh sb="3" eb="5">
      <t>コウゾウ</t>
    </rPh>
    <phoneticPr fontId="2"/>
  </si>
  <si>
    <t>入居定員</t>
    <rPh sb="0" eb="2">
      <t>ニュウキョ</t>
    </rPh>
    <rPh sb="2" eb="4">
      <t>テイイン</t>
    </rPh>
    <phoneticPr fontId="2"/>
  </si>
  <si>
    <t>人（前年の平均値、新規の場合は推定数を記入）</t>
    <phoneticPr fontId="2"/>
  </si>
  <si>
    <t>記入欄が不足する場合は、適宜欄を設けて記載するか又は別様に記載した書類を添付してください。</t>
    <phoneticPr fontId="2"/>
  </si>
  <si>
    <t>■■ノサト</t>
    <phoneticPr fontId="2"/>
  </si>
  <si>
    <t>■■の里</t>
    <rPh sb="3" eb="4">
      <t>サト</t>
    </rPh>
    <phoneticPr fontId="2"/>
  </si>
  <si>
    <t>xxxx</t>
    <phoneticPr fontId="2"/>
  </si>
  <si>
    <t>西新宿△丁目△番△号</t>
    <phoneticPr fontId="2"/>
  </si>
  <si>
    <t>xx-xxxx-xxxx</t>
    <phoneticPr fontId="2"/>
  </si>
  <si>
    <t>xxxx@xxx.com</t>
    <phoneticPr fontId="2"/>
  </si>
  <si>
    <t>○</t>
  </si>
  <si>
    <t>2022</t>
    <phoneticPr fontId="2"/>
  </si>
  <si>
    <t>x</t>
    <phoneticPr fontId="2"/>
  </si>
  <si>
    <t>1</t>
    <phoneticPr fontId="2"/>
  </si>
  <si>
    <t>xxx</t>
    <phoneticPr fontId="2"/>
  </si>
  <si>
    <t>東京都豊島区池袋〇丁目〇番〇号</t>
    <phoneticPr fontId="2"/>
  </si>
  <si>
    <t>xxxx/x/x</t>
    <phoneticPr fontId="2"/>
  </si>
  <si>
    <t>☆☆病院</t>
    <rPh sb="2" eb="4">
      <t>ビョウイン</t>
    </rPh>
    <phoneticPr fontId="2"/>
  </si>
  <si>
    <t>内科、外科、整形外科、胃腸科</t>
    <rPh sb="0" eb="2">
      <t>ナイカ</t>
    </rPh>
    <rPh sb="3" eb="5">
      <t>ゲカ</t>
    </rPh>
    <rPh sb="6" eb="8">
      <t>セイケイ</t>
    </rPh>
    <rPh sb="8" eb="10">
      <t>ゲカ</t>
    </rPh>
    <rPh sb="11" eb="14">
      <t>イチョウカ</t>
    </rPh>
    <phoneticPr fontId="2"/>
  </si>
  <si>
    <t>2</t>
    <phoneticPr fontId="2"/>
  </si>
  <si>
    <t>6</t>
    <phoneticPr fontId="2"/>
  </si>
  <si>
    <t>8</t>
    <phoneticPr fontId="2"/>
  </si>
  <si>
    <t>1.5</t>
    <phoneticPr fontId="2"/>
  </si>
  <si>
    <t>2.5</t>
    <phoneticPr fontId="2"/>
  </si>
  <si>
    <t>10.0</t>
    <phoneticPr fontId="2"/>
  </si>
  <si>
    <t>50</t>
    <phoneticPr fontId="2"/>
  </si>
  <si>
    <t>35</t>
    <phoneticPr fontId="2"/>
  </si>
  <si>
    <t>17</t>
    <phoneticPr fontId="2"/>
  </si>
  <si>
    <t>18</t>
    <phoneticPr fontId="2"/>
  </si>
  <si>
    <t>◇◇クリニック</t>
    <phoneticPr fontId="2"/>
  </si>
  <si>
    <t>（参考様式1）</t>
    <rPh sb="1" eb="3">
      <t>サンコウ</t>
    </rPh>
    <rPh sb="3" eb="5">
      <t>ヨウシキ</t>
    </rPh>
    <phoneticPr fontId="2"/>
  </si>
  <si>
    <t>従業者の勤務の体制及び勤務形態一覧表　</t>
  </si>
  <si>
    <t>サービス種別（</t>
    <rPh sb="4" eb="6">
      <t>シュベツ</t>
    </rPh>
    <phoneticPr fontId="29"/>
  </si>
  <si>
    <t>特定施設入居者生活介護</t>
    <rPh sb="0" eb="2">
      <t>トクテイ</t>
    </rPh>
    <rPh sb="2" eb="4">
      <t>シセツ</t>
    </rPh>
    <rPh sb="4" eb="7">
      <t>ニュウキョシャ</t>
    </rPh>
    <rPh sb="7" eb="9">
      <t>セイカツ</t>
    </rPh>
    <rPh sb="9" eb="11">
      <t>カイゴ</t>
    </rPh>
    <phoneticPr fontId="29"/>
  </si>
  <si>
    <t>）</t>
    <phoneticPr fontId="29"/>
  </si>
  <si>
    <t>令和</t>
    <rPh sb="0" eb="2">
      <t>レイワ</t>
    </rPh>
    <phoneticPr fontId="29"/>
  </si>
  <si>
    <t>(</t>
    <phoneticPr fontId="29"/>
  </si>
  <si>
    <t>)</t>
    <phoneticPr fontId="29"/>
  </si>
  <si>
    <t>年</t>
    <rPh sb="0" eb="1">
      <t>ネン</t>
    </rPh>
    <phoneticPr fontId="29"/>
  </si>
  <si>
    <t>月</t>
    <rPh sb="0" eb="1">
      <t>ゲツ</t>
    </rPh>
    <phoneticPr fontId="29"/>
  </si>
  <si>
    <t>事業所名（</t>
    <rPh sb="0" eb="3">
      <t>ジギョウショ</t>
    </rPh>
    <rPh sb="3" eb="4">
      <t>メイ</t>
    </rPh>
    <phoneticPr fontId="29"/>
  </si>
  <si>
    <t>○○○○</t>
    <phoneticPr fontId="29"/>
  </si>
  <si>
    <t>(1)</t>
    <phoneticPr fontId="29"/>
  </si>
  <si>
    <t>４週</t>
  </si>
  <si>
    <t>(2)</t>
    <phoneticPr fontId="2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</si>
  <si>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</si>
  <si>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</si>
  <si>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</si>
  <si>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</si>
  <si>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</si>
  <si>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</si>
  <si>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(4) 利用者数</t>
    <rPh sb="4" eb="7">
      <t>リヨウシャ</t>
    </rPh>
    <rPh sb="7" eb="8">
      <t>スウ</t>
    </rPh>
    <phoneticPr fontId="29"/>
  </si>
  <si>
    <t>（前年度の平均値または推定数）</t>
    <rPh sb="1" eb="4">
      <t>ゼンネンド</t>
    </rPh>
    <rPh sb="5" eb="8">
      <t>ヘイキンチ</t>
    </rPh>
    <rPh sb="11" eb="14">
      <t>スイテイスウ</t>
    </rPh>
    <phoneticPr fontId="29"/>
  </si>
  <si>
    <t>人</t>
    <rPh sb="0" eb="1">
      <t>ニン</t>
    </rPh>
    <phoneticPr fontId="29"/>
  </si>
  <si>
    <t>No</t>
    <phoneticPr fontId="29"/>
  </si>
  <si>
    <t>(4) 
職種</t>
    <phoneticPr fontId="2"/>
  </si>
  <si>
    <t>(5)
勤務
形態</t>
    <phoneticPr fontId="2"/>
  </si>
  <si>
    <t>(6) 資格</t>
    <rPh sb="4" eb="6">
      <t>シカク</t>
    </rPh>
    <phoneticPr fontId="29"/>
  </si>
  <si>
    <t>(7) 氏　名</t>
    <phoneticPr fontId="2"/>
  </si>
  <si>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</si>
  <si>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</si>
  <si>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</si>
  <si>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</si>
  <si>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</si>
  <si>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</si>
  <si>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</si>
  <si>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</si>
  <si>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管理者</t>
    <rPh sb="0" eb="3">
      <t>カンリシャ</t>
    </rPh>
    <phoneticPr fontId="29"/>
  </si>
  <si>
    <t>A</t>
  </si>
  <si>
    <t>ー</t>
  </si>
  <si>
    <t>厚労　太郎</t>
    <rPh sb="0" eb="2">
      <t>コウロウ</t>
    </rPh>
    <rPh sb="3" eb="5">
      <t>タロウ</t>
    </rPh>
    <phoneticPr fontId="29"/>
  </si>
  <si>
    <t>シフト記号</t>
    <rPh sb="3" eb="5">
      <t>キゴウ</t>
    </rPh>
    <phoneticPr fontId="8"/>
  </si>
  <si>
    <t>b</t>
    <phoneticPr fontId="29"/>
  </si>
  <si>
    <t>b</t>
  </si>
  <si>
    <t>勤務時間数</t>
    <rPh sb="0" eb="2">
      <t>キンム</t>
    </rPh>
    <rPh sb="2" eb="5">
      <t>ジカンスウ</t>
    </rPh>
    <phoneticPr fontId="29"/>
  </si>
  <si>
    <t>生活相談員</t>
    <rPh sb="0" eb="2">
      <t>セイカツ</t>
    </rPh>
    <rPh sb="2" eb="5">
      <t>ソウダンイン</t>
    </rPh>
    <phoneticPr fontId="29"/>
  </si>
  <si>
    <t>社会福祉主事任用資格</t>
    <rPh sb="0" eb="2">
      <t>シャカイ</t>
    </rPh>
    <rPh sb="2" eb="4">
      <t>フクシ</t>
    </rPh>
    <rPh sb="4" eb="6">
      <t>シュジ</t>
    </rPh>
    <rPh sb="6" eb="8">
      <t>ニンヨウ</t>
    </rPh>
    <rPh sb="8" eb="10">
      <t>シカク</t>
    </rPh>
    <phoneticPr fontId="29"/>
  </si>
  <si>
    <t>○○　A男</t>
    <rPh sb="4" eb="5">
      <t>オトコ</t>
    </rPh>
    <phoneticPr fontId="29"/>
  </si>
  <si>
    <t>計画作成担当者</t>
    <rPh sb="0" eb="2">
      <t>ケイカク</t>
    </rPh>
    <rPh sb="2" eb="4">
      <t>サクセイ</t>
    </rPh>
    <rPh sb="4" eb="7">
      <t>タントウシャ</t>
    </rPh>
    <phoneticPr fontId="29"/>
  </si>
  <si>
    <t>介護支援専門員</t>
    <rPh sb="0" eb="2">
      <t>カイゴ</t>
    </rPh>
    <rPh sb="2" eb="4">
      <t>シエン</t>
    </rPh>
    <rPh sb="4" eb="7">
      <t>センモンイン</t>
    </rPh>
    <phoneticPr fontId="29"/>
  </si>
  <si>
    <t>○○　B子</t>
    <rPh sb="4" eb="5">
      <t>コ</t>
    </rPh>
    <phoneticPr fontId="29"/>
  </si>
  <si>
    <t>機能訓練指導員</t>
    <rPh sb="0" eb="2">
      <t>キノウ</t>
    </rPh>
    <rPh sb="2" eb="4">
      <t>クンレン</t>
    </rPh>
    <rPh sb="4" eb="7">
      <t>シドウイン</t>
    </rPh>
    <phoneticPr fontId="29"/>
  </si>
  <si>
    <t>B</t>
  </si>
  <si>
    <t>看護師</t>
    <rPh sb="0" eb="3">
      <t>カンゴシ</t>
    </rPh>
    <phoneticPr fontId="29"/>
  </si>
  <si>
    <t>○○　C太</t>
    <rPh sb="4" eb="5">
      <t>タ</t>
    </rPh>
    <phoneticPr fontId="29"/>
  </si>
  <si>
    <t>f</t>
    <phoneticPr fontId="29"/>
  </si>
  <si>
    <t>f</t>
  </si>
  <si>
    <t>看護職員</t>
    <rPh sb="0" eb="2">
      <t>カンゴ</t>
    </rPh>
    <rPh sb="2" eb="4">
      <t>ショクイン</t>
    </rPh>
    <phoneticPr fontId="29"/>
  </si>
  <si>
    <t>看護師</t>
    <rPh sb="0" eb="3">
      <t>カンゴシ</t>
    </rPh>
    <phoneticPr fontId="37"/>
  </si>
  <si>
    <t>○○　D美</t>
    <rPh sb="4" eb="5">
      <t>ウツク</t>
    </rPh>
    <phoneticPr fontId="29"/>
  </si>
  <si>
    <t>○○　E太</t>
    <phoneticPr fontId="29"/>
  </si>
  <si>
    <t>h</t>
    <phoneticPr fontId="29"/>
  </si>
  <si>
    <t>i</t>
    <phoneticPr fontId="29"/>
  </si>
  <si>
    <t>a</t>
    <phoneticPr fontId="29"/>
  </si>
  <si>
    <t>d</t>
    <phoneticPr fontId="29"/>
  </si>
  <si>
    <t>e</t>
    <phoneticPr fontId="29"/>
  </si>
  <si>
    <t>○○　E子</t>
    <rPh sb="4" eb="5">
      <t>コ</t>
    </rPh>
    <phoneticPr fontId="29"/>
  </si>
  <si>
    <t>介護職員</t>
    <rPh sb="0" eb="2">
      <t>カイゴ</t>
    </rPh>
    <rPh sb="2" eb="4">
      <t>ショクイン</t>
    </rPh>
    <phoneticPr fontId="29"/>
  </si>
  <si>
    <t>介護福祉士</t>
    <rPh sb="0" eb="2">
      <t>カイゴ</t>
    </rPh>
    <rPh sb="2" eb="5">
      <t>フクシシ</t>
    </rPh>
    <phoneticPr fontId="29"/>
  </si>
  <si>
    <t>○○　F子</t>
    <rPh sb="4" eb="5">
      <t>コ</t>
    </rPh>
    <phoneticPr fontId="29"/>
  </si>
  <si>
    <t>○○　G太</t>
    <rPh sb="4" eb="5">
      <t>タ</t>
    </rPh>
    <phoneticPr fontId="29"/>
  </si>
  <si>
    <t>○○　H美</t>
    <rPh sb="4" eb="5">
      <t>ミ</t>
    </rPh>
    <phoneticPr fontId="29"/>
  </si>
  <si>
    <t>○○　J太郎</t>
    <rPh sb="4" eb="6">
      <t>タロウ</t>
    </rPh>
    <phoneticPr fontId="29"/>
  </si>
  <si>
    <t>○○　K子</t>
    <rPh sb="4" eb="5">
      <t>コ</t>
    </rPh>
    <phoneticPr fontId="29"/>
  </si>
  <si>
    <t>d</t>
  </si>
  <si>
    <t>C</t>
  </si>
  <si>
    <t>○○　L太</t>
    <rPh sb="4" eb="5">
      <t>タ</t>
    </rPh>
    <phoneticPr fontId="29"/>
  </si>
  <si>
    <t>○○　M子</t>
    <rPh sb="4" eb="5">
      <t>コ</t>
    </rPh>
    <phoneticPr fontId="29"/>
  </si>
  <si>
    <t>○○　N男</t>
    <rPh sb="4" eb="5">
      <t>オトコ</t>
    </rPh>
    <phoneticPr fontId="29"/>
  </si>
  <si>
    <t>○○　P子</t>
    <rPh sb="4" eb="5">
      <t>コ</t>
    </rPh>
    <phoneticPr fontId="29"/>
  </si>
  <si>
    <t>○○　R次郎</t>
    <rPh sb="4" eb="6">
      <t>ジロウ</t>
    </rPh>
    <phoneticPr fontId="29"/>
  </si>
  <si>
    <t>i</t>
  </si>
  <si>
    <t>○○　S子</t>
    <rPh sb="4" eb="5">
      <t>コ</t>
    </rPh>
    <phoneticPr fontId="29"/>
  </si>
  <si>
    <t>○○　T太</t>
    <rPh sb="4" eb="5">
      <t>タ</t>
    </rPh>
    <phoneticPr fontId="29"/>
  </si>
  <si>
    <t>○○　U子</t>
    <rPh sb="4" eb="5">
      <t>コ</t>
    </rPh>
    <phoneticPr fontId="29"/>
  </si>
  <si>
    <t>○○　V男</t>
    <rPh sb="4" eb="5">
      <t>オトコ</t>
    </rPh>
    <phoneticPr fontId="29"/>
  </si>
  <si>
    <t>○○　W子</t>
    <rPh sb="4" eb="5">
      <t>コ</t>
    </rPh>
    <phoneticPr fontId="29"/>
  </si>
  <si>
    <t>○○　X太郎</t>
    <rPh sb="4" eb="6">
      <t>タロウ</t>
    </rPh>
    <phoneticPr fontId="29"/>
  </si>
  <si>
    <t>○○　Y子</t>
    <rPh sb="4" eb="5">
      <t>コ</t>
    </rPh>
    <phoneticPr fontId="29"/>
  </si>
  <si>
    <t>○○　Z男</t>
    <rPh sb="4" eb="5">
      <t>オトコ</t>
    </rPh>
    <phoneticPr fontId="29"/>
  </si>
  <si>
    <t>○○　AA三郎</t>
    <rPh sb="5" eb="7">
      <t>サブロウ</t>
    </rPh>
    <phoneticPr fontId="29"/>
  </si>
  <si>
    <t>○○　BB子</t>
    <rPh sb="5" eb="6">
      <t>コ</t>
    </rPh>
    <phoneticPr fontId="29"/>
  </si>
  <si>
    <t>○○　CC次郎</t>
    <rPh sb="5" eb="7">
      <t>ジロウ</t>
    </rPh>
    <phoneticPr fontId="29"/>
  </si>
  <si>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9"/>
  </si>
  <si>
    <t>①看護職員</t>
    <rPh sb="1" eb="3">
      <t>カンゴ</t>
    </rPh>
    <rPh sb="3" eb="5">
      <t>ショクイン</t>
    </rPh>
    <phoneticPr fontId="29"/>
  </si>
  <si>
    <t>②介護職員</t>
    <rPh sb="1" eb="3">
      <t>カイゴ</t>
    </rPh>
    <rPh sb="3" eb="5">
      <t>ショクイン</t>
    </rPh>
    <phoneticPr fontId="29"/>
  </si>
  <si>
    <t>③看護職員と介護職員の合計</t>
    <rPh sb="1" eb="3">
      <t>カンゴ</t>
    </rPh>
    <rPh sb="3" eb="5">
      <t>ショクイン</t>
    </rPh>
    <rPh sb="6" eb="8">
      <t>カイゴ</t>
    </rPh>
    <rPh sb="8" eb="10">
      <t>ショクイン</t>
    </rPh>
    <rPh sb="11" eb="13">
      <t>ゴウケイ</t>
    </rPh>
    <phoneticPr fontId="29"/>
  </si>
  <si>
    <t>勤務形態</t>
    <rPh sb="0" eb="2">
      <t>キンム</t>
    </rPh>
    <rPh sb="2" eb="4">
      <t>ケイタイ</t>
    </rPh>
    <phoneticPr fontId="29"/>
  </si>
  <si>
    <t>勤務時間数合計</t>
    <rPh sb="0" eb="2">
      <t>キンム</t>
    </rPh>
    <rPh sb="2" eb="5">
      <t>ジカンスウ</t>
    </rPh>
    <rPh sb="5" eb="7">
      <t>ゴウケイ</t>
    </rPh>
    <phoneticPr fontId="29"/>
  </si>
  <si>
    <t>常勤換算の対象時間数</t>
    <rPh sb="0" eb="2">
      <t>ジョウキン</t>
    </rPh>
    <rPh sb="2" eb="4">
      <t>カンサン</t>
    </rPh>
    <rPh sb="5" eb="7">
      <t>タイショウ</t>
    </rPh>
    <rPh sb="7" eb="9">
      <t>ジカン</t>
    </rPh>
    <rPh sb="9" eb="10">
      <t>スウ</t>
    </rPh>
    <phoneticPr fontId="29"/>
  </si>
  <si>
    <t>常勤換算方法対象外の</t>
    <rPh sb="0" eb="2">
      <t>ジョウキン</t>
    </rPh>
    <rPh sb="2" eb="4">
      <t>カンサン</t>
    </rPh>
    <rPh sb="4" eb="6">
      <t>ホウホウ</t>
    </rPh>
    <rPh sb="6" eb="9">
      <t>タイショウガイ</t>
    </rPh>
    <phoneticPr fontId="29"/>
  </si>
  <si>
    <t>当月合計</t>
    <rPh sb="0" eb="2">
      <t>トウゲツ</t>
    </rPh>
    <rPh sb="2" eb="4">
      <t>ゴウケイ</t>
    </rPh>
    <phoneticPr fontId="29"/>
  </si>
  <si>
    <t>週平均</t>
    <rPh sb="0" eb="3">
      <t>シュウヘイキン</t>
    </rPh>
    <phoneticPr fontId="29"/>
  </si>
  <si>
    <t>常勤の従業者の人数</t>
    <rPh sb="0" eb="2">
      <t>ジョウキン</t>
    </rPh>
    <rPh sb="3" eb="6">
      <t>ジュウギョウシャ</t>
    </rPh>
    <rPh sb="7" eb="9">
      <t>ニンズウ</t>
    </rPh>
    <phoneticPr fontId="29"/>
  </si>
  <si>
    <t>合計</t>
    <rPh sb="0" eb="2">
      <t>ゴウケイ</t>
    </rPh>
    <phoneticPr fontId="29"/>
  </si>
  <si>
    <t>A</t>
    <phoneticPr fontId="29"/>
  </si>
  <si>
    <t>＋</t>
    <phoneticPr fontId="29"/>
  </si>
  <si>
    <t>＝</t>
    <phoneticPr fontId="29"/>
  </si>
  <si>
    <t>B</t>
    <phoneticPr fontId="29"/>
  </si>
  <si>
    <t>C</t>
    <phoneticPr fontId="29"/>
  </si>
  <si>
    <t>-</t>
    <phoneticPr fontId="29"/>
  </si>
  <si>
    <t>D</t>
    <phoneticPr fontId="29"/>
  </si>
  <si>
    <t>（勤務形態の記号）</t>
    <rPh sb="1" eb="3">
      <t>キンム</t>
    </rPh>
    <rPh sb="3" eb="5">
      <t>ケイタイ</t>
    </rPh>
    <rPh sb="6" eb="8">
      <t>キゴウ</t>
    </rPh>
    <phoneticPr fontId="29"/>
  </si>
  <si>
    <t>記号</t>
    <rPh sb="0" eb="2">
      <t>キゴウ</t>
    </rPh>
    <phoneticPr fontId="29"/>
  </si>
  <si>
    <t>区分</t>
    <rPh sb="0" eb="2">
      <t>クブン</t>
    </rPh>
    <phoneticPr fontId="29"/>
  </si>
  <si>
    <t>常勤で専従</t>
    <rPh sb="0" eb="2">
      <t>ジョウキン</t>
    </rPh>
    <rPh sb="3" eb="5">
      <t>センジュウ</t>
    </rPh>
    <phoneticPr fontId="29"/>
  </si>
  <si>
    <t>■ 常勤換算方法による人数</t>
    <rPh sb="2" eb="4">
      <t>ジョウキン</t>
    </rPh>
    <rPh sb="4" eb="6">
      <t>カンサン</t>
    </rPh>
    <rPh sb="6" eb="8">
      <t>ホウホウ</t>
    </rPh>
    <rPh sb="11" eb="13">
      <t>ニンズウ</t>
    </rPh>
    <phoneticPr fontId="29"/>
  </si>
  <si>
    <t>基準：</t>
    <rPh sb="0" eb="2">
      <t>キジュン</t>
    </rPh>
    <phoneticPr fontId="29"/>
  </si>
  <si>
    <t>週</t>
  </si>
  <si>
    <t>常勤で兼務</t>
    <rPh sb="0" eb="2">
      <t>ジョウキン</t>
    </rPh>
    <rPh sb="3" eb="5">
      <t>ケンム</t>
    </rPh>
    <phoneticPr fontId="29"/>
  </si>
  <si>
    <t>常勤換算の</t>
    <rPh sb="0" eb="2">
      <t>ジョウキン</t>
    </rPh>
    <rPh sb="2" eb="4">
      <t>カンサン</t>
    </rPh>
    <phoneticPr fontId="29"/>
  </si>
  <si>
    <t>常勤の従業者が</t>
    <rPh sb="0" eb="2">
      <t>ジョウキン</t>
    </rPh>
    <rPh sb="3" eb="6">
      <t>ジュウギョウシャ</t>
    </rPh>
    <phoneticPr fontId="29"/>
  </si>
  <si>
    <t>非常勤で専従</t>
    <rPh sb="0" eb="3">
      <t>ヒジョウキン</t>
    </rPh>
    <rPh sb="4" eb="6">
      <t>センジュウ</t>
    </rPh>
    <phoneticPr fontId="29"/>
  </si>
  <si>
    <t>常勤換算後の人数</t>
    <rPh sb="0" eb="2">
      <t>ジョウキン</t>
    </rPh>
    <rPh sb="2" eb="4">
      <t>カンサン</t>
    </rPh>
    <rPh sb="4" eb="5">
      <t>ゴ</t>
    </rPh>
    <rPh sb="6" eb="8">
      <t>ニンズウ</t>
    </rPh>
    <phoneticPr fontId="29"/>
  </si>
  <si>
    <t>非常勤で兼務</t>
    <rPh sb="0" eb="3">
      <t>ヒジョウキン</t>
    </rPh>
    <rPh sb="4" eb="6">
      <t>ケンム</t>
    </rPh>
    <phoneticPr fontId="29"/>
  </si>
  <si>
    <t>÷</t>
    <phoneticPr fontId="29"/>
  </si>
  <si>
    <t>（小数点第2位以下切り捨て）</t>
    <rPh sb="1" eb="4">
      <t>ショウスウテン</t>
    </rPh>
    <rPh sb="4" eb="5">
      <t>ダイ</t>
    </rPh>
    <rPh sb="6" eb="7">
      <t>イ</t>
    </rPh>
    <rPh sb="7" eb="9">
      <t>イカ</t>
    </rPh>
    <rPh sb="9" eb="10">
      <t>キ</t>
    </rPh>
    <rPh sb="11" eb="12">
      <t>ス</t>
    </rPh>
    <phoneticPr fontId="29"/>
  </si>
  <si>
    <t>■ 看護職員の常勤換算方法による人数</t>
    <rPh sb="2" eb="4">
      <t>カンゴ</t>
    </rPh>
    <rPh sb="4" eb="6">
      <t>ショクイン</t>
    </rPh>
    <rPh sb="7" eb="9">
      <t>ジョウキン</t>
    </rPh>
    <rPh sb="9" eb="11">
      <t>カンサン</t>
    </rPh>
    <rPh sb="11" eb="13">
      <t>ホウホウ</t>
    </rPh>
    <rPh sb="16" eb="18">
      <t>ニンズウ</t>
    </rPh>
    <phoneticPr fontId="29"/>
  </si>
  <si>
    <t>■ 介護職員の常勤換算方法による人数</t>
    <rPh sb="2" eb="4">
      <t>カイゴ</t>
    </rPh>
    <rPh sb="4" eb="6">
      <t>ショクイン</t>
    </rPh>
    <rPh sb="7" eb="9">
      <t>ジョウキン</t>
    </rPh>
    <rPh sb="9" eb="11">
      <t>カンサン</t>
    </rPh>
    <rPh sb="11" eb="13">
      <t>ホウホウ</t>
    </rPh>
    <rPh sb="16" eb="18">
      <t>ニンズウ</t>
    </rPh>
    <phoneticPr fontId="29"/>
  </si>
  <si>
    <t>常勤の従業者の人数</t>
  </si>
  <si>
    <t>常勤換算方法による人数</t>
    <rPh sb="0" eb="2">
      <t>ジョウキン</t>
    </rPh>
    <rPh sb="2" eb="4">
      <t>カンサン</t>
    </rPh>
    <rPh sb="4" eb="6">
      <t>ホウホウ</t>
    </rPh>
    <rPh sb="9" eb="11">
      <t>ニンズウ</t>
    </rPh>
    <phoneticPr fontId="29"/>
  </si>
  <si>
    <t>≪要 提出≫</t>
    <rPh sb="1" eb="2">
      <t>ヨウ</t>
    </rPh>
    <rPh sb="3" eb="5">
      <t>テイシュツ</t>
    </rPh>
    <phoneticPr fontId="29"/>
  </si>
  <si>
    <t>■シフト記号表（勤務時間帯）</t>
    <rPh sb="4" eb="6">
      <t>キゴウ</t>
    </rPh>
    <rPh sb="6" eb="7">
      <t>ヒョウ</t>
    </rPh>
    <rPh sb="8" eb="10">
      <t>キンム</t>
    </rPh>
    <rPh sb="10" eb="13">
      <t>ジカンタイ</t>
    </rPh>
    <phoneticPr fontId="29"/>
  </si>
  <si>
    <t>※24時間表記</t>
    <rPh sb="3" eb="5">
      <t>ジカン</t>
    </rPh>
    <rPh sb="5" eb="7">
      <t>ヒョウキ</t>
    </rPh>
    <phoneticPr fontId="2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</si>
  <si>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9"/>
  </si>
  <si>
    <t>勤務時間</t>
    <rPh sb="0" eb="2">
      <t>キンム</t>
    </rPh>
    <rPh sb="2" eb="4">
      <t>ジカン</t>
    </rPh>
    <phoneticPr fontId="29"/>
  </si>
  <si>
    <t>自由記載欄</t>
    <rPh sb="0" eb="2">
      <t>ジユウ</t>
    </rPh>
    <rPh sb="2" eb="4">
      <t>キサイ</t>
    </rPh>
    <rPh sb="4" eb="5">
      <t>ラン</t>
    </rPh>
    <phoneticPr fontId="29"/>
  </si>
  <si>
    <t>始業時刻</t>
    <rPh sb="0" eb="2">
      <t>シギョウ</t>
    </rPh>
    <rPh sb="2" eb="4">
      <t>ジコク</t>
    </rPh>
    <phoneticPr fontId="29"/>
  </si>
  <si>
    <t>終業時刻</t>
    <rPh sb="0" eb="2">
      <t>シュウギョウ</t>
    </rPh>
    <rPh sb="2" eb="4">
      <t>ジコク</t>
    </rPh>
    <phoneticPr fontId="29"/>
  </si>
  <si>
    <t>うち、休憩時間</t>
    <rPh sb="3" eb="5">
      <t>キュウケイ</t>
    </rPh>
    <rPh sb="5" eb="7">
      <t>ジカン</t>
    </rPh>
    <phoneticPr fontId="29"/>
  </si>
  <si>
    <t>：</t>
    <phoneticPr fontId="29"/>
  </si>
  <si>
    <t>～</t>
    <phoneticPr fontId="29"/>
  </si>
  <si>
    <t>（</t>
    <phoneticPr fontId="29"/>
  </si>
  <si>
    <t>c</t>
    <phoneticPr fontId="29"/>
  </si>
  <si>
    <t>g</t>
    <phoneticPr fontId="29"/>
  </si>
  <si>
    <t>（夜勤）16:00～翌9:00勤務</t>
    <rPh sb="1" eb="3">
      <t>ヤキン</t>
    </rPh>
    <rPh sb="10" eb="11">
      <t>ヨク</t>
    </rPh>
    <rPh sb="15" eb="17">
      <t>キンム</t>
    </rPh>
    <phoneticPr fontId="29"/>
  </si>
  <si>
    <t>（夜勤）16:00～翌9:00勤務</t>
    <phoneticPr fontId="29"/>
  </si>
  <si>
    <t>j</t>
    <phoneticPr fontId="29"/>
  </si>
  <si>
    <t>k</t>
    <phoneticPr fontId="29"/>
  </si>
  <si>
    <t>l</t>
    <phoneticPr fontId="29"/>
  </si>
  <si>
    <t>m</t>
    <phoneticPr fontId="29"/>
  </si>
  <si>
    <t>n</t>
    <phoneticPr fontId="29"/>
  </si>
  <si>
    <t>o</t>
    <phoneticPr fontId="29"/>
  </si>
  <si>
    <t>p</t>
    <phoneticPr fontId="29"/>
  </si>
  <si>
    <t>q</t>
    <phoneticPr fontId="29"/>
  </si>
  <si>
    <t>r</t>
    <phoneticPr fontId="29"/>
  </si>
  <si>
    <t>s</t>
    <phoneticPr fontId="29"/>
  </si>
  <si>
    <t>t</t>
    <phoneticPr fontId="29"/>
  </si>
  <si>
    <t>u</t>
    <phoneticPr fontId="29"/>
  </si>
  <si>
    <t>v</t>
    <phoneticPr fontId="29"/>
  </si>
  <si>
    <t>w</t>
    <phoneticPr fontId="29"/>
  </si>
  <si>
    <t>x</t>
    <phoneticPr fontId="29"/>
  </si>
  <si>
    <t>y</t>
    <phoneticPr fontId="29"/>
  </si>
  <si>
    <t>z</t>
    <phoneticPr fontId="29"/>
  </si>
  <si>
    <t>aa</t>
    <phoneticPr fontId="29"/>
  </si>
  <si>
    <t>ab</t>
    <phoneticPr fontId="29"/>
  </si>
  <si>
    <t>ac</t>
    <phoneticPr fontId="29"/>
  </si>
  <si>
    <t>ad</t>
    <phoneticPr fontId="29"/>
  </si>
  <si>
    <t>ae</t>
    <phoneticPr fontId="29"/>
  </si>
  <si>
    <t>af</t>
    <phoneticPr fontId="29"/>
  </si>
  <si>
    <t>ag</t>
    <phoneticPr fontId="29"/>
  </si>
  <si>
    <t>1日に2回勤務する場合</t>
    <rPh sb="1" eb="2">
      <t>ニチ</t>
    </rPh>
    <rPh sb="4" eb="5">
      <t>カイ</t>
    </rPh>
    <rPh sb="5" eb="7">
      <t>キンム</t>
    </rPh>
    <rPh sb="9" eb="11">
      <t>バアイ</t>
    </rPh>
    <phoneticPr fontId="29"/>
  </si>
  <si>
    <t>ah</t>
    <phoneticPr fontId="29"/>
  </si>
  <si>
    <t>1日に2回勤務する場合</t>
    <phoneticPr fontId="29"/>
  </si>
  <si>
    <t>ai</t>
    <phoneticPr fontId="29"/>
  </si>
  <si>
    <t>・職種ごとの勤務時間を「○：○○～○：○○」と表記することが困難な場合は、No18～33を活用し、勤務時間数のみを入力してください。</t>
    <rPh sb="45" eb="47">
      <t>カツヨウ</t>
    </rPh>
    <phoneticPr fontId="2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</si>
  <si>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9"/>
  </si>
  <si>
    <t>・シフト記号が足りない場合は、適宜、行を追加してください。</t>
    <rPh sb="4" eb="6">
      <t>キゴウ</t>
    </rPh>
    <rPh sb="7" eb="8">
      <t>タ</t>
    </rPh>
    <rPh sb="11" eb="13">
      <t>バアイ</t>
    </rPh>
    <rPh sb="15" eb="17">
      <t>テキギ</t>
    </rPh>
    <rPh sb="18" eb="19">
      <t>ギョウ</t>
    </rPh>
    <rPh sb="20" eb="22">
      <t>ツイカ</t>
    </rPh>
    <phoneticPr fontId="2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</si>
  <si>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9"/>
  </si>
  <si>
    <t>(5) 
職種</t>
    <phoneticPr fontId="2"/>
  </si>
  <si>
    <t>(6)
勤務
形態</t>
    <phoneticPr fontId="2"/>
  </si>
  <si>
    <t>(7) 資格</t>
    <rPh sb="4" eb="6">
      <t>シカク</t>
    </rPh>
    <phoneticPr fontId="29"/>
  </si>
  <si>
    <t>(8) 氏　名</t>
    <phoneticPr fontId="2"/>
  </si>
  <si>
    <t>(9)</t>
    <phoneticPr fontId="29"/>
  </si>
  <si>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</si>
  <si>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</si>
  <si>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9"/>
  </si>
  <si>
    <t>≪提出不要≫</t>
    <rPh sb="1" eb="3">
      <t>テイシュツ</t>
    </rPh>
    <rPh sb="3" eb="5">
      <t>フヨウ</t>
    </rPh>
    <phoneticPr fontId="29"/>
  </si>
  <si>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
  </si>
  <si>
    <t>・・・直接入力する必要がある箇所です。</t>
    <rPh sb="3" eb="5">
      <t>チョクセツ</t>
    </rPh>
    <rPh sb="5" eb="7">
      <t>ニュウリョク</t>
    </rPh>
    <rPh sb="9" eb="11">
      <t>ヒツヨウ</t>
    </rPh>
    <rPh sb="14" eb="16">
      <t>カショ</t>
    </rPh>
    <phoneticPr fontId="29"/>
  </si>
  <si>
    <t>下記の記入方法に従って、入力してください。</t>
    <phoneticPr fontId="29"/>
  </si>
  <si>
    <t>・・・プルダウンから選択して入力する必要がある箇所です。</t>
    <rPh sb="10" eb="12">
      <t>センタク</t>
    </rPh>
    <rPh sb="14" eb="16">
      <t>ニュウリョク</t>
    </rPh>
    <rPh sb="18" eb="20">
      <t>ヒツヨウ</t>
    </rPh>
    <rPh sb="23" eb="25">
      <t>カショ</t>
    </rPh>
    <phoneticPr fontId="2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</si>
  <si>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</si>
  <si>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</si>
  <si>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</si>
  <si>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</si>
  <si>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</si>
  <si>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9"/>
  </si>
  <si>
    <t>　　  新規又は再開の場合は、推定数を入力してください。</t>
    <phoneticPr fontId="29"/>
  </si>
  <si>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9"/>
  </si>
  <si>
    <t xml:space="preserve"> 　　 記入の順序は、職種ごとにまとめてください。</t>
    <rPh sb="4" eb="6">
      <t>キニュウ</t>
    </rPh>
    <rPh sb="7" eb="9">
      <t>ジュンジョ</t>
    </rPh>
    <rPh sb="11" eb="13">
      <t>ショクシュ</t>
    </rPh>
    <phoneticPr fontId="29"/>
  </si>
  <si>
    <t>職種名</t>
    <rPh sb="0" eb="2">
      <t>ショクシュ</t>
    </rPh>
    <rPh sb="2" eb="3">
      <t>メイ</t>
    </rPh>
    <phoneticPr fontId="29"/>
  </si>
  <si>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</si>
  <si>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9"/>
  </si>
  <si>
    <t>非常勤で兼務</t>
    <rPh sb="0" eb="1">
      <t>ヒ</t>
    </rPh>
    <rPh sb="1" eb="3">
      <t>ジョウキン</t>
    </rPh>
    <rPh sb="4" eb="6">
      <t>ケンム</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</si>
  <si>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</si>
  <si>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</si>
  <si>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</si>
  <si>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9"/>
  </si>
  <si>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9"/>
  </si>
  <si>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9"/>
  </si>
  <si>
    <t>　(8) 従業者の氏名を記入してください。</t>
    <rPh sb="5" eb="8">
      <t>ジュウギョウシャ</t>
    </rPh>
    <rPh sb="9" eb="11">
      <t>シメイ</t>
    </rPh>
    <rPh sb="12" eb="14">
      <t>キニュウ</t>
    </rPh>
    <phoneticPr fontId="29"/>
  </si>
  <si>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9"/>
  </si>
  <si>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</si>
  <si>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</si>
  <si>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</si>
  <si>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9"/>
  </si>
  <si>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</si>
  <si>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</si>
  <si>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29"/>
  </si>
  <si>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9"/>
  </si>
  <si>
    <t>　　　　○ 常勤換算方法とは、非常勤の従業者について「事業所の従業者の勤務延時間数を当該事業所において常勤の従業者が勤務すべき時間数で除することにより、</t>
    <phoneticPr fontId="29"/>
  </si>
  <si>
    <t>　　　　　常勤の従業者の員数に換算する方法」であるため、常勤の従業者については常勤換算方法によらず、実人数で計算する。</t>
    <phoneticPr fontId="2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</si>
  <si>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9"/>
  </si>
  <si>
    <t>　　　　　手入力すること。</t>
    <phoneticPr fontId="2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</si>
  <si>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</si>
  <si>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</si>
  <si>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9"/>
  </si>
  <si>
    <t>１．サービス種別</t>
    <rPh sb="6" eb="8">
      <t>シュベツ</t>
    </rPh>
    <phoneticPr fontId="29"/>
  </si>
  <si>
    <t>サービス種別</t>
    <rPh sb="4" eb="6">
      <t>シュベツ</t>
    </rPh>
    <phoneticPr fontId="2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</si>
  <si>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9"/>
  </si>
  <si>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9"/>
  </si>
  <si>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</si>
  <si>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9"/>
  </si>
  <si>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9"/>
  </si>
  <si>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9"/>
  </si>
  <si>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9"/>
  </si>
  <si>
    <t>ー</t>
    <phoneticPr fontId="29"/>
  </si>
  <si>
    <t>２．職種名・資格名称</t>
    <rPh sb="2" eb="4">
      <t>ショクシュ</t>
    </rPh>
    <rPh sb="4" eb="5">
      <t>メイ</t>
    </rPh>
    <rPh sb="6" eb="8">
      <t>シカク</t>
    </rPh>
    <rPh sb="8" eb="10">
      <t>メイショウ</t>
    </rPh>
    <phoneticPr fontId="29"/>
  </si>
  <si>
    <t>資格</t>
    <rPh sb="0" eb="2">
      <t>シカク</t>
    </rPh>
    <phoneticPr fontId="29"/>
  </si>
  <si>
    <t>理学療法士</t>
    <rPh sb="0" eb="2">
      <t>リガク</t>
    </rPh>
    <rPh sb="2" eb="5">
      <t>リョウホウシ</t>
    </rPh>
    <phoneticPr fontId="29"/>
  </si>
  <si>
    <t>准看護師</t>
    <rPh sb="0" eb="4">
      <t>ジュンカンゴシ</t>
    </rPh>
    <phoneticPr fontId="29"/>
  </si>
  <si>
    <t>作業療法士</t>
    <rPh sb="0" eb="2">
      <t>サギョウ</t>
    </rPh>
    <rPh sb="2" eb="5">
      <t>リョウホウシ</t>
    </rPh>
    <phoneticPr fontId="29"/>
  </si>
  <si>
    <t>言語聴覚士</t>
    <rPh sb="0" eb="2">
      <t>ゲンゴ</t>
    </rPh>
    <rPh sb="2" eb="5">
      <t>チョウカクシ</t>
    </rPh>
    <phoneticPr fontId="29"/>
  </si>
  <si>
    <t>柔道整復師</t>
    <rPh sb="0" eb="2">
      <t>ジュウドウ</t>
    </rPh>
    <rPh sb="2" eb="5">
      <t>セイフクシ</t>
    </rPh>
    <phoneticPr fontId="29"/>
  </si>
  <si>
    <t>あん摩マッサージ指圧師</t>
    <rPh sb="2" eb="3">
      <t>マ</t>
    </rPh>
    <rPh sb="8" eb="11">
      <t>シアツシ</t>
    </rPh>
    <phoneticPr fontId="29"/>
  </si>
  <si>
    <t>はり師</t>
    <rPh sb="2" eb="3">
      <t>シ</t>
    </rPh>
    <phoneticPr fontId="29"/>
  </si>
  <si>
    <t>きゅう師</t>
    <rPh sb="3" eb="4">
      <t>シ</t>
    </rPh>
    <phoneticPr fontId="29"/>
  </si>
  <si>
    <t>【自治体の皆様へ】</t>
    <rPh sb="1" eb="4">
      <t>ジチタイ</t>
    </rPh>
    <rPh sb="5" eb="7">
      <t>ミナサマ</t>
    </rPh>
    <phoneticPr fontId="29"/>
  </si>
  <si>
    <t>※ INDIRECT関数使用のため、以下のとおりセルに「名前の定義」をしています。</t>
    <rPh sb="10" eb="12">
      <t>カンスウ</t>
    </rPh>
    <rPh sb="12" eb="14">
      <t>シヨウ</t>
    </rPh>
    <rPh sb="18" eb="20">
      <t>イカ</t>
    </rPh>
    <rPh sb="28" eb="30">
      <t>ナマエ</t>
    </rPh>
    <rPh sb="31" eb="33">
      <t>テイギ</t>
    </rPh>
    <phoneticPr fontId="29"/>
  </si>
  <si>
    <t>　21行目・・・「職種」</t>
    <rPh sb="3" eb="5">
      <t>ギョウメ</t>
    </rPh>
    <rPh sb="9" eb="11">
      <t>ショクシュ</t>
    </rPh>
    <phoneticPr fontId="29"/>
  </si>
  <si>
    <t>　C列・・・「管理者」</t>
    <rPh sb="2" eb="3">
      <t>レツ</t>
    </rPh>
    <rPh sb="7" eb="10">
      <t>カンリシャ</t>
    </rPh>
    <phoneticPr fontId="29"/>
  </si>
  <si>
    <t>　D列・・・「生活相談員」</t>
    <rPh sb="2" eb="3">
      <t>レツ</t>
    </rPh>
    <rPh sb="7" eb="9">
      <t>セイカツ</t>
    </rPh>
    <rPh sb="9" eb="12">
      <t>ソウダンイン</t>
    </rPh>
    <phoneticPr fontId="29"/>
  </si>
  <si>
    <t>　E列・・・「看護職員」</t>
    <rPh sb="2" eb="3">
      <t>レツ</t>
    </rPh>
    <rPh sb="7" eb="9">
      <t>カンゴ</t>
    </rPh>
    <rPh sb="9" eb="11">
      <t>ショクイン</t>
    </rPh>
    <phoneticPr fontId="29"/>
  </si>
  <si>
    <t>　F列・・・「介護職員」</t>
    <rPh sb="2" eb="3">
      <t>レツ</t>
    </rPh>
    <rPh sb="7" eb="9">
      <t>カイゴ</t>
    </rPh>
    <rPh sb="9" eb="11">
      <t>ショクイン</t>
    </rPh>
    <phoneticPr fontId="29"/>
  </si>
  <si>
    <t>　G列・・・「機能訓練指導員」</t>
    <rPh sb="2" eb="3">
      <t>レツ</t>
    </rPh>
    <rPh sb="7" eb="9">
      <t>キノウ</t>
    </rPh>
    <rPh sb="9" eb="11">
      <t>クンレン</t>
    </rPh>
    <rPh sb="11" eb="14">
      <t>シドウイン</t>
    </rPh>
    <phoneticPr fontId="29"/>
  </si>
  <si>
    <t>　H列・・・「計画作成担当者」</t>
    <rPh sb="2" eb="3">
      <t>レツ</t>
    </rPh>
    <rPh sb="7" eb="9">
      <t>ケイカク</t>
    </rPh>
    <rPh sb="9" eb="11">
      <t>サクセイ</t>
    </rPh>
    <rPh sb="11" eb="14">
      <t>タントウシャ</t>
    </rPh>
    <phoneticPr fontId="2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</si>
  <si>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9"/>
  </si>
  <si>
    <t>　行が足りない場合は、適宜追加してください。</t>
    <rPh sb="1" eb="2">
      <t>ギョウ</t>
    </rPh>
    <rPh sb="3" eb="4">
      <t>タ</t>
    </rPh>
    <rPh sb="7" eb="9">
      <t>バアイ</t>
    </rPh>
    <rPh sb="11" eb="13">
      <t>テキギ</t>
    </rPh>
    <rPh sb="13" eb="15">
      <t>ツイカ</t>
    </rPh>
    <phoneticPr fontId="29"/>
  </si>
  <si>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</si>
  <si>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9"/>
  </si>
  <si>
    <t>　・「数式」タブ　⇒　「名前の定義」を選択</t>
    <rPh sb="3" eb="5">
      <t>スウシキ</t>
    </rPh>
    <rPh sb="12" eb="14">
      <t>ナマエ</t>
    </rPh>
    <rPh sb="15" eb="17">
      <t>テイギ</t>
    </rPh>
    <rPh sb="19" eb="21">
      <t>センタク</t>
    </rPh>
    <phoneticPr fontId="29"/>
  </si>
  <si>
    <t>　・「名前」に職種名を入力</t>
    <rPh sb="3" eb="5">
      <t>ナマエ</t>
    </rPh>
    <rPh sb="7" eb="9">
      <t>ショクシュ</t>
    </rPh>
    <rPh sb="9" eb="10">
      <t>メイ</t>
    </rPh>
    <rPh sb="11" eb="13">
      <t>ニュウリョク</t>
    </rPh>
    <phoneticPr fontId="2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</si>
  <si>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</si>
  <si>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9"/>
  </si>
  <si>
    <t>（参考様式６）</t>
    <rPh sb="1" eb="3">
      <t>サンコウ</t>
    </rPh>
    <rPh sb="3" eb="5">
      <t>ヨウシキ</t>
    </rPh>
    <phoneticPr fontId="2"/>
  </si>
  <si>
    <t>誓　約　書</t>
    <phoneticPr fontId="2"/>
  </si>
  <si>
    <t>月</t>
    <rPh sb="0" eb="1">
      <t>ゲツ</t>
    </rPh>
    <phoneticPr fontId="2"/>
  </si>
  <si>
    <t>日</t>
    <rPh sb="0" eb="1">
      <t>ニチ</t>
    </rPh>
    <phoneticPr fontId="2"/>
  </si>
  <si>
    <t>○○</t>
    <phoneticPr fontId="2"/>
  </si>
  <si>
    <t>都道府県知事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</si>
  <si>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</si>
  <si>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</si>
  <si>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</si>
  <si>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</si>
  <si>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別紙①：　居宅サービス事業所向け</t>
    <rPh sb="0" eb="2">
      <t>ベッシ</t>
    </rPh>
    <rPh sb="14" eb="15">
      <t>ム</t>
    </rPh>
    <phoneticPr fontId="2"/>
  </si>
  <si>
    <t>別紙②：　介護老人福祉施設向け</t>
    <rPh sb="0" eb="2">
      <t>ベッシ</t>
    </rPh>
    <rPh sb="13" eb="14">
      <t>ム</t>
    </rPh>
    <phoneticPr fontId="2"/>
  </si>
  <si>
    <t>別紙③：　介護老人保健施設向け</t>
    <rPh sb="0" eb="2">
      <t>ベッシ</t>
    </rPh>
    <rPh sb="13" eb="14">
      <t>ム</t>
    </rPh>
    <phoneticPr fontId="2"/>
  </si>
  <si>
    <t>別紙④：　介護医療院向け</t>
    <rPh sb="0" eb="2">
      <t>ベッシ</t>
    </rPh>
    <rPh sb="10" eb="11">
      <t>ム</t>
    </rPh>
    <phoneticPr fontId="2"/>
  </si>
  <si>
    <t>別紙⑤：　介護予防サービス事業所向け</t>
    <rPh sb="0" eb="2">
      <t>ベッシ</t>
    </rPh>
    <rPh sb="16" eb="17">
      <t>ム</t>
    </rPh>
    <phoneticPr fontId="2"/>
  </si>
  <si>
    <t>（該当に○）</t>
    <rPh sb="1" eb="3">
      <t>ガイトウ</t>
    </rPh>
    <phoneticPr fontId="2"/>
  </si>
  <si>
    <t>（別紙①：居宅サービス事業所向け）</t>
    <rPh sb="1" eb="3">
      <t>ベッシ</t>
    </rPh>
    <rPh sb="14" eb="15">
      <t>ム</t>
    </rPh>
    <phoneticPr fontId="60"/>
  </si>
  <si>
    <t>介護保険法第７０条第２項</t>
    <rPh sb="0" eb="2">
      <t>カイゴ</t>
    </rPh>
    <rPh sb="2" eb="4">
      <t>ホケン</t>
    </rPh>
    <rPh sb="4" eb="5">
      <t>ホウ</t>
    </rPh>
    <rPh sb="5" eb="6">
      <t>ダイ</t>
    </rPh>
    <rPh sb="8" eb="9">
      <t>ジョウ</t>
    </rPh>
    <rPh sb="9" eb="10">
      <t>ダイ</t>
    </rPh>
    <rPh sb="11" eb="12">
      <t>コウ</t>
    </rPh>
    <phoneticPr fontId="60"/>
  </si>
  <si>
    <t>一</t>
    <rPh sb="0" eb="1">
      <t>イチ</t>
    </rPh>
    <phoneticPr fontId="2"/>
  </si>
  <si>
    <t>申請者が都道府県の条例で定める者でないとき。</t>
    <phoneticPr fontId="2"/>
  </si>
  <si>
    <t>二</t>
    <rPh sb="0" eb="1">
      <t>ニ</t>
    </rPh>
    <phoneticPr fontId="2"/>
  </si>
  <si>
    <t>当該申請に係る事業所の従業者の知識及び技能並びに人員が、第七十四条第一項の都道府県の条例で定める基準及び同項の都道府県の条例で定める員数を満たしていないとき。</t>
    <phoneticPr fontId="2"/>
  </si>
  <si>
    <t>三</t>
    <rPh sb="0" eb="1">
      <t>サン</t>
    </rPh>
    <phoneticPr fontId="2"/>
  </si>
  <si>
    <t>申請者が、第七十四条第二項に規定する指定居宅サービスの事業の設備及び運営に関する基準に従って適正な居宅サービス事業の運営をすることができないと認められるとき。</t>
    <phoneticPr fontId="2"/>
  </si>
  <si>
    <t>四</t>
    <rPh sb="0" eb="1">
      <t>ヨン</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</si>
  <si>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</si>
  <si>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</si>
  <si>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</si>
  <si>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</si>
  <si>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</si>
  <si>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</si>
  <si>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
  </si>
  <si>
    <t>六</t>
    <rPh sb="0" eb="1">
      <t>ロク</t>
    </rPh>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</si>
  <si>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</si>
  <si>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</si>
  <si>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</si>
  <si>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</si>
  <si>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</si>
  <si>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</si>
  <si>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
  </si>
  <si>
    <t>七の二</t>
    <rPh sb="0" eb="1">
      <t>ナナ</t>
    </rPh>
    <rPh sb="2" eb="3">
      <t>ニ</t>
    </rPh>
    <phoneticPr fontId="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</si>
  <si>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</si>
  <si>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</si>
  <si>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</si>
  <si>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九</t>
    <rPh sb="0" eb="1">
      <t>キュウ</t>
    </rPh>
    <phoneticPr fontId="2"/>
  </si>
  <si>
    <t>申請者が、指定の申請前五年以内に居宅サービス等に関し不正又は著しく不当な行為をした者であるとき。</t>
    <phoneticPr fontId="2"/>
  </si>
  <si>
    <t>十</t>
    <rPh sb="0" eb="1">
      <t>ジュウ</t>
    </rPh>
    <phoneticPr fontId="2"/>
  </si>
  <si>
    <t>申請者（特定施設入居者生活介護に係る指定の申請者を除く。）が、法人で、その役員等のうちに第四号から第六号まで又は第七号から前号までのいずれかに該当する者のあるものであるとき。</t>
    <phoneticPr fontId="2"/>
  </si>
  <si>
    <t>十の二</t>
    <rPh sb="0" eb="1">
      <t>ジュウ</t>
    </rPh>
    <rPh sb="2" eb="3">
      <t>ニ</t>
    </rPh>
    <phoneticPr fontId="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</si>
  <si>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</si>
  <si>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十一</t>
    <rPh sb="0" eb="2">
      <t>ジュウイチ</t>
    </rPh>
    <phoneticPr fontId="2"/>
  </si>
  <si>
    <t>申請者（特定施設入居者生活介護に係る指定の申請者を除く。）が、法人でない事業所で、その管理者が第四号から第六号まで又は第七号から第九号までのいずれかに該当する者であるとき。</t>
    <phoneticPr fontId="2"/>
  </si>
  <si>
    <t>十二</t>
    <rPh sb="0" eb="1">
      <t>ジュウ</t>
    </rPh>
    <rPh sb="1" eb="2">
      <t>ニ</t>
    </rPh>
    <phoneticPr fontId="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</si>
  <si>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</si>
  <si>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（別紙②：介護老人福祉施設向け）</t>
    <rPh sb="1" eb="3">
      <t>ベッシ</t>
    </rPh>
    <rPh sb="13" eb="14">
      <t>ム</t>
    </rPh>
    <phoneticPr fontId="60"/>
  </si>
  <si>
    <t>介護保険法第８６条第２項</t>
    <rPh sb="0" eb="2">
      <t>カイゴ</t>
    </rPh>
    <rPh sb="2" eb="5">
      <t>ホケンホウ</t>
    </rPh>
    <rPh sb="5" eb="6">
      <t>ダイ</t>
    </rPh>
    <rPh sb="8" eb="9">
      <t>ジョウ</t>
    </rPh>
    <rPh sb="9" eb="10">
      <t>ダイ</t>
    </rPh>
    <rPh sb="11" eb="12">
      <t>コウ</t>
    </rPh>
    <phoneticPr fontId="60"/>
  </si>
  <si>
    <t>第八十八条第一項に規定する人員を有しないとき。</t>
    <phoneticPr fontId="2"/>
  </si>
  <si>
    <t>第八十八条第二項に規定する指定介護老人福祉施設の設備及び運営に関する基準に従って適正な介護老人福祉施設の運営をすることができないと認められるとき。</t>
    <phoneticPr fontId="2"/>
  </si>
  <si>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</si>
  <si>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三の二</t>
    <rPh sb="0" eb="1">
      <t>サン</t>
    </rPh>
    <rPh sb="2" eb="3">
      <t>ニ</t>
    </rPh>
    <phoneticPr fontId="2"/>
  </si>
  <si>
    <t>当該特別養護老人ホームの開設者が、労働に関する法律の規定であって政令で定めるものにより罰金の刑に処せられ、その執行を終わり、又は執行を受けることがなくなるまでの者であるとき。</t>
    <phoneticPr fontId="2"/>
  </si>
  <si>
    <t>三の三</t>
    <rPh sb="0" eb="1">
      <t>サン</t>
    </rPh>
    <rPh sb="2" eb="3">
      <t>サン</t>
    </rPh>
    <phoneticPr fontId="2"/>
  </si>
  <si>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2"/>
  </si>
  <si>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</si>
  <si>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2"/>
  </si>
  <si>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2"/>
  </si>
  <si>
    <t>当該特別養護老人ホームの開設者が、指定の申請前五年以内に居宅サービス等に関し不正又は著しく不当な行為をした者であるとき。</t>
    <phoneticPr fontId="2"/>
  </si>
  <si>
    <t>当該特別養護老人ホームの開設者の役員又はその長のうちに次のいずれかに該当する者があるとき。</t>
    <phoneticPr fontId="2"/>
  </si>
  <si>
    <t>イ</t>
    <phoneticPr fontId="2"/>
  </si>
  <si>
    <t>禁錮以上の刑に処せられ、その執行を終わり、又は執行を受けることがなくなるまでの者</t>
    <phoneticPr fontId="2"/>
  </si>
  <si>
    <t>ロ</t>
    <phoneticPr fontId="2"/>
  </si>
  <si>
    <t>第三号、第三号の二又は前号に該当する者</t>
    <phoneticPr fontId="2"/>
  </si>
  <si>
    <t>ハ</t>
    <phoneticPr fontId="2"/>
  </si>
  <si>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2"/>
  </si>
  <si>
    <t>ニ</t>
    <phoneticPr fontId="2"/>
  </si>
  <si>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2"/>
  </si>
  <si>
    <t>ホ</t>
    <phoneticPr fontId="2"/>
  </si>
  <si>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2"/>
  </si>
  <si>
    <t>（別紙③：介護老人保健施設向け）</t>
    <rPh sb="1" eb="3">
      <t>ベッシ</t>
    </rPh>
    <rPh sb="13" eb="14">
      <t>ム</t>
    </rPh>
    <phoneticPr fontId="60"/>
  </si>
  <si>
    <t>介護保険法第９４条第３項</t>
    <rPh sb="0" eb="2">
      <t>カイゴ</t>
    </rPh>
    <rPh sb="2" eb="5">
      <t>ホケンホウ</t>
    </rPh>
    <rPh sb="5" eb="6">
      <t>ダイ</t>
    </rPh>
    <rPh sb="8" eb="9">
      <t>ジョウ</t>
    </rPh>
    <rPh sb="9" eb="10">
      <t>ダイ</t>
    </rPh>
    <rPh sb="11" eb="12">
      <t>コウ</t>
    </rPh>
    <phoneticPr fontId="60"/>
  </si>
  <si>
    <t>当該介護老人保健施設を開設しようとする者が、地方公共団体、医療法人、社会福祉法人その他厚生労働大臣が定める者でないとき。</t>
    <phoneticPr fontId="2"/>
  </si>
  <si>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2"/>
  </si>
  <si>
    <t>第九十七条第三項に規定する介護老人保健施設の設備及び運営に関する基準に従って適正な介護老人保健施設の運営をすることができないと認められるとき。</t>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</si>
  <si>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</si>
  <si>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2"/>
  </si>
  <si>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2"/>
  </si>
  <si>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2"/>
  </si>
  <si>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2"/>
  </si>
  <si>
    <t>申請者が、許可の申請前五年以内に居宅サービス等に関し不正又は著しく不当な行為をした者であるとき。</t>
    <phoneticPr fontId="2"/>
  </si>
  <si>
    <t>申請者が、法人で、その役員等のうちに第四号から前号までのいずれかに該当する者のあるものであるとき。</t>
    <phoneticPr fontId="2"/>
  </si>
  <si>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2"/>
  </si>
  <si>
    <t>（別紙④：介護医療院向け）</t>
    <rPh sb="1" eb="3">
      <t>ベッシ</t>
    </rPh>
    <rPh sb="10" eb="11">
      <t>ム</t>
    </rPh>
    <phoneticPr fontId="60"/>
  </si>
  <si>
    <t>介護保険法第１０７条第３項</t>
    <rPh sb="0" eb="2">
      <t>カイゴ</t>
    </rPh>
    <rPh sb="2" eb="5">
      <t>ホケンホウ</t>
    </rPh>
    <rPh sb="5" eb="6">
      <t>ダイ</t>
    </rPh>
    <rPh sb="9" eb="10">
      <t>ジョウ</t>
    </rPh>
    <rPh sb="10" eb="11">
      <t>ダイ</t>
    </rPh>
    <rPh sb="12" eb="13">
      <t>コウ</t>
    </rPh>
    <phoneticPr fontId="60"/>
  </si>
  <si>
    <t>当該介護医療院を開設しようとする者が、地方公共団体、医療法人、社会福祉法人その他厚生労働大臣が定める者でないとき。</t>
    <phoneticPr fontId="2"/>
  </si>
  <si>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2"/>
  </si>
  <si>
    <t>第百十一条第三項に規定する介護医療院の設備及び運営に関する基準に従って適正な介護医療院の運営をすることができないと認められるとき。</t>
    <phoneticPr fontId="2"/>
  </si>
  <si>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2"/>
  </si>
  <si>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2"/>
  </si>
  <si>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2"/>
  </si>
  <si>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2"/>
  </si>
  <si>
    <t>十三</t>
    <rPh sb="0" eb="2">
      <t>ジュウサン</t>
    </rPh>
    <phoneticPr fontId="2"/>
  </si>
  <si>
    <t>十四</t>
    <rPh sb="0" eb="2">
      <t>ジュウヨン</t>
    </rPh>
    <phoneticPr fontId="2"/>
  </si>
  <si>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2"/>
  </si>
  <si>
    <t>（別紙⑤：介護予防サービス事業所向け）</t>
    <rPh sb="1" eb="3">
      <t>ベッシ</t>
    </rPh>
    <rPh sb="16" eb="17">
      <t>ム</t>
    </rPh>
    <phoneticPr fontId="60"/>
  </si>
  <si>
    <t>介護保険法第１１５条の２第２項</t>
    <rPh sb="0" eb="2">
      <t>カイゴ</t>
    </rPh>
    <rPh sb="2" eb="5">
      <t>ホケンホウ</t>
    </rPh>
    <rPh sb="5" eb="6">
      <t>ダイ</t>
    </rPh>
    <rPh sb="9" eb="10">
      <t>ジョウ</t>
    </rPh>
    <rPh sb="12" eb="13">
      <t>ダイ</t>
    </rPh>
    <rPh sb="14" eb="15">
      <t>コウ</t>
    </rPh>
    <phoneticPr fontId="60"/>
  </si>
  <si>
    <t>当該申請に係る事業所の従業者の知識及び技能並びに人員が、第百十五条の四第一項の都道府県の条例で定める基準及び同項の都道府県の条例で定める員数を満たしていないとき。</t>
    <phoneticPr fontId="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</si>
  <si>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</si>
  <si>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</si>
  <si>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</si>
  <si>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</si>
  <si>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</si>
  <si>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</si>
  <si>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</si>
  <si>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</si>
  <si>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</si>
  <si>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
  </si>
  <si>
    <t>十二</t>
    <rPh sb="0" eb="2">
      <t>ジュウニ</t>
    </rPh>
    <phoneticPr fontId="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</si>
  <si>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</si>
  <si>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（参考様式４）</t>
    <rPh sb="1" eb="3">
      <t>サンコウ</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</si>
  <si>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</si>
  <si>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</si>
  <si>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</si>
  <si>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　　　　　　　　　　　　　　　　　　　　　　　　　　　　　　　　　　　　　　　　　　　　　　　　　　　　　　　　　　　　　　　　　　　　　　　　　　　　　　　　　　　　　　　　　　　　　　　　　　　　　　　　　　　　　　　　　　　　　　　　　　　　　　</t>
    <phoneticPr fontId="2"/>
  </si>
  <si>
    <t>変　　更　　届　　出　　書（別表）</t>
    <rPh sb="9" eb="10">
      <t>デ</t>
    </rPh>
    <rPh sb="12" eb="13">
      <t>ショ</t>
    </rPh>
    <rPh sb="15" eb="16">
      <t>ヒョウ</t>
    </rPh>
    <phoneticPr fontId="2"/>
  </si>
  <si>
    <t>事業所名称</t>
    <rPh sb="0" eb="3">
      <t>ジギョウショ</t>
    </rPh>
    <rPh sb="3" eb="5">
      <t>メイショウ</t>
    </rPh>
    <phoneticPr fontId="2"/>
  </si>
  <si>
    <t>名　　称</t>
    <rPh sb="0" eb="1">
      <t>ナ</t>
    </rPh>
    <rPh sb="3" eb="4">
      <t>ショウ</t>
    </rPh>
    <phoneticPr fontId="2"/>
  </si>
  <si>
    <t>開</t>
  </si>
  <si>
    <t>主たる事務所の所</t>
    <rPh sb="0" eb="1">
      <t>シュ</t>
    </rPh>
    <rPh sb="3" eb="6">
      <t>ジムショ</t>
    </rPh>
    <rPh sb="7" eb="8">
      <t>ショザイ</t>
    </rPh>
    <phoneticPr fontId="2"/>
  </si>
  <si>
    <t>(郵便番号　　　－　　　　)</t>
    <rPh sb="1" eb="3">
      <t>ユウビン</t>
    </rPh>
    <rPh sb="3" eb="5">
      <t>バンゴウ</t>
    </rPh>
    <phoneticPr fontId="2"/>
  </si>
  <si>
    <t>設</t>
  </si>
  <si>
    <t>在地</t>
    <rPh sb="0" eb="1">
      <t>ザイ</t>
    </rPh>
    <rPh sb="1" eb="2">
      <t>チ</t>
    </rPh>
    <phoneticPr fontId="2"/>
  </si>
  <si>
    <t>⌒</t>
    <phoneticPr fontId="2"/>
  </si>
  <si>
    <t>事</t>
    <rPh sb="0" eb="1">
      <t>ジギョウ</t>
    </rPh>
    <phoneticPr fontId="2"/>
  </si>
  <si>
    <t>申請者連絡先</t>
    <rPh sb="0" eb="3">
      <t>シンセイシャ</t>
    </rPh>
    <rPh sb="3" eb="6">
      <t>レンラクサキ</t>
    </rPh>
    <phoneticPr fontId="2"/>
  </si>
  <si>
    <t>電話番号</t>
    <rPh sb="0" eb="2">
      <t>デンワ</t>
    </rPh>
    <rPh sb="2" eb="4">
      <t>バンゴウ</t>
    </rPh>
    <phoneticPr fontId="2"/>
  </si>
  <si>
    <t>ＦＡＸ</t>
    <phoneticPr fontId="2"/>
  </si>
  <si>
    <t>業</t>
    <rPh sb="0" eb="1">
      <t>ギョウ</t>
    </rPh>
    <phoneticPr fontId="2"/>
  </si>
  <si>
    <t>法人の種別</t>
    <rPh sb="0" eb="2">
      <t>ホウジン</t>
    </rPh>
    <rPh sb="3" eb="5">
      <t>シュベツ</t>
    </rPh>
    <phoneticPr fontId="2"/>
  </si>
  <si>
    <t>法人所轄庁</t>
    <rPh sb="0" eb="2">
      <t>ホウジン</t>
    </rPh>
    <rPh sb="2" eb="4">
      <t>ショカツ</t>
    </rPh>
    <rPh sb="4" eb="5">
      <t>ショカンチョウ</t>
    </rPh>
    <phoneticPr fontId="2"/>
  </si>
  <si>
    <t>）</t>
    <phoneticPr fontId="2"/>
  </si>
  <si>
    <t>代表者の職・氏名</t>
    <rPh sb="0" eb="3">
      <t>ダイヒョウシャ</t>
    </rPh>
    <rPh sb="4" eb="5">
      <t>ショク</t>
    </rPh>
    <rPh sb="6" eb="8">
      <t>シメイ</t>
    </rPh>
    <phoneticPr fontId="2"/>
  </si>
  <si>
    <t>職　　名</t>
    <rPh sb="0" eb="4">
      <t>ショクメイ</t>
    </rPh>
    <phoneticPr fontId="2"/>
  </si>
  <si>
    <t>氏　　名</t>
    <rPh sb="0" eb="4">
      <t>シメイ</t>
    </rPh>
    <phoneticPr fontId="2"/>
  </si>
  <si>
    <t>者</t>
    <rPh sb="0" eb="1">
      <t>シャ</t>
    </rPh>
    <phoneticPr fontId="2"/>
  </si>
  <si>
    <t>代表者の生年月日</t>
    <rPh sb="0" eb="3">
      <t>ダイヒョウシャ</t>
    </rPh>
    <rPh sb="4" eb="6">
      <t>セイネン</t>
    </rPh>
    <rPh sb="6" eb="8">
      <t>ガッピ</t>
    </rPh>
    <phoneticPr fontId="2"/>
  </si>
  <si>
    <t>　　　　　　　年　　　　月　　　　日　</t>
    <rPh sb="7" eb="8">
      <t>ネン</t>
    </rPh>
    <rPh sb="12" eb="13">
      <t>ガツ</t>
    </rPh>
    <rPh sb="17" eb="18">
      <t>ヒ</t>
    </rPh>
    <phoneticPr fontId="2"/>
  </si>
  <si>
    <t>代表者の住所</t>
    <rPh sb="0" eb="3">
      <t>ダイヒョウシャ</t>
    </rPh>
    <rPh sb="4" eb="6">
      <t>ジュウショ</t>
    </rPh>
    <phoneticPr fontId="2"/>
  </si>
  <si>
    <t>指定を受けているサービスの種類</t>
    <rPh sb="0" eb="2">
      <t>シテイ</t>
    </rPh>
    <rPh sb="3" eb="4">
      <t>ウ</t>
    </rPh>
    <rPh sb="13" eb="15">
      <t>シュルイ</t>
    </rPh>
    <phoneticPr fontId="2"/>
  </si>
  <si>
    <t>居宅サービス事業・介護予防サービス</t>
    <rPh sb="0" eb="2">
      <t>キョタク</t>
    </rPh>
    <rPh sb="6" eb="8">
      <t>ジギョウ</t>
    </rPh>
    <rPh sb="9" eb="11">
      <t>カイゴ</t>
    </rPh>
    <rPh sb="11" eb="13">
      <t>ヨボウ</t>
    </rPh>
    <phoneticPr fontId="2"/>
  </si>
  <si>
    <t>介護保険施設</t>
    <rPh sb="0" eb="2">
      <t>カイゴ</t>
    </rPh>
    <rPh sb="2" eb="4">
      <t>ホケン</t>
    </rPh>
    <rPh sb="4" eb="6">
      <t>シセツ</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</si>
  <si>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</si>
  <si>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</si>
  <si>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</si>
  <si>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訪問ﾘﾊﾋﾞﾘﾃｰｼｮﾝ</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</si>
  <si>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</si>
  <si>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</si>
  <si>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通所ﾘﾊﾋﾞﾘﾃｰｼｮﾝ</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</si>
  <si>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</si>
  <si>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</si>
  <si>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</si>
  <si>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</si>
  <si>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福祉用具販売</t>
    <rPh sb="0" eb="4">
      <t>フクシヨウグ</t>
    </rPh>
    <rPh sb="4" eb="6">
      <t>ハンバイ</t>
    </rPh>
    <phoneticPr fontId="2"/>
  </si>
  <si>
    <t>介護福祉施設</t>
    <rPh sb="0" eb="2">
      <t>カイゴ</t>
    </rPh>
    <rPh sb="2" eb="4">
      <t>フクシ</t>
    </rPh>
    <rPh sb="4" eb="6">
      <t>シセツ</t>
    </rPh>
    <phoneticPr fontId="2"/>
  </si>
  <si>
    <t>介護保健施設</t>
    <rPh sb="0" eb="2">
      <t>カイゴ</t>
    </rPh>
    <rPh sb="2" eb="4">
      <t>ホケン</t>
    </rPh>
    <rPh sb="4" eb="6">
      <t>シセツ</t>
    </rPh>
    <phoneticPr fontId="2"/>
  </si>
  <si>
    <t>介護療養型医療施設</t>
    <rPh sb="0" eb="5">
      <t>カイゴリョウヨウガタ</t>
    </rPh>
    <rPh sb="5" eb="7">
      <t>イリョウ</t>
    </rPh>
    <rPh sb="7" eb="9">
      <t>シセツ</t>
    </rPh>
    <phoneticPr fontId="2"/>
  </si>
  <si>
    <t>介護医療院</t>
    <rPh sb="0" eb="2">
      <t>カイゴ</t>
    </rPh>
    <rPh sb="2" eb="4">
      <t>イリョウ</t>
    </rPh>
    <rPh sb="4" eb="5">
      <t>イン</t>
    </rPh>
    <phoneticPr fontId="2"/>
  </si>
  <si>
    <t>注１</t>
    <rPh sb="0" eb="1">
      <t>チュウ</t>
    </rPh>
    <phoneticPr fontId="2"/>
  </si>
  <si>
    <t>この用紙は、変更事項に関わらず必ず添付してください。</t>
    <phoneticPr fontId="2"/>
  </si>
  <si>
    <t>注２　居宅サービスの指定を受けている場合は、上段に対象のサービス欄に○を記入してください。</t>
    <rPh sb="0" eb="1">
      <t>チュウ</t>
    </rPh>
    <phoneticPr fontId="2"/>
  </si>
  <si>
    <t>また、介護予防サービスの指定を受けている場合は、下段に対象のサービス欄に</t>
  </si>
  <si>
    <t>○を記入してください。</t>
  </si>
  <si>
    <t>（日本産業規格Ａ列４番）</t>
    <rPh sb="1" eb="3">
      <t>ニホン</t>
    </rPh>
    <rPh sb="3" eb="5">
      <t>サンギョウ</t>
    </rPh>
    <rPh sb="5" eb="7">
      <t>キカク</t>
    </rPh>
    <rPh sb="8" eb="9">
      <t>レツ</t>
    </rPh>
    <rPh sb="10" eb="11">
      <t>バン</t>
    </rPh>
    <phoneticPr fontId="2"/>
  </si>
  <si>
    <t>事　　業　　所　　一　　覧</t>
    <rPh sb="0" eb="1">
      <t>コト</t>
    </rPh>
    <rPh sb="3" eb="4">
      <t>ギョウ</t>
    </rPh>
    <rPh sb="6" eb="7">
      <t>ショ</t>
    </rPh>
    <rPh sb="9" eb="10">
      <t>イチ</t>
    </rPh>
    <rPh sb="12" eb="13">
      <t>ラン</t>
    </rPh>
    <phoneticPr fontId="2"/>
  </si>
  <si>
    <t>（参考様式）</t>
    <rPh sb="1" eb="3">
      <t>サンコウ</t>
    </rPh>
    <rPh sb="3" eb="5">
      <t>ヨウシキ</t>
    </rPh>
    <phoneticPr fontId="2"/>
  </si>
  <si>
    <t>事業者番号</t>
    <rPh sb="0" eb="3">
      <t>ジギョウシャ</t>
    </rPh>
    <rPh sb="3" eb="5">
      <t>バンゴウ</t>
    </rPh>
    <phoneticPr fontId="2"/>
  </si>
  <si>
    <t>(記入例）</t>
    <rPh sb="1" eb="3">
      <t>キニュウ</t>
    </rPh>
    <rPh sb="3" eb="4">
      <t>レイ</t>
    </rPh>
    <phoneticPr fontId="2"/>
  </si>
  <si>
    <t>※開設者(法人等)に変更があった場合に添付</t>
  </si>
  <si>
    <t>東京ヘルパーステーション　他別紙のとおり</t>
    <rPh sb="0" eb="2">
      <t>トウキョウ</t>
    </rPh>
    <rPh sb="13" eb="14">
      <t>タ</t>
    </rPh>
    <rPh sb="14" eb="16">
      <t>ベッシ</t>
    </rPh>
    <phoneticPr fontId="2"/>
  </si>
  <si>
    <t>ミヤコカイゴカブシキガイシャ</t>
    <phoneticPr fontId="2"/>
  </si>
  <si>
    <t>都介護　株式会社</t>
  </si>
  <si>
    <t>(郵便番号163－8001)</t>
    <rPh sb="1" eb="3">
      <t>ユウビン</t>
    </rPh>
    <rPh sb="3" eb="5">
      <t>バンゴウ</t>
    </rPh>
    <phoneticPr fontId="2"/>
  </si>
  <si>
    <t>東京都新宿区西新宿２丁目８番１号</t>
    <rPh sb="0" eb="3">
      <t>トウキョウト</t>
    </rPh>
    <rPh sb="3" eb="6">
      <t>シンジュクク</t>
    </rPh>
    <rPh sb="6" eb="7">
      <t>ニシ</t>
    </rPh>
    <rPh sb="7" eb="9">
      <t>シンジュク</t>
    </rPh>
    <rPh sb="10" eb="12">
      <t>チョウメ</t>
    </rPh>
    <rPh sb="13" eb="14">
      <t>バン</t>
    </rPh>
    <rPh sb="15" eb="16">
      <t>ゴウ</t>
    </rPh>
    <phoneticPr fontId="2"/>
  </si>
  <si>
    <t>03-111-1111</t>
  </si>
  <si>
    <t>03-111-1112</t>
    <phoneticPr fontId="2"/>
  </si>
  <si>
    <t>営利法人</t>
    <rPh sb="0" eb="2">
      <t>エイリ</t>
    </rPh>
    <rPh sb="2" eb="4">
      <t>ホウジン</t>
    </rPh>
    <phoneticPr fontId="2"/>
  </si>
  <si>
    <t>シンジュク　ハナコ</t>
    <phoneticPr fontId="2"/>
  </si>
  <si>
    <t>代表取締役</t>
    <rPh sb="0" eb="2">
      <t>ダイヒョウ</t>
    </rPh>
    <rPh sb="2" eb="5">
      <t>トリシマリヤク</t>
    </rPh>
    <phoneticPr fontId="2"/>
  </si>
  <si>
    <t>新宿　花子</t>
  </si>
  <si>
    <t>西暦　　　１９７１　年　　３　月　　１　日　</t>
    <rPh sb="0" eb="2">
      <t>セイレキ</t>
    </rPh>
    <rPh sb="10" eb="11">
      <t>ネン</t>
    </rPh>
    <rPh sb="15" eb="16">
      <t>ガツ</t>
    </rPh>
    <rPh sb="20" eb="21">
      <t>ヒ</t>
    </rPh>
    <phoneticPr fontId="2"/>
  </si>
  <si>
    <t>東京都千代田区神田１－１－１</t>
  </si>
  <si>
    <t>居宅サービス事業</t>
    <rPh sb="0" eb="2">
      <t>キョタク</t>
    </rPh>
    <rPh sb="6" eb="8">
      <t>ジギョウ</t>
    </rPh>
    <phoneticPr fontId="2"/>
  </si>
  <si>
    <t>特定施設入居者生活介護</t>
    <phoneticPr fontId="2"/>
  </si>
  <si>
    <t>福祉用具貸与</t>
    <phoneticPr fontId="2"/>
  </si>
  <si>
    <t>福祉用具販売</t>
    <rPh sb="4" eb="6">
      <t>ハンバイ</t>
    </rPh>
    <phoneticPr fontId="2"/>
  </si>
  <si>
    <t>○</t>
    <phoneticPr fontId="2"/>
  </si>
  <si>
    <t>　</t>
    <phoneticPr fontId="2"/>
  </si>
  <si>
    <t>注１　この用紙は、法人の名称・所在地、代表者氏名・住所の変更の場合に添付してください。</t>
    <rPh sb="0" eb="1">
      <t>チュウ</t>
    </rPh>
    <rPh sb="5" eb="7">
      <t>ヨウシ</t>
    </rPh>
    <rPh sb="22" eb="24">
      <t>シメイ</t>
    </rPh>
    <phoneticPr fontId="2"/>
  </si>
  <si>
    <t>　　　また、開設者が個人の場合は、変更があった場合に添付してください。</t>
    <rPh sb="6" eb="9">
      <t>カイセツシャ</t>
    </rPh>
    <rPh sb="10" eb="12">
      <t>コジン</t>
    </rPh>
    <rPh sb="13" eb="15">
      <t>バアイ</t>
    </rPh>
    <rPh sb="17" eb="19">
      <t>ヘンコウ</t>
    </rPh>
    <rPh sb="23" eb="25">
      <t>バアイ</t>
    </rPh>
    <rPh sb="26" eb="28">
      <t>テンプ</t>
    </rPh>
    <phoneticPr fontId="2"/>
  </si>
  <si>
    <t>注２　複数のサービスについて指定を受けている場合、事業者番号の一覧表を添付してください。</t>
    <rPh sb="0" eb="1">
      <t>チュウ</t>
    </rPh>
    <rPh sb="3" eb="5">
      <t>フクスウ</t>
    </rPh>
    <rPh sb="14" eb="16">
      <t>シテイ</t>
    </rPh>
    <rPh sb="17" eb="18">
      <t>ウ</t>
    </rPh>
    <rPh sb="22" eb="24">
      <t>バアイ</t>
    </rPh>
    <rPh sb="25" eb="27">
      <t>ジギョウ</t>
    </rPh>
    <rPh sb="27" eb="28">
      <t>シャ</t>
    </rPh>
    <rPh sb="28" eb="30">
      <t>バンゴウ</t>
    </rPh>
    <rPh sb="31" eb="33">
      <t>イチラン</t>
    </rPh>
    <rPh sb="33" eb="34">
      <t>ヒョウ</t>
    </rPh>
    <rPh sb="35" eb="37">
      <t>テンプ</t>
    </rPh>
    <phoneticPr fontId="2"/>
  </si>
  <si>
    <t>注３</t>
    <rPh sb="0" eb="1">
      <t>チュウ</t>
    </rPh>
    <phoneticPr fontId="2"/>
  </si>
  <si>
    <t>居宅サービスの指定を受けている場合は、上段に対象のサービス欄に○を記入してください。</t>
    <rPh sb="0" eb="1">
      <t>キョ</t>
    </rPh>
    <rPh sb="1" eb="2">
      <t>タク</t>
    </rPh>
    <rPh sb="7" eb="9">
      <t>シテイ</t>
    </rPh>
    <rPh sb="10" eb="11">
      <t>ウ</t>
    </rPh>
    <rPh sb="15" eb="17">
      <t>バアイ</t>
    </rPh>
    <rPh sb="19" eb="21">
      <t>ジョウダン</t>
    </rPh>
    <rPh sb="22" eb="24">
      <t>タイショウ</t>
    </rPh>
    <rPh sb="29" eb="30">
      <t>ラン</t>
    </rPh>
    <rPh sb="33" eb="35">
      <t>キニュウ</t>
    </rPh>
    <phoneticPr fontId="2"/>
  </si>
  <si>
    <t>また、介護予防サービスの指定を受けている場合は、下段に対象のサービス欄に</t>
    <rPh sb="3" eb="5">
      <t>カイゴ</t>
    </rPh>
    <rPh sb="5" eb="7">
      <t>ヨボウ</t>
    </rPh>
    <rPh sb="12" eb="14">
      <t>シテイ</t>
    </rPh>
    <rPh sb="15" eb="16">
      <t>ウ</t>
    </rPh>
    <rPh sb="20" eb="22">
      <t>バアイ</t>
    </rPh>
    <rPh sb="24" eb="26">
      <t>ゲダン</t>
    </rPh>
    <rPh sb="27" eb="29">
      <t>タイショウ</t>
    </rPh>
    <rPh sb="34" eb="35">
      <t>ラン</t>
    </rPh>
    <phoneticPr fontId="2"/>
  </si>
  <si>
    <r>
      <t>（日本</t>
    </r>
    <r>
      <rPr>
        <sz val="11"/>
        <rFont val="ＭＳ ゴシック"/>
        <family val="3"/>
        <charset val="128"/>
      </rPr>
      <t>産業規格Ａ列４番）</t>
    </r>
    <rPh sb="1" eb="3">
      <t>ニホン</t>
    </rPh>
    <rPh sb="3" eb="5">
      <t>サンギョウ</t>
    </rPh>
    <rPh sb="5" eb="7">
      <t>キカク</t>
    </rPh>
    <rPh sb="8" eb="9">
      <t>レツ</t>
    </rPh>
    <rPh sb="10" eb="11">
      <t>バン</t>
    </rPh>
    <phoneticPr fontId="2"/>
  </si>
  <si>
    <t>（記入例）</t>
    <rPh sb="1" eb="3">
      <t>キニュウ</t>
    </rPh>
    <rPh sb="3" eb="4">
      <t>レイ</t>
    </rPh>
    <phoneticPr fontId="2"/>
  </si>
  <si>
    <t>東京ヘルパーステーション　</t>
    <rPh sb="0" eb="2">
      <t>トウキョウ</t>
    </rPh>
    <phoneticPr fontId="2"/>
  </si>
  <si>
    <t>東京ヘルパーステーション　　　千代田事業所</t>
    <rPh sb="0" eb="2">
      <t>トウキョウ</t>
    </rPh>
    <rPh sb="15" eb="18">
      <t>チヨダ</t>
    </rPh>
    <rPh sb="18" eb="21">
      <t>ジギョウショ</t>
    </rPh>
    <phoneticPr fontId="2"/>
  </si>
  <si>
    <t>東京ヘルパーステーション　　　墨田事業所</t>
    <rPh sb="0" eb="2">
      <t>トウキョウ</t>
    </rPh>
    <rPh sb="15" eb="17">
      <t>スミダ</t>
    </rPh>
    <rPh sb="17" eb="20">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</si>
</sst>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
    <numFmt numFmtId="178" formatCode="#,##0.0#"/>
    <numFmt numFmtId="179" formatCode="#,##0.##"/>
    <numFmt numFmtId="180" formatCode="#,##0.0&quot;人&quot;"/>
    <numFmt numFmtId="181" formatCode="#,##0&quot;人&quot;"/>
  </numFmts>
  <fonts count="69" x14ac:knownFonts="1">
    <font>
      <sz val="11"/>
      <name val="ＭＳ 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0"/>
      <name val="ＭＳ Ｐゴシック"/>
      <family val="3"/>
      <charset val="128"/>
      <scheme val="minor"/>
    </font>
    <font>
      <sz val="6"/>
      <name val="ＭＳ Ｐゴシック"/>
      <family val="2"/>
      <charset val="128"/>
      <scheme val="minor"/>
    </font>
    <font>
      <sz val="9"/>
      <color rgb="FF000000"/>
      <name val="Meiryo UI"/>
      <family val="3"/>
      <charset val="128"/>
    </font>
    <font>
      <sz val="10"/>
      <color rgb="FF000000"/>
      <name val="Times New Roman"/>
      <family val="1"/>
    </font>
    <font>
      <b/>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1"/>
      <name val="ＭＳ ゴシック"/>
      <family val="3"/>
      <charset val="128"/>
    </font>
    <font>
      <sz val="12"/>
      <name val="ＭＳ ゴシック"/>
      <family val="3"/>
      <charset val="128"/>
    </font>
    <font>
      <sz val="14"/>
      <name val="ＭＳ ゴシック"/>
      <family val="3"/>
      <charset val="128"/>
    </font>
    <font>
      <u/>
      <sz val="11"/>
      <name val="ＭＳ ゴシック"/>
      <family val="3"/>
      <charset val="128"/>
    </font>
    <font>
      <b/>
      <sz val="14"/>
      <name val="ＭＳ ゴシック"/>
      <family val="3"/>
      <charset val="128"/>
    </font>
    <font>
      <sz val="9"/>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double">
        <color indexed="64"/>
      </left>
      <right/>
      <top style="medium">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26" fillId="4" borderId="0" applyNumberFormat="0" applyBorder="0" applyAlignment="0" applyProtection="0">
      <alignment vertical="center"/>
    </xf>
    <xf numFmtId="0" fontId="4" fillId="0" borderId="0" applyProtection="0"/>
    <xf numFmtId="0" fontId="5" fillId="0" borderId="0" applyBorder="0"/>
    <xf numFmtId="0" fontId="4" fillId="0" borderId="0"/>
    <xf numFmtId="0" fontId="5" fillId="0" borderId="0" applyBorder="0"/>
    <xf numFmtId="0" fontId="31" fillId="0" borderId="0"/>
    <xf numFmtId="0" fontId="1" fillId="0" borderId="0">
      <alignment vertical="center"/>
    </xf>
    <xf numFmtId="38" fontId="1" fillId="0" borderId="0" applyFont="0" applyFill="0" applyBorder="0" applyAlignment="0" applyProtection="0">
      <alignment vertical="center"/>
    </xf>
    <xf numFmtId="0" fontId="59" fillId="0" borderId="0"/>
    <xf numFmtId="0" fontId="4" fillId="0" borderId="0">
      <alignment vertical="center"/>
    </xf>
  </cellStyleXfs>
  <cellXfs count="741">
    <xf numFmtId="0" fontId="0" fillId="0" borderId="0" xfId="0"/>
    <xf numFmtId="49" fontId="27" fillId="0" borderId="0" xfId="44" applyNumberFormat="1" applyFont="1" applyFill="1" applyAlignment="1">
      <alignment horizontal="left" vertical="center"/>
    </xf>
    <xf numFmtId="49" fontId="4" fillId="0" borderId="0" xfId="44" applyNumberFormat="1" applyFont="1" applyFill="1" applyAlignment="1">
      <alignment vertical="center"/>
    </xf>
    <xf numFmtId="49" fontId="7" fillId="0" borderId="0" xfId="44" applyNumberFormat="1" applyFont="1" applyFill="1" applyAlignment="1">
      <alignment vertical="center"/>
    </xf>
    <xf numFmtId="49" fontId="4" fillId="0" borderId="0" xfId="44" applyNumberFormat="1" applyFont="1" applyFill="1" applyBorder="1" applyAlignment="1">
      <alignment vertical="center"/>
    </xf>
    <xf numFmtId="49" fontId="4" fillId="0" borderId="0" xfId="44" applyNumberFormat="1" applyFont="1" applyAlignment="1">
      <alignment vertical="center"/>
    </xf>
    <xf numFmtId="49" fontId="4" fillId="0" borderId="0" xfId="44" applyNumberFormat="1" applyFont="1" applyBorder="1" applyAlignment="1">
      <alignment vertical="center"/>
    </xf>
    <xf numFmtId="49" fontId="4" fillId="0" borderId="0" xfId="45" applyNumberFormat="1" applyFont="1" applyFill="1" applyBorder="1" applyAlignment="1">
      <alignment vertical="center"/>
    </xf>
    <xf numFmtId="49" fontId="4" fillId="0" borderId="0" xfId="45" applyNumberFormat="1" applyFont="1" applyBorder="1" applyAlignment="1">
      <alignment vertical="center"/>
    </xf>
    <xf numFmtId="49" fontId="27" fillId="0" borderId="0" xfId="44" applyNumberFormat="1" applyFont="1" applyFill="1" applyAlignment="1">
      <alignment vertical="center"/>
    </xf>
    <xf numFmtId="49" fontId="4" fillId="0" borderId="0" xfId="44" applyNumberFormat="1" applyFont="1" applyFill="1" applyAlignment="1">
      <alignment horizontal="right" vertical="center"/>
    </xf>
    <xf numFmtId="49" fontId="4" fillId="0" borderId="0" xfId="44" applyNumberFormat="1" applyFont="1" applyFill="1" applyAlignment="1">
      <alignment vertical="top"/>
    </xf>
    <xf numFmtId="49" fontId="4" fillId="0" borderId="18" xfId="45" applyNumberFormat="1" applyFont="1" applyFill="1" applyBorder="1" applyAlignment="1">
      <alignment horizontal="center" vertical="center"/>
    </xf>
    <xf numFmtId="49" fontId="4" fillId="0" borderId="62" xfId="45" applyNumberFormat="1" applyFont="1" applyFill="1" applyBorder="1" applyAlignment="1">
      <alignment horizontal="center" vertical="center"/>
    </xf>
    <xf numFmtId="49" fontId="4" fillId="0" borderId="63" xfId="45" applyNumberFormat="1" applyFont="1" applyFill="1" applyBorder="1" applyAlignment="1">
      <alignment horizontal="center" vertical="center"/>
    </xf>
    <xf numFmtId="49" fontId="4" fillId="0" borderId="19" xfId="45" applyNumberFormat="1" applyFont="1" applyFill="1" applyBorder="1" applyAlignment="1">
      <alignment horizontal="center" vertical="center"/>
    </xf>
    <xf numFmtId="49" fontId="4" fillId="0" borderId="64" xfId="45" applyNumberFormat="1" applyFont="1" applyFill="1" applyBorder="1" applyAlignment="1">
      <alignment horizontal="center" vertical="center"/>
    </xf>
    <xf numFmtId="49" fontId="4" fillId="0" borderId="0" xfId="44" applyNumberFormat="1" applyFont="1" applyBorder="1" applyAlignment="1">
      <alignment horizontal="center" vertical="center"/>
    </xf>
    <xf numFmtId="49" fontId="4" fillId="0" borderId="0" xfId="45" applyNumberFormat="1" applyFont="1" applyBorder="1" applyAlignment="1">
      <alignment horizontal="center" vertical="center"/>
    </xf>
    <xf numFmtId="49" fontId="6" fillId="0" borderId="19" xfId="44" applyNumberFormat="1" applyFont="1" applyFill="1" applyBorder="1" applyAlignment="1">
      <alignment vertical="center"/>
    </xf>
    <xf numFmtId="49" fontId="6" fillId="0" borderId="13" xfId="44" applyNumberFormat="1" applyFont="1" applyFill="1" applyBorder="1" applyAlignment="1">
      <alignment vertical="center"/>
    </xf>
    <xf numFmtId="49" fontId="6" fillId="0" borderId="0" xfId="44" applyNumberFormat="1" applyFont="1" applyFill="1" applyBorder="1" applyAlignment="1">
      <alignment vertical="center"/>
    </xf>
    <xf numFmtId="49" fontId="6" fillId="0" borderId="0" xfId="44" applyNumberFormat="1" applyFont="1" applyBorder="1" applyAlignment="1">
      <alignment vertical="center"/>
    </xf>
    <xf numFmtId="49" fontId="6" fillId="0" borderId="12" xfId="44" applyNumberFormat="1" applyFont="1" applyFill="1" applyBorder="1" applyAlignment="1">
      <alignment vertical="center"/>
    </xf>
    <xf numFmtId="49" fontId="6" fillId="0" borderId="11" xfId="44" applyNumberFormat="1" applyFont="1" applyFill="1" applyBorder="1" applyAlignment="1">
      <alignment vertical="center"/>
    </xf>
    <xf numFmtId="49" fontId="6" fillId="0" borderId="10" xfId="44" applyNumberFormat="1" applyFont="1" applyFill="1" applyBorder="1" applyAlignment="1">
      <alignment vertical="center"/>
    </xf>
    <xf numFmtId="49" fontId="6" fillId="0" borderId="18" xfId="44" applyNumberFormat="1" applyFont="1" applyFill="1" applyBorder="1" applyAlignment="1">
      <alignment vertical="center"/>
    </xf>
    <xf numFmtId="49" fontId="6" fillId="0" borderId="20" xfId="44" applyNumberFormat="1" applyFont="1" applyFill="1" applyBorder="1" applyAlignment="1">
      <alignment vertical="center"/>
    </xf>
    <xf numFmtId="49" fontId="6" fillId="0" borderId="14" xfId="44" applyNumberFormat="1" applyFont="1" applyFill="1" applyBorder="1" applyAlignment="1">
      <alignment vertical="center"/>
    </xf>
    <xf numFmtId="49" fontId="6" fillId="0" borderId="18" xfId="44" applyNumberFormat="1" applyFont="1" applyFill="1" applyBorder="1" applyAlignment="1">
      <alignment horizontal="left" vertical="center"/>
    </xf>
    <xf numFmtId="49" fontId="6" fillId="0" borderId="19" xfId="44" applyNumberFormat="1" applyFont="1" applyBorder="1" applyAlignment="1">
      <alignment vertical="center"/>
    </xf>
    <xf numFmtId="49" fontId="6" fillId="0" borderId="15" xfId="44" applyNumberFormat="1" applyFont="1" applyFill="1" applyBorder="1" applyAlignment="1">
      <alignment vertical="center"/>
    </xf>
    <xf numFmtId="49" fontId="6" fillId="0" borderId="16" xfId="44" applyNumberFormat="1" applyFont="1" applyFill="1" applyBorder="1" applyAlignment="1">
      <alignment vertical="center"/>
    </xf>
    <xf numFmtId="49" fontId="6" fillId="0" borderId="17" xfId="44" applyNumberFormat="1" applyFont="1" applyFill="1" applyBorder="1" applyAlignment="1">
      <alignment vertical="center"/>
    </xf>
    <xf numFmtId="49" fontId="27" fillId="0" borderId="0" xfId="44" applyNumberFormat="1" applyFont="1" applyBorder="1" applyAlignment="1">
      <alignment vertical="center" wrapText="1"/>
    </xf>
    <xf numFmtId="49" fontId="6" fillId="0" borderId="0" xfId="46" applyNumberFormat="1" applyFont="1" applyFill="1" applyBorder="1" applyAlignment="1">
      <alignment horizontal="right" vertical="center"/>
    </xf>
    <xf numFmtId="0" fontId="4" fillId="24" borderId="0" xfId="44" applyFont="1" applyFill="1" applyAlignment="1">
      <alignment horizontal="right" vertical="center"/>
    </xf>
    <xf numFmtId="49" fontId="6" fillId="0" borderId="0" xfId="46" applyNumberFormat="1" applyFont="1" applyFill="1" applyBorder="1" applyAlignment="1">
      <alignment vertical="center"/>
    </xf>
    <xf numFmtId="49" fontId="6" fillId="0" borderId="0" xfId="44" applyNumberFormat="1" applyFont="1" applyFill="1" applyBorder="1" applyAlignment="1">
      <alignment horizontal="center" vertical="center"/>
    </xf>
    <xf numFmtId="49" fontId="4" fillId="0" borderId="0" xfId="44" applyNumberFormat="1" applyFont="1" applyBorder="1" applyAlignment="1">
      <alignment horizontal="left" vertical="center"/>
    </xf>
    <xf numFmtId="49" fontId="4" fillId="0" borderId="0" xfId="46" applyNumberFormat="1" applyFont="1" applyBorder="1" applyAlignment="1">
      <alignment horizontal="left" vertical="center"/>
    </xf>
    <xf numFmtId="49" fontId="6" fillId="0" borderId="0" xfId="46" applyNumberFormat="1" applyFont="1" applyBorder="1" applyAlignment="1">
      <alignment horizontal="left" vertical="center"/>
    </xf>
    <xf numFmtId="49" fontId="4" fillId="0" borderId="0" xfId="46" applyNumberFormat="1" applyFont="1" applyBorder="1" applyAlignment="1">
      <alignment vertical="center"/>
    </xf>
    <xf numFmtId="0" fontId="28" fillId="24" borderId="0" xfId="47" applyFont="1" applyFill="1" applyBorder="1" applyAlignment="1">
      <alignment horizontal="left" vertical="center"/>
    </xf>
    <xf numFmtId="0" fontId="33" fillId="24" borderId="73" xfId="47" applyFont="1" applyFill="1" applyBorder="1" applyAlignment="1">
      <alignment vertical="center" wrapText="1"/>
    </xf>
    <xf numFmtId="0" fontId="33" fillId="24" borderId="0" xfId="47" applyFont="1" applyFill="1" applyBorder="1" applyAlignment="1">
      <alignment horizontal="center" vertical="center" wrapText="1"/>
    </xf>
    <xf numFmtId="0" fontId="28" fillId="24" borderId="0" xfId="47" applyFont="1" applyFill="1" applyBorder="1" applyAlignment="1">
      <alignment vertical="center"/>
    </xf>
    <xf numFmtId="0" fontId="33" fillId="24" borderId="0" xfId="47" applyFont="1" applyFill="1" applyBorder="1" applyAlignment="1">
      <alignment vertical="center" wrapText="1"/>
    </xf>
    <xf numFmtId="0" fontId="33" fillId="24" borderId="23" xfId="47" applyFont="1" applyFill="1" applyBorder="1" applyAlignment="1">
      <alignment vertical="center" wrapText="1"/>
    </xf>
    <xf numFmtId="0" fontId="33" fillId="24" borderId="13" xfId="47" applyFont="1" applyFill="1" applyBorder="1" applyAlignment="1">
      <alignment vertical="center" wrapText="1"/>
    </xf>
    <xf numFmtId="0" fontId="33" fillId="24" borderId="81" xfId="47" applyFont="1" applyFill="1" applyBorder="1" applyAlignment="1">
      <alignment vertical="center"/>
    </xf>
    <xf numFmtId="0" fontId="33" fillId="24" borderId="69" xfId="47" applyFont="1" applyFill="1" applyBorder="1" applyAlignment="1">
      <alignment vertical="center" wrapText="1"/>
    </xf>
    <xf numFmtId="0" fontId="33" fillId="24" borderId="82" xfId="47" applyFont="1" applyFill="1" applyBorder="1" applyAlignment="1">
      <alignment vertical="center" wrapText="1"/>
    </xf>
    <xf numFmtId="0" fontId="33" fillId="24" borderId="81" xfId="47" applyFont="1" applyFill="1" applyBorder="1" applyAlignment="1">
      <alignment horizontal="left" vertical="center"/>
    </xf>
    <xf numFmtId="0" fontId="33" fillId="24" borderId="69" xfId="47" applyFont="1" applyFill="1" applyBorder="1" applyAlignment="1">
      <alignment horizontal="left" vertical="center" wrapText="1"/>
    </xf>
    <xf numFmtId="0" fontId="33" fillId="24" borderId="82" xfId="47" applyFont="1" applyFill="1" applyBorder="1" applyAlignment="1">
      <alignment horizontal="left" vertical="center" wrapText="1"/>
    </xf>
    <xf numFmtId="0" fontId="33" fillId="24" borderId="73" xfId="47" applyFont="1" applyFill="1" applyBorder="1" applyAlignment="1">
      <alignment horizontal="center" vertical="center" wrapText="1"/>
    </xf>
    <xf numFmtId="0" fontId="33" fillId="24" borderId="73" xfId="47" applyFont="1" applyFill="1" applyBorder="1" applyAlignment="1">
      <alignment vertical="top" wrapText="1"/>
    </xf>
    <xf numFmtId="0" fontId="28" fillId="24" borderId="0" xfId="47" applyFont="1" applyFill="1" applyBorder="1" applyAlignment="1">
      <alignment horizontal="left" vertical="center" indent="4"/>
    </xf>
    <xf numFmtId="0" fontId="35" fillId="0" borderId="0" xfId="48" applyFont="1">
      <alignment vertical="center"/>
    </xf>
    <xf numFmtId="0" fontId="35" fillId="0" borderId="0" xfId="48" applyFont="1" applyAlignment="1">
      <alignment horizontal="left" vertical="center"/>
    </xf>
    <xf numFmtId="0" fontId="36" fillId="0" borderId="0" xfId="48" applyFont="1" applyAlignment="1">
      <alignment horizontal="left" vertical="center"/>
    </xf>
    <xf numFmtId="0" fontId="36" fillId="0" borderId="0" xfId="48" applyFont="1" applyAlignment="1">
      <alignment horizontal="right" vertical="center"/>
    </xf>
    <xf numFmtId="0" fontId="36" fillId="0" borderId="0" xfId="48" applyFont="1">
      <alignment vertical="center"/>
    </xf>
    <xf numFmtId="0" fontId="36" fillId="0" borderId="0" xfId="48" applyFont="1" applyFill="1" applyAlignment="1">
      <alignment horizontal="right" vertical="center"/>
    </xf>
    <xf numFmtId="0" fontId="36" fillId="0" borderId="0" xfId="48" applyFont="1" applyFill="1" applyAlignment="1">
      <alignment vertical="center"/>
    </xf>
    <xf numFmtId="0" fontId="36" fillId="24" borderId="0" xfId="48" applyFont="1" applyFill="1" applyAlignment="1">
      <alignment vertical="center"/>
    </xf>
    <xf numFmtId="0" fontId="36" fillId="24" borderId="0" xfId="48" applyFont="1" applyFill="1">
      <alignment vertical="center"/>
    </xf>
    <xf numFmtId="0" fontId="36" fillId="24" borderId="0" xfId="48" applyFont="1" applyFill="1" applyAlignment="1">
      <alignment horizontal="center" vertical="center"/>
    </xf>
    <xf numFmtId="0" fontId="35" fillId="24" borderId="0" xfId="48" quotePrefix="1" applyFont="1" applyFill="1" applyBorder="1" applyAlignment="1">
      <alignment vertical="center"/>
    </xf>
    <xf numFmtId="0" fontId="36" fillId="0" borderId="0" xfId="48" applyFont="1" applyProtection="1">
      <alignment vertical="center"/>
    </xf>
    <xf numFmtId="0" fontId="36" fillId="0" borderId="0" xfId="48" applyFont="1" applyAlignment="1" applyProtection="1">
      <alignment horizontal="left" vertical="center"/>
    </xf>
    <xf numFmtId="0" fontId="36" fillId="0" borderId="0" xfId="48" applyFont="1" applyAlignment="1" applyProtection="1">
      <alignment horizontal="right" vertical="center"/>
    </xf>
    <xf numFmtId="0" fontId="36" fillId="24" borderId="0" xfId="48" applyFont="1" applyFill="1" applyAlignment="1" applyProtection="1">
      <alignment vertical="center"/>
    </xf>
    <xf numFmtId="0" fontId="36" fillId="24" borderId="0" xfId="48" applyFont="1" applyFill="1" applyProtection="1">
      <alignment vertical="center"/>
    </xf>
    <xf numFmtId="0" fontId="36" fillId="24" borderId="0" xfId="48" applyFont="1" applyFill="1" applyAlignment="1" applyProtection="1">
      <alignment horizontal="center" vertical="center"/>
    </xf>
    <xf numFmtId="0" fontId="36" fillId="0" borderId="0" xfId="48" applyFont="1" applyAlignment="1" applyProtection="1">
      <alignment horizontal="center" vertical="center"/>
    </xf>
    <xf numFmtId="0" fontId="35" fillId="0" borderId="0" xfId="48" applyFont="1" applyProtection="1">
      <alignment vertical="center"/>
    </xf>
    <xf numFmtId="0" fontId="35" fillId="0" borderId="0" xfId="48" applyFont="1" applyAlignment="1">
      <alignment horizontal="right" vertical="center"/>
    </xf>
    <xf numFmtId="0" fontId="35" fillId="0" borderId="0" xfId="48" applyFont="1" applyBorder="1" applyAlignment="1" applyProtection="1">
      <alignment horizontal="left" vertical="center"/>
    </xf>
    <xf numFmtId="0" fontId="35" fillId="0" borderId="0" xfId="48" applyFont="1" applyBorder="1" applyAlignment="1" applyProtection="1">
      <alignment vertical="center"/>
    </xf>
    <xf numFmtId="20" fontId="35" fillId="24" borderId="0" xfId="48" applyNumberFormat="1" applyFont="1" applyFill="1" applyBorder="1" applyAlignment="1" applyProtection="1">
      <alignment vertical="center"/>
    </xf>
    <xf numFmtId="0" fontId="35" fillId="24" borderId="0" xfId="48" applyFont="1" applyFill="1" applyBorder="1" applyAlignment="1" applyProtection="1">
      <alignment horizontal="center" vertical="center"/>
    </xf>
    <xf numFmtId="0" fontId="35" fillId="24" borderId="0" xfId="48" applyFont="1" applyFill="1" applyBorder="1" applyAlignment="1" applyProtection="1">
      <alignment vertical="center"/>
    </xf>
    <xf numFmtId="0" fontId="37" fillId="0" borderId="0" xfId="48" applyFont="1">
      <alignment vertical="center"/>
    </xf>
    <xf numFmtId="0" fontId="35" fillId="0" borderId="0" xfId="48" applyFont="1" applyBorder="1" applyAlignment="1" applyProtection="1">
      <alignment horizontal="center" vertical="center"/>
    </xf>
    <xf numFmtId="0" fontId="35" fillId="0" borderId="0" xfId="48" applyFont="1" applyAlignment="1" applyProtection="1">
      <alignment horizontal="right" vertical="center"/>
    </xf>
    <xf numFmtId="0" fontId="35" fillId="24" borderId="0" xfId="48" applyFont="1" applyFill="1" applyBorder="1" applyAlignment="1" applyProtection="1">
      <alignment horizontal="left" vertical="center"/>
    </xf>
    <xf numFmtId="20" fontId="35" fillId="0" borderId="0" xfId="48" applyNumberFormat="1" applyFont="1" applyBorder="1" applyAlignment="1" applyProtection="1">
      <alignment vertical="center"/>
    </xf>
    <xf numFmtId="0" fontId="35" fillId="0" borderId="0" xfId="48" applyFont="1" applyBorder="1" applyAlignment="1" applyProtection="1">
      <alignment horizontal="right" vertical="center"/>
    </xf>
    <xf numFmtId="177" fontId="35" fillId="0" borderId="0" xfId="48" applyNumberFormat="1" applyFont="1" applyBorder="1" applyAlignment="1" applyProtection="1">
      <alignment vertical="center"/>
    </xf>
    <xf numFmtId="0" fontId="37" fillId="0" borderId="0" xfId="48" applyFont="1" applyBorder="1" applyAlignment="1" applyProtection="1">
      <alignment horizontal="left" vertical="center"/>
    </xf>
    <xf numFmtId="0" fontId="35" fillId="0" borderId="0" xfId="48" applyFont="1" applyBorder="1" applyProtection="1">
      <alignment vertical="center"/>
    </xf>
    <xf numFmtId="0" fontId="35" fillId="0" borderId="0" xfId="48" applyFont="1" applyAlignment="1" applyProtection="1">
      <alignment horizontal="center" vertical="center"/>
    </xf>
    <xf numFmtId="0" fontId="38" fillId="0" borderId="0" xfId="48" applyFont="1" applyProtection="1">
      <alignment vertical="center"/>
    </xf>
    <xf numFmtId="0" fontId="38" fillId="0" borderId="0" xfId="48" applyFont="1" applyAlignment="1" applyProtection="1">
      <alignment horizontal="left" vertical="center"/>
    </xf>
    <xf numFmtId="0" fontId="38" fillId="0" borderId="0" xfId="48" applyFont="1">
      <alignment vertical="center"/>
    </xf>
    <xf numFmtId="0" fontId="38" fillId="0" borderId="0" xfId="48" applyFont="1" applyAlignment="1">
      <alignment horizontal="left" vertical="center"/>
    </xf>
    <xf numFmtId="0" fontId="38" fillId="0" borderId="0" xfId="48" applyFont="1" applyAlignment="1">
      <alignment horizontal="right" vertical="center"/>
    </xf>
    <xf numFmtId="0" fontId="35" fillId="0" borderId="58" xfId="48" applyFont="1" applyBorder="1" applyAlignment="1">
      <alignment horizontal="center" vertical="center" wrapText="1"/>
    </xf>
    <xf numFmtId="0" fontId="35" fillId="0" borderId="57" xfId="48" applyFont="1" applyBorder="1" applyAlignment="1">
      <alignment horizontal="center" vertical="center" wrapText="1"/>
    </xf>
    <xf numFmtId="0" fontId="35" fillId="0" borderId="28" xfId="48" applyFont="1" applyBorder="1" applyAlignment="1">
      <alignment vertical="center" wrapText="1"/>
    </xf>
    <xf numFmtId="0" fontId="35" fillId="0" borderId="53" xfId="48" applyFont="1" applyBorder="1" applyAlignment="1">
      <alignment vertical="center" wrapText="1"/>
    </xf>
    <xf numFmtId="0" fontId="35" fillId="0" borderId="13" xfId="48" applyFont="1" applyBorder="1" applyAlignment="1">
      <alignment horizontal="center" vertical="center" wrapText="1"/>
    </xf>
    <xf numFmtId="0" fontId="35" fillId="0" borderId="14" xfId="48" applyFont="1" applyBorder="1" applyAlignment="1">
      <alignment horizontal="center" vertical="center" wrapText="1"/>
    </xf>
    <xf numFmtId="0" fontId="35" fillId="0" borderId="0" xfId="48" applyFont="1" applyBorder="1" applyAlignment="1">
      <alignment vertical="center" wrapText="1"/>
    </xf>
    <xf numFmtId="0" fontId="35" fillId="0" borderId="23" xfId="48" applyFont="1" applyBorder="1" applyAlignment="1">
      <alignment vertical="center" wrapText="1"/>
    </xf>
    <xf numFmtId="0" fontId="37" fillId="0" borderId="20" xfId="48" applyFont="1" applyBorder="1" applyAlignment="1">
      <alignment horizontal="center" vertical="center"/>
    </xf>
    <xf numFmtId="0" fontId="37" fillId="0" borderId="37" xfId="48" applyFont="1" applyBorder="1" applyAlignment="1">
      <alignment horizontal="center" vertical="center"/>
    </xf>
    <xf numFmtId="0" fontId="37" fillId="0" borderId="38" xfId="48" applyFont="1" applyBorder="1" applyAlignment="1">
      <alignment horizontal="center" vertical="center"/>
    </xf>
    <xf numFmtId="0" fontId="37" fillId="0" borderId="36" xfId="48" applyFont="1" applyBorder="1" applyAlignment="1">
      <alignment horizontal="center" vertical="center"/>
    </xf>
    <xf numFmtId="0" fontId="37" fillId="0" borderId="36" xfId="48" applyFont="1" applyFill="1" applyBorder="1" applyAlignment="1">
      <alignment horizontal="center" vertical="center"/>
    </xf>
    <xf numFmtId="0" fontId="37" fillId="0" borderId="37" xfId="48" applyFont="1" applyFill="1" applyBorder="1" applyAlignment="1">
      <alignment horizontal="center" vertical="center"/>
    </xf>
    <xf numFmtId="0" fontId="37" fillId="0" borderId="38" xfId="48" applyFont="1" applyFill="1" applyBorder="1" applyAlignment="1">
      <alignment horizontal="center" vertical="center"/>
    </xf>
    <xf numFmtId="0" fontId="35" fillId="0" borderId="111" xfId="48" applyFont="1" applyBorder="1" applyAlignment="1">
      <alignment horizontal="center" vertical="center" wrapText="1"/>
    </xf>
    <xf numFmtId="0" fontId="35" fillId="0" borderId="110" xfId="48" applyFont="1" applyBorder="1" applyAlignment="1">
      <alignment horizontal="center" vertical="center" wrapText="1"/>
    </xf>
    <xf numFmtId="0" fontId="35" fillId="0" borderId="56" xfId="48" applyFont="1" applyBorder="1" applyAlignment="1">
      <alignment vertical="center" wrapText="1"/>
    </xf>
    <xf numFmtId="0" fontId="35" fillId="0" borderId="51" xfId="48" applyFont="1" applyBorder="1" applyAlignment="1">
      <alignment vertical="center" wrapText="1"/>
    </xf>
    <xf numFmtId="0" fontId="37" fillId="0" borderId="26" xfId="48" applyNumberFormat="1" applyFont="1" applyFill="1" applyBorder="1" applyAlignment="1">
      <alignment horizontal="center" vertical="center" wrapText="1"/>
    </xf>
    <xf numFmtId="0" fontId="37" fillId="0" borderId="46" xfId="48" applyNumberFormat="1" applyFont="1" applyFill="1" applyBorder="1" applyAlignment="1">
      <alignment horizontal="center" vertical="center" wrapText="1"/>
    </xf>
    <xf numFmtId="0" fontId="37" fillId="0" borderId="47" xfId="48" applyNumberFormat="1" applyFont="1" applyFill="1" applyBorder="1" applyAlignment="1">
      <alignment horizontal="center" vertical="center" wrapText="1"/>
    </xf>
    <xf numFmtId="0" fontId="37" fillId="0" borderId="45" xfId="48" applyNumberFormat="1" applyFont="1" applyFill="1" applyBorder="1" applyAlignment="1">
      <alignment horizontal="center" vertical="center" wrapText="1"/>
    </xf>
    <xf numFmtId="0" fontId="35" fillId="24" borderId="58" xfId="48" applyFont="1" applyFill="1" applyBorder="1" applyAlignment="1" applyProtection="1">
      <alignment horizontal="center" vertical="center" shrinkToFit="1"/>
    </xf>
    <xf numFmtId="0" fontId="35" fillId="24" borderId="57" xfId="48" applyFont="1" applyFill="1" applyBorder="1" applyAlignment="1" applyProtection="1">
      <alignment horizontal="center" vertical="center" shrinkToFit="1"/>
    </xf>
    <xf numFmtId="0" fontId="38" fillId="0" borderId="58" xfId="48" applyFont="1" applyBorder="1" applyAlignment="1">
      <alignment vertical="center"/>
    </xf>
    <xf numFmtId="0" fontId="38" fillId="0" borderId="28" xfId="48" applyFont="1" applyBorder="1" applyAlignment="1">
      <alignment vertical="center"/>
    </xf>
    <xf numFmtId="0" fontId="38" fillId="0" borderId="53" xfId="48" applyFont="1" applyBorder="1" applyAlignment="1">
      <alignment vertical="center"/>
    </xf>
    <xf numFmtId="0" fontId="35" fillId="26" borderId="113" xfId="48" applyFont="1" applyFill="1" applyBorder="1" applyAlignment="1" applyProtection="1">
      <alignment horizontal="center" vertical="center" shrinkToFit="1"/>
      <protection locked="0"/>
    </xf>
    <xf numFmtId="0" fontId="35" fillId="26" borderId="114" xfId="48" applyFont="1" applyFill="1" applyBorder="1" applyAlignment="1" applyProtection="1">
      <alignment horizontal="center" vertical="center" shrinkToFit="1"/>
      <protection locked="0"/>
    </xf>
    <xf numFmtId="0" fontId="35" fillId="26" borderId="115" xfId="48" applyFont="1" applyFill="1" applyBorder="1" applyAlignment="1" applyProtection="1">
      <alignment horizontal="center" vertical="center" shrinkToFit="1"/>
      <protection locked="0"/>
    </xf>
    <xf numFmtId="0" fontId="35" fillId="24" borderId="13" xfId="48" applyFont="1" applyFill="1" applyBorder="1" applyAlignment="1" applyProtection="1">
      <alignment horizontal="center" vertical="center" shrinkToFit="1"/>
    </xf>
    <xf numFmtId="0" fontId="35" fillId="24" borderId="14" xfId="48" applyFont="1" applyFill="1" applyBorder="1" applyAlignment="1" applyProtection="1">
      <alignment horizontal="center" vertical="center" shrinkToFit="1"/>
    </xf>
    <xf numFmtId="0" fontId="38" fillId="0" borderId="119" xfId="48" applyFont="1" applyBorder="1" applyAlignment="1">
      <alignment vertical="center"/>
    </xf>
    <xf numFmtId="0" fontId="38" fillId="0" borderId="120" xfId="48" applyFont="1" applyBorder="1" applyAlignment="1">
      <alignment vertical="center"/>
    </xf>
    <xf numFmtId="0" fontId="38" fillId="0" borderId="121" xfId="48" applyFont="1" applyBorder="1" applyAlignment="1">
      <alignment vertical="center"/>
    </xf>
    <xf numFmtId="178" fontId="35" fillId="0" borderId="122" xfId="48" applyNumberFormat="1" applyFont="1" applyBorder="1" applyAlignment="1">
      <alignment horizontal="center" vertical="center" shrinkToFit="1"/>
    </xf>
    <xf numFmtId="178" fontId="35" fillId="0" borderId="123" xfId="48" applyNumberFormat="1" applyFont="1" applyBorder="1" applyAlignment="1">
      <alignment horizontal="center" vertical="center" shrinkToFit="1"/>
    </xf>
    <xf numFmtId="178" fontId="35" fillId="0" borderId="124" xfId="48" applyNumberFormat="1" applyFont="1" applyBorder="1" applyAlignment="1">
      <alignment horizontal="center" vertical="center" shrinkToFit="1"/>
    </xf>
    <xf numFmtId="0" fontId="35" fillId="24" borderId="10" xfId="48" applyFont="1" applyFill="1" applyBorder="1" applyAlignment="1" applyProtection="1">
      <alignment horizontal="center" vertical="center" shrinkToFit="1"/>
    </xf>
    <xf numFmtId="0" fontId="35" fillId="24" borderId="11" xfId="48" applyFont="1" applyFill="1" applyBorder="1" applyAlignment="1" applyProtection="1">
      <alignment horizontal="center" vertical="center" shrinkToFit="1"/>
    </xf>
    <xf numFmtId="0" fontId="38" fillId="0" borderId="10" xfId="48" applyFont="1" applyBorder="1" applyAlignment="1">
      <alignment vertical="center"/>
    </xf>
    <xf numFmtId="0" fontId="38" fillId="0" borderId="12" xfId="48" applyFont="1" applyBorder="1" applyAlignment="1">
      <alignment vertical="center"/>
    </xf>
    <xf numFmtId="0" fontId="38" fillId="0" borderId="22" xfId="48" applyFont="1" applyBorder="1" applyAlignment="1">
      <alignment vertical="center"/>
    </xf>
    <xf numFmtId="0" fontId="35" fillId="26" borderId="127" xfId="48" applyFont="1" applyFill="1" applyBorder="1" applyAlignment="1" applyProtection="1">
      <alignment horizontal="center" vertical="center" shrinkToFit="1"/>
      <protection locked="0"/>
    </xf>
    <xf numFmtId="0" fontId="35" fillId="26" borderId="128" xfId="48" applyFont="1" applyFill="1" applyBorder="1" applyAlignment="1" applyProtection="1">
      <alignment horizontal="center" vertical="center" shrinkToFit="1"/>
      <protection locked="0"/>
    </xf>
    <xf numFmtId="0" fontId="35" fillId="26" borderId="129" xfId="48" applyFont="1" applyFill="1" applyBorder="1" applyAlignment="1" applyProtection="1">
      <alignment horizontal="center" vertical="center" shrinkToFit="1"/>
      <protection locked="0"/>
    </xf>
    <xf numFmtId="0" fontId="35" fillId="26" borderId="130" xfId="48" applyFont="1" applyFill="1" applyBorder="1" applyAlignment="1" applyProtection="1">
      <alignment horizontal="center" vertical="center" shrinkToFit="1"/>
      <protection locked="0"/>
    </xf>
    <xf numFmtId="0" fontId="38" fillId="0" borderId="134" xfId="48" applyFont="1" applyBorder="1" applyAlignment="1">
      <alignment vertical="center"/>
    </xf>
    <xf numFmtId="0" fontId="38" fillId="0" borderId="135" xfId="48" applyFont="1" applyBorder="1" applyAlignment="1">
      <alignment vertical="center"/>
    </xf>
    <xf numFmtId="0" fontId="38" fillId="0" borderId="136" xfId="48" applyFont="1" applyBorder="1" applyAlignment="1">
      <alignment vertical="center"/>
    </xf>
    <xf numFmtId="0" fontId="38" fillId="0" borderId="13" xfId="48" applyFont="1" applyBorder="1" applyAlignment="1">
      <alignment vertical="center"/>
    </xf>
    <xf numFmtId="0" fontId="38" fillId="0" borderId="0" xfId="48" applyFont="1" applyBorder="1" applyAlignment="1">
      <alignment vertical="center"/>
    </xf>
    <xf numFmtId="0" fontId="38" fillId="0" borderId="23" xfId="48" applyFont="1" applyBorder="1" applyAlignment="1">
      <alignment vertical="center"/>
    </xf>
    <xf numFmtId="0" fontId="35" fillId="24" borderId="17" xfId="48" applyFont="1" applyFill="1" applyBorder="1" applyAlignment="1" applyProtection="1">
      <alignment horizontal="center" vertical="center" shrinkToFit="1"/>
    </xf>
    <xf numFmtId="0" fontId="35" fillId="24" borderId="16" xfId="48" applyFont="1" applyFill="1" applyBorder="1" applyAlignment="1" applyProtection="1">
      <alignment horizontal="center" vertical="center" shrinkToFit="1"/>
    </xf>
    <xf numFmtId="0" fontId="38" fillId="0" borderId="139" xfId="48" applyFont="1" applyBorder="1" applyAlignment="1">
      <alignment vertical="center"/>
    </xf>
    <xf numFmtId="0" fontId="38" fillId="0" borderId="140" xfId="48" applyFont="1" applyBorder="1" applyAlignment="1">
      <alignment vertical="center"/>
    </xf>
    <xf numFmtId="0" fontId="38" fillId="0" borderId="141" xfId="48" applyFont="1" applyBorder="1" applyAlignment="1">
      <alignment vertical="center"/>
    </xf>
    <xf numFmtId="0" fontId="35" fillId="24" borderId="111" xfId="48" applyFont="1" applyFill="1" applyBorder="1" applyAlignment="1" applyProtection="1">
      <alignment horizontal="center" vertical="center" shrinkToFit="1"/>
    </xf>
    <xf numFmtId="0" fontId="35" fillId="24" borderId="110" xfId="48" applyFont="1" applyFill="1" applyBorder="1" applyAlignment="1" applyProtection="1">
      <alignment horizontal="center" vertical="center" shrinkToFit="1"/>
    </xf>
    <xf numFmtId="0" fontId="38" fillId="0" borderId="142" xfId="48" applyFont="1" applyBorder="1" applyAlignment="1">
      <alignment vertical="center"/>
    </xf>
    <xf numFmtId="0" fontId="38" fillId="0" borderId="143" xfId="48" applyFont="1" applyBorder="1" applyAlignment="1">
      <alignment vertical="center"/>
    </xf>
    <xf numFmtId="0" fontId="38" fillId="0" borderId="144" xfId="48" applyFont="1" applyBorder="1" applyAlignment="1">
      <alignment vertical="center"/>
    </xf>
    <xf numFmtId="178" fontId="35" fillId="0" borderId="145" xfId="48" applyNumberFormat="1" applyFont="1" applyBorder="1" applyAlignment="1">
      <alignment horizontal="center" vertical="center" shrinkToFit="1"/>
    </xf>
    <xf numFmtId="178" fontId="35" fillId="0" borderId="146" xfId="48" applyNumberFormat="1" applyFont="1" applyBorder="1" applyAlignment="1">
      <alignment horizontal="center" vertical="center" shrinkToFit="1"/>
    </xf>
    <xf numFmtId="178" fontId="35" fillId="0" borderId="147" xfId="48" applyNumberFormat="1" applyFont="1" applyBorder="1" applyAlignment="1">
      <alignment horizontal="center" vertical="center" shrinkToFit="1"/>
    </xf>
    <xf numFmtId="178" fontId="35" fillId="0" borderId="148" xfId="48" applyNumberFormat="1" applyFont="1" applyBorder="1" applyAlignment="1">
      <alignment horizontal="center" vertical="center" shrinkToFit="1"/>
    </xf>
    <xf numFmtId="0" fontId="38" fillId="24" borderId="0" xfId="48" applyFont="1" applyFill="1" applyBorder="1" applyAlignment="1">
      <alignment horizontal="center" vertical="center"/>
    </xf>
    <xf numFmtId="0" fontId="38" fillId="24" borderId="0" xfId="48" applyFont="1" applyFill="1" applyBorder="1" applyAlignment="1" applyProtection="1">
      <alignment horizontal="center" vertical="center" shrinkToFit="1"/>
      <protection locked="0"/>
    </xf>
    <xf numFmtId="0" fontId="38" fillId="24" borderId="0" xfId="48" applyFont="1" applyFill="1" applyBorder="1" applyAlignment="1" applyProtection="1">
      <alignment horizontal="center" vertical="center" wrapText="1"/>
      <protection locked="0"/>
    </xf>
    <xf numFmtId="0" fontId="38" fillId="24" borderId="0" xfId="48" applyFont="1" applyFill="1" applyBorder="1" applyAlignment="1" applyProtection="1">
      <alignment horizontal="left" vertical="center" wrapText="1"/>
      <protection locked="0"/>
    </xf>
    <xf numFmtId="0" fontId="39" fillId="24" borderId="0" xfId="48" applyFont="1" applyFill="1" applyBorder="1" applyAlignment="1">
      <alignment vertical="center"/>
    </xf>
    <xf numFmtId="0" fontId="40" fillId="24" borderId="0" xfId="48" applyFont="1" applyFill="1" applyBorder="1" applyAlignment="1">
      <alignment vertical="center"/>
    </xf>
    <xf numFmtId="0" fontId="40" fillId="24" borderId="0" xfId="48" applyFont="1" applyFill="1" applyBorder="1" applyAlignment="1">
      <alignment horizontal="center" vertical="center"/>
    </xf>
    <xf numFmtId="0" fontId="38" fillId="24" borderId="0" xfId="48" applyFont="1" applyFill="1" applyBorder="1" applyAlignment="1">
      <alignment horizontal="center" vertical="center" wrapText="1"/>
    </xf>
    <xf numFmtId="1" fontId="38" fillId="24" borderId="0" xfId="48" applyNumberFormat="1" applyFont="1" applyFill="1" applyBorder="1" applyAlignment="1">
      <alignment horizontal="center" vertical="center" wrapText="1"/>
    </xf>
    <xf numFmtId="0" fontId="37" fillId="24" borderId="0" xfId="48" applyFont="1" applyFill="1" applyBorder="1" applyAlignment="1" applyProtection="1">
      <alignment horizontal="center" vertical="center" wrapText="1"/>
      <protection locked="0"/>
    </xf>
    <xf numFmtId="0" fontId="37" fillId="0" borderId="0" xfId="48" applyFont="1" applyFill="1" applyBorder="1" applyAlignment="1">
      <alignment vertical="center"/>
    </xf>
    <xf numFmtId="0" fontId="37" fillId="0" borderId="0" xfId="48" applyFont="1" applyFill="1" applyBorder="1" applyAlignment="1">
      <alignment horizontal="left" vertical="center"/>
    </xf>
    <xf numFmtId="0" fontId="37" fillId="24" borderId="0" xfId="48" applyFont="1" applyFill="1" applyBorder="1" applyAlignment="1">
      <alignment horizontal="center" vertical="center" wrapText="1"/>
    </xf>
    <xf numFmtId="1" fontId="37" fillId="24" borderId="0" xfId="48" applyNumberFormat="1" applyFont="1" applyFill="1" applyBorder="1" applyAlignment="1">
      <alignment horizontal="center" vertical="center" wrapText="1"/>
    </xf>
    <xf numFmtId="0" fontId="37" fillId="0" borderId="0" xfId="48" applyFont="1" applyFill="1" applyAlignment="1">
      <alignment vertical="center"/>
    </xf>
    <xf numFmtId="0" fontId="37" fillId="0" borderId="0" xfId="48" applyFont="1" applyFill="1" applyBorder="1" applyAlignment="1">
      <alignment horizontal="centerContinuous" vertical="center"/>
    </xf>
    <xf numFmtId="0" fontId="37" fillId="0" borderId="0" xfId="48" applyFont="1" applyFill="1" applyAlignment="1">
      <alignment horizontal="centerContinuous" vertical="center"/>
    </xf>
    <xf numFmtId="179" fontId="37" fillId="0" borderId="0" xfId="48" applyNumberFormat="1" applyFont="1" applyFill="1" applyBorder="1" applyAlignment="1">
      <alignment vertical="center"/>
    </xf>
    <xf numFmtId="179" fontId="37" fillId="0" borderId="0" xfId="48" applyNumberFormat="1" applyFont="1" applyFill="1" applyAlignment="1">
      <alignment vertical="center"/>
    </xf>
    <xf numFmtId="0" fontId="37" fillId="0" borderId="0" xfId="48" applyFont="1" applyFill="1" applyBorder="1" applyAlignment="1">
      <alignment horizontal="center" vertical="center"/>
    </xf>
    <xf numFmtId="181" fontId="38" fillId="24" borderId="0" xfId="48" applyNumberFormat="1" applyFont="1" applyFill="1" applyBorder="1" applyAlignment="1">
      <alignment horizontal="center" vertical="center"/>
    </xf>
    <xf numFmtId="0" fontId="37" fillId="24" borderId="0" xfId="48" applyFont="1" applyFill="1" applyBorder="1" applyAlignment="1" applyProtection="1">
      <alignment horizontal="center" vertical="center" shrinkToFit="1"/>
      <protection locked="0"/>
    </xf>
    <xf numFmtId="0" fontId="37" fillId="24" borderId="0" xfId="48" applyFont="1" applyFill="1" applyBorder="1" applyAlignment="1" applyProtection="1">
      <alignment horizontal="left" vertical="center" wrapText="1"/>
      <protection locked="0"/>
    </xf>
    <xf numFmtId="0" fontId="37" fillId="24" borderId="0" xfId="48" applyFont="1" applyFill="1" applyBorder="1" applyAlignment="1">
      <alignment vertical="center"/>
    </xf>
    <xf numFmtId="0" fontId="37" fillId="24" borderId="0" xfId="48" applyFont="1" applyFill="1" applyBorder="1" applyAlignment="1">
      <alignment horizontal="center" vertical="center"/>
    </xf>
    <xf numFmtId="0" fontId="37" fillId="0" borderId="0" xfId="48" applyFont="1" applyFill="1" applyBorder="1" applyAlignment="1" applyProtection="1">
      <alignment horizontal="right" vertical="center"/>
    </xf>
    <xf numFmtId="0" fontId="37" fillId="0" borderId="0" xfId="48" applyFont="1" applyFill="1" applyBorder="1" applyAlignment="1">
      <alignment horizontal="right" vertical="center"/>
    </xf>
    <xf numFmtId="0" fontId="37" fillId="24" borderId="0" xfId="48" applyFont="1" applyFill="1">
      <alignment vertical="center"/>
    </xf>
    <xf numFmtId="0" fontId="38" fillId="0" borderId="0" xfId="48" applyFont="1" applyFill="1">
      <alignment vertical="center"/>
    </xf>
    <xf numFmtId="0" fontId="38" fillId="0" borderId="0" xfId="48" applyFont="1" applyFill="1" applyAlignment="1">
      <alignment horizontal="left" vertical="center"/>
    </xf>
    <xf numFmtId="0" fontId="38" fillId="0" borderId="0" xfId="48" applyFont="1" applyFill="1" applyAlignment="1">
      <alignment horizontal="left" vertical="center" wrapText="1"/>
    </xf>
    <xf numFmtId="0" fontId="38" fillId="0" borderId="0" xfId="48" applyFont="1" applyAlignment="1">
      <alignment horizontal="left" vertical="center" wrapText="1"/>
    </xf>
    <xf numFmtId="0" fontId="38" fillId="0" borderId="0" xfId="48" applyFont="1" applyFill="1" applyAlignment="1">
      <alignment vertical="center" textRotation="90"/>
    </xf>
    <xf numFmtId="0" fontId="41" fillId="24" borderId="0" xfId="48" applyFont="1" applyFill="1" applyAlignment="1" applyProtection="1">
      <alignment horizontal="left" vertical="center"/>
    </xf>
    <xf numFmtId="0" fontId="42" fillId="24" borderId="0" xfId="48" applyFont="1" applyFill="1" applyAlignment="1" applyProtection="1">
      <alignment horizontal="center" vertical="center"/>
    </xf>
    <xf numFmtId="0" fontId="42" fillId="24" borderId="0" xfId="48" applyFont="1" applyFill="1" applyProtection="1">
      <alignment vertical="center"/>
    </xf>
    <xf numFmtId="0" fontId="42" fillId="24" borderId="0" xfId="48" applyFont="1" applyFill="1" applyAlignment="1" applyProtection="1">
      <alignment horizontal="left" vertical="center"/>
    </xf>
    <xf numFmtId="0" fontId="43" fillId="24" borderId="0" xfId="48" applyFont="1" applyFill="1">
      <alignment vertical="center"/>
    </xf>
    <xf numFmtId="0" fontId="42" fillId="24" borderId="0" xfId="48" applyFont="1" applyFill="1">
      <alignment vertical="center"/>
    </xf>
    <xf numFmtId="0" fontId="43" fillId="24" borderId="0" xfId="48" applyFont="1" applyFill="1" applyAlignment="1">
      <alignment horizontal="left" vertical="center"/>
    </xf>
    <xf numFmtId="0" fontId="42" fillId="24" borderId="0" xfId="48" applyFont="1" applyFill="1" applyAlignment="1" applyProtection="1">
      <alignment horizontal="center" vertical="center"/>
      <protection locked="0"/>
    </xf>
    <xf numFmtId="0" fontId="42" fillId="28" borderId="37" xfId="48" applyFont="1" applyFill="1" applyBorder="1" applyAlignment="1" applyProtection="1">
      <alignment horizontal="center" vertical="center"/>
      <protection locked="0"/>
    </xf>
    <xf numFmtId="0" fontId="42" fillId="28" borderId="0" xfId="48" applyFont="1" applyFill="1" applyBorder="1" applyAlignment="1" applyProtection="1">
      <alignment horizontal="center" vertical="center"/>
      <protection locked="0"/>
    </xf>
    <xf numFmtId="20" fontId="42" fillId="28" borderId="37" xfId="48" applyNumberFormat="1" applyFont="1" applyFill="1" applyBorder="1" applyAlignment="1" applyProtection="1">
      <alignment horizontal="center" vertical="center"/>
      <protection locked="0"/>
    </xf>
    <xf numFmtId="0" fontId="42" fillId="24" borderId="0" xfId="48" applyFont="1" applyFill="1" applyAlignment="1" applyProtection="1">
      <alignment horizontal="right" vertical="center"/>
      <protection locked="0"/>
    </xf>
    <xf numFmtId="0" fontId="42" fillId="24" borderId="0" xfId="48" applyFont="1" applyFill="1" applyProtection="1">
      <alignment vertical="center"/>
      <protection locked="0"/>
    </xf>
    <xf numFmtId="0" fontId="42" fillId="24" borderId="37" xfId="48" applyNumberFormat="1" applyFont="1" applyFill="1" applyBorder="1" applyAlignment="1" applyProtection="1">
      <alignment horizontal="center" vertical="center"/>
    </xf>
    <xf numFmtId="0" fontId="42" fillId="28" borderId="37" xfId="48" applyFont="1" applyFill="1" applyBorder="1" applyAlignment="1" applyProtection="1">
      <alignment horizontal="left" vertical="center"/>
      <protection locked="0"/>
    </xf>
    <xf numFmtId="20" fontId="42" fillId="24" borderId="37" xfId="48" applyNumberFormat="1" applyFont="1" applyFill="1" applyBorder="1" applyAlignment="1" applyProtection="1">
      <alignment horizontal="center" vertical="center"/>
      <protection locked="0"/>
    </xf>
    <xf numFmtId="0" fontId="44" fillId="28" borderId="40" xfId="48" applyFont="1" applyFill="1" applyBorder="1" applyAlignment="1" applyProtection="1">
      <alignment horizontal="center" vertical="center"/>
      <protection locked="0"/>
    </xf>
    <xf numFmtId="0" fontId="44" fillId="28" borderId="54" xfId="48" applyFont="1" applyFill="1" applyBorder="1" applyAlignment="1" applyProtection="1">
      <alignment horizontal="center" vertical="center"/>
      <protection locked="0"/>
    </xf>
    <xf numFmtId="0" fontId="44" fillId="28" borderId="43" xfId="48" applyFont="1" applyFill="1" applyBorder="1" applyAlignment="1" applyProtection="1">
      <alignment horizontal="center" vertical="center"/>
      <protection locked="0"/>
    </xf>
    <xf numFmtId="0" fontId="1" fillId="24" borderId="0" xfId="48" applyFill="1">
      <alignment vertical="center"/>
    </xf>
    <xf numFmtId="0" fontId="38" fillId="24" borderId="0" xfId="48" applyFont="1" applyFill="1" applyAlignment="1">
      <alignment horizontal="left" vertical="center"/>
    </xf>
    <xf numFmtId="0" fontId="45" fillId="24" borderId="0" xfId="48" applyFont="1" applyFill="1" applyAlignment="1">
      <alignment horizontal="left" vertical="center"/>
    </xf>
    <xf numFmtId="0" fontId="38" fillId="24" borderId="0" xfId="48" applyFont="1" applyFill="1">
      <alignment vertical="center"/>
    </xf>
    <xf numFmtId="0" fontId="38" fillId="28" borderId="37" xfId="48" applyFont="1" applyFill="1" applyBorder="1" applyAlignment="1">
      <alignment horizontal="left" vertical="center"/>
    </xf>
    <xf numFmtId="0" fontId="38" fillId="24" borderId="0" xfId="48" applyFont="1" applyFill="1" applyAlignment="1">
      <alignment vertical="center"/>
    </xf>
    <xf numFmtId="0" fontId="38" fillId="26" borderId="37" xfId="48" applyFont="1" applyFill="1" applyBorder="1" applyAlignment="1">
      <alignment horizontal="left" vertical="center"/>
    </xf>
    <xf numFmtId="0" fontId="46" fillId="24" borderId="0" xfId="48" applyFont="1" applyFill="1" applyAlignment="1">
      <alignment horizontal="left" vertical="center"/>
    </xf>
    <xf numFmtId="0" fontId="38" fillId="24" borderId="0" xfId="48" applyFont="1" applyFill="1" applyBorder="1" applyAlignment="1">
      <alignment horizontal="left" vertical="center"/>
    </xf>
    <xf numFmtId="0" fontId="38" fillId="24" borderId="37" xfId="48" applyFont="1" applyFill="1" applyBorder="1" applyAlignment="1">
      <alignment horizontal="center" vertical="center"/>
    </xf>
    <xf numFmtId="0" fontId="38" fillId="24" borderId="37" xfId="48" applyFont="1" applyFill="1" applyBorder="1" applyAlignment="1">
      <alignment horizontal="left" vertical="center"/>
    </xf>
    <xf numFmtId="0" fontId="47" fillId="24" borderId="0" xfId="48" applyFont="1" applyFill="1">
      <alignment vertical="center"/>
    </xf>
    <xf numFmtId="0" fontId="47" fillId="24" borderId="0" xfId="48" applyFont="1" applyFill="1" applyAlignment="1">
      <alignment horizontal="left" vertical="center"/>
    </xf>
    <xf numFmtId="0" fontId="38" fillId="24" borderId="0" xfId="48" applyFont="1" applyFill="1" applyBorder="1">
      <alignment vertical="center"/>
    </xf>
    <xf numFmtId="0" fontId="49" fillId="24" borderId="0" xfId="48" applyFont="1" applyFill="1" applyAlignment="1">
      <alignment vertical="center"/>
    </xf>
    <xf numFmtId="0" fontId="47" fillId="24" borderId="0" xfId="48" applyFont="1" applyFill="1" applyBorder="1">
      <alignment vertical="center"/>
    </xf>
    <xf numFmtId="0" fontId="47" fillId="24" borderId="0" xfId="48" applyFont="1" applyFill="1" applyBorder="1" applyAlignment="1">
      <alignment vertical="center"/>
    </xf>
    <xf numFmtId="0" fontId="47" fillId="24" borderId="0" xfId="48" applyFont="1" applyFill="1" applyBorder="1" applyAlignment="1">
      <alignment vertical="center" shrinkToFit="1"/>
    </xf>
    <xf numFmtId="0" fontId="38" fillId="24" borderId="0" xfId="48" applyFont="1" applyFill="1" applyAlignment="1">
      <alignment vertical="center" wrapText="1"/>
    </xf>
    <xf numFmtId="0" fontId="50" fillId="24" borderId="0" xfId="48" applyFont="1" applyFill="1" applyAlignment="1">
      <alignment horizontal="left" vertical="center"/>
    </xf>
    <xf numFmtId="0" fontId="50" fillId="0" borderId="0" xfId="48" applyFont="1" applyAlignment="1">
      <alignment horizontal="left" vertical="center"/>
    </xf>
    <xf numFmtId="0" fontId="38" fillId="24" borderId="37" xfId="48" applyFont="1" applyFill="1" applyBorder="1" applyAlignment="1">
      <alignment horizontal="right" vertical="center"/>
    </xf>
    <xf numFmtId="0" fontId="38" fillId="24" borderId="37" xfId="48" applyFont="1" applyFill="1" applyBorder="1" applyAlignment="1">
      <alignment vertical="center" shrinkToFit="1"/>
    </xf>
    <xf numFmtId="0" fontId="1" fillId="24" borderId="151" xfId="48" applyFill="1" applyBorder="1" applyAlignment="1">
      <alignment horizontal="center" vertical="center"/>
    </xf>
    <xf numFmtId="0" fontId="52" fillId="24" borderId="152" xfId="48" applyFont="1" applyFill="1" applyBorder="1" applyAlignment="1">
      <alignment horizontal="center" vertical="center"/>
    </xf>
    <xf numFmtId="0" fontId="52" fillId="24" borderId="153" xfId="48" applyFont="1" applyFill="1" applyBorder="1" applyAlignment="1">
      <alignment horizontal="center" vertical="center"/>
    </xf>
    <xf numFmtId="0" fontId="53" fillId="24" borderId="153" xfId="48" applyFont="1" applyFill="1" applyBorder="1" applyAlignment="1">
      <alignment horizontal="center" vertical="center"/>
    </xf>
    <xf numFmtId="0" fontId="54" fillId="24" borderId="154" xfId="48" applyFont="1" applyFill="1" applyBorder="1" applyAlignment="1">
      <alignment horizontal="center" vertical="center"/>
    </xf>
    <xf numFmtId="0" fontId="54" fillId="24" borderId="55" xfId="48" applyFont="1" applyFill="1" applyBorder="1" applyAlignment="1">
      <alignment vertical="center" shrinkToFit="1"/>
    </xf>
    <xf numFmtId="0" fontId="54" fillId="24" borderId="59" xfId="48" applyFont="1" applyFill="1" applyBorder="1" applyAlignment="1">
      <alignment vertical="center" shrinkToFit="1"/>
    </xf>
    <xf numFmtId="0" fontId="54" fillId="24" borderId="59" xfId="48" applyFont="1" applyFill="1" applyBorder="1">
      <alignment vertical="center"/>
    </xf>
    <xf numFmtId="0" fontId="54" fillId="24" borderId="37" xfId="48" applyFont="1" applyFill="1" applyBorder="1" applyAlignment="1">
      <alignment vertical="center" shrinkToFit="1"/>
    </xf>
    <xf numFmtId="0" fontId="54" fillId="24" borderId="60" xfId="48" applyFont="1" applyFill="1" applyBorder="1">
      <alignment vertical="center"/>
    </xf>
    <xf numFmtId="0" fontId="54" fillId="24" borderId="37" xfId="48" applyFont="1" applyFill="1" applyBorder="1">
      <alignment vertical="center"/>
    </xf>
    <xf numFmtId="0" fontId="54" fillId="24" borderId="38" xfId="48" applyFont="1" applyFill="1" applyBorder="1">
      <alignment vertical="center"/>
    </xf>
    <xf numFmtId="0" fontId="53" fillId="24" borderId="45" xfId="48" applyFont="1" applyFill="1" applyBorder="1">
      <alignment vertical="center"/>
    </xf>
    <xf numFmtId="0" fontId="54" fillId="24" borderId="46" xfId="48" applyFont="1" applyFill="1" applyBorder="1" applyAlignment="1">
      <alignment vertical="center" shrinkToFit="1"/>
    </xf>
    <xf numFmtId="0" fontId="54" fillId="24" borderId="46" xfId="48" applyFont="1" applyFill="1" applyBorder="1">
      <alignment vertical="center"/>
    </xf>
    <xf numFmtId="0" fontId="54" fillId="24" borderId="47" xfId="48" applyFont="1" applyFill="1" applyBorder="1">
      <alignment vertical="center"/>
    </xf>
    <xf numFmtId="0" fontId="55" fillId="24" borderId="0" xfId="47" applyFont="1" applyFill="1" applyBorder="1" applyAlignment="1">
      <alignment horizontal="left" vertical="top"/>
    </xf>
    <xf numFmtId="0" fontId="56" fillId="24" borderId="0" xfId="47" applyFont="1" applyFill="1" applyBorder="1" applyAlignment="1">
      <alignment horizontal="center" vertical="center"/>
    </xf>
    <xf numFmtId="0" fontId="33" fillId="24" borderId="0" xfId="47" applyFont="1" applyFill="1" applyBorder="1" applyAlignment="1">
      <alignment vertical="center"/>
    </xf>
    <xf numFmtId="0" fontId="33" fillId="24" borderId="0" xfId="47" applyFont="1" applyFill="1" applyBorder="1" applyAlignment="1">
      <alignment horizontal="right" vertical="center"/>
    </xf>
    <xf numFmtId="0" fontId="33" fillId="24" borderId="0" xfId="47" applyFont="1" applyFill="1" applyBorder="1" applyAlignment="1">
      <alignment horizontal="center" vertical="center"/>
    </xf>
    <xf numFmtId="0" fontId="33" fillId="24" borderId="0" xfId="47" applyFont="1" applyFill="1" applyBorder="1" applyAlignment="1">
      <alignment horizontal="left" vertical="center"/>
    </xf>
    <xf numFmtId="0" fontId="57" fillId="24" borderId="0" xfId="47" applyFont="1" applyFill="1" applyBorder="1" applyAlignment="1"/>
    <xf numFmtId="0" fontId="55" fillId="24" borderId="0" xfId="47" applyFont="1" applyFill="1" applyBorder="1" applyAlignment="1">
      <alignment horizontal="left"/>
    </xf>
    <xf numFmtId="0" fontId="32" fillId="24" borderId="0" xfId="47" applyFont="1" applyFill="1" applyBorder="1" applyAlignment="1">
      <alignment horizontal="right" vertical="top"/>
    </xf>
    <xf numFmtId="0" fontId="55" fillId="24" borderId="15" xfId="47" applyFont="1" applyFill="1" applyBorder="1" applyAlignment="1"/>
    <xf numFmtId="0" fontId="33" fillId="24" borderId="0" xfId="47" applyFont="1" applyFill="1" applyBorder="1" applyAlignment="1">
      <alignment horizontal="center" vertical="top"/>
    </xf>
    <xf numFmtId="0" fontId="28" fillId="24" borderId="0" xfId="47" applyFont="1" applyFill="1" applyBorder="1" applyAlignment="1">
      <alignment vertical="top"/>
    </xf>
    <xf numFmtId="0" fontId="28" fillId="24" borderId="0" xfId="47" applyFont="1" applyFill="1" applyBorder="1" applyAlignment="1">
      <alignment vertical="top" wrapText="1"/>
    </xf>
    <xf numFmtId="0" fontId="50" fillId="24" borderId="0" xfId="47" applyFont="1" applyFill="1" applyBorder="1" applyAlignment="1">
      <alignment horizontal="left" vertical="top"/>
    </xf>
    <xf numFmtId="0" fontId="55" fillId="24" borderId="37" xfId="47" applyFont="1" applyFill="1" applyBorder="1" applyAlignment="1">
      <alignment horizontal="center" vertical="center"/>
    </xf>
    <xf numFmtId="0" fontId="59" fillId="0" borderId="0" xfId="50"/>
    <xf numFmtId="0" fontId="61" fillId="0" borderId="0" xfId="50" applyFont="1" applyAlignment="1">
      <alignment wrapText="1"/>
    </xf>
    <xf numFmtId="0" fontId="59" fillId="0" borderId="0" xfId="50" applyFont="1" applyAlignment="1">
      <alignment wrapText="1"/>
    </xf>
    <xf numFmtId="0" fontId="61" fillId="0" borderId="10" xfId="50" applyFont="1" applyBorder="1" applyAlignment="1">
      <alignment vertical="top"/>
    </xf>
    <xf numFmtId="0" fontId="62" fillId="0" borderId="11" xfId="50" applyFont="1" applyBorder="1" applyAlignment="1">
      <alignment vertical="top" wrapText="1"/>
    </xf>
    <xf numFmtId="0" fontId="62" fillId="0" borderId="13" xfId="50" applyFont="1" applyBorder="1" applyAlignment="1">
      <alignment vertical="top"/>
    </xf>
    <xf numFmtId="0" fontId="61" fillId="0" borderId="14" xfId="50" applyFont="1" applyBorder="1" applyAlignment="1">
      <alignment vertical="top" wrapText="1"/>
    </xf>
    <xf numFmtId="0" fontId="62" fillId="0" borderId="14" xfId="50" applyFont="1" applyBorder="1" applyAlignment="1">
      <alignment vertical="top" wrapText="1"/>
    </xf>
    <xf numFmtId="0" fontId="62" fillId="0" borderId="17" xfId="50" applyFont="1" applyBorder="1" applyAlignment="1">
      <alignment vertical="top"/>
    </xf>
    <xf numFmtId="0" fontId="61" fillId="0" borderId="16" xfId="50" applyFont="1" applyBorder="1" applyAlignment="1">
      <alignment vertical="top" wrapText="1"/>
    </xf>
    <xf numFmtId="0" fontId="61" fillId="0" borderId="0" xfId="50" applyFont="1"/>
    <xf numFmtId="0" fontId="61" fillId="0" borderId="10" xfId="50" applyFont="1" applyBorder="1" applyAlignment="1">
      <alignment horizontal="left" vertical="top" wrapText="1"/>
    </xf>
    <xf numFmtId="0" fontId="61" fillId="0" borderId="11" xfId="50" applyFont="1" applyBorder="1" applyAlignment="1">
      <alignment horizontal="left" vertical="top" wrapText="1"/>
    </xf>
    <xf numFmtId="0" fontId="61" fillId="0" borderId="13" xfId="50" applyFont="1" applyBorder="1" applyAlignment="1">
      <alignment horizontal="left" vertical="top" wrapText="1"/>
    </xf>
    <xf numFmtId="0" fontId="62" fillId="0" borderId="14" xfId="50" applyFont="1" applyBorder="1" applyAlignment="1">
      <alignment horizontal="left" vertical="top" wrapText="1"/>
    </xf>
    <xf numFmtId="0" fontId="61" fillId="0" borderId="13" xfId="50" applyFont="1" applyBorder="1" applyAlignment="1">
      <alignment horizontal="right" vertical="top" wrapText="1"/>
    </xf>
    <xf numFmtId="0" fontId="61" fillId="0" borderId="17" xfId="50" applyFont="1" applyBorder="1" applyAlignment="1">
      <alignment horizontal="right" vertical="top" wrapText="1"/>
    </xf>
    <xf numFmtId="0" fontId="62" fillId="0" borderId="16" xfId="50" applyFont="1" applyBorder="1" applyAlignment="1">
      <alignment horizontal="left" vertical="top" wrapText="1"/>
    </xf>
    <xf numFmtId="0" fontId="61" fillId="0" borderId="10" xfId="50" applyFont="1" applyBorder="1" applyAlignment="1">
      <alignment horizontal="left" vertical="top"/>
    </xf>
    <xf numFmtId="0" fontId="62" fillId="0" borderId="13" xfId="50" applyFont="1" applyBorder="1" applyAlignment="1">
      <alignment horizontal="left" vertical="top"/>
    </xf>
    <xf numFmtId="0" fontId="62" fillId="0" borderId="17" xfId="50" applyFont="1" applyBorder="1" applyAlignment="1">
      <alignment horizontal="left" vertical="top"/>
    </xf>
    <xf numFmtId="0" fontId="27" fillId="24" borderId="0" xfId="51" applyFont="1" applyFill="1">
      <alignment vertical="center"/>
    </xf>
    <xf numFmtId="0" fontId="27" fillId="0" borderId="0" xfId="51" applyFont="1">
      <alignment vertical="center"/>
    </xf>
    <xf numFmtId="0" fontId="27" fillId="0" borderId="0" xfId="51" applyFont="1" applyAlignment="1">
      <alignment vertical="center"/>
    </xf>
    <xf numFmtId="0" fontId="27" fillId="24" borderId="155" xfId="51" applyFont="1" applyFill="1" applyBorder="1" applyAlignment="1">
      <alignment horizontal="center" vertical="center"/>
    </xf>
    <xf numFmtId="0" fontId="27" fillId="24" borderId="156" xfId="51" applyFont="1" applyFill="1" applyBorder="1" applyAlignment="1">
      <alignment horizontal="center" vertical="center"/>
    </xf>
    <xf numFmtId="0" fontId="3" fillId="24" borderId="157" xfId="51" applyFont="1" applyFill="1" applyBorder="1" applyAlignment="1">
      <alignment horizontal="left" vertical="center"/>
    </xf>
    <xf numFmtId="0" fontId="64" fillId="24" borderId="158" xfId="51" applyFont="1" applyFill="1" applyBorder="1" applyAlignment="1">
      <alignment horizontal="left" vertical="center"/>
    </xf>
    <xf numFmtId="0" fontId="27" fillId="24" borderId="0" xfId="51" applyFont="1" applyFill="1" applyBorder="1">
      <alignment vertical="center"/>
    </xf>
    <xf numFmtId="0" fontId="27" fillId="24" borderId="0" xfId="51" applyFont="1" applyFill="1" applyBorder="1" applyAlignment="1">
      <alignment vertical="center"/>
    </xf>
    <xf numFmtId="0" fontId="27" fillId="0" borderId="0" xfId="51" applyFont="1" applyBorder="1">
      <alignment vertical="center"/>
    </xf>
    <xf numFmtId="0" fontId="0" fillId="24" borderId="0" xfId="51" applyFont="1" applyFill="1">
      <alignment vertical="center"/>
    </xf>
    <xf numFmtId="0" fontId="4" fillId="0" borderId="0" xfId="41" applyAlignment="1">
      <alignment vertical="center"/>
    </xf>
    <xf numFmtId="0" fontId="65" fillId="0" borderId="0" xfId="41" applyFont="1" applyAlignment="1">
      <alignment vertical="center"/>
    </xf>
    <xf numFmtId="0" fontId="4" fillId="0" borderId="18" xfId="41" applyBorder="1" applyAlignment="1">
      <alignment vertical="center"/>
    </xf>
    <xf numFmtId="0" fontId="4" fillId="0" borderId="12" xfId="41" applyBorder="1" applyAlignment="1">
      <alignment vertical="center"/>
    </xf>
    <xf numFmtId="0" fontId="4" fillId="0" borderId="11" xfId="41" applyBorder="1" applyAlignment="1">
      <alignment vertical="center"/>
    </xf>
    <xf numFmtId="0" fontId="4" fillId="0" borderId="19" xfId="41" applyBorder="1" applyAlignment="1">
      <alignment vertical="center"/>
    </xf>
    <xf numFmtId="0" fontId="4" fillId="0" borderId="20" xfId="41" applyBorder="1" applyAlignment="1">
      <alignment vertical="center"/>
    </xf>
    <xf numFmtId="0" fontId="4" fillId="0" borderId="40" xfId="41" applyBorder="1" applyAlignment="1">
      <alignment horizontal="center" vertical="center"/>
    </xf>
    <xf numFmtId="0" fontId="4" fillId="0" borderId="10" xfId="41" applyBorder="1" applyAlignment="1">
      <alignment vertical="center"/>
    </xf>
    <xf numFmtId="0" fontId="3" fillId="0" borderId="159" xfId="41" applyFont="1" applyBorder="1" applyAlignment="1">
      <alignment vertical="center"/>
    </xf>
    <xf numFmtId="0" fontId="4" fillId="0" borderId="159" xfId="41" applyBorder="1" applyAlignment="1">
      <alignment vertical="center"/>
    </xf>
    <xf numFmtId="0" fontId="4" fillId="0" borderId="160" xfId="41" applyBorder="1" applyAlignment="1">
      <alignment vertical="center"/>
    </xf>
    <xf numFmtId="0" fontId="4" fillId="0" borderId="54" xfId="41" applyBorder="1" applyAlignment="1">
      <alignment vertical="center"/>
    </xf>
    <xf numFmtId="0" fontId="4" fillId="0" borderId="17" xfId="41" applyBorder="1" applyAlignment="1">
      <alignment vertical="center"/>
    </xf>
    <xf numFmtId="0" fontId="4" fillId="0" borderId="15" xfId="41" applyBorder="1" applyAlignment="1">
      <alignment vertical="center"/>
    </xf>
    <xf numFmtId="0" fontId="4" fillId="0" borderId="16" xfId="41" applyBorder="1" applyAlignment="1">
      <alignment vertical="center"/>
    </xf>
    <xf numFmtId="0" fontId="4" fillId="0" borderId="161" xfId="41" applyBorder="1" applyAlignment="1">
      <alignment vertical="center"/>
    </xf>
    <xf numFmtId="0" fontId="4" fillId="0" borderId="54" xfId="41" applyBorder="1" applyAlignment="1">
      <alignment horizontal="center" vertical="center"/>
    </xf>
    <xf numFmtId="0" fontId="4" fillId="0" borderId="13" xfId="41" applyBorder="1" applyAlignment="1">
      <alignment vertical="center"/>
    </xf>
    <xf numFmtId="0" fontId="4" fillId="0" borderId="0" xfId="41" applyBorder="1" applyAlignment="1">
      <alignment vertical="center"/>
    </xf>
    <xf numFmtId="0" fontId="4" fillId="0" borderId="14" xfId="41" applyBorder="1" applyAlignment="1">
      <alignment vertical="center"/>
    </xf>
    <xf numFmtId="0" fontId="4" fillId="0" borderId="54" xfId="41" applyBorder="1" applyAlignment="1">
      <alignment horizontal="center" vertical="center" textRotation="180"/>
    </xf>
    <xf numFmtId="0" fontId="3" fillId="0" borderId="162" xfId="41" applyFont="1" applyBorder="1" applyAlignment="1">
      <alignment vertical="center"/>
    </xf>
    <xf numFmtId="0" fontId="4" fillId="0" borderId="43" xfId="41" applyBorder="1" applyAlignment="1">
      <alignment horizontal="center" vertical="center"/>
    </xf>
    <xf numFmtId="0" fontId="4" fillId="0" borderId="17" xfId="41" applyBorder="1" applyAlignment="1">
      <alignment horizontal="center" vertical="center"/>
    </xf>
    <xf numFmtId="0" fontId="4" fillId="0" borderId="18" xfId="41" applyBorder="1" applyAlignment="1">
      <alignment horizontal="center" vertical="center"/>
    </xf>
    <xf numFmtId="0" fontId="4" fillId="0" borderId="19" xfId="41" applyBorder="1" applyAlignment="1">
      <alignment horizontal="center" vertical="center"/>
    </xf>
    <xf numFmtId="0" fontId="3" fillId="0" borderId="37" xfId="41" applyFont="1" applyBorder="1" applyAlignment="1">
      <alignment vertical="center" wrapText="1"/>
    </xf>
    <xf numFmtId="0" fontId="3" fillId="0" borderId="18" xfId="41" applyFont="1" applyBorder="1" applyAlignment="1">
      <alignment vertical="center" wrapText="1"/>
    </xf>
    <xf numFmtId="0" fontId="4" fillId="0" borderId="37" xfId="41" applyBorder="1" applyAlignment="1">
      <alignment vertical="center"/>
    </xf>
    <xf numFmtId="0" fontId="4" fillId="0" borderId="163" xfId="41" applyBorder="1" applyAlignment="1">
      <alignment vertical="center"/>
    </xf>
    <xf numFmtId="0" fontId="66" fillId="0" borderId="0" xfId="41" applyFont="1" applyBorder="1" applyAlignment="1">
      <alignment vertical="center"/>
    </xf>
    <xf numFmtId="0" fontId="4" fillId="0" borderId="0" xfId="41" applyFont="1" applyAlignment="1">
      <alignment vertical="center"/>
    </xf>
    <xf numFmtId="0" fontId="0" fillId="0" borderId="0" xfId="0" applyAlignment="1">
      <alignment vertical="center"/>
    </xf>
    <xf numFmtId="0" fontId="65" fillId="0" borderId="0" xfId="0" applyFont="1" applyAlignment="1">
      <alignment vertical="center"/>
    </xf>
    <xf numFmtId="0" fontId="67" fillId="0" borderId="0" xfId="0" applyFont="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40" xfId="0" applyBorder="1" applyAlignment="1">
      <alignment horizontal="center" vertical="center"/>
    </xf>
    <xf numFmtId="0" fontId="0" fillId="0" borderId="10" xfId="0" applyBorder="1" applyAlignment="1">
      <alignment vertical="center"/>
    </xf>
    <xf numFmtId="0" fontId="3" fillId="0" borderId="159" xfId="0" applyFont="1" applyBorder="1" applyAlignment="1">
      <alignment vertical="center"/>
    </xf>
    <xf numFmtId="0" fontId="0" fillId="0" borderId="159" xfId="0" applyBorder="1" applyAlignment="1">
      <alignment vertical="center"/>
    </xf>
    <xf numFmtId="0" fontId="0" fillId="0" borderId="160" xfId="0" applyBorder="1" applyAlignment="1">
      <alignment vertical="center"/>
    </xf>
    <xf numFmtId="0" fontId="0" fillId="0" borderId="54"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61" xfId="0" applyBorder="1" applyAlignment="1">
      <alignment vertical="center"/>
    </xf>
    <xf numFmtId="0" fontId="0" fillId="0" borderId="54" xfId="0" applyBorder="1" applyAlignment="1">
      <alignment horizontal="center"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54" xfId="0" applyBorder="1" applyAlignment="1">
      <alignment horizontal="center" vertical="center" textRotation="180"/>
    </xf>
    <xf numFmtId="0" fontId="3" fillId="0" borderId="162" xfId="0" applyFont="1" applyBorder="1" applyAlignment="1">
      <alignment vertical="center"/>
    </xf>
    <xf numFmtId="0" fontId="68" fillId="0" borderId="159" xfId="0" applyFont="1" applyBorder="1" applyAlignment="1">
      <alignment vertical="center"/>
    </xf>
    <xf numFmtId="0" fontId="0" fillId="0" borderId="4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37" xfId="0" applyFont="1" applyBorder="1" applyAlignment="1">
      <alignment vertical="center" wrapText="1"/>
    </xf>
    <xf numFmtId="0" fontId="3" fillId="0" borderId="18" xfId="0" applyFont="1" applyBorder="1" applyAlignment="1">
      <alignment vertical="center" wrapText="1"/>
    </xf>
    <xf numFmtId="0" fontId="0" fillId="0" borderId="37" xfId="0" applyBorder="1" applyAlignment="1">
      <alignment vertical="center" wrapText="1"/>
    </xf>
    <xf numFmtId="0" fontId="3" fillId="0" borderId="20" xfId="0" applyFont="1" applyBorder="1" applyAlignment="1">
      <alignment vertical="center" wrapText="1"/>
    </xf>
    <xf numFmtId="0" fontId="0" fillId="0" borderId="37" xfId="0" applyBorder="1" applyAlignment="1">
      <alignment vertical="center"/>
    </xf>
    <xf numFmtId="0" fontId="0" fillId="0" borderId="163" xfId="0" applyBorder="1" applyAlignment="1">
      <alignment vertical="center"/>
    </xf>
    <xf numFmtId="0" fontId="27" fillId="0" borderId="0" xfId="0" applyFont="1" applyAlignment="1">
      <alignment vertical="center"/>
    </xf>
    <xf numFmtId="0" fontId="0" fillId="0" borderId="0" xfId="0" applyFont="1" applyAlignment="1">
      <alignment vertical="center"/>
    </xf>
    <xf numFmtId="49" fontId="6" fillId="0" borderId="12" xfId="46" applyNumberFormat="1" applyFont="1" applyFill="1" applyBorder="1" applyAlignment="1">
      <alignment horizontal="left" vertical="center"/>
    </xf>
    <xf numFmtId="49" fontId="6" fillId="0" borderId="12" xfId="44" applyNumberFormat="1" applyFont="1" applyFill="1" applyBorder="1" applyAlignment="1">
      <alignment horizontal="left" vertical="center"/>
    </xf>
    <xf numFmtId="49" fontId="6" fillId="0" borderId="10" xfId="44" applyNumberFormat="1" applyFont="1" applyFill="1" applyBorder="1" applyAlignment="1">
      <alignment horizontal="center" vertical="center"/>
    </xf>
    <xf numFmtId="49" fontId="6" fillId="0" borderId="11" xfId="44" applyNumberFormat="1" applyFont="1" applyFill="1" applyBorder="1" applyAlignment="1">
      <alignment horizontal="center" vertical="center"/>
    </xf>
    <xf numFmtId="49" fontId="4" fillId="0" borderId="13" xfId="44" applyNumberFormat="1" applyFont="1" applyBorder="1" applyAlignment="1">
      <alignment horizontal="left" vertical="center"/>
    </xf>
    <xf numFmtId="49" fontId="4" fillId="0" borderId="0" xfId="44" applyNumberFormat="1" applyFont="1" applyBorder="1" applyAlignment="1">
      <alignment horizontal="left" vertical="center"/>
    </xf>
    <xf numFmtId="49" fontId="4" fillId="0" borderId="14" xfId="44" applyNumberFormat="1" applyFont="1" applyBorder="1" applyAlignment="1">
      <alignment horizontal="left" vertical="center"/>
    </xf>
    <xf numFmtId="49" fontId="4" fillId="0" borderId="17" xfId="44" applyNumberFormat="1" applyFont="1" applyBorder="1" applyAlignment="1">
      <alignment horizontal="left" vertical="center"/>
    </xf>
    <xf numFmtId="49" fontId="4" fillId="0" borderId="15" xfId="44" applyNumberFormat="1" applyFont="1" applyBorder="1" applyAlignment="1">
      <alignment horizontal="left" vertical="center"/>
    </xf>
    <xf numFmtId="49" fontId="4" fillId="0" borderId="16" xfId="44" applyNumberFormat="1" applyFont="1" applyBorder="1" applyAlignment="1">
      <alignment horizontal="left" vertical="center"/>
    </xf>
    <xf numFmtId="49" fontId="6" fillId="0" borderId="13" xfId="44" applyNumberFormat="1" applyFont="1" applyFill="1" applyBorder="1" applyAlignment="1">
      <alignment horizontal="center" vertical="center"/>
    </xf>
    <xf numFmtId="49" fontId="6" fillId="0" borderId="14" xfId="44" applyNumberFormat="1" applyFont="1" applyFill="1" applyBorder="1" applyAlignment="1">
      <alignment horizontal="center" vertical="center"/>
    </xf>
    <xf numFmtId="49" fontId="6" fillId="0" borderId="17" xfId="44" applyNumberFormat="1" applyFont="1" applyFill="1" applyBorder="1" applyAlignment="1">
      <alignment horizontal="center" vertical="center"/>
    </xf>
    <xf numFmtId="49" fontId="6" fillId="0" borderId="16" xfId="44" applyNumberFormat="1" applyFont="1" applyFill="1" applyBorder="1" applyAlignment="1">
      <alignment horizontal="center" vertical="center"/>
    </xf>
    <xf numFmtId="49" fontId="6" fillId="0" borderId="18" xfId="44" applyNumberFormat="1" applyFont="1" applyFill="1" applyBorder="1" applyAlignment="1">
      <alignment horizontal="center" vertical="center"/>
    </xf>
    <xf numFmtId="49" fontId="6" fillId="0" borderId="19" xfId="44" applyNumberFormat="1" applyFont="1" applyFill="1" applyBorder="1" applyAlignment="1">
      <alignment horizontal="center" vertical="center"/>
    </xf>
    <xf numFmtId="49" fontId="6" fillId="0" borderId="20" xfId="44" applyNumberFormat="1" applyFont="1" applyFill="1" applyBorder="1" applyAlignment="1">
      <alignment horizontal="center" vertical="center"/>
    </xf>
    <xf numFmtId="49" fontId="6" fillId="0" borderId="13" xfId="44" applyNumberFormat="1" applyFont="1" applyFill="1" applyBorder="1" applyAlignment="1">
      <alignment horizontal="left" vertical="center"/>
    </xf>
    <xf numFmtId="49" fontId="6" fillId="0" borderId="0" xfId="44" applyNumberFormat="1" applyFont="1" applyFill="1" applyBorder="1" applyAlignment="1">
      <alignment horizontal="left" vertical="center"/>
    </xf>
    <xf numFmtId="49" fontId="6" fillId="0" borderId="14" xfId="44" applyNumberFormat="1" applyFont="1" applyFill="1" applyBorder="1" applyAlignment="1">
      <alignment horizontal="left" vertical="center"/>
    </xf>
    <xf numFmtId="49" fontId="6" fillId="0" borderId="17" xfId="44" applyNumberFormat="1" applyFont="1" applyFill="1" applyBorder="1" applyAlignment="1">
      <alignment horizontal="left" vertical="center"/>
    </xf>
    <xf numFmtId="49" fontId="6" fillId="0" borderId="15" xfId="44" applyNumberFormat="1" applyFont="1" applyFill="1" applyBorder="1" applyAlignment="1">
      <alignment horizontal="left" vertical="center"/>
    </xf>
    <xf numFmtId="49" fontId="6" fillId="0" borderId="16" xfId="44" applyNumberFormat="1" applyFont="1" applyFill="1" applyBorder="1" applyAlignment="1">
      <alignment horizontal="left" vertical="center"/>
    </xf>
    <xf numFmtId="49" fontId="6" fillId="0" borderId="18" xfId="44" applyNumberFormat="1" applyFont="1" applyFill="1" applyBorder="1" applyAlignment="1">
      <alignment horizontal="left" vertical="center" shrinkToFit="1"/>
    </xf>
    <xf numFmtId="49" fontId="6" fillId="0" borderId="19" xfId="44" applyNumberFormat="1" applyFont="1" applyFill="1" applyBorder="1" applyAlignment="1">
      <alignment horizontal="left" vertical="center" shrinkToFit="1"/>
    </xf>
    <xf numFmtId="49" fontId="6" fillId="0" borderId="20" xfId="44" applyNumberFormat="1" applyFont="1" applyFill="1" applyBorder="1" applyAlignment="1">
      <alignment horizontal="left" vertical="center" shrinkToFit="1"/>
    </xf>
    <xf numFmtId="49" fontId="6" fillId="0" borderId="18" xfId="44" applyNumberFormat="1" applyFont="1" applyFill="1" applyBorder="1" applyAlignment="1">
      <alignment horizontal="left" vertical="center"/>
    </xf>
    <xf numFmtId="49" fontId="6" fillId="0" borderId="19" xfId="44" applyNumberFormat="1" applyFont="1" applyFill="1" applyBorder="1" applyAlignment="1">
      <alignment horizontal="left" vertical="center"/>
    </xf>
    <xf numFmtId="49" fontId="6" fillId="0" borderId="20" xfId="44" applyNumberFormat="1" applyFont="1" applyFill="1" applyBorder="1" applyAlignment="1">
      <alignment horizontal="left" vertical="center"/>
    </xf>
    <xf numFmtId="49" fontId="4" fillId="0" borderId="0" xfId="44" applyNumberFormat="1" applyFont="1" applyFill="1" applyAlignment="1">
      <alignment horizontal="left" vertical="center"/>
    </xf>
    <xf numFmtId="49" fontId="27" fillId="0" borderId="0" xfId="44" applyNumberFormat="1" applyFont="1" applyFill="1" applyAlignment="1">
      <alignment horizontal="left" vertical="top"/>
    </xf>
    <xf numFmtId="49" fontId="6" fillId="0" borderId="18" xfId="45" applyNumberFormat="1" applyFont="1" applyFill="1" applyBorder="1" applyAlignment="1">
      <alignment horizontal="left" vertical="center"/>
    </xf>
    <xf numFmtId="49" fontId="6" fillId="0" borderId="19" xfId="45" applyNumberFormat="1" applyFont="1" applyFill="1" applyBorder="1" applyAlignment="1">
      <alignment horizontal="left" vertical="center"/>
    </xf>
    <xf numFmtId="49" fontId="6" fillId="0" borderId="20" xfId="45" applyNumberFormat="1" applyFont="1" applyFill="1" applyBorder="1" applyAlignment="1">
      <alignment horizontal="left" vertical="center"/>
    </xf>
    <xf numFmtId="49" fontId="6" fillId="0" borderId="12" xfId="44" applyNumberFormat="1" applyFont="1" applyFill="1" applyBorder="1" applyAlignment="1">
      <alignment horizontal="center" vertical="center"/>
    </xf>
    <xf numFmtId="49" fontId="6" fillId="0" borderId="0" xfId="44" applyNumberFormat="1" applyFont="1" applyFill="1" applyBorder="1" applyAlignment="1">
      <alignment horizontal="center" vertical="center"/>
    </xf>
    <xf numFmtId="49" fontId="6" fillId="0" borderId="15" xfId="44" applyNumberFormat="1" applyFont="1" applyFill="1" applyBorder="1" applyAlignment="1">
      <alignment horizontal="center" vertical="center"/>
    </xf>
    <xf numFmtId="49" fontId="6" fillId="0" borderId="10" xfId="45" applyNumberFormat="1" applyFont="1" applyFill="1" applyBorder="1" applyAlignment="1">
      <alignment horizontal="left" vertical="center"/>
    </xf>
    <xf numFmtId="49" fontId="6" fillId="0" borderId="12" xfId="45" applyNumberFormat="1" applyFont="1" applyFill="1" applyBorder="1" applyAlignment="1">
      <alignment horizontal="left" vertical="center"/>
    </xf>
    <xf numFmtId="49" fontId="6" fillId="0" borderId="17" xfId="45" applyNumberFormat="1" applyFont="1" applyFill="1" applyBorder="1" applyAlignment="1">
      <alignment horizontal="center" vertical="top"/>
    </xf>
    <xf numFmtId="49" fontId="6" fillId="0" borderId="15" xfId="45" applyNumberFormat="1" applyFont="1" applyFill="1" applyBorder="1" applyAlignment="1">
      <alignment horizontal="center" vertical="top"/>
    </xf>
    <xf numFmtId="49" fontId="6" fillId="0" borderId="11" xfId="45" applyNumberFormat="1" applyFont="1" applyFill="1" applyBorder="1" applyAlignment="1">
      <alignment horizontal="left" vertical="center"/>
    </xf>
    <xf numFmtId="49" fontId="6" fillId="0" borderId="13" xfId="45" applyNumberFormat="1" applyFont="1" applyFill="1" applyBorder="1" applyAlignment="1">
      <alignment horizontal="left" vertical="top"/>
    </xf>
    <xf numFmtId="49" fontId="6" fillId="0" borderId="0" xfId="45" applyNumberFormat="1" applyFont="1" applyFill="1" applyBorder="1" applyAlignment="1">
      <alignment horizontal="left" vertical="top"/>
    </xf>
    <xf numFmtId="49" fontId="6" fillId="0" borderId="14" xfId="45" applyNumberFormat="1" applyFont="1" applyFill="1" applyBorder="1" applyAlignment="1">
      <alignment horizontal="left" vertical="top"/>
    </xf>
    <xf numFmtId="49" fontId="6" fillId="0" borderId="17" xfId="45" applyNumberFormat="1" applyFont="1" applyFill="1" applyBorder="1" applyAlignment="1">
      <alignment horizontal="left" vertical="top"/>
    </xf>
    <xf numFmtId="49" fontId="6" fillId="0" borderId="15" xfId="45" applyNumberFormat="1" applyFont="1" applyFill="1" applyBorder="1" applyAlignment="1">
      <alignment horizontal="left" vertical="top"/>
    </xf>
    <xf numFmtId="49" fontId="6" fillId="0" borderId="16" xfId="45" applyNumberFormat="1" applyFont="1" applyFill="1" applyBorder="1" applyAlignment="1">
      <alignment horizontal="left" vertical="top"/>
    </xf>
    <xf numFmtId="49" fontId="4" fillId="0" borderId="0" xfId="44" applyNumberFormat="1" applyFont="1" applyFill="1" applyAlignment="1">
      <alignment horizontal="right" vertical="center"/>
    </xf>
    <xf numFmtId="49" fontId="4" fillId="0" borderId="0" xfId="44" applyNumberFormat="1" applyFont="1" applyFill="1" applyAlignment="1">
      <alignment horizontal="center" vertical="center"/>
    </xf>
    <xf numFmtId="49" fontId="4" fillId="0" borderId="0" xfId="44" applyNumberFormat="1" applyFont="1" applyFill="1" applyAlignment="1">
      <alignment horizontal="left" vertical="top"/>
    </xf>
    <xf numFmtId="0" fontId="33" fillId="24" borderId="104" xfId="47" applyFont="1" applyFill="1" applyBorder="1" applyAlignment="1">
      <alignment horizontal="center" vertical="center" wrapText="1"/>
    </xf>
    <xf numFmtId="0" fontId="33" fillId="24" borderId="105" xfId="47" applyFont="1" applyFill="1" applyBorder="1" applyAlignment="1">
      <alignment horizontal="center" vertical="center" wrapText="1"/>
    </xf>
    <xf numFmtId="0" fontId="33" fillId="24" borderId="106" xfId="47" applyFont="1" applyFill="1" applyBorder="1" applyAlignment="1">
      <alignment horizontal="center" vertical="center" wrapText="1"/>
    </xf>
    <xf numFmtId="0" fontId="33" fillId="24" borderId="107" xfId="47" applyFont="1" applyFill="1" applyBorder="1" applyAlignment="1">
      <alignment horizontal="left" vertical="center"/>
    </xf>
    <xf numFmtId="0" fontId="33" fillId="24" borderId="56" xfId="47" applyFont="1" applyFill="1" applyBorder="1" applyAlignment="1">
      <alignment horizontal="left" vertical="center"/>
    </xf>
    <xf numFmtId="0" fontId="33" fillId="24" borderId="51" xfId="47" applyFont="1" applyFill="1" applyBorder="1" applyAlignment="1">
      <alignment horizontal="left" vertical="center"/>
    </xf>
    <xf numFmtId="0" fontId="28" fillId="24" borderId="0" xfId="47" applyFont="1" applyFill="1" applyBorder="1" applyAlignment="1">
      <alignment horizontal="left" vertical="top" wrapText="1"/>
    </xf>
    <xf numFmtId="0" fontId="33" fillId="24" borderId="85" xfId="47" applyFont="1" applyFill="1" applyBorder="1" applyAlignment="1">
      <alignment horizontal="center" vertical="center" wrapText="1"/>
    </xf>
    <xf numFmtId="0" fontId="33" fillId="24" borderId="73" xfId="47" applyFont="1" applyFill="1" applyBorder="1" applyAlignment="1">
      <alignment horizontal="center" vertical="center" wrapText="1"/>
    </xf>
    <xf numFmtId="0" fontId="33" fillId="24" borderId="80" xfId="47" applyFont="1" applyFill="1" applyBorder="1" applyAlignment="1">
      <alignment horizontal="center" vertical="center" wrapText="1"/>
    </xf>
    <xf numFmtId="0" fontId="33" fillId="24" borderId="87" xfId="47" applyFont="1" applyFill="1" applyBorder="1" applyAlignment="1">
      <alignment horizontal="center" vertical="center" wrapText="1"/>
    </xf>
    <xf numFmtId="0" fontId="33" fillId="24" borderId="77" xfId="47" applyFont="1" applyFill="1" applyBorder="1" applyAlignment="1">
      <alignment horizontal="center" vertical="center" wrapText="1"/>
    </xf>
    <xf numFmtId="0" fontId="33" fillId="24" borderId="84" xfId="47" applyFont="1" applyFill="1" applyBorder="1" applyAlignment="1">
      <alignment horizontal="center" vertical="center" wrapText="1"/>
    </xf>
    <xf numFmtId="49" fontId="28" fillId="24" borderId="81" xfId="47" applyNumberFormat="1" applyFont="1" applyFill="1" applyBorder="1" applyAlignment="1">
      <alignment horizontal="center" vertical="center"/>
    </xf>
    <xf numFmtId="49" fontId="28" fillId="24" borderId="69" xfId="47" applyNumberFormat="1" applyFont="1" applyFill="1" applyBorder="1" applyAlignment="1">
      <alignment horizontal="center" vertical="center"/>
    </xf>
    <xf numFmtId="0" fontId="33" fillId="24" borderId="69" xfId="47" applyFont="1" applyFill="1" applyBorder="1" applyAlignment="1">
      <alignment horizontal="left" vertical="center" wrapText="1"/>
    </xf>
    <xf numFmtId="0" fontId="33" fillId="24" borderId="73" xfId="47" applyFont="1" applyFill="1" applyBorder="1" applyAlignment="1">
      <alignment horizontal="left" vertical="center" wrapText="1"/>
    </xf>
    <xf numFmtId="0" fontId="33" fillId="24" borderId="70" xfId="47" applyFont="1" applyFill="1" applyBorder="1" applyAlignment="1">
      <alignment horizontal="left" vertical="center" wrapText="1"/>
    </xf>
    <xf numFmtId="0" fontId="33" fillId="24" borderId="81" xfId="47" applyFont="1" applyFill="1" applyBorder="1" applyAlignment="1">
      <alignment horizontal="center" vertical="center" wrapText="1"/>
    </xf>
    <xf numFmtId="0" fontId="33" fillId="24" borderId="69" xfId="47" applyFont="1" applyFill="1" applyBorder="1" applyAlignment="1">
      <alignment horizontal="center" vertical="center" wrapText="1"/>
    </xf>
    <xf numFmtId="0" fontId="33" fillId="24" borderId="90" xfId="47" applyFont="1" applyFill="1" applyBorder="1" applyAlignment="1">
      <alignment horizontal="center" vertical="center" wrapText="1"/>
    </xf>
    <xf numFmtId="49" fontId="33" fillId="24" borderId="81" xfId="47" applyNumberFormat="1" applyFont="1" applyFill="1" applyBorder="1" applyAlignment="1">
      <alignment horizontal="center" vertical="center" wrapText="1"/>
    </xf>
    <xf numFmtId="49" fontId="33" fillId="24" borderId="69" xfId="47" applyNumberFormat="1" applyFont="1" applyFill="1" applyBorder="1" applyAlignment="1">
      <alignment horizontal="center" vertical="center" wrapText="1"/>
    </xf>
    <xf numFmtId="0" fontId="33" fillId="24" borderId="37" xfId="47" applyFont="1" applyFill="1" applyBorder="1" applyAlignment="1">
      <alignment horizontal="center" vertical="center" wrapText="1"/>
    </xf>
    <xf numFmtId="49" fontId="33" fillId="24" borderId="68" xfId="47" applyNumberFormat="1" applyFont="1" applyFill="1" applyBorder="1" applyAlignment="1">
      <alignment horizontal="center" vertical="center" wrapText="1"/>
    </xf>
    <xf numFmtId="49" fontId="33" fillId="24" borderId="70" xfId="47" applyNumberFormat="1" applyFont="1" applyFill="1" applyBorder="1" applyAlignment="1">
      <alignment horizontal="center" vertical="center" wrapText="1"/>
    </xf>
    <xf numFmtId="0" fontId="33" fillId="25" borderId="98" xfId="47" applyFont="1" applyFill="1" applyBorder="1" applyAlignment="1">
      <alignment horizontal="left" vertical="center" wrapText="1"/>
    </xf>
    <xf numFmtId="0" fontId="33" fillId="25" borderId="69" xfId="47" applyFont="1" applyFill="1" applyBorder="1" applyAlignment="1">
      <alignment horizontal="left" vertical="center" wrapText="1"/>
    </xf>
    <xf numFmtId="0" fontId="33" fillId="25" borderId="70" xfId="47" applyFont="1" applyFill="1" applyBorder="1" applyAlignment="1">
      <alignment horizontal="left" vertical="center" wrapText="1"/>
    </xf>
    <xf numFmtId="0" fontId="33" fillId="24" borderId="97" xfId="47" applyFont="1" applyFill="1" applyBorder="1" applyAlignment="1">
      <alignment horizontal="center" vertical="center" wrapText="1"/>
    </xf>
    <xf numFmtId="0" fontId="33" fillId="24" borderId="68" xfId="47" applyFont="1" applyFill="1" applyBorder="1" applyAlignment="1">
      <alignment horizontal="center" vertical="center" wrapText="1"/>
    </xf>
    <xf numFmtId="0" fontId="33" fillId="24" borderId="70" xfId="47" applyFont="1" applyFill="1" applyBorder="1" applyAlignment="1">
      <alignment horizontal="center" vertical="center" wrapText="1"/>
    </xf>
    <xf numFmtId="0" fontId="28" fillId="24" borderId="68" xfId="47" applyFont="1" applyFill="1" applyBorder="1" applyAlignment="1">
      <alignment horizontal="center" vertical="center"/>
    </xf>
    <xf numFmtId="0" fontId="28" fillId="24" borderId="69" xfId="47" applyFont="1" applyFill="1" applyBorder="1" applyAlignment="1">
      <alignment horizontal="center" vertical="center"/>
    </xf>
    <xf numFmtId="0" fontId="28" fillId="24" borderId="70" xfId="47" applyFont="1" applyFill="1" applyBorder="1" applyAlignment="1">
      <alignment horizontal="center" vertical="center"/>
    </xf>
    <xf numFmtId="49" fontId="33" fillId="24" borderId="18" xfId="47" applyNumberFormat="1" applyFont="1" applyFill="1" applyBorder="1" applyAlignment="1">
      <alignment horizontal="center" vertical="center" wrapText="1"/>
    </xf>
    <xf numFmtId="49" fontId="33" fillId="24" borderId="20" xfId="47" applyNumberFormat="1" applyFont="1" applyFill="1" applyBorder="1" applyAlignment="1">
      <alignment horizontal="center" vertical="center" wrapText="1"/>
    </xf>
    <xf numFmtId="49" fontId="33" fillId="24" borderId="90" xfId="47" applyNumberFormat="1" applyFont="1" applyFill="1" applyBorder="1" applyAlignment="1">
      <alignment horizontal="center" vertical="center" wrapText="1"/>
    </xf>
    <xf numFmtId="49" fontId="33" fillId="24" borderId="82" xfId="47" applyNumberFormat="1" applyFont="1" applyFill="1" applyBorder="1" applyAlignment="1">
      <alignment horizontal="center" vertical="center" wrapText="1"/>
    </xf>
    <xf numFmtId="49" fontId="33" fillId="24" borderId="81" xfId="47" applyNumberFormat="1" applyFont="1" applyFill="1" applyBorder="1" applyAlignment="1">
      <alignment horizontal="left" vertical="center" wrapText="1"/>
    </xf>
    <xf numFmtId="49" fontId="33" fillId="24" borderId="69" xfId="47" applyNumberFormat="1" applyFont="1" applyFill="1" applyBorder="1" applyAlignment="1">
      <alignment horizontal="left" vertical="center" wrapText="1"/>
    </xf>
    <xf numFmtId="49" fontId="33" fillId="24" borderId="90" xfId="47" applyNumberFormat="1" applyFont="1" applyFill="1" applyBorder="1" applyAlignment="1">
      <alignment horizontal="left" vertical="center" wrapText="1"/>
    </xf>
    <xf numFmtId="0" fontId="33" fillId="24" borderId="99" xfId="47" applyFont="1" applyFill="1" applyBorder="1" applyAlignment="1">
      <alignment horizontal="left" vertical="center" wrapText="1"/>
    </xf>
    <xf numFmtId="0" fontId="33" fillId="24" borderId="100" xfId="47" applyFont="1" applyFill="1" applyBorder="1" applyAlignment="1">
      <alignment horizontal="left" vertical="center" wrapText="1"/>
    </xf>
    <xf numFmtId="0" fontId="33" fillId="24" borderId="101" xfId="47" applyFont="1" applyFill="1" applyBorder="1" applyAlignment="1">
      <alignment horizontal="left" vertical="center" wrapText="1"/>
    </xf>
    <xf numFmtId="0" fontId="33" fillId="24" borderId="102" xfId="47" applyFont="1" applyFill="1" applyBorder="1" applyAlignment="1">
      <alignment horizontal="left" vertical="center" wrapText="1"/>
    </xf>
    <xf numFmtId="0" fontId="33" fillId="24" borderId="103" xfId="47" applyFont="1" applyFill="1" applyBorder="1" applyAlignment="1">
      <alignment horizontal="left" vertical="center" wrapText="1"/>
    </xf>
    <xf numFmtId="0" fontId="33" fillId="24" borderId="71" xfId="47" applyFont="1" applyFill="1" applyBorder="1" applyAlignment="1">
      <alignment horizontal="left" vertical="center" wrapText="1"/>
    </xf>
    <xf numFmtId="0" fontId="33" fillId="25" borderId="77" xfId="47" applyFont="1" applyFill="1" applyBorder="1" applyAlignment="1">
      <alignment horizontal="left" vertical="center" wrapText="1"/>
    </xf>
    <xf numFmtId="0" fontId="33" fillId="24" borderId="31" xfId="47" applyFont="1" applyFill="1" applyBorder="1" applyAlignment="1">
      <alignment horizontal="center" vertical="center" wrapText="1"/>
    </xf>
    <xf numFmtId="0" fontId="33" fillId="24" borderId="0" xfId="47" applyFont="1" applyFill="1" applyBorder="1" applyAlignment="1">
      <alignment horizontal="center" vertical="center" wrapText="1"/>
    </xf>
    <xf numFmtId="0" fontId="33" fillId="24" borderId="86" xfId="47" applyFont="1" applyFill="1" applyBorder="1" applyAlignment="1">
      <alignment horizontal="center" vertical="center" wrapText="1"/>
    </xf>
    <xf numFmtId="0" fontId="28" fillId="24" borderId="81" xfId="47" applyFont="1" applyFill="1" applyBorder="1" applyAlignment="1">
      <alignment horizontal="center" vertical="center" wrapText="1"/>
    </xf>
    <xf numFmtId="0" fontId="28" fillId="24" borderId="69" xfId="47" applyFont="1" applyFill="1" applyBorder="1" applyAlignment="1">
      <alignment horizontal="center" vertical="center" wrapText="1"/>
    </xf>
    <xf numFmtId="0" fontId="28" fillId="24" borderId="73" xfId="47" applyFont="1" applyFill="1" applyBorder="1" applyAlignment="1">
      <alignment horizontal="center" vertical="center" wrapText="1"/>
    </xf>
    <xf numFmtId="0" fontId="28" fillId="24" borderId="80" xfId="47" applyFont="1" applyFill="1" applyBorder="1" applyAlignment="1">
      <alignment horizontal="center" vertical="center" wrapText="1"/>
    </xf>
    <xf numFmtId="0" fontId="34" fillId="24" borderId="81" xfId="47" applyFont="1" applyFill="1" applyBorder="1" applyAlignment="1">
      <alignment horizontal="center" vertical="center" wrapText="1"/>
    </xf>
    <xf numFmtId="0" fontId="34" fillId="24" borderId="69" xfId="47" applyFont="1" applyFill="1" applyBorder="1" applyAlignment="1">
      <alignment horizontal="center" vertical="center" wrapText="1"/>
    </xf>
    <xf numFmtId="0" fontId="34" fillId="24" borderId="70" xfId="47" applyFont="1" applyFill="1" applyBorder="1" applyAlignment="1">
      <alignment horizontal="center" vertical="center" wrapText="1"/>
    </xf>
    <xf numFmtId="0" fontId="33" fillId="24" borderId="18" xfId="47" applyFont="1" applyFill="1" applyBorder="1" applyAlignment="1">
      <alignment horizontal="center" vertical="center" wrapText="1"/>
    </xf>
    <xf numFmtId="0" fontId="33" fillId="24" borderId="20" xfId="47" applyFont="1" applyFill="1" applyBorder="1" applyAlignment="1">
      <alignment horizontal="center" vertical="center" wrapText="1"/>
    </xf>
    <xf numFmtId="0" fontId="33" fillId="24" borderId="19" xfId="47" applyFont="1" applyFill="1" applyBorder="1" applyAlignment="1">
      <alignment horizontal="center" vertical="center" wrapText="1"/>
    </xf>
    <xf numFmtId="0" fontId="33" fillId="24" borderId="18" xfId="47" applyFont="1" applyFill="1" applyBorder="1" applyAlignment="1">
      <alignment horizontal="left" vertical="center" wrapText="1"/>
    </xf>
    <xf numFmtId="0" fontId="33" fillId="24" borderId="19" xfId="47" applyFont="1" applyFill="1" applyBorder="1" applyAlignment="1">
      <alignment horizontal="left" vertical="center" wrapText="1"/>
    </xf>
    <xf numFmtId="0" fontId="33" fillId="24" borderId="20" xfId="47" applyFont="1" applyFill="1" applyBorder="1" applyAlignment="1">
      <alignment horizontal="left" vertical="center" wrapText="1"/>
    </xf>
    <xf numFmtId="0" fontId="33" fillId="24" borderId="68" xfId="47" applyFont="1" applyFill="1" applyBorder="1" applyAlignment="1">
      <alignment horizontal="left" vertical="center" wrapText="1"/>
    </xf>
    <xf numFmtId="0" fontId="33" fillId="24" borderId="91" xfId="47" applyFont="1" applyFill="1" applyBorder="1" applyAlignment="1">
      <alignment horizontal="left" vertical="center" wrapText="1"/>
    </xf>
    <xf numFmtId="0" fontId="33" fillId="24" borderId="92" xfId="47" applyFont="1" applyFill="1" applyBorder="1" applyAlignment="1">
      <alignment horizontal="left" vertical="center" wrapText="1"/>
    </xf>
    <xf numFmtId="0" fontId="33" fillId="24" borderId="93" xfId="47" applyFont="1" applyFill="1" applyBorder="1" applyAlignment="1">
      <alignment horizontal="left" vertical="center" wrapText="1"/>
    </xf>
    <xf numFmtId="0" fontId="33" fillId="24" borderId="94" xfId="47" applyFont="1" applyFill="1" applyBorder="1" applyAlignment="1">
      <alignment horizontal="left" vertical="center" wrapText="1"/>
    </xf>
    <xf numFmtId="0" fontId="33" fillId="24" borderId="95" xfId="47" applyFont="1" applyFill="1" applyBorder="1" applyAlignment="1">
      <alignment horizontal="left" vertical="center" wrapText="1"/>
    </xf>
    <xf numFmtId="0" fontId="33" fillId="24" borderId="96" xfId="47" applyFont="1" applyFill="1" applyBorder="1" applyAlignment="1">
      <alignment horizontal="left" vertical="center" wrapText="1"/>
    </xf>
    <xf numFmtId="0" fontId="33" fillId="24" borderId="14" xfId="47" applyFont="1" applyFill="1" applyBorder="1" applyAlignment="1">
      <alignment horizontal="center" vertical="center" wrapText="1"/>
    </xf>
    <xf numFmtId="0" fontId="33" fillId="24" borderId="78" xfId="47" applyFont="1" applyFill="1" applyBorder="1" applyAlignment="1">
      <alignment horizontal="center" vertical="center" wrapText="1"/>
    </xf>
    <xf numFmtId="49" fontId="33" fillId="24" borderId="73" xfId="47" applyNumberFormat="1" applyFont="1" applyFill="1" applyBorder="1" applyAlignment="1">
      <alignment horizontal="center" vertical="center" wrapText="1"/>
    </xf>
    <xf numFmtId="0" fontId="33" fillId="24" borderId="73" xfId="47" applyFont="1" applyFill="1" applyBorder="1" applyAlignment="1">
      <alignment horizontal="center" vertical="top" wrapText="1"/>
    </xf>
    <xf numFmtId="0" fontId="33" fillId="24" borderId="74" xfId="47" applyFont="1" applyFill="1" applyBorder="1" applyAlignment="1">
      <alignment horizontal="center" vertical="top" wrapText="1"/>
    </xf>
    <xf numFmtId="0" fontId="33" fillId="24" borderId="81" xfId="47" applyFont="1" applyFill="1" applyBorder="1" applyAlignment="1">
      <alignment horizontal="left" vertical="center" wrapText="1"/>
    </xf>
    <xf numFmtId="0" fontId="33" fillId="24" borderId="0" xfId="47" applyFont="1" applyFill="1" applyBorder="1" applyAlignment="1">
      <alignment horizontal="left" vertical="center" wrapText="1"/>
    </xf>
    <xf numFmtId="0" fontId="33" fillId="24" borderId="23" xfId="47" applyFont="1" applyFill="1" applyBorder="1" applyAlignment="1">
      <alignment horizontal="left" vertical="center" wrapText="1"/>
    </xf>
    <xf numFmtId="0" fontId="33" fillId="24" borderId="77" xfId="47" applyFont="1" applyFill="1" applyBorder="1" applyAlignment="1">
      <alignment horizontal="left" vertical="center" wrapText="1"/>
    </xf>
    <xf numFmtId="0" fontId="33" fillId="24" borderId="88" xfId="47" applyFont="1" applyFill="1" applyBorder="1" applyAlignment="1">
      <alignment horizontal="left" vertical="center" wrapText="1"/>
    </xf>
    <xf numFmtId="0" fontId="33" fillId="24" borderId="79" xfId="47" applyFont="1" applyFill="1" applyBorder="1" applyAlignment="1">
      <alignment horizontal="center" vertical="center" wrapText="1"/>
    </xf>
    <xf numFmtId="0" fontId="33" fillId="24" borderId="89" xfId="47" applyFont="1" applyFill="1" applyBorder="1" applyAlignment="1">
      <alignment vertical="center" textRotation="255" wrapText="1"/>
    </xf>
    <xf numFmtId="0" fontId="33" fillId="24" borderId="71" xfId="47" applyFont="1" applyFill="1" applyBorder="1" applyAlignment="1">
      <alignment vertical="center" textRotation="255" wrapText="1"/>
    </xf>
    <xf numFmtId="0" fontId="33" fillId="24" borderId="31" xfId="47" applyFont="1" applyFill="1" applyBorder="1" applyAlignment="1">
      <alignment vertical="center" textRotation="255" wrapText="1"/>
    </xf>
    <xf numFmtId="0" fontId="33" fillId="24" borderId="83" xfId="47" applyFont="1" applyFill="1" applyBorder="1" applyAlignment="1">
      <alignment vertical="center" textRotation="255" wrapText="1"/>
    </xf>
    <xf numFmtId="0" fontId="33" fillId="24" borderId="37" xfId="47" applyFont="1" applyFill="1" applyBorder="1" applyAlignment="1">
      <alignment horizontal="left" vertical="center" wrapText="1"/>
    </xf>
    <xf numFmtId="0" fontId="33" fillId="24" borderId="72" xfId="47" applyFont="1" applyFill="1" applyBorder="1" applyAlignment="1">
      <alignment horizontal="center" vertical="center" wrapText="1"/>
    </xf>
    <xf numFmtId="0" fontId="33" fillId="24" borderId="12" xfId="47" applyFont="1" applyFill="1" applyBorder="1" applyAlignment="1">
      <alignment horizontal="center" vertical="center" wrapText="1"/>
    </xf>
    <xf numFmtId="0" fontId="33" fillId="24" borderId="11" xfId="47" applyFont="1" applyFill="1" applyBorder="1" applyAlignment="1">
      <alignment horizontal="center" vertical="center" wrapText="1"/>
    </xf>
    <xf numFmtId="0" fontId="33" fillId="24" borderId="75" xfId="47" applyFont="1" applyFill="1" applyBorder="1" applyAlignment="1">
      <alignment horizontal="center" vertical="center" wrapText="1"/>
    </xf>
    <xf numFmtId="0" fontId="33" fillId="24" borderId="23" xfId="47" applyFont="1" applyFill="1" applyBorder="1" applyAlignment="1">
      <alignment horizontal="center" vertical="center" wrapText="1"/>
    </xf>
    <xf numFmtId="0" fontId="33" fillId="24" borderId="76" xfId="47" applyFont="1" applyFill="1" applyBorder="1" applyAlignment="1">
      <alignment horizontal="center" vertical="center" wrapText="1"/>
    </xf>
    <xf numFmtId="0" fontId="33" fillId="24" borderId="88" xfId="47" applyFont="1" applyFill="1" applyBorder="1" applyAlignment="1">
      <alignment horizontal="center" vertical="center" wrapText="1"/>
    </xf>
    <xf numFmtId="0" fontId="33" fillId="24" borderId="74" xfId="47" applyFont="1" applyFill="1" applyBorder="1" applyAlignment="1">
      <alignment horizontal="center" vertical="center" wrapText="1"/>
    </xf>
    <xf numFmtId="49" fontId="33" fillId="24" borderId="75" xfId="47" applyNumberFormat="1" applyFont="1" applyFill="1" applyBorder="1" applyAlignment="1">
      <alignment horizontal="center" vertical="center" wrapText="1"/>
    </xf>
    <xf numFmtId="49" fontId="33" fillId="24" borderId="0" xfId="47" applyNumberFormat="1" applyFont="1" applyFill="1" applyBorder="1" applyAlignment="1">
      <alignment horizontal="center" vertical="center" wrapText="1"/>
    </xf>
    <xf numFmtId="0" fontId="32" fillId="24" borderId="0" xfId="47" applyFont="1" applyFill="1" applyBorder="1" applyAlignment="1">
      <alignment horizontal="left" vertical="top" wrapText="1"/>
    </xf>
    <xf numFmtId="0" fontId="33" fillId="24" borderId="52" xfId="47" applyFont="1" applyFill="1" applyBorder="1" applyAlignment="1">
      <alignment horizontal="center" vertical="center" textRotation="255" wrapText="1"/>
    </xf>
    <xf numFmtId="0" fontId="33" fillId="24" borderId="31" xfId="47" applyFont="1" applyFill="1" applyBorder="1" applyAlignment="1">
      <alignment horizontal="center" vertical="center" textRotation="255" wrapText="1"/>
    </xf>
    <xf numFmtId="0" fontId="33" fillId="24" borderId="71" xfId="47" applyFont="1" applyFill="1" applyBorder="1" applyAlignment="1">
      <alignment horizontal="center" vertical="center" textRotation="255" wrapText="1"/>
    </xf>
    <xf numFmtId="0" fontId="33" fillId="24" borderId="83" xfId="47" applyFont="1" applyFill="1" applyBorder="1" applyAlignment="1">
      <alignment horizontal="center" vertical="center" textRotation="255" wrapText="1"/>
    </xf>
    <xf numFmtId="0" fontId="33" fillId="24" borderId="59" xfId="47" applyFont="1" applyFill="1" applyBorder="1" applyAlignment="1">
      <alignment horizontal="center" vertical="center" wrapText="1"/>
    </xf>
    <xf numFmtId="0" fontId="33" fillId="24" borderId="65" xfId="47" applyFont="1" applyFill="1" applyBorder="1" applyAlignment="1">
      <alignment horizontal="left" vertical="center" wrapText="1"/>
    </xf>
    <xf numFmtId="0" fontId="33" fillId="24" borderId="66" xfId="47" applyFont="1" applyFill="1" applyBorder="1" applyAlignment="1">
      <alignment horizontal="left" vertical="center" wrapText="1"/>
    </xf>
    <xf numFmtId="0" fontId="33" fillId="24" borderId="67" xfId="47" applyFont="1" applyFill="1" applyBorder="1" applyAlignment="1">
      <alignment horizontal="left" vertical="center" wrapText="1"/>
    </xf>
    <xf numFmtId="0" fontId="28" fillId="24" borderId="73" xfId="47" applyFont="1" applyFill="1" applyBorder="1" applyAlignment="1">
      <alignment horizontal="left" vertical="center"/>
    </xf>
    <xf numFmtId="0" fontId="28" fillId="24" borderId="74" xfId="47" applyFont="1" applyFill="1" applyBorder="1" applyAlignment="1">
      <alignment horizontal="left" vertical="center"/>
    </xf>
    <xf numFmtId="0" fontId="33" fillId="24" borderId="13" xfId="47" applyFont="1" applyFill="1" applyBorder="1" applyAlignment="1">
      <alignment horizontal="right" vertical="center" wrapText="1"/>
    </xf>
    <xf numFmtId="0" fontId="33" fillId="24" borderId="0" xfId="47" applyFont="1" applyFill="1" applyBorder="1" applyAlignment="1">
      <alignment horizontal="right" vertical="center" wrapText="1"/>
    </xf>
    <xf numFmtId="0" fontId="33" fillId="24" borderId="82" xfId="47" applyFont="1" applyFill="1" applyBorder="1" applyAlignment="1">
      <alignment horizontal="center" vertical="center" wrapText="1"/>
    </xf>
    <xf numFmtId="49" fontId="33" fillId="24" borderId="68" xfId="47" applyNumberFormat="1" applyFont="1" applyFill="1" applyBorder="1" applyAlignment="1">
      <alignment horizontal="left" vertical="center" wrapText="1"/>
    </xf>
    <xf numFmtId="49" fontId="33" fillId="24" borderId="70" xfId="47" applyNumberFormat="1" applyFont="1" applyFill="1" applyBorder="1" applyAlignment="1">
      <alignment horizontal="left" vertical="center" wrapText="1"/>
    </xf>
    <xf numFmtId="49" fontId="33" fillId="24" borderId="13" xfId="47" applyNumberFormat="1" applyFont="1" applyFill="1" applyBorder="1" applyAlignment="1">
      <alignment horizontal="left" vertical="center" wrapText="1"/>
    </xf>
    <xf numFmtId="49" fontId="33" fillId="24" borderId="0" xfId="47" applyNumberFormat="1" applyFont="1" applyFill="1" applyBorder="1" applyAlignment="1">
      <alignment horizontal="left" vertical="center" wrapText="1"/>
    </xf>
    <xf numFmtId="49" fontId="33" fillId="24" borderId="23" xfId="47" applyNumberFormat="1" applyFont="1" applyFill="1" applyBorder="1" applyAlignment="1">
      <alignment horizontal="left" vertical="center" wrapText="1"/>
    </xf>
    <xf numFmtId="14" fontId="33" fillId="24" borderId="81" xfId="47" applyNumberFormat="1" applyFont="1" applyFill="1" applyBorder="1" applyAlignment="1">
      <alignment horizontal="left" vertical="center" wrapText="1"/>
    </xf>
    <xf numFmtId="176" fontId="33" fillId="24" borderId="75" xfId="47" applyNumberFormat="1" applyFont="1" applyFill="1" applyBorder="1" applyAlignment="1">
      <alignment horizontal="center" vertical="center" wrapText="1"/>
    </xf>
    <xf numFmtId="176" fontId="33" fillId="24" borderId="0" xfId="47" applyNumberFormat="1" applyFont="1" applyFill="1" applyBorder="1" applyAlignment="1">
      <alignment horizontal="center" vertical="center" wrapText="1"/>
    </xf>
    <xf numFmtId="0" fontId="33" fillId="24" borderId="0" xfId="47" applyNumberFormat="1" applyFont="1" applyFill="1" applyBorder="1" applyAlignment="1">
      <alignment horizontal="center" vertical="center" wrapText="1"/>
    </xf>
    <xf numFmtId="0" fontId="0" fillId="0" borderId="0" xfId="0"/>
    <xf numFmtId="0" fontId="4" fillId="0" borderId="19" xfId="41" applyBorder="1" applyAlignment="1">
      <alignment horizontal="center" vertical="center"/>
    </xf>
    <xf numFmtId="0" fontId="4" fillId="0" borderId="18" xfId="41" applyBorder="1" applyAlignment="1">
      <alignment horizontal="center" vertical="center"/>
    </xf>
    <xf numFmtId="0" fontId="4" fillId="0" borderId="20" xfId="41" applyBorder="1" applyAlignment="1">
      <alignment horizontal="center" vertical="center"/>
    </xf>
    <xf numFmtId="0" fontId="4" fillId="0" borderId="10" xfId="41" applyBorder="1" applyAlignment="1">
      <alignment horizontal="center" vertical="center"/>
    </xf>
    <xf numFmtId="0" fontId="4" fillId="0" borderId="11" xfId="41" applyBorder="1" applyAlignment="1">
      <alignment horizontal="center" vertical="center"/>
    </xf>
    <xf numFmtId="0" fontId="4" fillId="0" borderId="19" xfId="41" applyBorder="1" applyAlignment="1">
      <alignment horizontal="distributed" vertical="center"/>
    </xf>
    <xf numFmtId="0" fontId="0" fillId="0" borderId="19" xfId="0" applyBorder="1" applyAlignment="1">
      <alignment horizontal="distributed"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55" fillId="24" borderId="37" xfId="47" applyFont="1" applyFill="1" applyBorder="1" applyAlignment="1">
      <alignment horizontal="left" vertical="center"/>
    </xf>
    <xf numFmtId="0" fontId="55" fillId="24" borderId="0" xfId="47" applyFont="1" applyFill="1" applyBorder="1" applyAlignment="1">
      <alignment horizontal="left" vertical="top"/>
    </xf>
    <xf numFmtId="0" fontId="32" fillId="24" borderId="0" xfId="47" applyFont="1" applyFill="1" applyBorder="1" applyAlignment="1">
      <alignment horizontal="center" vertical="center"/>
    </xf>
    <xf numFmtId="0" fontId="33" fillId="24" borderId="0" xfId="47" applyFont="1" applyFill="1" applyBorder="1" applyAlignment="1">
      <alignment horizontal="center" vertical="center"/>
    </xf>
    <xf numFmtId="0" fontId="32" fillId="24" borderId="0" xfId="47" applyFont="1" applyFill="1" applyBorder="1" applyAlignment="1">
      <alignment horizontal="right"/>
    </xf>
    <xf numFmtId="0" fontId="57" fillId="24" borderId="0" xfId="47" applyFont="1" applyFill="1" applyBorder="1" applyAlignment="1">
      <alignment horizontal="left" vertical="center"/>
    </xf>
    <xf numFmtId="0" fontId="57" fillId="24" borderId="15" xfId="47" applyFont="1" applyFill="1" applyBorder="1" applyAlignment="1">
      <alignment horizontal="left" vertical="center"/>
    </xf>
    <xf numFmtId="0" fontId="57" fillId="24" borderId="12" xfId="47" applyFont="1" applyFill="1" applyBorder="1" applyAlignment="1">
      <alignment horizontal="left"/>
    </xf>
    <xf numFmtId="0" fontId="57" fillId="24" borderId="12" xfId="47" applyFont="1" applyFill="1" applyBorder="1" applyAlignment="1">
      <alignment horizontal="center" vertical="center"/>
    </xf>
    <xf numFmtId="0" fontId="57" fillId="24" borderId="15" xfId="47" applyFont="1" applyFill="1" applyBorder="1" applyAlignment="1">
      <alignment horizontal="center" vertical="center"/>
    </xf>
    <xf numFmtId="0" fontId="55" fillId="24" borderId="15" xfId="47" applyFont="1" applyFill="1" applyBorder="1" applyAlignment="1">
      <alignment horizontal="center"/>
    </xf>
    <xf numFmtId="0" fontId="33" fillId="24" borderId="0" xfId="47" applyFont="1" applyFill="1" applyBorder="1" applyAlignment="1">
      <alignment horizontal="center" vertical="top"/>
    </xf>
    <xf numFmtId="0" fontId="37" fillId="0" borderId="0" xfId="48" applyFont="1" applyFill="1" applyBorder="1" applyAlignment="1">
      <alignment horizontal="center" vertical="center"/>
    </xf>
    <xf numFmtId="0" fontId="37" fillId="0" borderId="15" xfId="48" applyFont="1" applyFill="1" applyBorder="1" applyAlignment="1">
      <alignment horizontal="center" vertical="center"/>
    </xf>
    <xf numFmtId="0" fontId="37" fillId="0" borderId="37" xfId="48" applyFont="1" applyFill="1" applyBorder="1" applyAlignment="1">
      <alignment horizontal="center" vertical="center"/>
    </xf>
    <xf numFmtId="177" fontId="37" fillId="0" borderId="37" xfId="48" applyNumberFormat="1" applyFont="1" applyFill="1" applyBorder="1" applyAlignment="1">
      <alignment horizontal="center" vertical="center"/>
    </xf>
    <xf numFmtId="180" fontId="37" fillId="24" borderId="37" xfId="48" applyNumberFormat="1" applyFont="1" applyFill="1" applyBorder="1" applyAlignment="1">
      <alignment horizontal="center" vertical="center"/>
    </xf>
    <xf numFmtId="0" fontId="37" fillId="24" borderId="37" xfId="48" applyFont="1" applyFill="1" applyBorder="1" applyAlignment="1">
      <alignment horizontal="center" vertical="center"/>
    </xf>
    <xf numFmtId="177" fontId="37" fillId="24" borderId="37" xfId="48" applyNumberFormat="1" applyFont="1" applyFill="1" applyBorder="1" applyAlignment="1">
      <alignment horizontal="center" vertical="center"/>
    </xf>
    <xf numFmtId="179" fontId="37" fillId="0" borderId="37" xfId="48" applyNumberFormat="1" applyFont="1" applyFill="1" applyBorder="1" applyAlignment="1">
      <alignment horizontal="center" vertical="center"/>
    </xf>
    <xf numFmtId="0" fontId="37" fillId="28" borderId="18" xfId="48" applyFont="1" applyFill="1" applyBorder="1" applyAlignment="1" applyProtection="1">
      <alignment horizontal="center" vertical="center"/>
      <protection locked="0"/>
    </xf>
    <xf numFmtId="0" fontId="37" fillId="28" borderId="20" xfId="48" applyFont="1" applyFill="1" applyBorder="1" applyAlignment="1" applyProtection="1">
      <alignment horizontal="center" vertical="center"/>
      <protection locked="0"/>
    </xf>
    <xf numFmtId="0" fontId="37" fillId="24" borderId="18" xfId="48" applyFont="1" applyFill="1" applyBorder="1" applyAlignment="1" applyProtection="1">
      <alignment horizontal="center" vertical="center"/>
    </xf>
    <xf numFmtId="0" fontId="37" fillId="24" borderId="20" xfId="48" applyFont="1" applyFill="1" applyBorder="1" applyAlignment="1" applyProtection="1">
      <alignment horizontal="center" vertical="center"/>
    </xf>
    <xf numFmtId="179" fontId="37" fillId="0" borderId="18" xfId="48" applyNumberFormat="1" applyFont="1" applyFill="1" applyBorder="1" applyAlignment="1">
      <alignment horizontal="center" vertical="center"/>
    </xf>
    <xf numFmtId="179" fontId="37" fillId="0" borderId="20" xfId="48" applyNumberFormat="1" applyFont="1" applyFill="1" applyBorder="1" applyAlignment="1">
      <alignment horizontal="center" vertical="center"/>
    </xf>
    <xf numFmtId="179" fontId="37" fillId="0" borderId="37" xfId="48" applyNumberFormat="1" applyFont="1" applyFill="1" applyBorder="1" applyAlignment="1">
      <alignment horizontal="right" vertical="center"/>
    </xf>
    <xf numFmtId="179" fontId="37" fillId="0" borderId="37" xfId="49" applyNumberFormat="1" applyFont="1" applyFill="1" applyBorder="1" applyAlignment="1">
      <alignment horizontal="right" vertical="center"/>
    </xf>
    <xf numFmtId="179" fontId="37" fillId="0" borderId="18" xfId="48" applyNumberFormat="1" applyFont="1" applyFill="1" applyBorder="1" applyAlignment="1">
      <alignment horizontal="right" vertical="center"/>
    </xf>
    <xf numFmtId="179" fontId="37" fillId="0" borderId="20" xfId="48" applyNumberFormat="1" applyFont="1" applyFill="1" applyBorder="1" applyAlignment="1">
      <alignment horizontal="right" vertical="center"/>
    </xf>
    <xf numFmtId="179" fontId="37" fillId="28" borderId="37" xfId="48" applyNumberFormat="1" applyFont="1" applyFill="1" applyBorder="1" applyAlignment="1" applyProtection="1">
      <alignment horizontal="right" vertical="center"/>
      <protection locked="0"/>
    </xf>
    <xf numFmtId="179" fontId="37" fillId="28" borderId="37" xfId="49" applyNumberFormat="1" applyFont="1" applyFill="1" applyBorder="1" applyAlignment="1" applyProtection="1">
      <alignment horizontal="right" vertical="center"/>
      <protection locked="0"/>
    </xf>
    <xf numFmtId="179" fontId="37" fillId="28" borderId="18" xfId="48" applyNumberFormat="1" applyFont="1" applyFill="1" applyBorder="1" applyAlignment="1" applyProtection="1">
      <alignment horizontal="right" vertical="center"/>
      <protection locked="0"/>
    </xf>
    <xf numFmtId="179" fontId="37" fillId="28" borderId="20" xfId="48" applyNumberFormat="1" applyFont="1" applyFill="1" applyBorder="1" applyAlignment="1" applyProtection="1">
      <alignment horizontal="right" vertical="center"/>
      <protection locked="0"/>
    </xf>
    <xf numFmtId="180" fontId="37" fillId="0" borderId="37" xfId="48" applyNumberFormat="1" applyFont="1" applyFill="1" applyBorder="1" applyAlignment="1">
      <alignment horizontal="center" vertical="center"/>
    </xf>
    <xf numFmtId="0" fontId="37" fillId="0" borderId="37" xfId="48" applyNumberFormat="1" applyFont="1" applyFill="1" applyBorder="1" applyAlignment="1">
      <alignment horizontal="center" vertical="center"/>
    </xf>
    <xf numFmtId="0" fontId="38" fillId="24" borderId="0" xfId="48" applyFont="1" applyFill="1" applyBorder="1" applyAlignment="1" applyProtection="1">
      <alignment horizontal="left" vertical="center" wrapText="1"/>
      <protection locked="0"/>
    </xf>
    <xf numFmtId="0" fontId="38" fillId="0" borderId="0" xfId="48" applyFont="1" applyFill="1" applyBorder="1" applyAlignment="1">
      <alignment horizontal="center" vertical="center" wrapText="1"/>
    </xf>
    <xf numFmtId="0" fontId="38" fillId="24" borderId="0" xfId="48" applyFont="1" applyFill="1" applyBorder="1" applyAlignment="1" applyProtection="1">
      <alignment horizontal="center" vertical="center" wrapText="1"/>
      <protection locked="0"/>
    </xf>
    <xf numFmtId="0" fontId="38" fillId="0" borderId="0" xfId="48" applyFont="1" applyFill="1" applyBorder="1" applyAlignment="1">
      <alignment horizontal="center" vertical="center"/>
    </xf>
    <xf numFmtId="0" fontId="35" fillId="0" borderId="42" xfId="48" applyFont="1" applyBorder="1" applyAlignment="1">
      <alignment horizontal="center" vertical="center"/>
    </xf>
    <xf numFmtId="0" fontId="35" fillId="0" borderId="49" xfId="48" applyFont="1" applyBorder="1" applyAlignment="1">
      <alignment horizontal="center" vertical="center"/>
    </xf>
    <xf numFmtId="0" fontId="35" fillId="26" borderId="33" xfId="48" applyFont="1" applyFill="1" applyBorder="1" applyAlignment="1" applyProtection="1">
      <alignment horizontal="center" vertical="center" shrinkToFit="1"/>
      <protection locked="0"/>
    </xf>
    <xf numFmtId="0" fontId="35" fillId="26" borderId="11" xfId="48" applyFont="1" applyFill="1" applyBorder="1" applyAlignment="1" applyProtection="1">
      <alignment horizontal="center" vertical="center" shrinkToFit="1"/>
      <protection locked="0"/>
    </xf>
    <xf numFmtId="0" fontId="35" fillId="26" borderId="34" xfId="48" applyFont="1" applyFill="1" applyBorder="1" applyAlignment="1" applyProtection="1">
      <alignment horizontal="center" vertical="center" shrinkToFit="1"/>
      <protection locked="0"/>
    </xf>
    <xf numFmtId="0" fontId="35" fillId="26" borderId="110" xfId="48" applyFont="1" applyFill="1" applyBorder="1" applyAlignment="1" applyProtection="1">
      <alignment horizontal="center" vertical="center" shrinkToFit="1"/>
      <protection locked="0"/>
    </xf>
    <xf numFmtId="0" fontId="35" fillId="26" borderId="10" xfId="48" applyFont="1" applyFill="1" applyBorder="1" applyAlignment="1" applyProtection="1">
      <alignment horizontal="center" vertical="center" wrapText="1"/>
      <protection locked="0"/>
    </xf>
    <xf numFmtId="0" fontId="35" fillId="26" borderId="11" xfId="48" applyFont="1" applyFill="1" applyBorder="1" applyAlignment="1" applyProtection="1">
      <alignment horizontal="center" vertical="center" wrapText="1"/>
      <protection locked="0"/>
    </xf>
    <xf numFmtId="0" fontId="35" fillId="26" borderId="111" xfId="48" applyFont="1" applyFill="1" applyBorder="1" applyAlignment="1" applyProtection="1">
      <alignment horizontal="center" vertical="center" wrapText="1"/>
      <protection locked="0"/>
    </xf>
    <xf numFmtId="0" fontId="35" fillId="26" borderId="110" xfId="48" applyFont="1" applyFill="1" applyBorder="1" applyAlignment="1" applyProtection="1">
      <alignment horizontal="center" vertical="center" wrapText="1"/>
      <protection locked="0"/>
    </xf>
    <xf numFmtId="0" fontId="35" fillId="26" borderId="10" xfId="48" applyFont="1" applyFill="1" applyBorder="1" applyAlignment="1" applyProtection="1">
      <alignment horizontal="center" vertical="center" shrinkToFit="1"/>
      <protection locked="0"/>
    </xf>
    <xf numFmtId="0" fontId="35" fillId="26" borderId="12" xfId="48" applyFont="1" applyFill="1" applyBorder="1" applyAlignment="1" applyProtection="1">
      <alignment horizontal="center" vertical="center" shrinkToFit="1"/>
      <protection locked="0"/>
    </xf>
    <xf numFmtId="0" fontId="35" fillId="26" borderId="111" xfId="48" applyFont="1" applyFill="1" applyBorder="1" applyAlignment="1" applyProtection="1">
      <alignment horizontal="center" vertical="center" shrinkToFit="1"/>
      <protection locked="0"/>
    </xf>
    <xf numFmtId="0" fontId="35" fillId="26" borderId="56" xfId="48" applyFont="1" applyFill="1" applyBorder="1" applyAlignment="1" applyProtection="1">
      <alignment horizontal="center" vertical="center" shrinkToFit="1"/>
      <protection locked="0"/>
    </xf>
    <xf numFmtId="0" fontId="35" fillId="28" borderId="18" xfId="48" applyFont="1" applyFill="1" applyBorder="1" applyAlignment="1" applyProtection="1">
      <alignment horizontal="center" vertical="center" shrinkToFit="1"/>
      <protection locked="0"/>
    </xf>
    <xf numFmtId="0" fontId="35" fillId="28" borderId="19" xfId="48" applyFont="1" applyFill="1" applyBorder="1" applyAlignment="1" applyProtection="1">
      <alignment horizontal="center" vertical="center" shrinkToFit="1"/>
      <protection locked="0"/>
    </xf>
    <xf numFmtId="0" fontId="35" fillId="28" borderId="20" xfId="48" applyFont="1" applyFill="1" applyBorder="1" applyAlignment="1" applyProtection="1">
      <alignment horizontal="center" vertical="center" shrinkToFit="1"/>
      <protection locked="0"/>
    </xf>
    <xf numFmtId="0" fontId="35" fillId="28" borderId="27" xfId="48" applyFont="1" applyFill="1" applyBorder="1" applyAlignment="1" applyProtection="1">
      <alignment horizontal="center" vertical="center" shrinkToFit="1"/>
      <protection locked="0"/>
    </xf>
    <xf numFmtId="0" fontId="35" fillId="28" borderId="25" xfId="48" applyFont="1" applyFill="1" applyBorder="1" applyAlignment="1" applyProtection="1">
      <alignment horizontal="center" vertical="center" shrinkToFit="1"/>
      <protection locked="0"/>
    </xf>
    <xf numFmtId="0" fontId="35" fillId="28" borderId="26" xfId="48" applyFont="1" applyFill="1" applyBorder="1" applyAlignment="1" applyProtection="1">
      <alignment horizontal="center" vertical="center" shrinkToFit="1"/>
      <protection locked="0"/>
    </xf>
    <xf numFmtId="0" fontId="35" fillId="0" borderId="131" xfId="48" applyFont="1" applyBorder="1" applyAlignment="1">
      <alignment horizontal="center" vertical="center" wrapText="1"/>
    </xf>
    <xf numFmtId="0" fontId="35" fillId="0" borderId="132" xfId="48" applyFont="1" applyBorder="1" applyAlignment="1">
      <alignment horizontal="center" vertical="center" wrapText="1"/>
    </xf>
    <xf numFmtId="1" fontId="35" fillId="0" borderId="133" xfId="48" applyNumberFormat="1" applyFont="1" applyBorder="1" applyAlignment="1">
      <alignment horizontal="center" vertical="center" wrapText="1"/>
    </xf>
    <xf numFmtId="1" fontId="35" fillId="0" borderId="132" xfId="48" applyNumberFormat="1" applyFont="1" applyBorder="1" applyAlignment="1">
      <alignment horizontal="center" vertical="center" wrapText="1"/>
    </xf>
    <xf numFmtId="0" fontId="35" fillId="28" borderId="33" xfId="48" applyFont="1" applyFill="1" applyBorder="1" applyAlignment="1" applyProtection="1">
      <alignment horizontal="left" vertical="center" wrapText="1"/>
      <protection locked="0"/>
    </xf>
    <xf numFmtId="0" fontId="35" fillId="28" borderId="12" xfId="48" applyFont="1" applyFill="1" applyBorder="1" applyAlignment="1" applyProtection="1">
      <alignment horizontal="left" vertical="center" wrapText="1"/>
      <protection locked="0"/>
    </xf>
    <xf numFmtId="0" fontId="35" fillId="28" borderId="22" xfId="48" applyFont="1" applyFill="1" applyBorder="1" applyAlignment="1" applyProtection="1">
      <alignment horizontal="left" vertical="center" wrapText="1"/>
      <protection locked="0"/>
    </xf>
    <xf numFmtId="0" fontId="35" fillId="28" borderId="34" xfId="48" applyFont="1" applyFill="1" applyBorder="1" applyAlignment="1" applyProtection="1">
      <alignment horizontal="left" vertical="center" wrapText="1"/>
      <protection locked="0"/>
    </xf>
    <xf numFmtId="0" fontId="35" fillId="28" borderId="56" xfId="48" applyFont="1" applyFill="1" applyBorder="1" applyAlignment="1" applyProtection="1">
      <alignment horizontal="left" vertical="center" wrapText="1"/>
      <protection locked="0"/>
    </xf>
    <xf numFmtId="0" fontId="35" fillId="28" borderId="51" xfId="48" applyFont="1" applyFill="1" applyBorder="1" applyAlignment="1" applyProtection="1">
      <alignment horizontal="left" vertical="center" wrapText="1"/>
      <protection locked="0"/>
    </xf>
    <xf numFmtId="178" fontId="35" fillId="0" borderId="149" xfId="48" applyNumberFormat="1" applyFont="1" applyBorder="1" applyAlignment="1">
      <alignment horizontal="center" vertical="center" wrapText="1"/>
    </xf>
    <xf numFmtId="178" fontId="35" fillId="0" borderId="144" xfId="48" applyNumberFormat="1" applyFont="1" applyBorder="1" applyAlignment="1">
      <alignment horizontal="center" vertical="center" wrapText="1"/>
    </xf>
    <xf numFmtId="178" fontId="35" fillId="0" borderId="150" xfId="48" applyNumberFormat="1" applyFont="1" applyBorder="1" applyAlignment="1">
      <alignment horizontal="center" vertical="center" wrapText="1"/>
    </xf>
    <xf numFmtId="0" fontId="35" fillId="0" borderId="44" xfId="48" applyFont="1" applyBorder="1" applyAlignment="1">
      <alignment horizontal="center" vertical="center"/>
    </xf>
    <xf numFmtId="0" fontId="35" fillId="26" borderId="32" xfId="48" applyFont="1" applyFill="1" applyBorder="1" applyAlignment="1" applyProtection="1">
      <alignment horizontal="center" vertical="center" shrinkToFit="1"/>
      <protection locked="0"/>
    </xf>
    <xf numFmtId="0" fontId="35" fillId="26" borderId="16" xfId="48" applyFont="1" applyFill="1" applyBorder="1" applyAlignment="1" applyProtection="1">
      <alignment horizontal="center" vertical="center" shrinkToFit="1"/>
      <protection locked="0"/>
    </xf>
    <xf numFmtId="0" fontId="35" fillId="26" borderId="17" xfId="48" applyFont="1" applyFill="1" applyBorder="1" applyAlignment="1" applyProtection="1">
      <alignment horizontal="center" vertical="center" wrapText="1"/>
      <protection locked="0"/>
    </xf>
    <xf numFmtId="0" fontId="35" fillId="26" borderId="16" xfId="48" applyFont="1" applyFill="1" applyBorder="1" applyAlignment="1" applyProtection="1">
      <alignment horizontal="center" vertical="center" wrapText="1"/>
      <protection locked="0"/>
    </xf>
    <xf numFmtId="0" fontId="35" fillId="26" borderId="17" xfId="48" applyFont="1" applyFill="1" applyBorder="1" applyAlignment="1" applyProtection="1">
      <alignment horizontal="center" vertical="center" shrinkToFit="1"/>
      <protection locked="0"/>
    </xf>
    <xf numFmtId="0" fontId="35" fillId="26" borderId="15" xfId="48" applyFont="1" applyFill="1" applyBorder="1" applyAlignment="1" applyProtection="1">
      <alignment horizontal="center" vertical="center" shrinkToFit="1"/>
      <protection locked="0"/>
    </xf>
    <xf numFmtId="0" fontId="35" fillId="28" borderId="32" xfId="48" applyFont="1" applyFill="1" applyBorder="1" applyAlignment="1" applyProtection="1">
      <alignment horizontal="left" vertical="center" wrapText="1"/>
      <protection locked="0"/>
    </xf>
    <xf numFmtId="0" fontId="35" fillId="28" borderId="15" xfId="48" applyFont="1" applyFill="1" applyBorder="1" applyAlignment="1" applyProtection="1">
      <alignment horizontal="left" vertical="center" wrapText="1"/>
      <protection locked="0"/>
    </xf>
    <xf numFmtId="0" fontId="35" fillId="28" borderId="24" xfId="48" applyFont="1" applyFill="1" applyBorder="1" applyAlignment="1" applyProtection="1">
      <alignment horizontal="left" vertical="center" wrapText="1"/>
      <protection locked="0"/>
    </xf>
    <xf numFmtId="178" fontId="35" fillId="0" borderId="137" xfId="48" applyNumberFormat="1" applyFont="1" applyBorder="1" applyAlignment="1">
      <alignment horizontal="center" vertical="center" wrapText="1"/>
    </xf>
    <xf numFmtId="178" fontId="35" fillId="0" borderId="136" xfId="48" applyNumberFormat="1" applyFont="1" applyBorder="1" applyAlignment="1">
      <alignment horizontal="center" vertical="center" wrapText="1"/>
    </xf>
    <xf numFmtId="178" fontId="35" fillId="0" borderId="138" xfId="48" applyNumberFormat="1" applyFont="1" applyBorder="1" applyAlignment="1">
      <alignment horizontal="center" vertical="center" wrapText="1"/>
    </xf>
    <xf numFmtId="0" fontId="35" fillId="26" borderId="31" xfId="48" applyFont="1" applyFill="1" applyBorder="1" applyAlignment="1" applyProtection="1">
      <alignment horizontal="center" vertical="center" shrinkToFit="1"/>
      <protection locked="0"/>
    </xf>
    <xf numFmtId="0" fontId="35" fillId="26" borderId="14" xfId="48" applyFont="1" applyFill="1" applyBorder="1" applyAlignment="1" applyProtection="1">
      <alignment horizontal="center" vertical="center" shrinkToFit="1"/>
      <protection locked="0"/>
    </xf>
    <xf numFmtId="0" fontId="35" fillId="26" borderId="13" xfId="48" applyFont="1" applyFill="1" applyBorder="1" applyAlignment="1" applyProtection="1">
      <alignment horizontal="center" vertical="center" wrapText="1"/>
      <protection locked="0"/>
    </xf>
    <xf numFmtId="0" fontId="35" fillId="26" borderId="14" xfId="48" applyFont="1" applyFill="1" applyBorder="1" applyAlignment="1" applyProtection="1">
      <alignment horizontal="center" vertical="center" wrapText="1"/>
      <protection locked="0"/>
    </xf>
    <xf numFmtId="0" fontId="35" fillId="26" borderId="13" xfId="48" applyFont="1" applyFill="1" applyBorder="1" applyAlignment="1" applyProtection="1">
      <alignment horizontal="center" vertical="center" shrinkToFit="1"/>
      <protection locked="0"/>
    </xf>
    <xf numFmtId="0" fontId="35" fillId="26" borderId="0" xfId="48" applyFont="1" applyFill="1" applyBorder="1" applyAlignment="1" applyProtection="1">
      <alignment horizontal="center" vertical="center" shrinkToFit="1"/>
      <protection locked="0"/>
    </xf>
    <xf numFmtId="0" fontId="35" fillId="28" borderId="31" xfId="48" applyFont="1" applyFill="1" applyBorder="1" applyAlignment="1" applyProtection="1">
      <alignment horizontal="left" vertical="center" wrapText="1"/>
      <protection locked="0"/>
    </xf>
    <xf numFmtId="0" fontId="35" fillId="28" borderId="0" xfId="48" applyFont="1" applyFill="1" applyBorder="1" applyAlignment="1" applyProtection="1">
      <alignment horizontal="left" vertical="center" wrapText="1"/>
      <protection locked="0"/>
    </xf>
    <xf numFmtId="0" fontId="35" fillId="28" borderId="23" xfId="48" applyFont="1" applyFill="1" applyBorder="1" applyAlignment="1" applyProtection="1">
      <alignment horizontal="left" vertical="center" wrapText="1"/>
      <protection locked="0"/>
    </xf>
    <xf numFmtId="178" fontId="35" fillId="0" borderId="125" xfId="48" applyNumberFormat="1" applyFont="1" applyBorder="1" applyAlignment="1">
      <alignment horizontal="center" vertical="center" wrapText="1"/>
    </xf>
    <xf numFmtId="178" fontId="35" fillId="0" borderId="121" xfId="48" applyNumberFormat="1" applyFont="1" applyBorder="1" applyAlignment="1">
      <alignment horizontal="center" vertical="center" wrapText="1"/>
    </xf>
    <xf numFmtId="178" fontId="35" fillId="0" borderId="126" xfId="48" applyNumberFormat="1" applyFont="1" applyBorder="1" applyAlignment="1">
      <alignment horizontal="center" vertical="center" wrapText="1"/>
    </xf>
    <xf numFmtId="1" fontId="35" fillId="0" borderId="118" xfId="48" applyNumberFormat="1" applyFont="1" applyBorder="1" applyAlignment="1">
      <alignment horizontal="center" vertical="center" wrapText="1"/>
    </xf>
    <xf numFmtId="1" fontId="35" fillId="0" borderId="117" xfId="48" applyNumberFormat="1" applyFont="1" applyBorder="1" applyAlignment="1">
      <alignment horizontal="center" vertical="center" wrapText="1"/>
    </xf>
    <xf numFmtId="0" fontId="35" fillId="28" borderId="52" xfId="48" applyFont="1" applyFill="1" applyBorder="1" applyAlignment="1" applyProtection="1">
      <alignment horizontal="left" vertical="center" wrapText="1"/>
      <protection locked="0"/>
    </xf>
    <xf numFmtId="0" fontId="35" fillId="28" borderId="28" xfId="48" applyFont="1" applyFill="1" applyBorder="1" applyAlignment="1" applyProtection="1">
      <alignment horizontal="left" vertical="center" wrapText="1"/>
      <protection locked="0"/>
    </xf>
    <xf numFmtId="0" fontId="35" fillId="28" borderId="53" xfId="48" applyFont="1" applyFill="1" applyBorder="1" applyAlignment="1" applyProtection="1">
      <alignment horizontal="left" vertical="center" wrapText="1"/>
      <protection locked="0"/>
    </xf>
    <xf numFmtId="0" fontId="35" fillId="26" borderId="52" xfId="48" applyFont="1" applyFill="1" applyBorder="1" applyAlignment="1" applyProtection="1">
      <alignment horizontal="center" vertical="center" shrinkToFit="1"/>
      <protection locked="0"/>
    </xf>
    <xf numFmtId="0" fontId="35" fillId="26" borderId="57" xfId="48" applyFont="1" applyFill="1" applyBorder="1" applyAlignment="1" applyProtection="1">
      <alignment horizontal="center" vertical="center" shrinkToFit="1"/>
      <protection locked="0"/>
    </xf>
    <xf numFmtId="0" fontId="35" fillId="26" borderId="58" xfId="48" applyFont="1" applyFill="1" applyBorder="1" applyAlignment="1" applyProtection="1">
      <alignment horizontal="center" vertical="center" wrapText="1"/>
      <protection locked="0"/>
    </xf>
    <xf numFmtId="0" fontId="35" fillId="26" borderId="57" xfId="48" applyFont="1" applyFill="1" applyBorder="1" applyAlignment="1" applyProtection="1">
      <alignment horizontal="center" vertical="center" wrapText="1"/>
      <protection locked="0"/>
    </xf>
    <xf numFmtId="0" fontId="35" fillId="26" borderId="58" xfId="48" applyFont="1" applyFill="1" applyBorder="1" applyAlignment="1" applyProtection="1">
      <alignment horizontal="center" vertical="center" shrinkToFit="1"/>
      <protection locked="0"/>
    </xf>
    <xf numFmtId="0" fontId="35" fillId="26" borderId="28" xfId="48" applyFont="1" applyFill="1" applyBorder="1" applyAlignment="1" applyProtection="1">
      <alignment horizontal="center" vertical="center" shrinkToFit="1"/>
      <protection locked="0"/>
    </xf>
    <xf numFmtId="0" fontId="35" fillId="28" borderId="29" xfId="48" applyFont="1" applyFill="1" applyBorder="1" applyAlignment="1" applyProtection="1">
      <alignment horizontal="center" vertical="center" shrinkToFit="1"/>
      <protection locked="0"/>
    </xf>
    <xf numFmtId="0" fontId="35" fillId="28" borderId="21" xfId="48" applyFont="1" applyFill="1" applyBorder="1" applyAlignment="1" applyProtection="1">
      <alignment horizontal="center" vertical="center" shrinkToFit="1"/>
      <protection locked="0"/>
    </xf>
    <xf numFmtId="0" fontId="35" fillId="28" borderId="55" xfId="48" applyFont="1" applyFill="1" applyBorder="1" applyAlignment="1" applyProtection="1">
      <alignment horizontal="center" vertical="center" shrinkToFit="1"/>
      <protection locked="0"/>
    </xf>
    <xf numFmtId="0" fontId="35" fillId="0" borderId="116" xfId="48" applyFont="1" applyBorder="1" applyAlignment="1">
      <alignment horizontal="center" vertical="center" wrapText="1"/>
    </xf>
    <xf numFmtId="0" fontId="35" fillId="0" borderId="117" xfId="48" applyFont="1" applyBorder="1" applyAlignment="1">
      <alignment horizontal="center" vertical="center" wrapText="1"/>
    </xf>
    <xf numFmtId="0" fontId="35" fillId="24" borderId="18" xfId="48" applyFont="1" applyFill="1" applyBorder="1" applyAlignment="1" applyProtection="1">
      <alignment horizontal="center" vertical="center"/>
    </xf>
    <xf numFmtId="0" fontId="35" fillId="24" borderId="20" xfId="48" applyFont="1" applyFill="1" applyBorder="1" applyAlignment="1" applyProtection="1">
      <alignment horizontal="center" vertical="center"/>
    </xf>
    <xf numFmtId="0" fontId="35" fillId="28" borderId="18" xfId="48" applyFont="1" applyFill="1" applyBorder="1" applyAlignment="1" applyProtection="1">
      <alignment horizontal="center" vertical="center"/>
      <protection locked="0"/>
    </xf>
    <xf numFmtId="0" fontId="35" fillId="28" borderId="20" xfId="48" applyFont="1" applyFill="1" applyBorder="1" applyAlignment="1" applyProtection="1">
      <alignment horizontal="center" vertical="center"/>
      <protection locked="0"/>
    </xf>
    <xf numFmtId="0" fontId="35" fillId="0" borderId="61" xfId="48" applyFont="1" applyBorder="1" applyAlignment="1">
      <alignment horizontal="center" vertical="center"/>
    </xf>
    <xf numFmtId="0" fontId="35" fillId="0" borderId="41" xfId="48" applyFont="1" applyBorder="1" applyAlignment="1">
      <alignment horizontal="center" vertical="center"/>
    </xf>
    <xf numFmtId="0" fontId="35" fillId="0" borderId="48" xfId="48" applyFont="1" applyBorder="1" applyAlignment="1">
      <alignment horizontal="center" vertical="center"/>
    </xf>
    <xf numFmtId="0" fontId="35" fillId="0" borderId="52" xfId="48" applyFont="1" applyBorder="1" applyAlignment="1">
      <alignment horizontal="center" vertical="center" wrapText="1"/>
    </xf>
    <xf numFmtId="0" fontId="35" fillId="0" borderId="57" xfId="48" applyFont="1" applyBorder="1" applyAlignment="1">
      <alignment horizontal="center" vertical="center" wrapText="1"/>
    </xf>
    <xf numFmtId="0" fontId="35" fillId="0" borderId="31" xfId="48" applyFont="1" applyBorder="1" applyAlignment="1">
      <alignment horizontal="center" vertical="center" wrapText="1"/>
    </xf>
    <xf numFmtId="0" fontId="35" fillId="0" borderId="14" xfId="48" applyFont="1" applyBorder="1" applyAlignment="1">
      <alignment horizontal="center" vertical="center" wrapText="1"/>
    </xf>
    <xf numFmtId="0" fontId="35" fillId="0" borderId="34" xfId="48" applyFont="1" applyBorder="1" applyAlignment="1">
      <alignment horizontal="center" vertical="center" wrapText="1"/>
    </xf>
    <xf numFmtId="0" fontId="35" fillId="0" borderId="110" xfId="48" applyFont="1" applyBorder="1" applyAlignment="1">
      <alignment horizontal="center" vertical="center" wrapText="1"/>
    </xf>
    <xf numFmtId="0" fontId="37" fillId="0" borderId="58" xfId="48" applyFont="1" applyBorder="1" applyAlignment="1">
      <alignment horizontal="center" vertical="center" wrapText="1"/>
    </xf>
    <xf numFmtId="0" fontId="37" fillId="0" borderId="57" xfId="48" applyFont="1" applyBorder="1" applyAlignment="1">
      <alignment horizontal="center" vertical="center" wrapText="1"/>
    </xf>
    <xf numFmtId="0" fontId="37" fillId="0" borderId="13" xfId="48" applyFont="1" applyBorder="1" applyAlignment="1">
      <alignment horizontal="center" vertical="center" wrapText="1"/>
    </xf>
    <xf numFmtId="0" fontId="37" fillId="0" borderId="14" xfId="48" applyFont="1" applyBorder="1" applyAlignment="1">
      <alignment horizontal="center" vertical="center" wrapText="1"/>
    </xf>
    <xf numFmtId="0" fontId="37" fillId="0" borderId="111" xfId="48" applyFont="1" applyBorder="1" applyAlignment="1">
      <alignment horizontal="center" vertical="center" wrapText="1"/>
    </xf>
    <xf numFmtId="0" fontId="37" fillId="0" borderId="110" xfId="48" applyFont="1" applyBorder="1" applyAlignment="1">
      <alignment horizontal="center" vertical="center" wrapText="1"/>
    </xf>
    <xf numFmtId="0" fontId="35" fillId="0" borderId="58" xfId="48" applyFont="1" applyBorder="1" applyAlignment="1">
      <alignment horizontal="center" vertical="center" wrapText="1"/>
    </xf>
    <xf numFmtId="0" fontId="35" fillId="0" borderId="28" xfId="48" applyFont="1" applyBorder="1" applyAlignment="1">
      <alignment horizontal="center" vertical="center" wrapText="1"/>
    </xf>
    <xf numFmtId="0" fontId="35" fillId="0" borderId="13" xfId="48" applyFont="1" applyBorder="1" applyAlignment="1">
      <alignment horizontal="center" vertical="center" wrapText="1"/>
    </xf>
    <xf numFmtId="0" fontId="35" fillId="0" borderId="0" xfId="48" applyFont="1" applyBorder="1" applyAlignment="1">
      <alignment horizontal="center" vertical="center" wrapText="1"/>
    </xf>
    <xf numFmtId="0" fontId="35" fillId="0" borderId="111" xfId="48" applyFont="1" applyBorder="1" applyAlignment="1">
      <alignment horizontal="center" vertical="center" wrapText="1"/>
    </xf>
    <xf numFmtId="0" fontId="35" fillId="0" borderId="56" xfId="48" applyFont="1" applyBorder="1" applyAlignment="1">
      <alignment horizontal="center" vertical="center" wrapText="1"/>
    </xf>
    <xf numFmtId="0" fontId="35" fillId="0" borderId="28" xfId="48" quotePrefix="1" applyFont="1" applyBorder="1" applyAlignment="1">
      <alignment horizontal="center" vertical="center"/>
    </xf>
    <xf numFmtId="0" fontId="35" fillId="0" borderId="28" xfId="48" applyFont="1" applyBorder="1" applyAlignment="1">
      <alignment horizontal="center" vertical="center"/>
    </xf>
    <xf numFmtId="0" fontId="38" fillId="0" borderId="108" xfId="48" applyFont="1" applyFill="1" applyBorder="1" applyAlignment="1">
      <alignment horizontal="center" vertical="center" wrapText="1"/>
    </xf>
    <xf numFmtId="0" fontId="38" fillId="0" borderId="53" xfId="48" applyFont="1" applyFill="1" applyBorder="1" applyAlignment="1">
      <alignment horizontal="center" vertical="center" wrapText="1"/>
    </xf>
    <xf numFmtId="0" fontId="38" fillId="0" borderId="109" xfId="48" applyFont="1" applyFill="1" applyBorder="1" applyAlignment="1">
      <alignment horizontal="center" vertical="center" wrapText="1"/>
    </xf>
    <xf numFmtId="0" fontId="38" fillId="0" borderId="23" xfId="48" applyFont="1" applyFill="1" applyBorder="1" applyAlignment="1">
      <alignment horizontal="center" vertical="center" wrapText="1"/>
    </xf>
    <xf numFmtId="0" fontId="38" fillId="0" borderId="112" xfId="48" applyFont="1" applyFill="1" applyBorder="1" applyAlignment="1">
      <alignment horizontal="center" vertical="center" wrapText="1"/>
    </xf>
    <xf numFmtId="0" fontId="38" fillId="0" borderId="51" xfId="48" applyFont="1" applyFill="1" applyBorder="1" applyAlignment="1">
      <alignment horizontal="center" vertical="center" wrapText="1"/>
    </xf>
    <xf numFmtId="0" fontId="38" fillId="0" borderId="52" xfId="48" applyFont="1" applyBorder="1" applyAlignment="1">
      <alignment horizontal="center" vertical="center" wrapText="1"/>
    </xf>
    <xf numFmtId="0" fontId="38" fillId="0" borderId="53" xfId="48" applyFont="1" applyBorder="1" applyAlignment="1">
      <alignment horizontal="center" vertical="center" wrapText="1"/>
    </xf>
    <xf numFmtId="0" fontId="38" fillId="0" borderId="31" xfId="48" applyFont="1" applyBorder="1" applyAlignment="1">
      <alignment horizontal="center" vertical="center" wrapText="1"/>
    </xf>
    <xf numFmtId="0" fontId="38" fillId="0" borderId="23" xfId="48" applyFont="1" applyBorder="1" applyAlignment="1">
      <alignment horizontal="center" vertical="center" wrapText="1"/>
    </xf>
    <xf numFmtId="0" fontId="38" fillId="0" borderId="34" xfId="48" applyFont="1" applyBorder="1" applyAlignment="1">
      <alignment horizontal="center" vertical="center" wrapText="1"/>
    </xf>
    <xf numFmtId="0" fontId="38" fillId="0" borderId="51" xfId="48" applyFont="1" applyBorder="1" applyAlignment="1">
      <alignment horizontal="center" vertical="center" wrapText="1"/>
    </xf>
    <xf numFmtId="0" fontId="35" fillId="0" borderId="53" xfId="48" applyFont="1" applyBorder="1" applyAlignment="1">
      <alignment horizontal="center" vertical="center" wrapText="1"/>
    </xf>
    <xf numFmtId="0" fontId="35" fillId="0" borderId="23" xfId="48" applyFont="1" applyBorder="1" applyAlignment="1">
      <alignment horizontal="center" vertical="center" wrapText="1"/>
    </xf>
    <xf numFmtId="0" fontId="35" fillId="0" borderId="51" xfId="48" applyFont="1" applyBorder="1" applyAlignment="1">
      <alignment horizontal="center" vertical="center" wrapText="1"/>
    </xf>
    <xf numFmtId="0" fontId="35" fillId="0" borderId="19" xfId="48" applyFont="1" applyFill="1" applyBorder="1" applyAlignment="1">
      <alignment horizontal="center" vertical="center"/>
    </xf>
    <xf numFmtId="0" fontId="35" fillId="0" borderId="30" xfId="48" applyFont="1" applyFill="1" applyBorder="1" applyAlignment="1">
      <alignment horizontal="center" vertical="center"/>
    </xf>
    <xf numFmtId="0" fontId="35" fillId="0" borderId="50" xfId="48" applyFont="1" applyFill="1" applyBorder="1" applyAlignment="1">
      <alignment horizontal="center" vertical="center"/>
    </xf>
    <xf numFmtId="0" fontId="36" fillId="26" borderId="0" xfId="48" applyFont="1" applyFill="1" applyAlignment="1" applyProtection="1">
      <alignment horizontal="center" vertical="center" shrinkToFit="1"/>
      <protection locked="0"/>
    </xf>
    <xf numFmtId="0" fontId="36" fillId="27" borderId="0" xfId="48" applyFont="1" applyFill="1" applyAlignment="1" applyProtection="1">
      <alignment horizontal="center" vertical="center" shrinkToFit="1"/>
      <protection locked="0"/>
    </xf>
    <xf numFmtId="0" fontId="36" fillId="28" borderId="0" xfId="48" applyFont="1" applyFill="1" applyAlignment="1" applyProtection="1">
      <alignment horizontal="center" vertical="center"/>
      <protection locked="0"/>
    </xf>
    <xf numFmtId="0" fontId="36" fillId="0" borderId="0" xfId="48" applyFont="1" applyFill="1" applyAlignment="1">
      <alignment horizontal="center" vertical="center"/>
    </xf>
    <xf numFmtId="0" fontId="35" fillId="26" borderId="18" xfId="48" applyFont="1" applyFill="1" applyBorder="1" applyAlignment="1" applyProtection="1">
      <alignment horizontal="center" vertical="center"/>
      <protection locked="0"/>
    </xf>
    <xf numFmtId="0" fontId="35" fillId="27" borderId="19" xfId="48" applyFont="1" applyFill="1" applyBorder="1" applyAlignment="1" applyProtection="1">
      <alignment horizontal="center" vertical="center"/>
      <protection locked="0"/>
    </xf>
    <xf numFmtId="0" fontId="35" fillId="27" borderId="20" xfId="48" applyFont="1" applyFill="1" applyBorder="1" applyAlignment="1" applyProtection="1">
      <alignment horizontal="center" vertical="center"/>
      <protection locked="0"/>
    </xf>
    <xf numFmtId="0" fontId="42" fillId="24" borderId="37" xfId="48" applyFont="1" applyFill="1" applyBorder="1" applyAlignment="1" applyProtection="1">
      <alignment horizontal="center" vertical="center"/>
    </xf>
    <xf numFmtId="0" fontId="38" fillId="24" borderId="0" xfId="48" applyFont="1" applyFill="1" applyBorder="1" applyAlignment="1">
      <alignment horizontal="left" vertical="center" indent="1"/>
    </xf>
    <xf numFmtId="0" fontId="1" fillId="24" borderId="35" xfId="48" applyFill="1" applyBorder="1" applyAlignment="1">
      <alignment horizontal="center" vertical="center"/>
    </xf>
    <xf numFmtId="0" fontId="1" fillId="24" borderId="39" xfId="48" applyFill="1" applyBorder="1" applyAlignment="1">
      <alignment horizontal="center" vertical="center"/>
    </xf>
    <xf numFmtId="0" fontId="1" fillId="24" borderId="49" xfId="48" applyFill="1" applyBorder="1" applyAlignment="1">
      <alignment horizontal="center" vertical="center"/>
    </xf>
    <xf numFmtId="0" fontId="3" fillId="24" borderId="40" xfId="51" applyFont="1" applyFill="1" applyBorder="1" applyAlignment="1">
      <alignment horizontal="left" vertical="center"/>
    </xf>
    <xf numFmtId="0" fontId="3" fillId="24" borderId="43" xfId="51" applyFont="1" applyFill="1" applyBorder="1" applyAlignment="1">
      <alignment horizontal="left" vertical="center"/>
    </xf>
    <xf numFmtId="0" fontId="4" fillId="0" borderId="0" xfId="51" applyAlignment="1">
      <alignment vertical="center"/>
    </xf>
    <xf numFmtId="0" fontId="63" fillId="24" borderId="0" xfId="51" applyFont="1" applyFill="1" applyAlignment="1">
      <alignment horizontal="center" vertical="center"/>
    </xf>
    <xf numFmtId="0" fontId="27" fillId="24" borderId="40" xfId="51" applyFont="1" applyFill="1" applyBorder="1" applyAlignment="1">
      <alignment horizontal="center" vertical="center"/>
    </xf>
    <xf numFmtId="0" fontId="27" fillId="24" borderId="43" xfId="51"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0"/>
    <cellStyle name="標準 3" xfId="43"/>
    <cellStyle name="標準 3 2" xfId="48"/>
    <cellStyle name="標準 4" xfId="47"/>
    <cellStyle name="標準 5" xfId="51"/>
    <cellStyle name="標準_kyotaku_shinnsei" xfId="46"/>
    <cellStyle name="標準_第１号様式・付表" xfId="44"/>
    <cellStyle name="標準_付表　訪問介護　修正版_第一号様式 2" xfId="45"/>
    <cellStyle name="良い" xfId="42" builtinId="26" customBuiltin="1"/>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6145" name="Check Box 4" hidden="1">
              <a:extLst>
                <a:ext uri="{63B3BB69-23CF-44E3-9099-C40C66FF867C}">
                  <a14:compatExt spid="_x0000_s614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6146" name="Check Box 5" hidden="1">
              <a:extLst>
                <a:ext uri="{63B3BB69-23CF-44E3-9099-C40C66FF867C}">
                  <a14:compatExt spid="_x0000_s6146"/>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6147" name="Check Box 6" hidden="1">
              <a:extLst>
                <a:ext uri="{63B3BB69-23CF-44E3-9099-C40C66FF867C}">
                  <a14:compatExt spid="_x0000_s6147"/>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7169" name="Check Box 4" hidden="1">
              <a:extLst>
                <a:ext uri="{63B3BB69-23CF-44E3-9099-C40C66FF867C}">
                  <a14:compatExt spid="_x0000_s7169"/>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7170" name="Check Box 5" hidden="1">
              <a:extLst>
                <a:ext uri="{63B3BB69-23CF-44E3-9099-C40C66FF867C}">
                  <a14:compatExt spid="_x0000_s7170"/>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7171" name="Check Box 6" hidden="1">
              <a:extLst>
                <a:ext uri="{63B3BB69-23CF-44E3-9099-C40C66FF867C}">
                  <a14:compatExt spid="_x0000_s717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-1</xdr:colOff>
      <xdr:row>4</xdr:row>
      <xdr:rowOff>0</xdr:rowOff>
    </xdr:from>
    <xdr:to>
      <xdr:col>9</xdr:col>
      <xdr:colOff>270509</xdr:colOff>
      <xdr:row>4</xdr:row>
      <xdr:rowOff>184150</xdr:rowOff>
    </xdr:to>
    <xdr:sp macro="" textlink="">
      <xdr:nvSpPr>
        <xdr:cNvPr id="8" name="Oval 6"/>
        <xdr:cNvSpPr>
          <a:spLocks noChangeArrowheads="1"/>
        </xdr:cNvSpPr>
      </xdr:nvSpPr>
      <xdr:spPr bwMode="auto">
        <a:xfrm>
          <a:off x="2118359" y="116586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283028</xdr:colOff>
      <xdr:row>4</xdr:row>
      <xdr:rowOff>0</xdr:rowOff>
    </xdr:from>
    <xdr:to>
      <xdr:col>13</xdr:col>
      <xdr:colOff>270509</xdr:colOff>
      <xdr:row>4</xdr:row>
      <xdr:rowOff>184150</xdr:rowOff>
    </xdr:to>
    <xdr:sp macro="" textlink="">
      <xdr:nvSpPr>
        <xdr:cNvPr id="9" name="Oval 6"/>
        <xdr:cNvSpPr>
          <a:spLocks noChangeArrowheads="1"/>
        </xdr:cNvSpPr>
      </xdr:nvSpPr>
      <xdr:spPr bwMode="auto">
        <a:xfrm>
          <a:off x="3247208" y="1165860"/>
          <a:ext cx="269421"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152399</xdr:colOff>
      <xdr:row>2</xdr:row>
      <xdr:rowOff>152400</xdr:rowOff>
    </xdr:from>
    <xdr:to>
      <xdr:col>27</xdr:col>
      <xdr:colOff>165190</xdr:colOff>
      <xdr:row>4</xdr:row>
      <xdr:rowOff>36739</xdr:rowOff>
    </xdr:to>
    <xdr:sp macro="" textlink="">
      <xdr:nvSpPr>
        <xdr:cNvPr id="10" name="AutoShape 7"/>
        <xdr:cNvSpPr>
          <a:spLocks noChangeArrowheads="1"/>
        </xdr:cNvSpPr>
      </xdr:nvSpPr>
      <xdr:spPr bwMode="auto">
        <a:xfrm>
          <a:off x="6217919" y="77724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3175</xdr:colOff>
      <xdr:row>13</xdr:row>
      <xdr:rowOff>41275</xdr:rowOff>
    </xdr:from>
    <xdr:to>
      <xdr:col>15</xdr:col>
      <xdr:colOff>360548</xdr:colOff>
      <xdr:row>14</xdr:row>
      <xdr:rowOff>266738</xdr:rowOff>
    </xdr:to>
    <xdr:sp macro="" textlink="">
      <xdr:nvSpPr>
        <xdr:cNvPr id="2" name="AutoShape 1"/>
        <xdr:cNvSpPr>
          <a:spLocks noChangeArrowheads="1"/>
        </xdr:cNvSpPr>
      </xdr:nvSpPr>
      <xdr:spPr bwMode="auto">
        <a:xfrm>
          <a:off x="5055235" y="3980815"/>
          <a:ext cx="1134613" cy="537883"/>
        </a:xfrm>
        <a:prstGeom prst="wedgeRoundRectCallout">
          <a:avLst>
            <a:gd name="adj1" fmla="val -41602"/>
            <a:gd name="adj2" fmla="val -137500"/>
            <a:gd name="adj3" fmla="val 16667"/>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変更後の</a:t>
          </a:r>
        </a:p>
        <a:p>
          <a:pPr algn="l" rtl="0">
            <a:lnSpc>
              <a:spcPts val="1100"/>
            </a:lnSpc>
            <a:defRPr sz="1000"/>
          </a:pPr>
          <a:r>
            <a:rPr lang="ja-JP" altLang="en-US" sz="1100" b="0" i="0" u="none" strike="noStrike" baseline="0">
              <a:solidFill>
                <a:srgbClr val="000000"/>
              </a:solidFill>
              <a:latin typeface="ＭＳ ゴシック"/>
              <a:ea typeface="ＭＳ ゴシック"/>
            </a:rPr>
            <a:t>代表者名を記入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317500</xdr:colOff>
      <xdr:row>6</xdr:row>
      <xdr:rowOff>257175</xdr:rowOff>
    </xdr:from>
    <xdr:to>
      <xdr:col>18</xdr:col>
      <xdr:colOff>330200</xdr:colOff>
      <xdr:row>8</xdr:row>
      <xdr:rowOff>285750</xdr:rowOff>
    </xdr:to>
    <xdr:sp macro="" textlink="">
      <xdr:nvSpPr>
        <xdr:cNvPr id="2" name="AutoShape 1"/>
        <xdr:cNvSpPr>
          <a:spLocks noChangeArrowheads="1"/>
        </xdr:cNvSpPr>
      </xdr:nvSpPr>
      <xdr:spPr bwMode="auto">
        <a:xfrm>
          <a:off x="4089400" y="2131695"/>
          <a:ext cx="1178560" cy="653415"/>
        </a:xfrm>
        <a:prstGeom prst="wedgeRoundRectCallout">
          <a:avLst>
            <a:gd name="adj1" fmla="val -38319"/>
            <a:gd name="adj2" fmla="val -90579"/>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FFFF99" mc:Ignorable="a14" a14:legacySpreadsheetColorIndex="4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複数の事業所が</a:t>
          </a:r>
        </a:p>
        <a:p>
          <a:pPr algn="l" rtl="0">
            <a:lnSpc>
              <a:spcPts val="1100"/>
            </a:lnSpc>
            <a:defRPr sz="1000"/>
          </a:pPr>
          <a:r>
            <a:rPr lang="ja-JP" altLang="en-US" sz="1100" b="0" i="0" u="none" strike="noStrike" baseline="0">
              <a:solidFill>
                <a:srgbClr val="000000"/>
              </a:solidFill>
              <a:latin typeface="ＭＳ ゴシック"/>
              <a:ea typeface="ＭＳ ゴシック"/>
            </a:rPr>
            <a:t>ある場合記入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xdr:cNvSpPr/>
      </xdr:nvSpPr>
      <xdr:spPr>
        <a:xfrm>
          <a:off x="12700" y="403860"/>
          <a:ext cx="123444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75247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40030" y="15481935"/>
          <a:ext cx="12580620" cy="2162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375285"/>
          <a:ext cx="6758940" cy="807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V64"/>
  <sheetViews>
    <sheetView showGridLines="0" tabSelected="1" view="pageBreakPreview" zoomScaleNormal="100" zoomScaleSheetLayoutView="100" workbookViewId="0"/>
  </sheetViews>
  <sheetFormatPr defaultColWidth="2.6640625" defaultRowHeight="20.100000000000001" customHeight="1" x14ac:dyDescent="0.2"/>
  <cols>
    <col min="1" max="1" width="2.6640625" style="5"/>
    <col min="2" max="36" width="2.6640625" style="5" customWidth="1"/>
    <col min="37" max="38" width="2.88671875" style="5" customWidth="1"/>
    <col min="39" max="16384" width="2.6640625" style="5"/>
  </cols>
  <sheetData>
    <row r="1" spans="2:74" ht="14.25" customHeight="1" x14ac:dyDescent="0.2">
      <c r="B1" s="1" t="s">
        <v>34</v>
      </c>
      <c r="C1" s="2"/>
      <c r="D1" s="2"/>
      <c r="E1" s="2"/>
      <c r="F1" s="2"/>
      <c r="G1" s="2"/>
      <c r="H1" s="2"/>
      <c r="I1" s="2"/>
      <c r="J1" s="2"/>
      <c r="K1" s="2"/>
      <c r="L1" s="2"/>
      <c r="M1" s="2"/>
      <c r="N1" s="2"/>
      <c r="O1" s="2"/>
      <c r="P1" s="3"/>
      <c r="Q1" s="2"/>
      <c r="R1" s="2"/>
      <c r="S1" s="2"/>
      <c r="T1" s="2"/>
      <c r="U1" s="2"/>
      <c r="V1" s="2"/>
      <c r="W1" s="2"/>
      <c r="X1" s="2"/>
      <c r="Y1" s="4"/>
      <c r="Z1" s="4"/>
      <c r="AA1" s="4"/>
      <c r="AB1" s="4"/>
      <c r="AC1" s="4"/>
      <c r="AD1" s="4"/>
      <c r="AE1" s="4"/>
      <c r="AF1" s="4"/>
      <c r="AG1" s="4"/>
      <c r="AH1" s="2"/>
      <c r="AI1" s="2"/>
      <c r="AJ1" s="2"/>
      <c r="AO1" s="6"/>
      <c r="AP1" s="6"/>
      <c r="AQ1" s="6"/>
      <c r="AR1" s="6"/>
      <c r="AS1" s="6"/>
      <c r="AT1" s="6"/>
      <c r="AU1" s="6"/>
      <c r="AV1" s="6"/>
      <c r="AW1" s="6"/>
      <c r="AX1" s="6"/>
      <c r="AY1" s="6"/>
      <c r="AZ1" s="6"/>
      <c r="BA1" s="6"/>
      <c r="BB1" s="6"/>
      <c r="BC1" s="6"/>
      <c r="BD1" s="6"/>
      <c r="BE1" s="6"/>
      <c r="BF1" s="6"/>
      <c r="BG1" s="6"/>
      <c r="BH1" s="6"/>
      <c r="BI1" s="6"/>
      <c r="BJ1" s="6"/>
      <c r="BK1" s="4"/>
      <c r="BL1" s="4"/>
      <c r="BM1" s="4"/>
      <c r="BN1" s="4"/>
      <c r="BO1" s="4"/>
      <c r="BP1" s="4"/>
      <c r="BQ1" s="4"/>
      <c r="BR1" s="4"/>
      <c r="BS1" s="4"/>
      <c r="BT1" s="6"/>
      <c r="BU1" s="6"/>
      <c r="BV1" s="6"/>
    </row>
    <row r="2" spans="2:74" ht="14.25" customHeight="1" x14ac:dyDescent="0.2">
      <c r="B2" s="2"/>
      <c r="C2" s="2"/>
      <c r="D2" s="2"/>
      <c r="E2" s="2"/>
      <c r="F2" s="2"/>
      <c r="G2" s="2"/>
      <c r="H2" s="2"/>
      <c r="I2" s="2"/>
      <c r="J2" s="2"/>
      <c r="K2" s="2"/>
      <c r="L2" s="2"/>
      <c r="M2" s="2"/>
      <c r="N2" s="2"/>
      <c r="O2" s="2"/>
      <c r="P2" s="2"/>
      <c r="Q2" s="2"/>
      <c r="R2" s="2"/>
      <c r="S2" s="2"/>
      <c r="T2" s="2"/>
      <c r="U2" s="2"/>
      <c r="V2" s="2"/>
      <c r="W2" s="2"/>
      <c r="X2" s="2"/>
      <c r="Y2" s="4"/>
      <c r="Z2" s="4"/>
      <c r="AA2" s="4"/>
      <c r="AB2" s="4"/>
      <c r="AC2" s="4"/>
      <c r="AD2" s="4"/>
      <c r="AE2" s="4"/>
      <c r="AF2" s="4"/>
      <c r="AG2" s="4"/>
      <c r="AH2" s="2"/>
      <c r="AI2" s="2"/>
      <c r="AJ2" s="2"/>
      <c r="AO2" s="6"/>
      <c r="AP2" s="6"/>
      <c r="AQ2" s="6"/>
      <c r="AR2" s="6"/>
      <c r="AS2" s="6"/>
      <c r="AT2" s="6"/>
      <c r="AU2" s="6"/>
      <c r="AV2" s="6"/>
      <c r="AW2" s="6"/>
      <c r="AX2" s="6"/>
      <c r="AY2" s="6"/>
      <c r="AZ2" s="6"/>
      <c r="BA2" s="6"/>
      <c r="BB2" s="6"/>
      <c r="BC2" s="6"/>
      <c r="BD2" s="6"/>
      <c r="BE2" s="6"/>
      <c r="BF2" s="6"/>
      <c r="BG2" s="6"/>
      <c r="BH2" s="6"/>
      <c r="BI2" s="6"/>
      <c r="BJ2" s="6"/>
      <c r="BK2" s="4"/>
      <c r="BL2" s="4"/>
      <c r="BM2" s="4"/>
      <c r="BN2" s="4"/>
      <c r="BO2" s="4"/>
      <c r="BP2" s="4"/>
      <c r="BQ2" s="4"/>
      <c r="BR2" s="4"/>
      <c r="BS2" s="4"/>
      <c r="BT2" s="6"/>
      <c r="BU2" s="6"/>
      <c r="BV2" s="6"/>
    </row>
    <row r="3" spans="2:74" ht="14.25" customHeight="1" x14ac:dyDescent="0.2">
      <c r="B3" s="2"/>
      <c r="C3" s="2"/>
      <c r="D3" s="2"/>
      <c r="E3" s="2"/>
      <c r="F3" s="2"/>
      <c r="G3" s="2"/>
      <c r="H3" s="2"/>
      <c r="I3" s="2"/>
      <c r="J3" s="2"/>
      <c r="K3" s="2"/>
      <c r="L3" s="2"/>
      <c r="M3" s="2"/>
      <c r="N3" s="2"/>
      <c r="O3" s="2"/>
      <c r="P3" s="2"/>
      <c r="Q3" s="2"/>
      <c r="R3" s="2"/>
      <c r="S3" s="2"/>
      <c r="T3" s="2"/>
      <c r="U3" s="2"/>
      <c r="V3" s="2"/>
      <c r="W3" s="2"/>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8"/>
      <c r="BK3" s="8"/>
      <c r="BL3" s="8"/>
      <c r="BN3" s="7"/>
      <c r="BO3" s="7"/>
      <c r="BP3" s="7"/>
      <c r="BQ3" s="7"/>
      <c r="BR3" s="7"/>
      <c r="BS3" s="7"/>
      <c r="BT3" s="7"/>
      <c r="BU3" s="7"/>
      <c r="BV3" s="7"/>
    </row>
    <row r="4" spans="2:74" ht="14.25" customHeight="1" x14ac:dyDescent="0.2">
      <c r="B4" s="2"/>
      <c r="C4" s="2"/>
      <c r="D4" s="2"/>
      <c r="E4" s="2"/>
      <c r="F4" s="2"/>
      <c r="G4" s="2"/>
      <c r="I4" s="2"/>
      <c r="J4" s="2"/>
      <c r="N4" s="2"/>
      <c r="O4" s="2"/>
      <c r="P4" s="9" t="s">
        <v>35</v>
      </c>
      <c r="Q4" s="2"/>
      <c r="R4" s="2"/>
      <c r="S4" s="2"/>
      <c r="T4" s="2"/>
      <c r="U4" s="2"/>
      <c r="V4" s="2"/>
      <c r="W4" s="2"/>
      <c r="X4" s="7"/>
      <c r="Y4" s="7"/>
      <c r="Z4" s="7"/>
      <c r="AA4" s="7"/>
      <c r="AB4" s="7"/>
      <c r="AC4" s="7"/>
      <c r="AD4" s="7"/>
      <c r="AE4" s="7"/>
      <c r="AF4" s="7"/>
      <c r="AG4" s="7"/>
      <c r="AH4" s="7"/>
      <c r="AI4" s="7"/>
      <c r="AJ4" s="7"/>
      <c r="AK4" s="7"/>
      <c r="AL4" s="7"/>
      <c r="AO4" s="6"/>
      <c r="AP4" s="6"/>
      <c r="AQ4" s="6"/>
      <c r="AR4" s="6"/>
      <c r="AS4" s="6"/>
      <c r="AT4" s="6"/>
      <c r="AU4" s="6"/>
      <c r="AV4" s="6"/>
      <c r="AW4" s="6"/>
      <c r="AX4" s="6"/>
      <c r="AY4" s="6"/>
      <c r="AZ4" s="6"/>
      <c r="BA4" s="6"/>
      <c r="BB4" s="6"/>
      <c r="BC4" s="6"/>
      <c r="BD4" s="6"/>
      <c r="BE4" s="6"/>
      <c r="BF4" s="6"/>
      <c r="BG4" s="6"/>
      <c r="BH4" s="6"/>
      <c r="BI4" s="6"/>
      <c r="BJ4" s="8"/>
      <c r="BK4" s="8"/>
      <c r="BL4" s="8"/>
      <c r="BN4" s="7"/>
      <c r="BO4" s="7"/>
      <c r="BP4" s="7"/>
      <c r="BQ4" s="7"/>
      <c r="BR4" s="7"/>
      <c r="BS4" s="7"/>
      <c r="BT4" s="7"/>
      <c r="BU4" s="7"/>
      <c r="BV4" s="7"/>
    </row>
    <row r="5" spans="2:74" ht="14.25" customHeight="1" x14ac:dyDescent="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O5" s="6"/>
      <c r="AP5" s="6"/>
      <c r="AQ5" s="6"/>
      <c r="AR5" s="6"/>
      <c r="AS5" s="6"/>
      <c r="AT5" s="6"/>
      <c r="AU5" s="6"/>
      <c r="AV5" s="6"/>
      <c r="AW5" s="6"/>
      <c r="AX5" s="6"/>
      <c r="AY5" s="6"/>
      <c r="AZ5" s="6"/>
      <c r="BA5" s="6"/>
      <c r="BB5" s="6"/>
      <c r="BC5" s="6"/>
      <c r="BD5" s="6"/>
      <c r="BE5" s="6"/>
      <c r="BF5" s="6"/>
      <c r="BG5" s="6"/>
      <c r="BH5" s="6"/>
      <c r="BI5" s="6"/>
      <c r="BJ5" s="6"/>
      <c r="BK5" s="6"/>
      <c r="BL5" s="6"/>
      <c r="BM5" s="6"/>
      <c r="BN5" s="6"/>
      <c r="BO5" s="4"/>
      <c r="BP5" s="4"/>
      <c r="BQ5" s="4"/>
      <c r="BR5" s="4"/>
      <c r="BS5" s="4"/>
      <c r="BT5" s="4"/>
      <c r="BU5" s="4"/>
      <c r="BV5" s="4"/>
    </row>
    <row r="6" spans="2:74" ht="14.25" customHeight="1" x14ac:dyDescent="0.2">
      <c r="B6" s="2"/>
      <c r="C6" s="2"/>
      <c r="D6" s="2"/>
      <c r="E6" s="2"/>
      <c r="F6" s="2"/>
      <c r="G6" s="4"/>
      <c r="H6" s="4"/>
      <c r="I6" s="4"/>
      <c r="J6" s="4"/>
      <c r="K6" s="4"/>
      <c r="L6" s="4"/>
      <c r="M6" s="4"/>
      <c r="N6" s="4"/>
      <c r="O6" s="4"/>
      <c r="P6" s="4"/>
      <c r="Q6" s="4"/>
      <c r="R6" s="4"/>
      <c r="S6" s="4"/>
      <c r="T6" s="4"/>
      <c r="U6" s="2"/>
      <c r="V6" s="2"/>
      <c r="W6" s="2"/>
      <c r="X6" s="2"/>
      <c r="Y6" s="2"/>
      <c r="Z6" s="2"/>
      <c r="AA6" s="2"/>
      <c r="AB6" s="2"/>
      <c r="AC6" s="2"/>
      <c r="AD6" s="2"/>
      <c r="AE6" s="2"/>
      <c r="AF6" s="2"/>
      <c r="AG6" s="2"/>
      <c r="AH6" s="2"/>
      <c r="AI6" s="2"/>
      <c r="AJ6" s="2"/>
      <c r="AO6" s="6"/>
      <c r="AP6" s="6"/>
      <c r="AQ6" s="6"/>
      <c r="AR6" s="6"/>
      <c r="AS6" s="6"/>
      <c r="AT6" s="6"/>
      <c r="AU6" s="6"/>
      <c r="AV6" s="6"/>
      <c r="AW6" s="6"/>
      <c r="AX6" s="6"/>
      <c r="AY6" s="6"/>
      <c r="AZ6" s="6"/>
      <c r="BA6" s="6"/>
      <c r="BB6" s="6"/>
      <c r="BC6" s="6"/>
      <c r="BD6" s="6"/>
      <c r="BE6" s="6"/>
      <c r="BF6" s="6"/>
      <c r="BG6" s="6"/>
      <c r="BH6" s="6"/>
      <c r="BI6" s="6"/>
      <c r="BJ6" s="6"/>
      <c r="BK6" s="6"/>
      <c r="BL6" s="6"/>
      <c r="BM6" s="6"/>
      <c r="BN6" s="6"/>
      <c r="BO6" s="4"/>
      <c r="BP6" s="4"/>
      <c r="BQ6" s="4"/>
      <c r="BR6" s="4"/>
      <c r="BS6" s="4"/>
      <c r="BT6" s="4"/>
      <c r="BU6" s="4"/>
      <c r="BV6" s="4"/>
    </row>
    <row r="7" spans="2:74" ht="14.25" customHeight="1" x14ac:dyDescent="0.2">
      <c r="B7" s="2"/>
      <c r="C7" s="4"/>
      <c r="D7" s="4"/>
      <c r="E7" s="2"/>
      <c r="F7" s="4"/>
      <c r="G7" s="4"/>
      <c r="H7" s="4"/>
      <c r="I7" s="4"/>
      <c r="J7" s="4"/>
      <c r="K7" s="4"/>
      <c r="L7" s="4"/>
      <c r="M7" s="4"/>
      <c r="N7" s="2"/>
      <c r="O7" s="2"/>
      <c r="P7" s="2"/>
      <c r="Q7" s="2"/>
      <c r="R7" s="2"/>
      <c r="S7" s="2"/>
      <c r="T7" s="2"/>
      <c r="U7" s="2"/>
      <c r="V7" s="2"/>
      <c r="W7" s="2"/>
      <c r="X7" s="423"/>
      <c r="Y7" s="423"/>
      <c r="Z7" s="423"/>
      <c r="AA7" s="423"/>
      <c r="AB7" s="423"/>
      <c r="AC7" s="423"/>
      <c r="AD7" s="2" t="s">
        <v>16</v>
      </c>
      <c r="AE7" s="424"/>
      <c r="AF7" s="424"/>
      <c r="AG7" s="2" t="s">
        <v>12</v>
      </c>
      <c r="AH7" s="424"/>
      <c r="AI7" s="424"/>
      <c r="AJ7" s="2" t="s">
        <v>36</v>
      </c>
      <c r="AO7" s="6"/>
      <c r="AP7" s="6"/>
      <c r="AQ7" s="6"/>
      <c r="AR7" s="6"/>
      <c r="AS7" s="6"/>
      <c r="AT7" s="6"/>
      <c r="AU7" s="6"/>
      <c r="AV7" s="6"/>
      <c r="AW7" s="6"/>
      <c r="AX7" s="6"/>
      <c r="AY7" s="6"/>
      <c r="AZ7" s="6"/>
      <c r="BA7" s="6"/>
      <c r="BB7" s="6"/>
      <c r="BC7" s="6"/>
      <c r="BD7" s="6"/>
      <c r="BE7" s="6"/>
      <c r="BF7" s="6"/>
      <c r="BG7" s="6"/>
      <c r="BH7" s="6"/>
      <c r="BI7" s="6"/>
      <c r="BJ7" s="6"/>
      <c r="BK7" s="6"/>
      <c r="BL7" s="6"/>
      <c r="BM7" s="6"/>
      <c r="BN7" s="6"/>
      <c r="BO7" s="4"/>
      <c r="BP7" s="4"/>
      <c r="BQ7" s="4"/>
      <c r="BR7" s="4"/>
      <c r="BS7" s="4"/>
      <c r="BT7" s="4"/>
      <c r="BU7" s="4"/>
      <c r="BV7" s="4"/>
    </row>
    <row r="8" spans="2:74" ht="14.25" customHeight="1" x14ac:dyDescent="0.2">
      <c r="B8" s="2"/>
      <c r="C8" s="4"/>
      <c r="D8" s="4"/>
      <c r="E8" s="4"/>
      <c r="F8" s="4"/>
      <c r="G8" s="4"/>
      <c r="H8" s="4"/>
      <c r="I8" s="4"/>
      <c r="J8" s="4"/>
      <c r="K8" s="4"/>
      <c r="L8" s="4"/>
      <c r="M8" s="4"/>
      <c r="N8" s="2"/>
      <c r="O8" s="2"/>
      <c r="P8" s="2"/>
      <c r="Q8" s="2"/>
      <c r="R8" s="2"/>
      <c r="S8" s="2"/>
      <c r="T8" s="2"/>
      <c r="U8" s="2"/>
      <c r="V8" s="2"/>
      <c r="W8" s="2"/>
      <c r="X8" s="2"/>
      <c r="Y8" s="2"/>
      <c r="Z8" s="2"/>
      <c r="AA8" s="2"/>
      <c r="AB8" s="2"/>
      <c r="AC8" s="2"/>
      <c r="AD8" s="2"/>
      <c r="AE8" s="2"/>
      <c r="AF8" s="2"/>
      <c r="AG8" s="2"/>
      <c r="AH8" s="2"/>
      <c r="AI8" s="2"/>
      <c r="AJ8" s="2"/>
      <c r="AO8" s="6"/>
      <c r="AP8" s="6"/>
      <c r="AQ8" s="6"/>
      <c r="AR8" s="6"/>
      <c r="AS8" s="6"/>
      <c r="AT8" s="6"/>
      <c r="AU8" s="6"/>
      <c r="AV8" s="6"/>
      <c r="AW8" s="6"/>
      <c r="AX8" s="6"/>
      <c r="AY8" s="6"/>
      <c r="AZ8" s="6"/>
      <c r="BA8" s="6"/>
      <c r="BB8" s="6"/>
      <c r="BC8" s="6"/>
      <c r="BD8" s="6"/>
      <c r="BE8" s="6"/>
      <c r="BF8" s="6"/>
      <c r="BG8" s="6"/>
      <c r="BH8" s="6"/>
      <c r="BI8" s="6"/>
      <c r="BJ8" s="6"/>
      <c r="BK8" s="6"/>
      <c r="BL8" s="6"/>
      <c r="BM8" s="6"/>
      <c r="BN8" s="6"/>
      <c r="BO8" s="4"/>
      <c r="BP8" s="4"/>
      <c r="BQ8" s="4"/>
      <c r="BR8" s="4"/>
      <c r="BS8" s="4"/>
      <c r="BT8" s="4"/>
      <c r="BU8" s="4"/>
      <c r="BV8" s="4"/>
    </row>
    <row r="9" spans="2:74" ht="21" customHeight="1" x14ac:dyDescent="0.2">
      <c r="B9" s="423" t="s">
        <v>37</v>
      </c>
      <c r="C9" s="423"/>
      <c r="D9" s="423"/>
      <c r="E9" s="423"/>
      <c r="F9" s="423"/>
      <c r="G9" s="2" t="s">
        <v>38</v>
      </c>
      <c r="H9" s="4"/>
      <c r="I9" s="4" t="s">
        <v>39</v>
      </c>
      <c r="J9" s="4"/>
      <c r="K9" s="4"/>
      <c r="L9" s="4"/>
      <c r="M9" s="4"/>
      <c r="N9" s="2"/>
      <c r="O9" s="2"/>
      <c r="P9" s="2"/>
      <c r="Q9" s="2"/>
      <c r="R9" s="2"/>
      <c r="S9" s="404" t="s">
        <v>13</v>
      </c>
      <c r="T9" s="404"/>
      <c r="U9" s="404"/>
      <c r="V9" s="404"/>
      <c r="W9" s="425"/>
      <c r="X9" s="425"/>
      <c r="Y9" s="425"/>
      <c r="Z9" s="425"/>
      <c r="AA9" s="425"/>
      <c r="AB9" s="425"/>
      <c r="AC9" s="425"/>
      <c r="AD9" s="425"/>
      <c r="AE9" s="425"/>
      <c r="AF9" s="425"/>
      <c r="AG9" s="425"/>
      <c r="AH9" s="425"/>
      <c r="AI9" s="425"/>
      <c r="AJ9" s="425"/>
      <c r="AO9" s="6"/>
      <c r="AP9" s="6"/>
      <c r="AQ9" s="6"/>
      <c r="AR9" s="6"/>
      <c r="AS9" s="6"/>
      <c r="AT9" s="6"/>
      <c r="AU9" s="6"/>
      <c r="AV9" s="6"/>
      <c r="AW9" s="6"/>
      <c r="AX9" s="6"/>
      <c r="AY9" s="6"/>
      <c r="AZ9" s="6"/>
      <c r="BA9" s="6"/>
      <c r="BB9" s="6"/>
      <c r="BC9" s="6"/>
      <c r="BD9" s="6"/>
      <c r="BE9" s="6"/>
      <c r="BF9" s="6"/>
      <c r="BG9" s="6"/>
      <c r="BH9" s="6"/>
      <c r="BI9" s="6"/>
      <c r="BJ9" s="6"/>
      <c r="BK9" s="6"/>
      <c r="BL9" s="6"/>
      <c r="BM9" s="6"/>
      <c r="BN9" s="6"/>
      <c r="BO9" s="4"/>
      <c r="BP9" s="4"/>
      <c r="BQ9" s="4"/>
      <c r="BR9" s="4"/>
      <c r="BS9" s="4"/>
      <c r="BT9" s="4"/>
      <c r="BU9" s="4"/>
      <c r="BV9" s="4"/>
    </row>
    <row r="10" spans="2:74" ht="21" customHeight="1" x14ac:dyDescent="0.2">
      <c r="B10" s="2"/>
      <c r="C10" s="4"/>
      <c r="D10" s="4"/>
      <c r="E10" s="4"/>
      <c r="F10" s="4"/>
      <c r="G10" s="4"/>
      <c r="H10" s="4"/>
      <c r="I10" s="4"/>
      <c r="J10" s="4"/>
      <c r="K10" s="4"/>
      <c r="L10" s="4"/>
      <c r="M10" s="4"/>
      <c r="N10" s="2"/>
      <c r="O10" s="2"/>
      <c r="P10" s="9" t="s">
        <v>40</v>
      </c>
      <c r="Q10" s="2"/>
      <c r="R10" s="2"/>
      <c r="S10" s="404" t="s">
        <v>41</v>
      </c>
      <c r="T10" s="404"/>
      <c r="U10" s="404"/>
      <c r="V10" s="404"/>
      <c r="W10" s="425"/>
      <c r="X10" s="425"/>
      <c r="Y10" s="425"/>
      <c r="Z10" s="425"/>
      <c r="AA10" s="425"/>
      <c r="AB10" s="425"/>
      <c r="AC10" s="425"/>
      <c r="AD10" s="425"/>
      <c r="AE10" s="425"/>
      <c r="AF10" s="425"/>
      <c r="AG10" s="425"/>
      <c r="AH10" s="425"/>
      <c r="AI10" s="425"/>
      <c r="AJ10" s="425"/>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4"/>
      <c r="BP10" s="4"/>
      <c r="BQ10" s="4"/>
      <c r="BR10" s="4"/>
      <c r="BS10" s="4"/>
      <c r="BT10" s="4"/>
      <c r="BU10" s="4"/>
      <c r="BV10" s="4"/>
    </row>
    <row r="11" spans="2:74" ht="21" customHeight="1" x14ac:dyDescent="0.2">
      <c r="B11" s="2"/>
      <c r="C11" s="4"/>
      <c r="D11" s="4"/>
      <c r="E11" s="4"/>
      <c r="F11" s="4"/>
      <c r="G11" s="4"/>
      <c r="H11" s="4"/>
      <c r="I11" s="4"/>
      <c r="J11" s="4"/>
      <c r="K11" s="4"/>
      <c r="L11" s="4"/>
      <c r="M11" s="4"/>
      <c r="N11" s="2"/>
      <c r="O11" s="2"/>
      <c r="P11" s="2"/>
      <c r="Q11" s="2"/>
      <c r="R11" s="2"/>
      <c r="S11" s="404" t="s">
        <v>14</v>
      </c>
      <c r="T11" s="404"/>
      <c r="U11" s="404"/>
      <c r="V11" s="404"/>
      <c r="W11" s="405"/>
      <c r="X11" s="405"/>
      <c r="Y11" s="405"/>
      <c r="Z11" s="405"/>
      <c r="AA11" s="405"/>
      <c r="AB11" s="405"/>
      <c r="AC11" s="405"/>
      <c r="AD11" s="405"/>
      <c r="AE11" s="405"/>
      <c r="AF11" s="405"/>
      <c r="AG11" s="405"/>
      <c r="AH11" s="405"/>
      <c r="AI11" s="405"/>
      <c r="AJ11" s="405"/>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4"/>
      <c r="BP11" s="4"/>
      <c r="BQ11" s="4"/>
      <c r="BR11" s="4"/>
      <c r="BS11" s="4"/>
      <c r="BT11" s="4"/>
      <c r="BU11" s="4"/>
      <c r="BV11" s="4"/>
    </row>
    <row r="12" spans="2:74" ht="21" customHeight="1" x14ac:dyDescent="0.2">
      <c r="B12" s="2"/>
      <c r="C12" s="4"/>
      <c r="D12" s="4"/>
      <c r="E12" s="4"/>
      <c r="F12" s="4"/>
      <c r="G12" s="4"/>
      <c r="H12" s="4"/>
      <c r="I12" s="4"/>
      <c r="J12" s="4"/>
      <c r="K12" s="4"/>
      <c r="L12" s="4"/>
      <c r="M12" s="4"/>
      <c r="N12" s="2"/>
      <c r="O12" s="2"/>
      <c r="P12" s="2"/>
      <c r="Q12" s="2"/>
      <c r="R12" s="2"/>
      <c r="S12" s="2"/>
      <c r="T12" s="2"/>
      <c r="U12" s="2"/>
      <c r="V12" s="10" t="s">
        <v>42</v>
      </c>
      <c r="W12" s="405"/>
      <c r="X12" s="405"/>
      <c r="Y12" s="405"/>
      <c r="Z12" s="405"/>
      <c r="AA12" s="405"/>
      <c r="AB12" s="405"/>
      <c r="AC12" s="405"/>
      <c r="AD12" s="405"/>
      <c r="AE12" s="405"/>
      <c r="AF12" s="405"/>
      <c r="AG12" s="405"/>
      <c r="AH12" s="405"/>
      <c r="AI12" s="405"/>
      <c r="AJ12" s="405"/>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4"/>
      <c r="BP12" s="4"/>
      <c r="BQ12" s="4"/>
      <c r="BR12" s="4"/>
      <c r="BS12" s="4"/>
      <c r="BT12" s="4"/>
      <c r="BU12" s="4"/>
      <c r="BV12" s="4"/>
    </row>
    <row r="13" spans="2:74" ht="14.25" customHeight="1" x14ac:dyDescent="0.2">
      <c r="B13" s="2"/>
      <c r="C13" s="4"/>
      <c r="D13" s="4"/>
      <c r="E13" s="4"/>
      <c r="F13" s="4"/>
      <c r="G13" s="4"/>
      <c r="H13" s="4"/>
      <c r="I13" s="4"/>
      <c r="J13" s="4"/>
      <c r="K13" s="4"/>
      <c r="L13" s="4"/>
      <c r="M13" s="4"/>
      <c r="N13" s="2"/>
      <c r="O13" s="2"/>
      <c r="P13" s="2"/>
      <c r="Q13" s="2"/>
      <c r="R13" s="2"/>
      <c r="S13" s="2"/>
      <c r="T13" s="2"/>
      <c r="U13" s="2"/>
      <c r="V13" s="2"/>
      <c r="W13" s="11"/>
      <c r="X13" s="11"/>
      <c r="Y13" s="11"/>
      <c r="Z13" s="11"/>
      <c r="AA13" s="11"/>
      <c r="AB13" s="11"/>
      <c r="AC13" s="11"/>
      <c r="AD13" s="11"/>
      <c r="AE13" s="11"/>
      <c r="AF13" s="11"/>
      <c r="AG13" s="11"/>
      <c r="AH13" s="11"/>
      <c r="AI13" s="11"/>
      <c r="AJ13" s="11"/>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4"/>
      <c r="BP13" s="4"/>
      <c r="BQ13" s="4"/>
      <c r="BR13" s="4"/>
      <c r="BS13" s="4"/>
      <c r="BT13" s="4"/>
      <c r="BU13" s="4"/>
      <c r="BV13" s="4"/>
    </row>
    <row r="14" spans="2:74" ht="14.25" customHeight="1" x14ac:dyDescent="0.2">
      <c r="C14" s="2"/>
      <c r="D14" s="2"/>
      <c r="E14" s="9" t="s">
        <v>43</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4"/>
      <c r="BP14" s="4"/>
      <c r="BQ14" s="4"/>
      <c r="BR14" s="4"/>
      <c r="BS14" s="4"/>
      <c r="BT14" s="4"/>
      <c r="BU14" s="4"/>
      <c r="BV14" s="4"/>
    </row>
    <row r="15" spans="2:74" ht="14.25" customHeight="1" x14ac:dyDescent="0.2">
      <c r="C15" s="2"/>
      <c r="D15" s="2"/>
      <c r="E15" s="9"/>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4"/>
      <c r="BP15" s="4"/>
      <c r="BQ15" s="4"/>
      <c r="BR15" s="4"/>
      <c r="BS15" s="4"/>
      <c r="BT15" s="4"/>
      <c r="BU15" s="4"/>
      <c r="BV15" s="4"/>
    </row>
    <row r="16" spans="2:74" s="6" customFormat="1" ht="14.25" customHeight="1" x14ac:dyDescent="0.2">
      <c r="B16" s="4"/>
      <c r="C16" s="4"/>
      <c r="D16" s="4"/>
      <c r="E16" s="4"/>
      <c r="F16" s="4"/>
      <c r="G16" s="4"/>
      <c r="H16" s="4"/>
      <c r="I16" s="7"/>
      <c r="J16" s="7"/>
      <c r="K16" s="7"/>
      <c r="L16" s="7"/>
      <c r="M16" s="7"/>
      <c r="N16" s="7"/>
      <c r="O16" s="7"/>
      <c r="P16" s="7"/>
      <c r="Q16" s="7"/>
      <c r="R16" s="7"/>
      <c r="S16" s="7"/>
      <c r="T16" s="406" t="s">
        <v>44</v>
      </c>
      <c r="U16" s="407"/>
      <c r="V16" s="407"/>
      <c r="W16" s="407"/>
      <c r="X16" s="407"/>
      <c r="Y16" s="407"/>
      <c r="Z16" s="408"/>
      <c r="AA16" s="12"/>
      <c r="AB16" s="13"/>
      <c r="AC16" s="14"/>
      <c r="AD16" s="15"/>
      <c r="AE16" s="13"/>
      <c r="AF16" s="13"/>
      <c r="AG16" s="13"/>
      <c r="AH16" s="13"/>
      <c r="AI16" s="13"/>
      <c r="AJ16" s="16"/>
      <c r="AK16" s="8"/>
      <c r="AL16" s="8"/>
      <c r="AO16" s="17"/>
      <c r="AP16" s="17"/>
      <c r="AQ16" s="17"/>
      <c r="AR16" s="17"/>
      <c r="AS16" s="17"/>
      <c r="AT16" s="17"/>
      <c r="AU16" s="17"/>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2:74" s="6" customFormat="1" ht="14.25" customHeight="1" x14ac:dyDescent="0.2">
      <c r="B17" s="377" t="s">
        <v>45</v>
      </c>
      <c r="C17" s="409"/>
      <c r="D17" s="409"/>
      <c r="E17" s="409"/>
      <c r="F17" s="409"/>
      <c r="G17" s="409"/>
      <c r="H17" s="409"/>
      <c r="I17" s="409"/>
      <c r="J17" s="409"/>
      <c r="K17" s="409"/>
      <c r="L17" s="409"/>
      <c r="M17" s="409"/>
      <c r="N17" s="409"/>
      <c r="O17" s="409"/>
      <c r="P17" s="409"/>
      <c r="Q17" s="409"/>
      <c r="R17" s="409"/>
      <c r="S17" s="378"/>
      <c r="T17" s="412" t="s">
        <v>9</v>
      </c>
      <c r="U17" s="413"/>
      <c r="V17" s="413"/>
      <c r="W17" s="409"/>
      <c r="X17" s="409"/>
      <c r="Y17" s="409"/>
      <c r="Z17" s="409"/>
      <c r="AA17" s="409"/>
      <c r="AB17" s="409"/>
      <c r="AC17" s="409"/>
      <c r="AD17" s="409"/>
      <c r="AE17" s="409"/>
      <c r="AF17" s="409"/>
      <c r="AG17" s="409"/>
      <c r="AH17" s="409"/>
      <c r="AI17" s="409"/>
      <c r="AJ17" s="378"/>
      <c r="AK17" s="8"/>
      <c r="AL17" s="8"/>
      <c r="AO17" s="17"/>
      <c r="AP17" s="17"/>
      <c r="AQ17" s="17"/>
      <c r="AR17" s="17"/>
      <c r="AS17" s="17"/>
      <c r="AT17" s="17"/>
      <c r="AU17" s="17"/>
      <c r="AV17" s="8"/>
      <c r="AW17" s="8"/>
      <c r="AX17" s="8"/>
      <c r="AY17" s="8"/>
      <c r="AZ17" s="18"/>
      <c r="BA17" s="18"/>
      <c r="BB17" s="8"/>
      <c r="BC17" s="8"/>
      <c r="BD17" s="8"/>
      <c r="BE17" s="8"/>
      <c r="BF17" s="17"/>
      <c r="BG17" s="18"/>
      <c r="BH17" s="8"/>
      <c r="BJ17" s="8"/>
      <c r="BL17" s="8"/>
      <c r="BM17" s="8"/>
      <c r="BN17" s="8"/>
      <c r="BO17" s="8"/>
      <c r="BQ17" s="8"/>
      <c r="BR17" s="8"/>
      <c r="BS17" s="8"/>
      <c r="BT17" s="8"/>
      <c r="BU17" s="8"/>
      <c r="BV17" s="8"/>
    </row>
    <row r="18" spans="2:74" s="6" customFormat="1" ht="14.25" customHeight="1" x14ac:dyDescent="0.2">
      <c r="B18" s="385"/>
      <c r="C18" s="410"/>
      <c r="D18" s="410"/>
      <c r="E18" s="410"/>
      <c r="F18" s="410"/>
      <c r="G18" s="410"/>
      <c r="H18" s="410"/>
      <c r="I18" s="410"/>
      <c r="J18" s="410"/>
      <c r="K18" s="410"/>
      <c r="L18" s="410"/>
      <c r="M18" s="410"/>
      <c r="N18" s="410"/>
      <c r="O18" s="410"/>
      <c r="P18" s="410"/>
      <c r="Q18" s="410"/>
      <c r="R18" s="410"/>
      <c r="S18" s="386"/>
      <c r="T18" s="414"/>
      <c r="U18" s="415"/>
      <c r="V18" s="415"/>
      <c r="W18" s="411"/>
      <c r="X18" s="411"/>
      <c r="Y18" s="411"/>
      <c r="Z18" s="411"/>
      <c r="AA18" s="411"/>
      <c r="AB18" s="411"/>
      <c r="AC18" s="411"/>
      <c r="AD18" s="411"/>
      <c r="AE18" s="411"/>
      <c r="AF18" s="411"/>
      <c r="AG18" s="411"/>
      <c r="AH18" s="411"/>
      <c r="AI18" s="411"/>
      <c r="AJ18" s="388"/>
      <c r="AK18" s="8"/>
      <c r="AL18" s="8"/>
      <c r="AO18" s="17"/>
      <c r="AP18" s="17"/>
      <c r="AQ18" s="17"/>
      <c r="AR18" s="17"/>
      <c r="AS18" s="17"/>
      <c r="AT18" s="17"/>
      <c r="AU18" s="17"/>
      <c r="AV18" s="8"/>
      <c r="AW18" s="8"/>
      <c r="AX18" s="8"/>
      <c r="AY18" s="8"/>
      <c r="AZ18" s="18"/>
      <c r="BA18" s="18"/>
      <c r="BB18" s="8"/>
      <c r="BC18" s="8"/>
      <c r="BD18" s="8"/>
      <c r="BE18" s="8"/>
      <c r="BF18" s="18"/>
      <c r="BG18" s="18"/>
      <c r="BH18" s="8"/>
      <c r="BJ18" s="8"/>
      <c r="BL18" s="8"/>
      <c r="BM18" s="8"/>
      <c r="BN18" s="8"/>
      <c r="BO18" s="8"/>
      <c r="BP18" s="8"/>
      <c r="BQ18" s="8"/>
      <c r="BR18" s="8"/>
      <c r="BS18" s="8"/>
      <c r="BT18" s="8"/>
      <c r="BU18" s="8"/>
      <c r="BV18" s="8"/>
    </row>
    <row r="19" spans="2:74" s="6" customFormat="1" ht="14.25" customHeight="1" x14ac:dyDescent="0.2">
      <c r="B19" s="385"/>
      <c r="C19" s="410"/>
      <c r="D19" s="410"/>
      <c r="E19" s="410"/>
      <c r="F19" s="410"/>
      <c r="G19" s="410"/>
      <c r="H19" s="410"/>
      <c r="I19" s="410"/>
      <c r="J19" s="410"/>
      <c r="K19" s="410"/>
      <c r="L19" s="410"/>
      <c r="M19" s="410"/>
      <c r="N19" s="410"/>
      <c r="O19" s="410"/>
      <c r="P19" s="410"/>
      <c r="Q19" s="410"/>
      <c r="R19" s="410"/>
      <c r="S19" s="386"/>
      <c r="T19" s="412" t="s">
        <v>10</v>
      </c>
      <c r="U19" s="413"/>
      <c r="V19" s="413"/>
      <c r="W19" s="413"/>
      <c r="X19" s="413"/>
      <c r="Y19" s="413"/>
      <c r="Z19" s="413"/>
      <c r="AA19" s="413"/>
      <c r="AB19" s="413"/>
      <c r="AC19" s="413"/>
      <c r="AD19" s="413"/>
      <c r="AE19" s="413"/>
      <c r="AF19" s="413"/>
      <c r="AG19" s="413"/>
      <c r="AH19" s="413"/>
      <c r="AI19" s="413"/>
      <c r="AJ19" s="416"/>
      <c r="AK19" s="8"/>
      <c r="AL19" s="8"/>
      <c r="AO19" s="17"/>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s="6" customFormat="1" ht="14.25" customHeight="1" x14ac:dyDescent="0.2">
      <c r="B20" s="385"/>
      <c r="C20" s="410"/>
      <c r="D20" s="410"/>
      <c r="E20" s="410"/>
      <c r="F20" s="410"/>
      <c r="G20" s="410"/>
      <c r="H20" s="410"/>
      <c r="I20" s="410"/>
      <c r="J20" s="410"/>
      <c r="K20" s="410"/>
      <c r="L20" s="410"/>
      <c r="M20" s="410"/>
      <c r="N20" s="410"/>
      <c r="O20" s="410"/>
      <c r="P20" s="410"/>
      <c r="Q20" s="410"/>
      <c r="R20" s="410"/>
      <c r="S20" s="386"/>
      <c r="T20" s="417"/>
      <c r="U20" s="418"/>
      <c r="V20" s="418"/>
      <c r="W20" s="418"/>
      <c r="X20" s="418"/>
      <c r="Y20" s="418"/>
      <c r="Z20" s="418"/>
      <c r="AA20" s="418"/>
      <c r="AB20" s="418"/>
      <c r="AC20" s="418"/>
      <c r="AD20" s="418"/>
      <c r="AE20" s="418"/>
      <c r="AF20" s="418"/>
      <c r="AG20" s="418"/>
      <c r="AH20" s="418"/>
      <c r="AI20" s="418"/>
      <c r="AJ20" s="419"/>
      <c r="AK20" s="8"/>
      <c r="AL20" s="8"/>
      <c r="AO20" s="17"/>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2:74" s="6" customFormat="1" ht="14.25" customHeight="1" x14ac:dyDescent="0.2">
      <c r="B21" s="387"/>
      <c r="C21" s="411"/>
      <c r="D21" s="411"/>
      <c r="E21" s="411"/>
      <c r="F21" s="411"/>
      <c r="G21" s="411"/>
      <c r="H21" s="411"/>
      <c r="I21" s="411"/>
      <c r="J21" s="411"/>
      <c r="K21" s="411"/>
      <c r="L21" s="411"/>
      <c r="M21" s="411"/>
      <c r="N21" s="411"/>
      <c r="O21" s="411"/>
      <c r="P21" s="411"/>
      <c r="Q21" s="411"/>
      <c r="R21" s="411"/>
      <c r="S21" s="388"/>
      <c r="T21" s="420"/>
      <c r="U21" s="421"/>
      <c r="V21" s="421"/>
      <c r="W21" s="421"/>
      <c r="X21" s="421"/>
      <c r="Y21" s="421"/>
      <c r="Z21" s="421"/>
      <c r="AA21" s="421"/>
      <c r="AB21" s="421"/>
      <c r="AC21" s="421"/>
      <c r="AD21" s="421"/>
      <c r="AE21" s="421"/>
      <c r="AF21" s="421"/>
      <c r="AG21" s="421"/>
      <c r="AH21" s="421"/>
      <c r="AI21" s="421"/>
      <c r="AJ21" s="422"/>
      <c r="AO21" s="17"/>
      <c r="AP21" s="17"/>
    </row>
    <row r="22" spans="2:74" s="6" customFormat="1" ht="14.25" customHeight="1" x14ac:dyDescent="0.2">
      <c r="B22" s="389" t="s">
        <v>46</v>
      </c>
      <c r="C22" s="390"/>
      <c r="D22" s="390"/>
      <c r="E22" s="390"/>
      <c r="F22" s="390"/>
      <c r="G22" s="390"/>
      <c r="H22" s="390"/>
      <c r="I22" s="390"/>
      <c r="J22" s="390"/>
      <c r="K22" s="390"/>
      <c r="L22" s="390"/>
      <c r="M22" s="390"/>
      <c r="N22" s="390"/>
      <c r="O22" s="390"/>
      <c r="P22" s="390"/>
      <c r="Q22" s="390"/>
      <c r="R22" s="390"/>
      <c r="S22" s="391"/>
      <c r="T22" s="401"/>
      <c r="U22" s="402"/>
      <c r="V22" s="402"/>
      <c r="W22" s="402"/>
      <c r="X22" s="402"/>
      <c r="Y22" s="402"/>
      <c r="Z22" s="402"/>
      <c r="AA22" s="402"/>
      <c r="AB22" s="402"/>
      <c r="AC22" s="402"/>
      <c r="AD22" s="402"/>
      <c r="AE22" s="402"/>
      <c r="AF22" s="402"/>
      <c r="AG22" s="402"/>
      <c r="AH22" s="402"/>
      <c r="AI22" s="402"/>
      <c r="AJ22" s="403"/>
      <c r="AO22" s="17"/>
      <c r="AP22" s="17"/>
    </row>
    <row r="23" spans="2:74" s="6" customFormat="1" ht="14.25" customHeight="1" x14ac:dyDescent="0.2">
      <c r="B23" s="389" t="s">
        <v>47</v>
      </c>
      <c r="C23" s="390"/>
      <c r="D23" s="390"/>
      <c r="E23" s="390"/>
      <c r="F23" s="390"/>
      <c r="G23" s="390"/>
      <c r="H23" s="390"/>
      <c r="I23" s="390"/>
      <c r="J23" s="390"/>
      <c r="K23" s="390"/>
      <c r="L23" s="390"/>
      <c r="M23" s="390"/>
      <c r="N23" s="390"/>
      <c r="O23" s="390"/>
      <c r="P23" s="390"/>
      <c r="Q23" s="390"/>
      <c r="R23" s="390"/>
      <c r="S23" s="391"/>
      <c r="T23" s="389"/>
      <c r="U23" s="390"/>
      <c r="V23" s="390"/>
      <c r="W23" s="390"/>
      <c r="X23" s="390"/>
      <c r="Y23" s="19" t="s">
        <v>21</v>
      </c>
      <c r="Z23" s="390"/>
      <c r="AA23" s="390"/>
      <c r="AB23" s="390"/>
      <c r="AC23" s="19" t="s">
        <v>22</v>
      </c>
      <c r="AD23" s="390"/>
      <c r="AE23" s="390"/>
      <c r="AF23" s="390"/>
      <c r="AG23" s="19" t="s">
        <v>23</v>
      </c>
      <c r="AH23" s="390"/>
      <c r="AI23" s="390"/>
      <c r="AJ23" s="391"/>
      <c r="AO23" s="17"/>
      <c r="AP23" s="17"/>
    </row>
    <row r="24" spans="2:74" s="6" customFormat="1" ht="14.25" customHeight="1" x14ac:dyDescent="0.2">
      <c r="B24" s="389" t="s">
        <v>48</v>
      </c>
      <c r="C24" s="390"/>
      <c r="D24" s="390"/>
      <c r="E24" s="390"/>
      <c r="F24" s="390"/>
      <c r="G24" s="390"/>
      <c r="H24" s="390"/>
      <c r="I24" s="390"/>
      <c r="J24" s="390"/>
      <c r="K24" s="390"/>
      <c r="L24" s="390"/>
      <c r="M24" s="390"/>
      <c r="N24" s="390"/>
      <c r="O24" s="390"/>
      <c r="P24" s="390"/>
      <c r="Q24" s="390"/>
      <c r="R24" s="390"/>
      <c r="S24" s="391"/>
      <c r="T24" s="389" t="s">
        <v>49</v>
      </c>
      <c r="U24" s="390"/>
      <c r="V24" s="390"/>
      <c r="W24" s="390"/>
      <c r="X24" s="390"/>
      <c r="Y24" s="390"/>
      <c r="Z24" s="390"/>
      <c r="AA24" s="390"/>
      <c r="AB24" s="390"/>
      <c r="AC24" s="390"/>
      <c r="AD24" s="390"/>
      <c r="AE24" s="390"/>
      <c r="AF24" s="390"/>
      <c r="AG24" s="390"/>
      <c r="AH24" s="390"/>
      <c r="AI24" s="390"/>
      <c r="AJ24" s="391"/>
      <c r="AO24" s="17"/>
      <c r="AP24" s="17"/>
    </row>
    <row r="25" spans="2:74" s="6" customFormat="1" ht="14.25" customHeight="1" x14ac:dyDescent="0.2">
      <c r="B25" s="377"/>
      <c r="C25" s="378"/>
      <c r="D25" s="20" t="s">
        <v>24</v>
      </c>
      <c r="E25" s="21"/>
      <c r="F25" s="21"/>
      <c r="G25" s="21"/>
      <c r="H25" s="21"/>
      <c r="I25" s="21"/>
      <c r="J25" s="21"/>
      <c r="K25" s="21"/>
      <c r="L25" s="21"/>
      <c r="M25" s="21"/>
      <c r="N25" s="21"/>
      <c r="O25" s="21"/>
      <c r="P25" s="22"/>
      <c r="Q25" s="23"/>
      <c r="R25" s="23"/>
      <c r="S25" s="24"/>
      <c r="T25" s="25" t="s">
        <v>50</v>
      </c>
      <c r="U25" s="23"/>
      <c r="V25" s="23"/>
      <c r="W25" s="23"/>
      <c r="X25" s="23"/>
      <c r="Y25" s="23"/>
      <c r="Z25" s="23"/>
      <c r="AA25" s="23"/>
      <c r="AB25" s="23"/>
      <c r="AC25" s="23"/>
      <c r="AD25" s="23"/>
      <c r="AE25" s="23"/>
      <c r="AF25" s="23"/>
      <c r="AG25" s="23"/>
      <c r="AH25" s="23"/>
      <c r="AI25" s="23"/>
      <c r="AJ25" s="24"/>
      <c r="AO25" s="17"/>
      <c r="AP25" s="17"/>
    </row>
    <row r="26" spans="2:74" s="6" customFormat="1" ht="14.25" customHeight="1" x14ac:dyDescent="0.2">
      <c r="B26" s="377"/>
      <c r="C26" s="378"/>
      <c r="D26" s="26" t="s">
        <v>25</v>
      </c>
      <c r="E26" s="19"/>
      <c r="F26" s="19"/>
      <c r="G26" s="19"/>
      <c r="H26" s="19"/>
      <c r="I26" s="19"/>
      <c r="J26" s="19"/>
      <c r="K26" s="19"/>
      <c r="L26" s="19"/>
      <c r="M26" s="19"/>
      <c r="N26" s="19"/>
      <c r="O26" s="19"/>
      <c r="P26" s="19"/>
      <c r="Q26" s="19"/>
      <c r="R26" s="23"/>
      <c r="S26" s="24"/>
      <c r="T26" s="392"/>
      <c r="U26" s="393"/>
      <c r="V26" s="393"/>
      <c r="W26" s="393"/>
      <c r="X26" s="393"/>
      <c r="Y26" s="393"/>
      <c r="Z26" s="393"/>
      <c r="AA26" s="393"/>
      <c r="AB26" s="393"/>
      <c r="AC26" s="393"/>
      <c r="AD26" s="393"/>
      <c r="AE26" s="393"/>
      <c r="AF26" s="393"/>
      <c r="AG26" s="393"/>
      <c r="AH26" s="393"/>
      <c r="AI26" s="393"/>
      <c r="AJ26" s="394"/>
      <c r="AO26" s="17"/>
      <c r="AP26" s="17"/>
    </row>
    <row r="27" spans="2:74" s="6" customFormat="1" ht="14.25" customHeight="1" x14ac:dyDescent="0.2">
      <c r="B27" s="377"/>
      <c r="C27" s="378"/>
      <c r="D27" s="26" t="s">
        <v>51</v>
      </c>
      <c r="E27" s="19"/>
      <c r="F27" s="19"/>
      <c r="G27" s="19"/>
      <c r="H27" s="19"/>
      <c r="I27" s="19"/>
      <c r="J27" s="19"/>
      <c r="K27" s="19"/>
      <c r="L27" s="19"/>
      <c r="M27" s="19"/>
      <c r="N27" s="19"/>
      <c r="O27" s="19"/>
      <c r="P27" s="19"/>
      <c r="Q27" s="19"/>
      <c r="R27" s="19"/>
      <c r="S27" s="27"/>
      <c r="T27" s="392"/>
      <c r="U27" s="393"/>
      <c r="V27" s="393"/>
      <c r="W27" s="393"/>
      <c r="X27" s="393"/>
      <c r="Y27" s="393"/>
      <c r="Z27" s="393"/>
      <c r="AA27" s="393"/>
      <c r="AB27" s="393"/>
      <c r="AC27" s="393"/>
      <c r="AD27" s="393"/>
      <c r="AE27" s="393"/>
      <c r="AF27" s="393"/>
      <c r="AG27" s="393"/>
      <c r="AH27" s="393"/>
      <c r="AI27" s="393"/>
      <c r="AJ27" s="394"/>
      <c r="AO27" s="17"/>
      <c r="AP27" s="17"/>
    </row>
    <row r="28" spans="2:74" s="6" customFormat="1" ht="14.25" customHeight="1" x14ac:dyDescent="0.2">
      <c r="B28" s="377"/>
      <c r="C28" s="378"/>
      <c r="D28" s="20" t="s">
        <v>52</v>
      </c>
      <c r="E28" s="21"/>
      <c r="F28" s="21"/>
      <c r="G28" s="21"/>
      <c r="H28" s="21"/>
      <c r="I28" s="21"/>
      <c r="J28" s="21"/>
      <c r="K28" s="21"/>
      <c r="L28" s="21"/>
      <c r="M28" s="21"/>
      <c r="N28" s="21"/>
      <c r="O28" s="21"/>
      <c r="P28" s="21"/>
      <c r="Q28" s="21"/>
      <c r="R28" s="21"/>
      <c r="S28" s="28"/>
      <c r="T28" s="392"/>
      <c r="U28" s="393"/>
      <c r="V28" s="393"/>
      <c r="W28" s="393"/>
      <c r="X28" s="393"/>
      <c r="Y28" s="393"/>
      <c r="Z28" s="393"/>
      <c r="AA28" s="393"/>
      <c r="AB28" s="393"/>
      <c r="AC28" s="393"/>
      <c r="AD28" s="393"/>
      <c r="AE28" s="393"/>
      <c r="AF28" s="393"/>
      <c r="AG28" s="393"/>
      <c r="AH28" s="393"/>
      <c r="AI28" s="393"/>
      <c r="AJ28" s="394"/>
      <c r="AO28" s="17"/>
      <c r="AP28" s="17"/>
    </row>
    <row r="29" spans="2:74" s="6" customFormat="1" ht="14.25" customHeight="1" x14ac:dyDescent="0.2">
      <c r="B29" s="377"/>
      <c r="C29" s="378"/>
      <c r="D29" s="29" t="s">
        <v>53</v>
      </c>
      <c r="E29" s="19"/>
      <c r="F29" s="19"/>
      <c r="G29" s="19"/>
      <c r="H29" s="19"/>
      <c r="I29" s="19"/>
      <c r="J29" s="30"/>
      <c r="K29" s="19"/>
      <c r="L29" s="19"/>
      <c r="M29" s="19"/>
      <c r="N29" s="19"/>
      <c r="O29" s="19"/>
      <c r="P29" s="19"/>
      <c r="Q29" s="19"/>
      <c r="R29" s="23"/>
      <c r="S29" s="24"/>
      <c r="T29" s="392"/>
      <c r="U29" s="393"/>
      <c r="V29" s="393"/>
      <c r="W29" s="393"/>
      <c r="X29" s="393"/>
      <c r="Y29" s="393"/>
      <c r="Z29" s="393"/>
      <c r="AA29" s="393"/>
      <c r="AB29" s="393"/>
      <c r="AC29" s="393"/>
      <c r="AD29" s="393"/>
      <c r="AE29" s="393"/>
      <c r="AF29" s="393"/>
      <c r="AG29" s="393"/>
      <c r="AH29" s="393"/>
      <c r="AI29" s="393"/>
      <c r="AJ29" s="394"/>
      <c r="AO29" s="17"/>
      <c r="AP29" s="17"/>
    </row>
    <row r="30" spans="2:74" s="6" customFormat="1" ht="14.25" customHeight="1" x14ac:dyDescent="0.2">
      <c r="B30" s="377"/>
      <c r="C30" s="378"/>
      <c r="D30" s="20" t="s">
        <v>54</v>
      </c>
      <c r="E30" s="21"/>
      <c r="F30" s="21"/>
      <c r="G30" s="21"/>
      <c r="H30" s="21"/>
      <c r="I30" s="21"/>
      <c r="J30" s="21"/>
      <c r="K30" s="21"/>
      <c r="L30" s="21"/>
      <c r="M30" s="21"/>
      <c r="N30" s="21"/>
      <c r="O30" s="21"/>
      <c r="P30" s="21"/>
      <c r="Q30" s="21"/>
      <c r="R30" s="23"/>
      <c r="S30" s="24"/>
      <c r="T30" s="392"/>
      <c r="U30" s="393"/>
      <c r="V30" s="393"/>
      <c r="W30" s="393"/>
      <c r="X30" s="393"/>
      <c r="Y30" s="393"/>
      <c r="Z30" s="393"/>
      <c r="AA30" s="393"/>
      <c r="AB30" s="393"/>
      <c r="AC30" s="393"/>
      <c r="AD30" s="393"/>
      <c r="AE30" s="393"/>
      <c r="AF30" s="393"/>
      <c r="AG30" s="393"/>
      <c r="AH30" s="393"/>
      <c r="AI30" s="393"/>
      <c r="AJ30" s="394"/>
      <c r="AO30" s="17"/>
      <c r="AP30" s="17"/>
    </row>
    <row r="31" spans="2:74" s="6" customFormat="1" ht="14.25" customHeight="1" x14ac:dyDescent="0.2">
      <c r="B31" s="387"/>
      <c r="C31" s="388"/>
      <c r="D31" s="20" t="s">
        <v>55</v>
      </c>
      <c r="E31" s="21"/>
      <c r="F31" s="21"/>
      <c r="G31" s="21"/>
      <c r="H31" s="21"/>
      <c r="I31" s="21"/>
      <c r="J31" s="21"/>
      <c r="K31" s="21"/>
      <c r="L31" s="21"/>
      <c r="M31" s="21"/>
      <c r="N31" s="21"/>
      <c r="O31" s="21"/>
      <c r="P31" s="21"/>
      <c r="Q31" s="21"/>
      <c r="R31" s="31"/>
      <c r="S31" s="32"/>
      <c r="T31" s="392"/>
      <c r="U31" s="393"/>
      <c r="V31" s="393"/>
      <c r="W31" s="393"/>
      <c r="X31" s="393"/>
      <c r="Y31" s="393"/>
      <c r="Z31" s="393"/>
      <c r="AA31" s="393"/>
      <c r="AB31" s="393"/>
      <c r="AC31" s="393"/>
      <c r="AD31" s="393"/>
      <c r="AE31" s="393"/>
      <c r="AF31" s="393"/>
      <c r="AG31" s="393"/>
      <c r="AH31" s="393"/>
      <c r="AI31" s="393"/>
      <c r="AJ31" s="394"/>
      <c r="AO31" s="17"/>
      <c r="AP31" s="17"/>
    </row>
    <row r="32" spans="2:74" s="6" customFormat="1" ht="14.25" customHeight="1" x14ac:dyDescent="0.2">
      <c r="B32" s="377"/>
      <c r="C32" s="378"/>
      <c r="D32" s="26" t="s">
        <v>56</v>
      </c>
      <c r="E32" s="19"/>
      <c r="F32" s="19"/>
      <c r="G32" s="19"/>
      <c r="H32" s="19"/>
      <c r="I32" s="19"/>
      <c r="J32" s="19"/>
      <c r="K32" s="19"/>
      <c r="L32" s="19"/>
      <c r="M32" s="19"/>
      <c r="N32" s="19"/>
      <c r="O32" s="19"/>
      <c r="P32" s="19"/>
      <c r="Q32" s="19"/>
      <c r="R32" s="23"/>
      <c r="S32" s="24"/>
      <c r="T32" s="392"/>
      <c r="U32" s="393"/>
      <c r="V32" s="393"/>
      <c r="W32" s="393"/>
      <c r="X32" s="393"/>
      <c r="Y32" s="393"/>
      <c r="Z32" s="393"/>
      <c r="AA32" s="393"/>
      <c r="AB32" s="393"/>
      <c r="AC32" s="393"/>
      <c r="AD32" s="393"/>
      <c r="AE32" s="393"/>
      <c r="AF32" s="393"/>
      <c r="AG32" s="393"/>
      <c r="AH32" s="393"/>
      <c r="AI32" s="393"/>
      <c r="AJ32" s="394"/>
      <c r="AO32" s="17"/>
      <c r="AP32" s="17"/>
    </row>
    <row r="33" spans="2:47" s="6" customFormat="1" ht="14.25" customHeight="1" x14ac:dyDescent="0.2">
      <c r="B33" s="377"/>
      <c r="C33" s="378"/>
      <c r="D33" s="398" t="s">
        <v>57</v>
      </c>
      <c r="E33" s="399"/>
      <c r="F33" s="399"/>
      <c r="G33" s="399"/>
      <c r="H33" s="399"/>
      <c r="I33" s="399"/>
      <c r="J33" s="399"/>
      <c r="K33" s="399"/>
      <c r="L33" s="399"/>
      <c r="M33" s="399"/>
      <c r="N33" s="399"/>
      <c r="O33" s="399"/>
      <c r="P33" s="399"/>
      <c r="Q33" s="399"/>
      <c r="R33" s="399"/>
      <c r="S33" s="400"/>
      <c r="T33" s="392"/>
      <c r="U33" s="393"/>
      <c r="V33" s="393"/>
      <c r="W33" s="393"/>
      <c r="X33" s="393"/>
      <c r="Y33" s="393"/>
      <c r="Z33" s="393"/>
      <c r="AA33" s="393"/>
      <c r="AB33" s="393"/>
      <c r="AC33" s="393"/>
      <c r="AD33" s="393"/>
      <c r="AE33" s="393"/>
      <c r="AF33" s="393"/>
      <c r="AG33" s="393"/>
      <c r="AH33" s="393"/>
      <c r="AI33" s="393"/>
      <c r="AJ33" s="394"/>
      <c r="AO33" s="17"/>
      <c r="AP33" s="17"/>
    </row>
    <row r="34" spans="2:47" s="6" customFormat="1" ht="14.25" customHeight="1" x14ac:dyDescent="0.2">
      <c r="B34" s="377"/>
      <c r="C34" s="378"/>
      <c r="D34" s="26" t="s">
        <v>58</v>
      </c>
      <c r="E34" s="19"/>
      <c r="F34" s="19"/>
      <c r="G34" s="19"/>
      <c r="H34" s="19"/>
      <c r="I34" s="19"/>
      <c r="J34" s="19"/>
      <c r="K34" s="19"/>
      <c r="L34" s="19"/>
      <c r="M34" s="19"/>
      <c r="N34" s="19"/>
      <c r="O34" s="19"/>
      <c r="P34" s="19"/>
      <c r="Q34" s="19"/>
      <c r="R34" s="19"/>
      <c r="S34" s="27"/>
      <c r="T34" s="392"/>
      <c r="U34" s="393"/>
      <c r="V34" s="393"/>
      <c r="W34" s="393"/>
      <c r="X34" s="393"/>
      <c r="Y34" s="393"/>
      <c r="Z34" s="393"/>
      <c r="AA34" s="393"/>
      <c r="AB34" s="393"/>
      <c r="AC34" s="393"/>
      <c r="AD34" s="393"/>
      <c r="AE34" s="393"/>
      <c r="AF34" s="393"/>
      <c r="AG34" s="393"/>
      <c r="AH34" s="393"/>
      <c r="AI34" s="393"/>
      <c r="AJ34" s="394"/>
      <c r="AO34" s="17"/>
      <c r="AP34" s="17"/>
    </row>
    <row r="35" spans="2:47" s="6" customFormat="1" ht="14.25" customHeight="1" x14ac:dyDescent="0.2">
      <c r="B35" s="377"/>
      <c r="C35" s="378"/>
      <c r="D35" s="20" t="s">
        <v>59</v>
      </c>
      <c r="E35" s="21"/>
      <c r="F35" s="21"/>
      <c r="G35" s="21"/>
      <c r="H35" s="21"/>
      <c r="I35" s="21"/>
      <c r="J35" s="21"/>
      <c r="K35" s="21"/>
      <c r="L35" s="21"/>
      <c r="M35" s="21"/>
      <c r="N35" s="21"/>
      <c r="O35" s="21"/>
      <c r="P35" s="21"/>
      <c r="Q35" s="21"/>
      <c r="R35" s="23"/>
      <c r="S35" s="24"/>
      <c r="T35" s="392"/>
      <c r="U35" s="393"/>
      <c r="V35" s="393"/>
      <c r="W35" s="393"/>
      <c r="X35" s="393"/>
      <c r="Y35" s="393"/>
      <c r="Z35" s="393"/>
      <c r="AA35" s="393"/>
      <c r="AB35" s="393"/>
      <c r="AC35" s="393"/>
      <c r="AD35" s="393"/>
      <c r="AE35" s="393"/>
      <c r="AF35" s="393"/>
      <c r="AG35" s="393"/>
      <c r="AH35" s="393"/>
      <c r="AI35" s="393"/>
      <c r="AJ35" s="394"/>
      <c r="AO35" s="17"/>
      <c r="AP35" s="17"/>
    </row>
    <row r="36" spans="2:47" s="6" customFormat="1" ht="14.25" customHeight="1" x14ac:dyDescent="0.2">
      <c r="B36" s="387"/>
      <c r="C36" s="388"/>
      <c r="D36" s="33" t="s">
        <v>60</v>
      </c>
      <c r="E36" s="31"/>
      <c r="F36" s="31"/>
      <c r="G36" s="31"/>
      <c r="H36" s="31"/>
      <c r="I36" s="31"/>
      <c r="J36" s="31"/>
      <c r="K36" s="31"/>
      <c r="L36" s="31"/>
      <c r="M36" s="31"/>
      <c r="N36" s="31"/>
      <c r="O36" s="31"/>
      <c r="P36" s="31"/>
      <c r="Q36" s="31"/>
      <c r="R36" s="31"/>
      <c r="S36" s="32"/>
      <c r="T36" s="392"/>
      <c r="U36" s="393"/>
      <c r="V36" s="393"/>
      <c r="W36" s="393"/>
      <c r="X36" s="393"/>
      <c r="Y36" s="393"/>
      <c r="Z36" s="393"/>
      <c r="AA36" s="393"/>
      <c r="AB36" s="393"/>
      <c r="AC36" s="393"/>
      <c r="AD36" s="393"/>
      <c r="AE36" s="393"/>
      <c r="AF36" s="393"/>
      <c r="AG36" s="393"/>
      <c r="AH36" s="393"/>
      <c r="AI36" s="393"/>
      <c r="AJ36" s="394"/>
      <c r="AO36" s="17"/>
      <c r="AP36" s="17"/>
    </row>
    <row r="37" spans="2:47" s="6" customFormat="1" ht="14.25" customHeight="1" x14ac:dyDescent="0.2">
      <c r="B37" s="377"/>
      <c r="C37" s="378"/>
      <c r="D37" s="398" t="s">
        <v>61</v>
      </c>
      <c r="E37" s="399"/>
      <c r="F37" s="399"/>
      <c r="G37" s="399"/>
      <c r="H37" s="399"/>
      <c r="I37" s="399"/>
      <c r="J37" s="399"/>
      <c r="K37" s="399"/>
      <c r="L37" s="399"/>
      <c r="M37" s="399"/>
      <c r="N37" s="399"/>
      <c r="O37" s="399"/>
      <c r="P37" s="399"/>
      <c r="Q37" s="399"/>
      <c r="R37" s="399"/>
      <c r="S37" s="400"/>
      <c r="T37" s="392"/>
      <c r="U37" s="393"/>
      <c r="V37" s="393"/>
      <c r="W37" s="393"/>
      <c r="X37" s="393"/>
      <c r="Y37" s="393"/>
      <c r="Z37" s="393"/>
      <c r="AA37" s="393"/>
      <c r="AB37" s="393"/>
      <c r="AC37" s="393"/>
      <c r="AD37" s="393"/>
      <c r="AE37" s="393"/>
      <c r="AF37" s="393"/>
      <c r="AG37" s="393"/>
      <c r="AH37" s="393"/>
      <c r="AI37" s="393"/>
      <c r="AJ37" s="394"/>
      <c r="AO37" s="17"/>
      <c r="AP37" s="17"/>
    </row>
    <row r="38" spans="2:47" s="6" customFormat="1" ht="14.25" customHeight="1" x14ac:dyDescent="0.2">
      <c r="B38" s="377"/>
      <c r="C38" s="378"/>
      <c r="D38" s="33" t="s">
        <v>62</v>
      </c>
      <c r="E38" s="31"/>
      <c r="F38" s="31"/>
      <c r="G38" s="31"/>
      <c r="H38" s="31"/>
      <c r="I38" s="31"/>
      <c r="J38" s="31"/>
      <c r="K38" s="31"/>
      <c r="L38" s="31"/>
      <c r="M38" s="31"/>
      <c r="N38" s="31"/>
      <c r="O38" s="31"/>
      <c r="P38" s="31"/>
      <c r="Q38" s="31"/>
      <c r="R38" s="31"/>
      <c r="S38" s="32"/>
      <c r="T38" s="395"/>
      <c r="U38" s="396"/>
      <c r="V38" s="396"/>
      <c r="W38" s="396"/>
      <c r="X38" s="396"/>
      <c r="Y38" s="396"/>
      <c r="Z38" s="396"/>
      <c r="AA38" s="396"/>
      <c r="AB38" s="396"/>
      <c r="AC38" s="396"/>
      <c r="AD38" s="396"/>
      <c r="AE38" s="396"/>
      <c r="AF38" s="396"/>
      <c r="AG38" s="396"/>
      <c r="AH38" s="396"/>
      <c r="AI38" s="396"/>
      <c r="AJ38" s="397"/>
      <c r="AO38" s="17"/>
      <c r="AP38" s="17"/>
    </row>
    <row r="39" spans="2:47" s="6" customFormat="1" ht="14.25" customHeight="1" x14ac:dyDescent="0.2">
      <c r="B39" s="377"/>
      <c r="C39" s="378"/>
      <c r="D39" s="26" t="s">
        <v>63</v>
      </c>
      <c r="E39" s="19"/>
      <c r="F39" s="19"/>
      <c r="G39" s="19"/>
      <c r="H39" s="19"/>
      <c r="I39" s="19"/>
      <c r="J39" s="19"/>
      <c r="K39" s="19"/>
      <c r="L39" s="19"/>
      <c r="M39" s="19"/>
      <c r="N39" s="19"/>
      <c r="O39" s="19"/>
      <c r="P39" s="19"/>
      <c r="Q39" s="19"/>
      <c r="R39" s="19"/>
      <c r="S39" s="27"/>
      <c r="T39" s="20" t="s">
        <v>64</v>
      </c>
      <c r="U39" s="23"/>
      <c r="V39" s="23"/>
      <c r="W39" s="23"/>
      <c r="X39" s="23"/>
      <c r="Y39" s="23"/>
      <c r="Z39" s="23"/>
      <c r="AA39" s="23"/>
      <c r="AB39" s="23"/>
      <c r="AC39" s="23"/>
      <c r="AD39" s="23"/>
      <c r="AE39" s="23"/>
      <c r="AF39" s="23"/>
      <c r="AG39" s="23"/>
      <c r="AH39" s="23"/>
      <c r="AI39" s="23"/>
      <c r="AJ39" s="24"/>
      <c r="AO39" s="17"/>
      <c r="AP39" s="17"/>
    </row>
    <row r="40" spans="2:47" s="6" customFormat="1" ht="14.25" customHeight="1" x14ac:dyDescent="0.2">
      <c r="B40" s="377"/>
      <c r="C40" s="378"/>
      <c r="D40" s="33" t="s">
        <v>65</v>
      </c>
      <c r="E40" s="31"/>
      <c r="F40" s="31"/>
      <c r="G40" s="31"/>
      <c r="H40" s="31"/>
      <c r="I40" s="31"/>
      <c r="J40" s="31"/>
      <c r="K40" s="31"/>
      <c r="L40" s="31"/>
      <c r="M40" s="31"/>
      <c r="N40" s="31"/>
      <c r="O40" s="31"/>
      <c r="P40" s="31"/>
      <c r="Q40" s="31"/>
      <c r="R40" s="21"/>
      <c r="S40" s="28"/>
      <c r="T40" s="379"/>
      <c r="U40" s="380"/>
      <c r="V40" s="380"/>
      <c r="W40" s="380"/>
      <c r="X40" s="380"/>
      <c r="Y40" s="380"/>
      <c r="Z40" s="380"/>
      <c r="AA40" s="380"/>
      <c r="AB40" s="380"/>
      <c r="AC40" s="380"/>
      <c r="AD40" s="380"/>
      <c r="AE40" s="380"/>
      <c r="AF40" s="380"/>
      <c r="AG40" s="380"/>
      <c r="AH40" s="380"/>
      <c r="AI40" s="380"/>
      <c r="AJ40" s="381"/>
      <c r="AO40" s="17"/>
      <c r="AP40" s="17"/>
    </row>
    <row r="41" spans="2:47" s="6" customFormat="1" ht="14.25" customHeight="1" x14ac:dyDescent="0.2">
      <c r="B41" s="377"/>
      <c r="C41" s="378"/>
      <c r="D41" s="26" t="s">
        <v>66</v>
      </c>
      <c r="E41" s="19"/>
      <c r="F41" s="19"/>
      <c r="G41" s="19"/>
      <c r="H41" s="19"/>
      <c r="I41" s="19"/>
      <c r="J41" s="19"/>
      <c r="K41" s="19"/>
      <c r="L41" s="19"/>
      <c r="M41" s="19"/>
      <c r="N41" s="19"/>
      <c r="O41" s="19"/>
      <c r="P41" s="19"/>
      <c r="Q41" s="19"/>
      <c r="R41" s="19"/>
      <c r="S41" s="27"/>
      <c r="T41" s="379"/>
      <c r="U41" s="380"/>
      <c r="V41" s="380"/>
      <c r="W41" s="380"/>
      <c r="X41" s="380"/>
      <c r="Y41" s="380"/>
      <c r="Z41" s="380"/>
      <c r="AA41" s="380"/>
      <c r="AB41" s="380"/>
      <c r="AC41" s="380"/>
      <c r="AD41" s="380"/>
      <c r="AE41" s="380"/>
      <c r="AF41" s="380"/>
      <c r="AG41" s="380"/>
      <c r="AH41" s="380"/>
      <c r="AI41" s="380"/>
      <c r="AJ41" s="381"/>
      <c r="AO41" s="17"/>
      <c r="AP41" s="17"/>
      <c r="AU41" s="34" t="s">
        <v>67</v>
      </c>
    </row>
    <row r="42" spans="2:47" s="6" customFormat="1" ht="14.25" customHeight="1" x14ac:dyDescent="0.2">
      <c r="B42" s="377"/>
      <c r="C42" s="378"/>
      <c r="D42" s="20" t="s">
        <v>68</v>
      </c>
      <c r="E42" s="21"/>
      <c r="F42" s="21"/>
      <c r="G42" s="21"/>
      <c r="H42" s="21"/>
      <c r="I42" s="21"/>
      <c r="J42" s="21"/>
      <c r="K42" s="21"/>
      <c r="L42" s="21"/>
      <c r="M42" s="21"/>
      <c r="N42" s="21"/>
      <c r="O42" s="21"/>
      <c r="P42" s="21"/>
      <c r="Q42" s="21"/>
      <c r="R42" s="23"/>
      <c r="S42" s="24"/>
      <c r="T42" s="379"/>
      <c r="U42" s="380"/>
      <c r="V42" s="380"/>
      <c r="W42" s="380"/>
      <c r="X42" s="380"/>
      <c r="Y42" s="380"/>
      <c r="Z42" s="380"/>
      <c r="AA42" s="380"/>
      <c r="AB42" s="380"/>
      <c r="AC42" s="380"/>
      <c r="AD42" s="380"/>
      <c r="AE42" s="380"/>
      <c r="AF42" s="380"/>
      <c r="AG42" s="380"/>
      <c r="AH42" s="380"/>
      <c r="AI42" s="380"/>
      <c r="AJ42" s="381"/>
      <c r="AO42" s="17"/>
      <c r="AP42" s="17"/>
    </row>
    <row r="43" spans="2:47" s="6" customFormat="1" ht="14.25" customHeight="1" x14ac:dyDescent="0.2">
      <c r="B43" s="385"/>
      <c r="C43" s="386"/>
      <c r="D43" s="20" t="s">
        <v>69</v>
      </c>
      <c r="E43" s="21"/>
      <c r="F43" s="21"/>
      <c r="G43" s="21"/>
      <c r="H43" s="21"/>
      <c r="I43" s="21"/>
      <c r="J43" s="21"/>
      <c r="K43" s="21"/>
      <c r="L43" s="21"/>
      <c r="M43" s="21"/>
      <c r="N43" s="21"/>
      <c r="O43" s="21"/>
      <c r="P43" s="21"/>
      <c r="Q43" s="21"/>
      <c r="R43" s="21"/>
      <c r="S43" s="28"/>
      <c r="T43" s="379"/>
      <c r="U43" s="380"/>
      <c r="V43" s="380"/>
      <c r="W43" s="380"/>
      <c r="X43" s="380"/>
      <c r="Y43" s="380"/>
      <c r="Z43" s="380"/>
      <c r="AA43" s="380"/>
      <c r="AB43" s="380"/>
      <c r="AC43" s="380"/>
      <c r="AD43" s="380"/>
      <c r="AE43" s="380"/>
      <c r="AF43" s="380"/>
      <c r="AG43" s="380"/>
      <c r="AH43" s="380"/>
      <c r="AI43" s="380"/>
      <c r="AJ43" s="381"/>
      <c r="AO43" s="17"/>
      <c r="AP43" s="17"/>
    </row>
    <row r="44" spans="2:47" s="6" customFormat="1" ht="14.25" customHeight="1" x14ac:dyDescent="0.2">
      <c r="B44" s="387"/>
      <c r="C44" s="388"/>
      <c r="D44" s="33" t="s">
        <v>70</v>
      </c>
      <c r="E44" s="31"/>
      <c r="F44" s="31"/>
      <c r="G44" s="31"/>
      <c r="H44" s="31"/>
      <c r="I44" s="31"/>
      <c r="J44" s="31"/>
      <c r="K44" s="31"/>
      <c r="L44" s="31"/>
      <c r="M44" s="31"/>
      <c r="N44" s="31"/>
      <c r="O44" s="31"/>
      <c r="P44" s="31"/>
      <c r="Q44" s="31"/>
      <c r="R44" s="31"/>
      <c r="S44" s="32"/>
      <c r="T44" s="379"/>
      <c r="U44" s="380"/>
      <c r="V44" s="380"/>
      <c r="W44" s="380"/>
      <c r="X44" s="380"/>
      <c r="Y44" s="380"/>
      <c r="Z44" s="380"/>
      <c r="AA44" s="380"/>
      <c r="AB44" s="380"/>
      <c r="AC44" s="380"/>
      <c r="AD44" s="380"/>
      <c r="AE44" s="380"/>
      <c r="AF44" s="380"/>
      <c r="AG44" s="380"/>
      <c r="AH44" s="380"/>
      <c r="AI44" s="380"/>
      <c r="AJ44" s="381"/>
      <c r="AO44" s="17"/>
      <c r="AP44" s="17"/>
    </row>
    <row r="45" spans="2:47" s="6" customFormat="1" ht="14.25" customHeight="1" x14ac:dyDescent="0.2">
      <c r="B45" s="377"/>
      <c r="C45" s="378"/>
      <c r="D45" s="26" t="s">
        <v>71</v>
      </c>
      <c r="E45" s="19"/>
      <c r="F45" s="19"/>
      <c r="G45" s="19"/>
      <c r="H45" s="19"/>
      <c r="I45" s="19"/>
      <c r="J45" s="19"/>
      <c r="K45" s="19"/>
      <c r="L45" s="19"/>
      <c r="M45" s="19"/>
      <c r="N45" s="19"/>
      <c r="O45" s="19"/>
      <c r="P45" s="19"/>
      <c r="Q45" s="19"/>
      <c r="R45" s="19"/>
      <c r="S45" s="27"/>
      <c r="T45" s="379"/>
      <c r="U45" s="380"/>
      <c r="V45" s="380"/>
      <c r="W45" s="380"/>
      <c r="X45" s="380"/>
      <c r="Y45" s="380"/>
      <c r="Z45" s="380"/>
      <c r="AA45" s="380"/>
      <c r="AB45" s="380"/>
      <c r="AC45" s="380"/>
      <c r="AD45" s="380"/>
      <c r="AE45" s="380"/>
      <c r="AF45" s="380"/>
      <c r="AG45" s="380"/>
      <c r="AH45" s="380"/>
      <c r="AI45" s="380"/>
      <c r="AJ45" s="381"/>
      <c r="AO45" s="17"/>
      <c r="AP45" s="17"/>
    </row>
    <row r="46" spans="2:47" s="6" customFormat="1" ht="14.25" customHeight="1" x14ac:dyDescent="0.2">
      <c r="B46" s="377"/>
      <c r="C46" s="378"/>
      <c r="D46" s="20" t="s">
        <v>72</v>
      </c>
      <c r="E46" s="21"/>
      <c r="F46" s="21"/>
      <c r="G46" s="21"/>
      <c r="H46" s="21"/>
      <c r="I46" s="21"/>
      <c r="J46" s="21"/>
      <c r="K46" s="21"/>
      <c r="L46" s="21"/>
      <c r="M46" s="21"/>
      <c r="N46" s="21"/>
      <c r="O46" s="21"/>
      <c r="P46" s="21"/>
      <c r="Q46" s="21"/>
      <c r="R46" s="23"/>
      <c r="S46" s="24"/>
      <c r="T46" s="379"/>
      <c r="U46" s="380"/>
      <c r="V46" s="380"/>
      <c r="W46" s="380"/>
      <c r="X46" s="380"/>
      <c r="Y46" s="380"/>
      <c r="Z46" s="380"/>
      <c r="AA46" s="380"/>
      <c r="AB46" s="380"/>
      <c r="AC46" s="380"/>
      <c r="AD46" s="380"/>
      <c r="AE46" s="380"/>
      <c r="AF46" s="380"/>
      <c r="AG46" s="380"/>
      <c r="AH46" s="380"/>
      <c r="AI46" s="380"/>
      <c r="AJ46" s="381"/>
      <c r="AO46" s="17"/>
      <c r="AP46" s="17"/>
    </row>
    <row r="47" spans="2:47" s="6" customFormat="1" ht="14.25" customHeight="1" x14ac:dyDescent="0.2">
      <c r="B47" s="387"/>
      <c r="C47" s="388"/>
      <c r="D47" s="33" t="s">
        <v>73</v>
      </c>
      <c r="E47" s="31"/>
      <c r="F47" s="31"/>
      <c r="G47" s="31"/>
      <c r="H47" s="31"/>
      <c r="I47" s="31"/>
      <c r="J47" s="31"/>
      <c r="K47" s="31"/>
      <c r="L47" s="31"/>
      <c r="M47" s="31"/>
      <c r="N47" s="31"/>
      <c r="O47" s="31"/>
      <c r="P47" s="31"/>
      <c r="Q47" s="31"/>
      <c r="R47" s="31"/>
      <c r="S47" s="32"/>
      <c r="T47" s="379"/>
      <c r="U47" s="380"/>
      <c r="V47" s="380"/>
      <c r="W47" s="380"/>
      <c r="X47" s="380"/>
      <c r="Y47" s="380"/>
      <c r="Z47" s="380"/>
      <c r="AA47" s="380"/>
      <c r="AB47" s="380"/>
      <c r="AC47" s="380"/>
      <c r="AD47" s="380"/>
      <c r="AE47" s="380"/>
      <c r="AF47" s="380"/>
      <c r="AG47" s="380"/>
      <c r="AH47" s="380"/>
      <c r="AI47" s="380"/>
      <c r="AJ47" s="381"/>
      <c r="AO47" s="17"/>
      <c r="AP47" s="17"/>
    </row>
    <row r="48" spans="2:47" s="6" customFormat="1" ht="14.25" customHeight="1" x14ac:dyDescent="0.2">
      <c r="B48" s="377"/>
      <c r="C48" s="378"/>
      <c r="D48" s="26" t="s">
        <v>74</v>
      </c>
      <c r="E48" s="19"/>
      <c r="F48" s="19"/>
      <c r="G48" s="19"/>
      <c r="H48" s="19"/>
      <c r="I48" s="19"/>
      <c r="J48" s="19"/>
      <c r="K48" s="19"/>
      <c r="L48" s="19"/>
      <c r="M48" s="19"/>
      <c r="N48" s="19"/>
      <c r="O48" s="19"/>
      <c r="P48" s="19"/>
      <c r="Q48" s="19"/>
      <c r="R48" s="19"/>
      <c r="S48" s="27"/>
      <c r="T48" s="379"/>
      <c r="U48" s="380"/>
      <c r="V48" s="380"/>
      <c r="W48" s="380"/>
      <c r="X48" s="380"/>
      <c r="Y48" s="380"/>
      <c r="Z48" s="380"/>
      <c r="AA48" s="380"/>
      <c r="AB48" s="380"/>
      <c r="AC48" s="380"/>
      <c r="AD48" s="380"/>
      <c r="AE48" s="380"/>
      <c r="AF48" s="380"/>
      <c r="AG48" s="380"/>
      <c r="AH48" s="380"/>
      <c r="AI48" s="380"/>
      <c r="AJ48" s="381"/>
      <c r="AO48" s="17"/>
      <c r="AP48" s="17"/>
    </row>
    <row r="49" spans="2:74" s="6" customFormat="1" ht="14.25" customHeight="1" x14ac:dyDescent="0.2">
      <c r="B49" s="377"/>
      <c r="C49" s="378"/>
      <c r="D49" s="33" t="s">
        <v>75</v>
      </c>
      <c r="E49" s="31"/>
      <c r="F49" s="31"/>
      <c r="G49" s="31"/>
      <c r="H49" s="31"/>
      <c r="I49" s="31"/>
      <c r="J49" s="31"/>
      <c r="K49" s="31"/>
      <c r="L49" s="31"/>
      <c r="M49" s="31"/>
      <c r="N49" s="31"/>
      <c r="O49" s="31"/>
      <c r="P49" s="31"/>
      <c r="Q49" s="31"/>
      <c r="R49" s="19"/>
      <c r="S49" s="27"/>
      <c r="T49" s="382"/>
      <c r="U49" s="383"/>
      <c r="V49" s="383"/>
      <c r="W49" s="383"/>
      <c r="X49" s="383"/>
      <c r="Y49" s="383"/>
      <c r="Z49" s="383"/>
      <c r="AA49" s="383"/>
      <c r="AB49" s="383"/>
      <c r="AC49" s="383"/>
      <c r="AD49" s="383"/>
      <c r="AE49" s="383"/>
      <c r="AF49" s="383"/>
      <c r="AG49" s="383"/>
      <c r="AH49" s="383"/>
      <c r="AI49" s="383"/>
      <c r="AJ49" s="384"/>
      <c r="AO49" s="17"/>
      <c r="AP49" s="17"/>
    </row>
    <row r="50" spans="2:74" s="6" customFormat="1" ht="14.25" customHeight="1" x14ac:dyDescent="0.2">
      <c r="B50" s="375" t="s">
        <v>15</v>
      </c>
      <c r="C50" s="375"/>
      <c r="D50" s="376" t="s">
        <v>76</v>
      </c>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O50" s="17"/>
      <c r="AP50" s="17"/>
    </row>
    <row r="51" spans="2:74" s="6" customFormat="1" ht="14.25" customHeight="1" x14ac:dyDescent="0.2">
      <c r="B51" s="35"/>
      <c r="C51" s="21"/>
      <c r="D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36" t="s">
        <v>77</v>
      </c>
      <c r="AO51" s="17"/>
      <c r="AP51" s="17"/>
    </row>
    <row r="52" spans="2:74" s="6" customFormat="1" ht="14.25" customHeight="1" x14ac:dyDescent="0.2">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O52" s="17"/>
      <c r="AP52" s="17"/>
    </row>
    <row r="53" spans="2:74" s="6" customFormat="1" ht="14.25" customHeight="1" x14ac:dyDescent="0.2">
      <c r="B53" s="21"/>
      <c r="C53" s="37"/>
      <c r="D53" s="37"/>
      <c r="E53" s="37"/>
      <c r="F53" s="37"/>
      <c r="G53" s="37"/>
      <c r="H53" s="38"/>
      <c r="I53" s="38"/>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O53" s="17"/>
      <c r="AP53" s="17"/>
      <c r="AR53" s="39"/>
      <c r="AS53" s="39"/>
      <c r="AT53" s="39"/>
      <c r="AU53" s="39"/>
      <c r="AV53" s="39"/>
      <c r="AW53" s="39"/>
      <c r="AX53" s="39"/>
      <c r="AY53" s="39"/>
      <c r="AZ53" s="39"/>
      <c r="BA53" s="39"/>
      <c r="BB53" s="39"/>
      <c r="BC53" s="39"/>
      <c r="BD53" s="39"/>
    </row>
    <row r="54" spans="2:74" s="6" customFormat="1" ht="14.25" customHeight="1" x14ac:dyDescent="0.2">
      <c r="B54" s="21"/>
      <c r="C54" s="21"/>
      <c r="D54" s="21"/>
      <c r="E54" s="21"/>
      <c r="F54" s="21"/>
      <c r="G54" s="21"/>
      <c r="H54" s="38"/>
      <c r="I54" s="38"/>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O54" s="39"/>
      <c r="AP54" s="40"/>
      <c r="AQ54" s="40"/>
      <c r="AR54" s="40"/>
      <c r="AS54" s="40"/>
      <c r="AT54" s="40"/>
      <c r="AU54" s="40"/>
      <c r="AV54" s="40"/>
      <c r="AW54" s="17"/>
    </row>
    <row r="55" spans="2:74" s="6" customFormat="1" ht="14.25" customHeight="1" x14ac:dyDescent="0.2">
      <c r="B55" s="4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P55" s="42"/>
      <c r="AQ55" s="42"/>
      <c r="AR55" s="42"/>
      <c r="AS55" s="42"/>
      <c r="AT55" s="42"/>
      <c r="AU55" s="42"/>
      <c r="AV55" s="17"/>
      <c r="AW55" s="17"/>
    </row>
    <row r="56" spans="2:74" s="6" customFormat="1" ht="14.25" customHeight="1" x14ac:dyDescent="0.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row>
    <row r="57" spans="2:74" ht="14.25" customHeight="1" x14ac:dyDescent="0.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row>
    <row r="58" spans="2:74" ht="14.25" customHeight="1" x14ac:dyDescent="0.2">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row>
    <row r="59" spans="2:74" ht="20.100000000000001" customHeight="1" x14ac:dyDescent="0.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2:74" ht="20.10000000000000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row>
    <row r="61" spans="2:74" ht="20.100000000000001" customHeight="1" x14ac:dyDescent="0.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row>
    <row r="62" spans="2:74" ht="20.100000000000001" customHeigh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2:74" ht="20.100000000000001" customHeight="1"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2:74" ht="20.100000000000001" customHeight="1"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sheetData>
  <mergeCells count="52">
    <mergeCell ref="X7:AC7"/>
    <mergeCell ref="AE7:AF7"/>
    <mergeCell ref="AH7:AI7"/>
    <mergeCell ref="B9:F9"/>
    <mergeCell ref="S9:V9"/>
    <mergeCell ref="W9:AJ10"/>
    <mergeCell ref="S10:V10"/>
    <mergeCell ref="S11:V11"/>
    <mergeCell ref="W11:AJ12"/>
    <mergeCell ref="T16:Z16"/>
    <mergeCell ref="B17:S21"/>
    <mergeCell ref="T17:V17"/>
    <mergeCell ref="W17:AJ18"/>
    <mergeCell ref="T18:V18"/>
    <mergeCell ref="T19:V19"/>
    <mergeCell ref="W19:AJ19"/>
    <mergeCell ref="T20:AJ21"/>
    <mergeCell ref="B22:S22"/>
    <mergeCell ref="T22:AJ22"/>
    <mergeCell ref="B23:S23"/>
    <mergeCell ref="T23:X23"/>
    <mergeCell ref="Z23:AB23"/>
    <mergeCell ref="AD23:AF23"/>
    <mergeCell ref="AH23:AJ23"/>
    <mergeCell ref="B24:S24"/>
    <mergeCell ref="T24:AJ24"/>
    <mergeCell ref="B25:C25"/>
    <mergeCell ref="B26:C26"/>
    <mergeCell ref="T26:AJ38"/>
    <mergeCell ref="B27:C27"/>
    <mergeCell ref="B28:C28"/>
    <mergeCell ref="B29:C29"/>
    <mergeCell ref="B30:C31"/>
    <mergeCell ref="B32:C32"/>
    <mergeCell ref="B33:C33"/>
    <mergeCell ref="D33:S33"/>
    <mergeCell ref="B34:C34"/>
    <mergeCell ref="B35:C36"/>
    <mergeCell ref="B37:C37"/>
    <mergeCell ref="D37:S37"/>
    <mergeCell ref="B50:C50"/>
    <mergeCell ref="D50:AJ50"/>
    <mergeCell ref="B38:C38"/>
    <mergeCell ref="B39:C39"/>
    <mergeCell ref="B40:C40"/>
    <mergeCell ref="T40:AJ49"/>
    <mergeCell ref="B41:C41"/>
    <mergeCell ref="B42:C44"/>
    <mergeCell ref="B45:C45"/>
    <mergeCell ref="B46:C47"/>
    <mergeCell ref="B48:C48"/>
    <mergeCell ref="B49:C49"/>
  </mergeCells>
  <phoneticPr fontId="9"/>
  <dataValidations count="1">
    <dataValidation type="list" allowBlank="1" showInputMessage="1" showErrorMessage="1" sqref="B25:C49">
      <formula1>"○"</formula1>
    </dataValidation>
  </dataValidations>
  <printOptions horizontalCentered="1"/>
  <pageMargins left="0.7" right="0.7" top="0.75" bottom="0.75" header="0.3" footer="0.3"/>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D18" sqref="D18"/>
    </sheetView>
  </sheetViews>
  <sheetFormatPr defaultColWidth="9.33203125" defaultRowHeight="13.2" x14ac:dyDescent="0.2"/>
  <cols>
    <col min="1" max="1" width="1" style="273" customWidth="1"/>
    <col min="2" max="2" width="7.77734375" style="273" customWidth="1"/>
    <col min="3" max="3" width="110.77734375" style="274" customWidth="1"/>
    <col min="4" max="4" width="1" style="273" customWidth="1"/>
    <col min="5" max="10" width="9.33203125" style="273"/>
    <col min="11" max="11" width="8.6640625" style="273" customWidth="1"/>
    <col min="12" max="16384" width="9.33203125" style="273"/>
  </cols>
  <sheetData>
    <row r="1" spans="2:3" x14ac:dyDescent="0.2">
      <c r="B1" s="273" t="s">
        <v>513</v>
      </c>
      <c r="C1" s="273"/>
    </row>
    <row r="2" spans="2:3" x14ac:dyDescent="0.2">
      <c r="C2" s="273" t="s">
        <v>514</v>
      </c>
    </row>
    <row r="3" spans="2:3" ht="6" customHeight="1" x14ac:dyDescent="0.2"/>
    <row r="4" spans="2:3" x14ac:dyDescent="0.2">
      <c r="B4" s="291" t="s">
        <v>440</v>
      </c>
      <c r="C4" s="277" t="s">
        <v>515</v>
      </c>
    </row>
    <row r="5" spans="2:3" ht="19.2" x14ac:dyDescent="0.2">
      <c r="B5" s="292" t="s">
        <v>442</v>
      </c>
      <c r="C5" s="279" t="s">
        <v>516</v>
      </c>
    </row>
    <row r="6" spans="2:3" x14ac:dyDescent="0.2">
      <c r="B6" s="292" t="s">
        <v>444</v>
      </c>
      <c r="C6" s="279" t="s">
        <v>517</v>
      </c>
    </row>
    <row r="7" spans="2:3" x14ac:dyDescent="0.2">
      <c r="B7" s="292" t="s">
        <v>446</v>
      </c>
      <c r="C7" s="279" t="s">
        <v>447</v>
      </c>
    </row>
    <row r="8" spans="2:3" ht="19.2" x14ac:dyDescent="0.2">
      <c r="B8" s="292" t="s">
        <v>448</v>
      </c>
      <c r="C8" s="279" t="s">
        <v>449</v>
      </c>
    </row>
    <row r="9" spans="2:3" x14ac:dyDescent="0.2">
      <c r="B9" s="292" t="s">
        <v>454</v>
      </c>
      <c r="C9" s="279" t="s">
        <v>451</v>
      </c>
    </row>
    <row r="10" spans="2:3" ht="19.2" x14ac:dyDescent="0.2">
      <c r="B10" s="292" t="s">
        <v>460</v>
      </c>
      <c r="C10" s="279" t="s">
        <v>505</v>
      </c>
    </row>
    <row r="11" spans="2:3" ht="67.2" x14ac:dyDescent="0.2">
      <c r="B11" s="292" t="s">
        <v>464</v>
      </c>
      <c r="C11" s="279" t="s">
        <v>518</v>
      </c>
    </row>
    <row r="12" spans="2:3" ht="28.8" x14ac:dyDescent="0.2">
      <c r="B12" s="292" t="s">
        <v>466</v>
      </c>
      <c r="C12" s="279" t="s">
        <v>519</v>
      </c>
    </row>
    <row r="13" spans="2:3" ht="38.4" x14ac:dyDescent="0.2">
      <c r="B13" s="292" t="s">
        <v>468</v>
      </c>
      <c r="C13" s="279" t="s">
        <v>520</v>
      </c>
    </row>
    <row r="14" spans="2:3" ht="28.8" x14ac:dyDescent="0.2">
      <c r="B14" s="292" t="s">
        <v>472</v>
      </c>
      <c r="C14" s="279" t="s">
        <v>521</v>
      </c>
    </row>
    <row r="15" spans="2:3" x14ac:dyDescent="0.2">
      <c r="B15" s="292" t="s">
        <v>474</v>
      </c>
      <c r="C15" s="279" t="s">
        <v>510</v>
      </c>
    </row>
    <row r="16" spans="2:3" x14ac:dyDescent="0.2">
      <c r="B16" s="292" t="s">
        <v>522</v>
      </c>
      <c r="C16" s="279" t="s">
        <v>511</v>
      </c>
    </row>
    <row r="17" spans="2:3" ht="19.2" x14ac:dyDescent="0.2">
      <c r="B17" s="293" t="s">
        <v>523</v>
      </c>
      <c r="C17" s="282" t="s">
        <v>524</v>
      </c>
    </row>
    <row r="18" spans="2:3" x14ac:dyDescent="0.2">
      <c r="B18" s="283"/>
    </row>
  </sheetData>
  <phoneticPr fontId="9"/>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50"/>
  <sheetViews>
    <sheetView showGridLines="0" view="pageBreakPreview" zoomScale="70" zoomScaleNormal="55" zoomScaleSheetLayoutView="70" workbookViewId="0"/>
  </sheetViews>
  <sheetFormatPr defaultColWidth="5" defaultRowHeight="14.4" x14ac:dyDescent="0.2"/>
  <cols>
    <col min="1" max="1" width="1" style="96" customWidth="1"/>
    <col min="2" max="2" width="6.33203125" style="96" customWidth="1"/>
    <col min="3" max="4" width="9" style="96" customWidth="1"/>
    <col min="5" max="8" width="3.5546875" style="96" hidden="1" customWidth="1"/>
    <col min="9" max="10" width="3.5546875" style="96" customWidth="1"/>
    <col min="11" max="62" width="6.33203125" style="96" customWidth="1"/>
    <col min="63" max="63" width="1.21875" style="96" customWidth="1"/>
    <col min="64" max="16384" width="5" style="96"/>
  </cols>
  <sheetData>
    <row r="1" spans="2:67" s="59" customFormat="1" ht="20.25" customHeight="1" x14ac:dyDescent="0.2">
      <c r="C1" s="60" t="s">
        <v>157</v>
      </c>
      <c r="D1" s="60"/>
      <c r="E1" s="60"/>
      <c r="F1" s="60"/>
      <c r="G1" s="60"/>
      <c r="H1" s="60"/>
      <c r="I1" s="60"/>
      <c r="J1" s="60"/>
      <c r="M1" s="61" t="s">
        <v>158</v>
      </c>
      <c r="P1" s="60"/>
      <c r="Q1" s="60"/>
      <c r="R1" s="60"/>
      <c r="S1" s="60"/>
      <c r="T1" s="60"/>
      <c r="U1" s="60"/>
      <c r="V1" s="60"/>
      <c r="W1" s="60"/>
      <c r="AS1" s="62" t="s">
        <v>159</v>
      </c>
      <c r="AT1" s="723" t="s">
        <v>160</v>
      </c>
      <c r="AU1" s="724"/>
      <c r="AV1" s="724"/>
      <c r="AW1" s="724"/>
      <c r="AX1" s="724"/>
      <c r="AY1" s="724"/>
      <c r="AZ1" s="724"/>
      <c r="BA1" s="724"/>
      <c r="BB1" s="724"/>
      <c r="BC1" s="724"/>
      <c r="BD1" s="724"/>
      <c r="BE1" s="724"/>
      <c r="BF1" s="724"/>
      <c r="BG1" s="724"/>
      <c r="BH1" s="724"/>
      <c r="BI1" s="724"/>
      <c r="BJ1" s="62" t="s">
        <v>161</v>
      </c>
    </row>
    <row r="2" spans="2:67" s="63" customFormat="1" ht="20.25" customHeight="1" x14ac:dyDescent="0.2">
      <c r="J2" s="61"/>
      <c r="M2" s="61"/>
      <c r="N2" s="61"/>
      <c r="P2" s="62"/>
      <c r="Q2" s="62"/>
      <c r="R2" s="62"/>
      <c r="S2" s="62"/>
      <c r="T2" s="62"/>
      <c r="U2" s="62"/>
      <c r="V2" s="62"/>
      <c r="W2" s="62"/>
      <c r="AB2" s="64" t="s">
        <v>162</v>
      </c>
      <c r="AC2" s="725">
        <v>3</v>
      </c>
      <c r="AD2" s="725"/>
      <c r="AE2" s="64" t="s">
        <v>163</v>
      </c>
      <c r="AF2" s="726">
        <f>IF(AC2=0,"",YEAR(DATE(2018+AC2,1,1)))</f>
        <v>2021</v>
      </c>
      <c r="AG2" s="726"/>
      <c r="AH2" s="65" t="s">
        <v>164</v>
      </c>
      <c r="AI2" s="65" t="s">
        <v>165</v>
      </c>
      <c r="AJ2" s="725">
        <v>4</v>
      </c>
      <c r="AK2" s="725"/>
      <c r="AL2" s="65" t="s">
        <v>166</v>
      </c>
      <c r="AS2" s="62" t="s">
        <v>167</v>
      </c>
      <c r="AT2" s="725" t="s">
        <v>168</v>
      </c>
      <c r="AU2" s="725"/>
      <c r="AV2" s="725"/>
      <c r="AW2" s="725"/>
      <c r="AX2" s="725"/>
      <c r="AY2" s="725"/>
      <c r="AZ2" s="725"/>
      <c r="BA2" s="725"/>
      <c r="BB2" s="725"/>
      <c r="BC2" s="725"/>
      <c r="BD2" s="725"/>
      <c r="BE2" s="725"/>
      <c r="BF2" s="725"/>
      <c r="BG2" s="725"/>
      <c r="BH2" s="725"/>
      <c r="BI2" s="725"/>
      <c r="BJ2" s="62" t="s">
        <v>161</v>
      </c>
      <c r="BK2" s="62"/>
      <c r="BL2" s="62"/>
      <c r="BM2" s="62"/>
    </row>
    <row r="3" spans="2:67" s="63" customFormat="1" ht="20.25" customHeight="1" x14ac:dyDescent="0.2">
      <c r="J3" s="61"/>
      <c r="M3" s="61"/>
      <c r="O3" s="62"/>
      <c r="P3" s="62"/>
      <c r="Q3" s="62"/>
      <c r="R3" s="62"/>
      <c r="S3" s="62"/>
      <c r="T3" s="62"/>
      <c r="U3" s="62"/>
      <c r="AC3" s="66"/>
      <c r="AD3" s="66"/>
      <c r="AE3" s="67"/>
      <c r="AF3" s="68"/>
      <c r="AG3" s="67"/>
      <c r="BD3" s="69" t="s">
        <v>169</v>
      </c>
      <c r="BE3" s="727" t="s">
        <v>170</v>
      </c>
      <c r="BF3" s="728"/>
      <c r="BG3" s="728"/>
      <c r="BH3" s="729"/>
      <c r="BI3" s="62"/>
    </row>
    <row r="4" spans="2:67" s="63" customFormat="1" ht="20.25" customHeight="1" x14ac:dyDescent="0.2">
      <c r="B4" s="70"/>
      <c r="C4" s="70"/>
      <c r="D4" s="70"/>
      <c r="E4" s="70"/>
      <c r="F4" s="70"/>
      <c r="G4" s="70"/>
      <c r="H4" s="70"/>
      <c r="I4" s="70"/>
      <c r="J4" s="71"/>
      <c r="K4" s="70"/>
      <c r="L4" s="70"/>
      <c r="M4" s="71"/>
      <c r="N4" s="70"/>
      <c r="O4" s="72"/>
      <c r="P4" s="72"/>
      <c r="Q4" s="72"/>
      <c r="R4" s="72"/>
      <c r="S4" s="72"/>
      <c r="T4" s="72"/>
      <c r="U4" s="72"/>
      <c r="V4" s="70"/>
      <c r="W4" s="70"/>
      <c r="X4" s="70"/>
      <c r="Y4" s="70"/>
      <c r="Z4" s="70"/>
      <c r="AA4" s="70"/>
      <c r="AB4" s="70"/>
      <c r="AC4" s="73"/>
      <c r="AD4" s="73"/>
      <c r="AE4" s="74"/>
      <c r="AF4" s="75"/>
      <c r="AG4" s="74"/>
      <c r="AH4" s="70"/>
      <c r="AI4" s="70"/>
      <c r="AJ4" s="70"/>
      <c r="AK4" s="70"/>
      <c r="AL4" s="70"/>
      <c r="AM4" s="70"/>
      <c r="AN4" s="70"/>
      <c r="AO4" s="70"/>
      <c r="AP4" s="70"/>
      <c r="AQ4" s="70"/>
      <c r="AR4" s="70"/>
      <c r="BD4" s="69" t="s">
        <v>171</v>
      </c>
      <c r="BE4" s="727" t="s">
        <v>172</v>
      </c>
      <c r="BF4" s="728"/>
      <c r="BG4" s="728"/>
      <c r="BH4" s="729"/>
      <c r="BI4" s="62"/>
    </row>
    <row r="5" spans="2:67" s="63" customFormat="1" ht="9" customHeight="1" x14ac:dyDescent="0.2">
      <c r="B5" s="70"/>
      <c r="C5" s="70"/>
      <c r="D5" s="70"/>
      <c r="E5" s="70"/>
      <c r="F5" s="70"/>
      <c r="G5" s="70"/>
      <c r="H5" s="70"/>
      <c r="I5" s="70"/>
      <c r="J5" s="71"/>
      <c r="K5" s="70"/>
      <c r="L5" s="70"/>
      <c r="M5" s="71"/>
      <c r="N5" s="70"/>
      <c r="O5" s="72"/>
      <c r="P5" s="72"/>
      <c r="Q5" s="72"/>
      <c r="R5" s="72"/>
      <c r="S5" s="72"/>
      <c r="T5" s="72"/>
      <c r="U5" s="72"/>
      <c r="V5" s="70"/>
      <c r="W5" s="70"/>
      <c r="X5" s="70"/>
      <c r="Y5" s="70"/>
      <c r="Z5" s="70"/>
      <c r="AA5" s="70"/>
      <c r="AB5" s="70"/>
      <c r="AC5" s="76"/>
      <c r="AD5" s="76"/>
      <c r="AE5" s="70"/>
      <c r="AF5" s="70"/>
      <c r="AG5" s="70"/>
      <c r="AH5" s="70"/>
      <c r="AI5" s="70"/>
      <c r="AJ5" s="77"/>
      <c r="AK5" s="77"/>
      <c r="AL5" s="77"/>
      <c r="AM5" s="77"/>
      <c r="AN5" s="77"/>
      <c r="AO5" s="77"/>
      <c r="AP5" s="77"/>
      <c r="AQ5" s="77"/>
      <c r="AR5" s="77"/>
      <c r="AS5" s="59"/>
      <c r="AT5" s="59"/>
      <c r="AU5" s="59"/>
      <c r="AV5" s="59"/>
      <c r="AW5" s="59"/>
      <c r="AX5" s="59"/>
      <c r="AY5" s="59"/>
      <c r="AZ5" s="59"/>
      <c r="BA5" s="59"/>
      <c r="BB5" s="59"/>
      <c r="BC5" s="59"/>
      <c r="BD5" s="59"/>
      <c r="BE5" s="59"/>
      <c r="BF5" s="59"/>
      <c r="BG5" s="59"/>
      <c r="BH5" s="78"/>
      <c r="BI5" s="78"/>
    </row>
    <row r="6" spans="2:67" s="63" customFormat="1" ht="21" customHeight="1" x14ac:dyDescent="0.2">
      <c r="B6" s="79"/>
      <c r="C6" s="80"/>
      <c r="D6" s="80"/>
      <c r="E6" s="80"/>
      <c r="F6" s="80"/>
      <c r="G6" s="80"/>
      <c r="H6" s="80"/>
      <c r="I6" s="80"/>
      <c r="J6" s="80"/>
      <c r="K6" s="81"/>
      <c r="L6" s="81"/>
      <c r="M6" s="81"/>
      <c r="N6" s="82"/>
      <c r="O6" s="81"/>
      <c r="P6" s="81"/>
      <c r="Q6" s="81"/>
      <c r="R6" s="70"/>
      <c r="S6" s="70"/>
      <c r="T6" s="70"/>
      <c r="U6" s="70"/>
      <c r="V6" s="70"/>
      <c r="W6" s="70"/>
      <c r="X6" s="70"/>
      <c r="Y6" s="70"/>
      <c r="Z6" s="70"/>
      <c r="AA6" s="70"/>
      <c r="AB6" s="70"/>
      <c r="AC6" s="70"/>
      <c r="AD6" s="70"/>
      <c r="AE6" s="70"/>
      <c r="AF6" s="70"/>
      <c r="AG6" s="70"/>
      <c r="AH6" s="70"/>
      <c r="AI6" s="70"/>
      <c r="AJ6" s="77"/>
      <c r="AK6" s="77"/>
      <c r="AL6" s="77"/>
      <c r="AM6" s="77"/>
      <c r="AN6" s="77"/>
      <c r="AO6" s="77" t="s">
        <v>173</v>
      </c>
      <c r="AP6" s="77"/>
      <c r="AQ6" s="77"/>
      <c r="AR6" s="77"/>
      <c r="AS6" s="59"/>
      <c r="AT6" s="59"/>
      <c r="AU6" s="59"/>
      <c r="AW6" s="83"/>
      <c r="AX6" s="83"/>
      <c r="AY6" s="84"/>
      <c r="AZ6" s="59"/>
      <c r="BA6" s="680">
        <v>40</v>
      </c>
      <c r="BB6" s="681"/>
      <c r="BC6" s="84" t="s">
        <v>174</v>
      </c>
      <c r="BD6" s="59"/>
      <c r="BE6" s="680">
        <v>160</v>
      </c>
      <c r="BF6" s="681"/>
      <c r="BG6" s="84" t="s">
        <v>175</v>
      </c>
      <c r="BH6" s="59"/>
      <c r="BI6" s="78"/>
    </row>
    <row r="7" spans="2:67" s="63" customFormat="1" ht="5.25" customHeight="1" x14ac:dyDescent="0.2">
      <c r="B7" s="79"/>
      <c r="C7" s="85"/>
      <c r="D7" s="85"/>
      <c r="E7" s="85"/>
      <c r="F7" s="85"/>
      <c r="G7" s="85"/>
      <c r="H7" s="85"/>
      <c r="I7" s="85"/>
      <c r="J7" s="81"/>
      <c r="K7" s="81"/>
      <c r="L7" s="81"/>
      <c r="M7" s="82"/>
      <c r="N7" s="81"/>
      <c r="O7" s="81"/>
      <c r="P7" s="81"/>
      <c r="Q7" s="81"/>
      <c r="R7" s="70"/>
      <c r="S7" s="70"/>
      <c r="T7" s="70"/>
      <c r="U7" s="70"/>
      <c r="V7" s="70"/>
      <c r="W7" s="70"/>
      <c r="X7" s="70"/>
      <c r="Y7" s="70"/>
      <c r="Z7" s="70"/>
      <c r="AA7" s="70"/>
      <c r="AB7" s="70"/>
      <c r="AC7" s="70"/>
      <c r="AD7" s="70"/>
      <c r="AE7" s="70"/>
      <c r="AF7" s="70"/>
      <c r="AG7" s="70"/>
      <c r="AH7" s="70"/>
      <c r="AI7" s="70"/>
      <c r="AJ7" s="77"/>
      <c r="AK7" s="77"/>
      <c r="AL7" s="77"/>
      <c r="AM7" s="77"/>
      <c r="AN7" s="77"/>
      <c r="AO7" s="77"/>
      <c r="AP7" s="77"/>
      <c r="AQ7" s="77"/>
      <c r="AR7" s="77"/>
      <c r="AS7" s="77"/>
      <c r="AT7" s="77"/>
      <c r="AU7" s="77"/>
      <c r="AV7" s="77"/>
      <c r="AW7" s="77"/>
      <c r="AX7" s="77"/>
      <c r="AY7" s="77"/>
      <c r="AZ7" s="77"/>
      <c r="BA7" s="77"/>
      <c r="BB7" s="77"/>
      <c r="BC7" s="77"/>
      <c r="BD7" s="77"/>
      <c r="BE7" s="77"/>
      <c r="BF7" s="77"/>
      <c r="BG7" s="77"/>
      <c r="BH7" s="86"/>
      <c r="BI7" s="86"/>
      <c r="BJ7" s="70"/>
    </row>
    <row r="8" spans="2:67" s="63" customFormat="1" ht="21" customHeight="1" x14ac:dyDescent="0.2">
      <c r="B8" s="87"/>
      <c r="C8" s="82"/>
      <c r="D8" s="82"/>
      <c r="E8" s="82"/>
      <c r="F8" s="82"/>
      <c r="G8" s="82"/>
      <c r="H8" s="82"/>
      <c r="I8" s="82"/>
      <c r="J8" s="81"/>
      <c r="K8" s="81"/>
      <c r="L8" s="81"/>
      <c r="M8" s="82"/>
      <c r="N8" s="81"/>
      <c r="O8" s="81"/>
      <c r="P8" s="81"/>
      <c r="Q8" s="81"/>
      <c r="R8" s="70"/>
      <c r="S8" s="70"/>
      <c r="T8" s="70"/>
      <c r="U8" s="70"/>
      <c r="V8" s="70"/>
      <c r="W8" s="70"/>
      <c r="X8" s="70"/>
      <c r="Y8" s="70"/>
      <c r="Z8" s="70"/>
      <c r="AA8" s="70"/>
      <c r="AB8" s="70"/>
      <c r="AC8" s="70"/>
      <c r="AD8" s="70"/>
      <c r="AE8" s="70"/>
      <c r="AF8" s="70"/>
      <c r="AG8" s="70"/>
      <c r="AH8" s="70"/>
      <c r="AI8" s="70"/>
      <c r="AJ8" s="88"/>
      <c r="AK8" s="88"/>
      <c r="AL8" s="88"/>
      <c r="AM8" s="80"/>
      <c r="AN8" s="89"/>
      <c r="AO8" s="90"/>
      <c r="AP8" s="90"/>
      <c r="AQ8" s="79"/>
      <c r="AR8" s="83"/>
      <c r="AS8" s="83"/>
      <c r="AT8" s="83"/>
      <c r="AU8" s="91"/>
      <c r="AV8" s="91"/>
      <c r="AW8" s="77"/>
      <c r="AX8" s="83"/>
      <c r="AY8" s="83"/>
      <c r="AZ8" s="82"/>
      <c r="BA8" s="77"/>
      <c r="BB8" s="77" t="s">
        <v>176</v>
      </c>
      <c r="BC8" s="77"/>
      <c r="BD8" s="77"/>
      <c r="BE8" s="678">
        <f>DAY(EOMONTH(DATE(AF2,AJ2,1),0))</f>
        <v>30</v>
      </c>
      <c r="BF8" s="679"/>
      <c r="BG8" s="77" t="s">
        <v>177</v>
      </c>
      <c r="BH8" s="77"/>
      <c r="BI8" s="77"/>
      <c r="BJ8" s="70"/>
      <c r="BM8" s="62"/>
      <c r="BN8" s="62"/>
      <c r="BO8" s="62"/>
    </row>
    <row r="9" spans="2:67" s="63" customFormat="1" ht="5.25" customHeight="1" x14ac:dyDescent="0.2">
      <c r="B9" s="87"/>
      <c r="C9" s="82"/>
      <c r="D9" s="82"/>
      <c r="E9" s="82"/>
      <c r="F9" s="82"/>
      <c r="G9" s="82"/>
      <c r="H9" s="82"/>
      <c r="I9" s="82"/>
      <c r="J9" s="81"/>
      <c r="K9" s="81"/>
      <c r="L9" s="81"/>
      <c r="M9" s="82"/>
      <c r="N9" s="81"/>
      <c r="O9" s="81"/>
      <c r="P9" s="81"/>
      <c r="Q9" s="81"/>
      <c r="R9" s="70"/>
      <c r="S9" s="70"/>
      <c r="T9" s="70"/>
      <c r="U9" s="70"/>
      <c r="V9" s="70"/>
      <c r="W9" s="70"/>
      <c r="X9" s="70"/>
      <c r="Y9" s="70"/>
      <c r="Z9" s="70"/>
      <c r="AA9" s="70"/>
      <c r="AB9" s="70"/>
      <c r="AC9" s="70"/>
      <c r="AD9" s="70"/>
      <c r="AE9" s="70"/>
      <c r="AF9" s="70"/>
      <c r="AG9" s="70"/>
      <c r="AH9" s="70"/>
      <c r="AI9" s="70"/>
      <c r="AJ9" s="88"/>
      <c r="AK9" s="88"/>
      <c r="AL9" s="88"/>
      <c r="AM9" s="80"/>
      <c r="AN9" s="89"/>
      <c r="AO9" s="90"/>
      <c r="AP9" s="90"/>
      <c r="AQ9" s="79"/>
      <c r="AR9" s="83"/>
      <c r="AS9" s="83"/>
      <c r="AT9" s="83"/>
      <c r="AU9" s="91"/>
      <c r="AV9" s="91"/>
      <c r="AW9" s="77"/>
      <c r="AX9" s="83"/>
      <c r="AY9" s="83"/>
      <c r="AZ9" s="82"/>
      <c r="BA9" s="77"/>
      <c r="BB9" s="77"/>
      <c r="BC9" s="77"/>
      <c r="BD9" s="77"/>
      <c r="BE9" s="82"/>
      <c r="BF9" s="82"/>
      <c r="BG9" s="77"/>
      <c r="BH9" s="77"/>
      <c r="BI9" s="77"/>
      <c r="BJ9" s="70"/>
      <c r="BM9" s="62"/>
      <c r="BN9" s="62"/>
      <c r="BO9" s="62"/>
    </row>
    <row r="10" spans="2:67" s="63" customFormat="1" ht="21" customHeight="1" x14ac:dyDescent="0.2">
      <c r="B10" s="87"/>
      <c r="C10" s="82"/>
      <c r="D10" s="82"/>
      <c r="E10" s="82"/>
      <c r="F10" s="82"/>
      <c r="G10" s="82"/>
      <c r="H10" s="82"/>
      <c r="I10" s="82"/>
      <c r="J10" s="81"/>
      <c r="K10" s="81"/>
      <c r="L10" s="81"/>
      <c r="M10" s="82"/>
      <c r="N10" s="81"/>
      <c r="O10" s="81"/>
      <c r="P10" s="81"/>
      <c r="Q10" s="81"/>
      <c r="R10" s="70"/>
      <c r="S10" s="70"/>
      <c r="T10" s="70"/>
      <c r="U10" s="70"/>
      <c r="V10" s="70"/>
      <c r="W10" s="70"/>
      <c r="X10" s="70"/>
      <c r="Y10" s="70"/>
      <c r="Z10" s="70"/>
      <c r="AA10" s="70"/>
      <c r="AB10" s="70"/>
      <c r="AC10" s="70"/>
      <c r="AD10" s="70"/>
      <c r="AE10" s="70"/>
      <c r="AF10" s="70"/>
      <c r="AG10" s="70"/>
      <c r="AH10" s="70"/>
      <c r="AI10" s="70"/>
      <c r="AJ10" s="88"/>
      <c r="AK10" s="88"/>
      <c r="AL10" s="88"/>
      <c r="AM10" s="80"/>
      <c r="AN10" s="89"/>
      <c r="AO10" s="90"/>
      <c r="AP10" s="90"/>
      <c r="AQ10" s="79"/>
      <c r="AR10" s="83"/>
      <c r="AS10" s="77" t="s">
        <v>178</v>
      </c>
      <c r="AT10" s="80"/>
      <c r="AU10" s="80"/>
      <c r="AV10" s="92"/>
      <c r="AW10" s="77"/>
      <c r="AX10" s="93"/>
      <c r="AY10" s="93"/>
      <c r="AZ10" s="93"/>
      <c r="BA10" s="77"/>
      <c r="BB10" s="77"/>
      <c r="BC10" s="86" t="s">
        <v>179</v>
      </c>
      <c r="BD10" s="77"/>
      <c r="BE10" s="680">
        <v>36</v>
      </c>
      <c r="BF10" s="681"/>
      <c r="BG10" s="84" t="s">
        <v>180</v>
      </c>
      <c r="BH10" s="77"/>
      <c r="BI10" s="77"/>
      <c r="BJ10" s="70"/>
      <c r="BM10" s="62"/>
      <c r="BN10" s="62"/>
      <c r="BO10" s="62"/>
    </row>
    <row r="11" spans="2:67" ht="5.25" customHeight="1" thickBot="1" x14ac:dyDescent="0.25">
      <c r="B11" s="94"/>
      <c r="C11" s="95"/>
      <c r="D11" s="95"/>
      <c r="E11" s="95"/>
      <c r="F11" s="95"/>
      <c r="G11" s="95"/>
      <c r="H11" s="95"/>
      <c r="I11" s="95"/>
      <c r="J11" s="95"/>
      <c r="K11" s="94"/>
      <c r="L11" s="94"/>
      <c r="M11" s="94"/>
      <c r="N11" s="94"/>
      <c r="O11" s="94"/>
      <c r="P11" s="94"/>
      <c r="Q11" s="94"/>
      <c r="R11" s="94"/>
      <c r="S11" s="94"/>
      <c r="T11" s="94"/>
      <c r="U11" s="94"/>
      <c r="V11" s="94"/>
      <c r="W11" s="94"/>
      <c r="X11" s="94"/>
      <c r="Y11" s="94"/>
      <c r="Z11" s="94"/>
      <c r="AA11" s="94"/>
      <c r="AB11" s="94"/>
      <c r="AC11" s="95"/>
      <c r="AD11" s="94"/>
      <c r="AE11" s="94"/>
      <c r="AF11" s="94"/>
      <c r="AG11" s="94"/>
      <c r="AH11" s="94"/>
      <c r="AI11" s="94"/>
      <c r="AJ11" s="94"/>
      <c r="AK11" s="94"/>
      <c r="AL11" s="94"/>
      <c r="AM11" s="94"/>
      <c r="AN11" s="94"/>
      <c r="AO11" s="94"/>
      <c r="AP11" s="94"/>
      <c r="AQ11" s="94"/>
      <c r="AR11" s="94"/>
      <c r="AT11" s="97"/>
      <c r="BK11" s="98"/>
      <c r="BL11" s="98"/>
      <c r="BM11" s="98"/>
    </row>
    <row r="12" spans="2:67" ht="21.6" customHeight="1" x14ac:dyDescent="0.2">
      <c r="B12" s="682" t="s">
        <v>181</v>
      </c>
      <c r="C12" s="685" t="s">
        <v>182</v>
      </c>
      <c r="D12" s="686"/>
      <c r="E12" s="99"/>
      <c r="F12" s="100"/>
      <c r="G12" s="99"/>
      <c r="H12" s="100"/>
      <c r="I12" s="691" t="s">
        <v>183</v>
      </c>
      <c r="J12" s="692"/>
      <c r="K12" s="697" t="s">
        <v>184</v>
      </c>
      <c r="L12" s="698"/>
      <c r="M12" s="698"/>
      <c r="N12" s="686"/>
      <c r="O12" s="697" t="s">
        <v>185</v>
      </c>
      <c r="P12" s="698"/>
      <c r="Q12" s="698"/>
      <c r="R12" s="698"/>
      <c r="S12" s="686"/>
      <c r="T12" s="101"/>
      <c r="U12" s="101"/>
      <c r="V12" s="102"/>
      <c r="W12" s="703" t="s">
        <v>186</v>
      </c>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704"/>
      <c r="AV12" s="704"/>
      <c r="AW12" s="704"/>
      <c r="AX12" s="704"/>
      <c r="AY12" s="704"/>
      <c r="AZ12" s="704"/>
      <c r="BA12" s="704"/>
      <c r="BB12" s="705" t="str">
        <f>IF(BE3="４週","(9)1～4週目の勤務時間数合計","(9)1か月の勤務時間数　合計")</f>
        <v>(9)1～4週目の勤務時間数合計</v>
      </c>
      <c r="BC12" s="706"/>
      <c r="BD12" s="711" t="s">
        <v>187</v>
      </c>
      <c r="BE12" s="712"/>
      <c r="BF12" s="685" t="s">
        <v>188</v>
      </c>
      <c r="BG12" s="698"/>
      <c r="BH12" s="698"/>
      <c r="BI12" s="698"/>
      <c r="BJ12" s="717"/>
    </row>
    <row r="13" spans="2:67" ht="20.25" customHeight="1" x14ac:dyDescent="0.2">
      <c r="B13" s="683"/>
      <c r="C13" s="687"/>
      <c r="D13" s="688"/>
      <c r="E13" s="103"/>
      <c r="F13" s="104"/>
      <c r="G13" s="103"/>
      <c r="H13" s="104"/>
      <c r="I13" s="693"/>
      <c r="J13" s="694"/>
      <c r="K13" s="699"/>
      <c r="L13" s="700"/>
      <c r="M13" s="700"/>
      <c r="N13" s="688"/>
      <c r="O13" s="699"/>
      <c r="P13" s="700"/>
      <c r="Q13" s="700"/>
      <c r="R13" s="700"/>
      <c r="S13" s="688"/>
      <c r="T13" s="105"/>
      <c r="U13" s="105"/>
      <c r="V13" s="106"/>
      <c r="W13" s="720" t="s">
        <v>189</v>
      </c>
      <c r="X13" s="720"/>
      <c r="Y13" s="720"/>
      <c r="Z13" s="720"/>
      <c r="AA13" s="720"/>
      <c r="AB13" s="720"/>
      <c r="AC13" s="721"/>
      <c r="AD13" s="722" t="s">
        <v>190</v>
      </c>
      <c r="AE13" s="720"/>
      <c r="AF13" s="720"/>
      <c r="AG13" s="720"/>
      <c r="AH13" s="720"/>
      <c r="AI13" s="720"/>
      <c r="AJ13" s="721"/>
      <c r="AK13" s="722" t="s">
        <v>191</v>
      </c>
      <c r="AL13" s="720"/>
      <c r="AM13" s="720"/>
      <c r="AN13" s="720"/>
      <c r="AO13" s="720"/>
      <c r="AP13" s="720"/>
      <c r="AQ13" s="721"/>
      <c r="AR13" s="722" t="s">
        <v>192</v>
      </c>
      <c r="AS13" s="720"/>
      <c r="AT13" s="720"/>
      <c r="AU13" s="720"/>
      <c r="AV13" s="720"/>
      <c r="AW13" s="720"/>
      <c r="AX13" s="721"/>
      <c r="AY13" s="722" t="s">
        <v>193</v>
      </c>
      <c r="AZ13" s="720"/>
      <c r="BA13" s="720"/>
      <c r="BB13" s="707"/>
      <c r="BC13" s="708"/>
      <c r="BD13" s="713"/>
      <c r="BE13" s="714"/>
      <c r="BF13" s="687"/>
      <c r="BG13" s="700"/>
      <c r="BH13" s="700"/>
      <c r="BI13" s="700"/>
      <c r="BJ13" s="718"/>
    </row>
    <row r="14" spans="2:67" ht="20.25" customHeight="1" x14ac:dyDescent="0.2">
      <c r="B14" s="683"/>
      <c r="C14" s="687"/>
      <c r="D14" s="688"/>
      <c r="E14" s="103"/>
      <c r="F14" s="104"/>
      <c r="G14" s="103"/>
      <c r="H14" s="104"/>
      <c r="I14" s="693"/>
      <c r="J14" s="694"/>
      <c r="K14" s="699"/>
      <c r="L14" s="700"/>
      <c r="M14" s="700"/>
      <c r="N14" s="688"/>
      <c r="O14" s="699"/>
      <c r="P14" s="700"/>
      <c r="Q14" s="700"/>
      <c r="R14" s="700"/>
      <c r="S14" s="688"/>
      <c r="T14" s="105"/>
      <c r="U14" s="105"/>
      <c r="V14" s="106"/>
      <c r="W14" s="107">
        <v>1</v>
      </c>
      <c r="X14" s="108">
        <v>2</v>
      </c>
      <c r="Y14" s="108">
        <v>3</v>
      </c>
      <c r="Z14" s="108">
        <v>4</v>
      </c>
      <c r="AA14" s="108">
        <v>5</v>
      </c>
      <c r="AB14" s="108">
        <v>6</v>
      </c>
      <c r="AC14" s="109">
        <v>7</v>
      </c>
      <c r="AD14" s="110">
        <v>8</v>
      </c>
      <c r="AE14" s="108">
        <v>9</v>
      </c>
      <c r="AF14" s="108">
        <v>10</v>
      </c>
      <c r="AG14" s="108">
        <v>11</v>
      </c>
      <c r="AH14" s="108">
        <v>12</v>
      </c>
      <c r="AI14" s="108">
        <v>13</v>
      </c>
      <c r="AJ14" s="109">
        <v>14</v>
      </c>
      <c r="AK14" s="107">
        <v>15</v>
      </c>
      <c r="AL14" s="108">
        <v>16</v>
      </c>
      <c r="AM14" s="108">
        <v>17</v>
      </c>
      <c r="AN14" s="108">
        <v>18</v>
      </c>
      <c r="AO14" s="108">
        <v>19</v>
      </c>
      <c r="AP14" s="108">
        <v>20</v>
      </c>
      <c r="AQ14" s="109">
        <v>21</v>
      </c>
      <c r="AR14" s="110">
        <v>22</v>
      </c>
      <c r="AS14" s="108">
        <v>23</v>
      </c>
      <c r="AT14" s="108">
        <v>24</v>
      </c>
      <c r="AU14" s="108">
        <v>25</v>
      </c>
      <c r="AV14" s="108">
        <v>26</v>
      </c>
      <c r="AW14" s="108">
        <v>27</v>
      </c>
      <c r="AX14" s="109">
        <v>28</v>
      </c>
      <c r="AY14" s="111" t="str">
        <f>IF($BE$3="実績",IF(DAY(DATE($AF$2,$AJ$2,29))=29,29,""),"")</f>
        <v/>
      </c>
      <c r="AZ14" s="112" t="str">
        <f>IF($BE$3="実績",IF(DAY(DATE($AF$2,$AJ$2,30))=30,30,""),"")</f>
        <v/>
      </c>
      <c r="BA14" s="113" t="str">
        <f>IF($BE$3="実績",IF(DAY(DATE($AF$2,$AJ$2,31))=31,31,""),"")</f>
        <v/>
      </c>
      <c r="BB14" s="707"/>
      <c r="BC14" s="708"/>
      <c r="BD14" s="713"/>
      <c r="BE14" s="714"/>
      <c r="BF14" s="687"/>
      <c r="BG14" s="700"/>
      <c r="BH14" s="700"/>
      <c r="BI14" s="700"/>
      <c r="BJ14" s="718"/>
    </row>
    <row r="15" spans="2:67" ht="20.25" hidden="1" customHeight="1" x14ac:dyDescent="0.2">
      <c r="B15" s="683"/>
      <c r="C15" s="687"/>
      <c r="D15" s="688"/>
      <c r="E15" s="103"/>
      <c r="F15" s="104"/>
      <c r="G15" s="103"/>
      <c r="H15" s="104"/>
      <c r="I15" s="693"/>
      <c r="J15" s="694"/>
      <c r="K15" s="699"/>
      <c r="L15" s="700"/>
      <c r="M15" s="700"/>
      <c r="N15" s="688"/>
      <c r="O15" s="699"/>
      <c r="P15" s="700"/>
      <c r="Q15" s="700"/>
      <c r="R15" s="700"/>
      <c r="S15" s="688"/>
      <c r="T15" s="105"/>
      <c r="U15" s="105"/>
      <c r="V15" s="106"/>
      <c r="W15" s="107">
        <f>WEEKDAY(DATE($AF$2,$AJ$2,1))</f>
        <v>5</v>
      </c>
      <c r="X15" s="108">
        <f>WEEKDAY(DATE($AF$2,$AJ$2,2))</f>
        <v>6</v>
      </c>
      <c r="Y15" s="108">
        <f>WEEKDAY(DATE($AF$2,$AJ$2,3))</f>
        <v>7</v>
      </c>
      <c r="Z15" s="108">
        <f>WEEKDAY(DATE($AF$2,$AJ$2,4))</f>
        <v>1</v>
      </c>
      <c r="AA15" s="108">
        <f>WEEKDAY(DATE($AF$2,$AJ$2,5))</f>
        <v>2</v>
      </c>
      <c r="AB15" s="108">
        <f>WEEKDAY(DATE($AF$2,$AJ$2,6))</f>
        <v>3</v>
      </c>
      <c r="AC15" s="109">
        <f>WEEKDAY(DATE($AF$2,$AJ$2,7))</f>
        <v>4</v>
      </c>
      <c r="AD15" s="110">
        <f>WEEKDAY(DATE($AF$2,$AJ$2,8))</f>
        <v>5</v>
      </c>
      <c r="AE15" s="108">
        <f>WEEKDAY(DATE($AF$2,$AJ$2,9))</f>
        <v>6</v>
      </c>
      <c r="AF15" s="108">
        <f>WEEKDAY(DATE($AF$2,$AJ$2,10))</f>
        <v>7</v>
      </c>
      <c r="AG15" s="108">
        <f>WEEKDAY(DATE($AF$2,$AJ$2,11))</f>
        <v>1</v>
      </c>
      <c r="AH15" s="108">
        <f>WEEKDAY(DATE($AF$2,$AJ$2,12))</f>
        <v>2</v>
      </c>
      <c r="AI15" s="108">
        <f>WEEKDAY(DATE($AF$2,$AJ$2,13))</f>
        <v>3</v>
      </c>
      <c r="AJ15" s="109">
        <f>WEEKDAY(DATE($AF$2,$AJ$2,14))</f>
        <v>4</v>
      </c>
      <c r="AK15" s="110">
        <f>WEEKDAY(DATE($AF$2,$AJ$2,15))</f>
        <v>5</v>
      </c>
      <c r="AL15" s="108">
        <f>WEEKDAY(DATE($AF$2,$AJ$2,16))</f>
        <v>6</v>
      </c>
      <c r="AM15" s="108">
        <f>WEEKDAY(DATE($AF$2,$AJ$2,17))</f>
        <v>7</v>
      </c>
      <c r="AN15" s="108">
        <f>WEEKDAY(DATE($AF$2,$AJ$2,18))</f>
        <v>1</v>
      </c>
      <c r="AO15" s="108">
        <f>WEEKDAY(DATE($AF$2,$AJ$2,19))</f>
        <v>2</v>
      </c>
      <c r="AP15" s="108">
        <f>WEEKDAY(DATE($AF$2,$AJ$2,20))</f>
        <v>3</v>
      </c>
      <c r="AQ15" s="109">
        <f>WEEKDAY(DATE($AF$2,$AJ$2,21))</f>
        <v>4</v>
      </c>
      <c r="AR15" s="110">
        <f>WEEKDAY(DATE($AF$2,$AJ$2,22))</f>
        <v>5</v>
      </c>
      <c r="AS15" s="108">
        <f>WEEKDAY(DATE($AF$2,$AJ$2,23))</f>
        <v>6</v>
      </c>
      <c r="AT15" s="108">
        <f>WEEKDAY(DATE($AF$2,$AJ$2,24))</f>
        <v>7</v>
      </c>
      <c r="AU15" s="108">
        <f>WEEKDAY(DATE($AF$2,$AJ$2,25))</f>
        <v>1</v>
      </c>
      <c r="AV15" s="108">
        <f>WEEKDAY(DATE($AF$2,$AJ$2,26))</f>
        <v>2</v>
      </c>
      <c r="AW15" s="108">
        <f>WEEKDAY(DATE($AF$2,$AJ$2,27))</f>
        <v>3</v>
      </c>
      <c r="AX15" s="109">
        <f>WEEKDAY(DATE($AF$2,$AJ$2,28))</f>
        <v>4</v>
      </c>
      <c r="AY15" s="110">
        <f>IF(AY14=29,WEEKDAY(DATE($AF$2,$AJ$2,29)),0)</f>
        <v>0</v>
      </c>
      <c r="AZ15" s="108">
        <f>IF(AZ14=30,WEEKDAY(DATE($AF$2,$AJ$2,30)),0)</f>
        <v>0</v>
      </c>
      <c r="BA15" s="109">
        <f>IF(BA14=31,WEEKDAY(DATE($AF$2,$AJ$2,31)),0)</f>
        <v>0</v>
      </c>
      <c r="BB15" s="707"/>
      <c r="BC15" s="708"/>
      <c r="BD15" s="713"/>
      <c r="BE15" s="714"/>
      <c r="BF15" s="687"/>
      <c r="BG15" s="700"/>
      <c r="BH15" s="700"/>
      <c r="BI15" s="700"/>
      <c r="BJ15" s="718"/>
    </row>
    <row r="16" spans="2:67" ht="20.25" customHeight="1" thickBot="1" x14ac:dyDescent="0.25">
      <c r="B16" s="684"/>
      <c r="C16" s="689"/>
      <c r="D16" s="690"/>
      <c r="E16" s="114"/>
      <c r="F16" s="115"/>
      <c r="G16" s="114"/>
      <c r="H16" s="115"/>
      <c r="I16" s="695"/>
      <c r="J16" s="696"/>
      <c r="K16" s="701"/>
      <c r="L16" s="702"/>
      <c r="M16" s="702"/>
      <c r="N16" s="690"/>
      <c r="O16" s="701"/>
      <c r="P16" s="702"/>
      <c r="Q16" s="702"/>
      <c r="R16" s="702"/>
      <c r="S16" s="690"/>
      <c r="T16" s="116"/>
      <c r="U16" s="116"/>
      <c r="V16" s="117"/>
      <c r="W16" s="118" t="str">
        <f>IF(W15=1,"日",IF(W15=2,"月",IF(W15=3,"火",IF(W15=4,"水",IF(W15=5,"木",IF(W15=6,"金","土"))))))</f>
        <v>木</v>
      </c>
      <c r="X16" s="119" t="str">
        <f t="shared" ref="X16:AX16" si="0">IF(X15=1,"日",IF(X15=2,"月",IF(X15=3,"火",IF(X15=4,"水",IF(X15=5,"木",IF(X15=6,"金","土"))))))</f>
        <v>金</v>
      </c>
      <c r="Y16" s="119" t="str">
        <f t="shared" si="0"/>
        <v>土</v>
      </c>
      <c r="Z16" s="119" t="str">
        <f t="shared" si="0"/>
        <v>日</v>
      </c>
      <c r="AA16" s="119" t="str">
        <f t="shared" si="0"/>
        <v>月</v>
      </c>
      <c r="AB16" s="119" t="str">
        <f t="shared" si="0"/>
        <v>火</v>
      </c>
      <c r="AC16" s="120" t="str">
        <f t="shared" si="0"/>
        <v>水</v>
      </c>
      <c r="AD16" s="121" t="str">
        <f>IF(AD15=1,"日",IF(AD15=2,"月",IF(AD15=3,"火",IF(AD15=4,"水",IF(AD15=5,"木",IF(AD15=6,"金","土"))))))</f>
        <v>木</v>
      </c>
      <c r="AE16" s="119" t="str">
        <f t="shared" si="0"/>
        <v>金</v>
      </c>
      <c r="AF16" s="119" t="str">
        <f t="shared" si="0"/>
        <v>土</v>
      </c>
      <c r="AG16" s="119" t="str">
        <f t="shared" si="0"/>
        <v>日</v>
      </c>
      <c r="AH16" s="119" t="str">
        <f t="shared" si="0"/>
        <v>月</v>
      </c>
      <c r="AI16" s="119" t="str">
        <f t="shared" si="0"/>
        <v>火</v>
      </c>
      <c r="AJ16" s="120" t="str">
        <f t="shared" si="0"/>
        <v>水</v>
      </c>
      <c r="AK16" s="121" t="str">
        <f>IF(AK15=1,"日",IF(AK15=2,"月",IF(AK15=3,"火",IF(AK15=4,"水",IF(AK15=5,"木",IF(AK15=6,"金","土"))))))</f>
        <v>木</v>
      </c>
      <c r="AL16" s="119" t="str">
        <f t="shared" si="0"/>
        <v>金</v>
      </c>
      <c r="AM16" s="119" t="str">
        <f t="shared" si="0"/>
        <v>土</v>
      </c>
      <c r="AN16" s="119" t="str">
        <f t="shared" si="0"/>
        <v>日</v>
      </c>
      <c r="AO16" s="119" t="str">
        <f t="shared" si="0"/>
        <v>月</v>
      </c>
      <c r="AP16" s="119" t="str">
        <f t="shared" si="0"/>
        <v>火</v>
      </c>
      <c r="AQ16" s="120" t="str">
        <f t="shared" si="0"/>
        <v>水</v>
      </c>
      <c r="AR16" s="121" t="str">
        <f>IF(AR15=1,"日",IF(AR15=2,"月",IF(AR15=3,"火",IF(AR15=4,"水",IF(AR15=5,"木",IF(AR15=6,"金","土"))))))</f>
        <v>木</v>
      </c>
      <c r="AS16" s="119" t="str">
        <f t="shared" si="0"/>
        <v>金</v>
      </c>
      <c r="AT16" s="119" t="str">
        <f t="shared" si="0"/>
        <v>土</v>
      </c>
      <c r="AU16" s="119" t="str">
        <f t="shared" si="0"/>
        <v>日</v>
      </c>
      <c r="AV16" s="119" t="str">
        <f t="shared" si="0"/>
        <v>月</v>
      </c>
      <c r="AW16" s="119" t="str">
        <f t="shared" si="0"/>
        <v>火</v>
      </c>
      <c r="AX16" s="120" t="str">
        <f t="shared" si="0"/>
        <v>水</v>
      </c>
      <c r="AY16" s="119" t="str">
        <f>IF(AY15=1,"日",IF(AY15=2,"月",IF(AY15=3,"火",IF(AY15=4,"水",IF(AY15=5,"木",IF(AY15=6,"金",IF(AY15=0,"","土")))))))</f>
        <v/>
      </c>
      <c r="AZ16" s="119" t="str">
        <f>IF(AZ15=1,"日",IF(AZ15=2,"月",IF(AZ15=3,"火",IF(AZ15=4,"水",IF(AZ15=5,"木",IF(AZ15=6,"金",IF(AZ15=0,"","土")))))))</f>
        <v/>
      </c>
      <c r="BA16" s="119" t="str">
        <f>IF(BA15=1,"日",IF(BA15=2,"月",IF(BA15=3,"火",IF(BA15=4,"水",IF(BA15=5,"木",IF(BA15=6,"金",IF(BA15=0,"","土")))))))</f>
        <v/>
      </c>
      <c r="BB16" s="709"/>
      <c r="BC16" s="710"/>
      <c r="BD16" s="715"/>
      <c r="BE16" s="716"/>
      <c r="BF16" s="689"/>
      <c r="BG16" s="702"/>
      <c r="BH16" s="702"/>
      <c r="BI16" s="702"/>
      <c r="BJ16" s="719"/>
    </row>
    <row r="17" spans="2:62" ht="20.25" customHeight="1" x14ac:dyDescent="0.2">
      <c r="B17" s="604">
        <f>B15+1</f>
        <v>1</v>
      </c>
      <c r="C17" s="667" t="s">
        <v>194</v>
      </c>
      <c r="D17" s="668"/>
      <c r="E17" s="122"/>
      <c r="F17" s="123"/>
      <c r="G17" s="122"/>
      <c r="H17" s="123"/>
      <c r="I17" s="669" t="s">
        <v>195</v>
      </c>
      <c r="J17" s="670"/>
      <c r="K17" s="671" t="s">
        <v>196</v>
      </c>
      <c r="L17" s="672"/>
      <c r="M17" s="672"/>
      <c r="N17" s="668"/>
      <c r="O17" s="673" t="s">
        <v>197</v>
      </c>
      <c r="P17" s="674"/>
      <c r="Q17" s="674"/>
      <c r="R17" s="674"/>
      <c r="S17" s="675"/>
      <c r="T17" s="124" t="s">
        <v>198</v>
      </c>
      <c r="U17" s="125"/>
      <c r="V17" s="126"/>
      <c r="W17" s="127" t="s">
        <v>199</v>
      </c>
      <c r="X17" s="128" t="s">
        <v>199</v>
      </c>
      <c r="Y17" s="128" t="s">
        <v>200</v>
      </c>
      <c r="Z17" s="128"/>
      <c r="AA17" s="128"/>
      <c r="AB17" s="128" t="s">
        <v>199</v>
      </c>
      <c r="AC17" s="129" t="s">
        <v>199</v>
      </c>
      <c r="AD17" s="127" t="s">
        <v>199</v>
      </c>
      <c r="AE17" s="128" t="s">
        <v>199</v>
      </c>
      <c r="AF17" s="128" t="s">
        <v>199</v>
      </c>
      <c r="AG17" s="128"/>
      <c r="AH17" s="128"/>
      <c r="AI17" s="128" t="s">
        <v>199</v>
      </c>
      <c r="AJ17" s="129" t="s">
        <v>199</v>
      </c>
      <c r="AK17" s="127" t="s">
        <v>199</v>
      </c>
      <c r="AL17" s="128" t="s">
        <v>199</v>
      </c>
      <c r="AM17" s="128" t="s">
        <v>199</v>
      </c>
      <c r="AN17" s="128"/>
      <c r="AO17" s="128"/>
      <c r="AP17" s="128" t="s">
        <v>199</v>
      </c>
      <c r="AQ17" s="129" t="s">
        <v>199</v>
      </c>
      <c r="AR17" s="127" t="s">
        <v>199</v>
      </c>
      <c r="AS17" s="128" t="s">
        <v>199</v>
      </c>
      <c r="AT17" s="128" t="s">
        <v>199</v>
      </c>
      <c r="AU17" s="128"/>
      <c r="AV17" s="128"/>
      <c r="AW17" s="128" t="s">
        <v>199</v>
      </c>
      <c r="AX17" s="129" t="s">
        <v>199</v>
      </c>
      <c r="AY17" s="127"/>
      <c r="AZ17" s="128"/>
      <c r="BA17" s="128"/>
      <c r="BB17" s="676"/>
      <c r="BC17" s="677"/>
      <c r="BD17" s="662"/>
      <c r="BE17" s="663"/>
      <c r="BF17" s="664"/>
      <c r="BG17" s="665"/>
      <c r="BH17" s="665"/>
      <c r="BI17" s="665"/>
      <c r="BJ17" s="666"/>
    </row>
    <row r="18" spans="2:62" ht="20.25" customHeight="1" x14ac:dyDescent="0.2">
      <c r="B18" s="637"/>
      <c r="C18" s="650"/>
      <c r="D18" s="651"/>
      <c r="E18" s="130"/>
      <c r="F18" s="131" t="str">
        <f>C17</f>
        <v>管理者</v>
      </c>
      <c r="G18" s="130"/>
      <c r="H18" s="131" t="str">
        <f>I17</f>
        <v>A</v>
      </c>
      <c r="I18" s="652"/>
      <c r="J18" s="653"/>
      <c r="K18" s="654"/>
      <c r="L18" s="655"/>
      <c r="M18" s="655"/>
      <c r="N18" s="651"/>
      <c r="O18" s="618"/>
      <c r="P18" s="619"/>
      <c r="Q18" s="619"/>
      <c r="R18" s="619"/>
      <c r="S18" s="620"/>
      <c r="T18" s="132" t="s">
        <v>201</v>
      </c>
      <c r="U18" s="133"/>
      <c r="V18" s="134"/>
      <c r="W18" s="135">
        <f>IF(W17="","",VLOOKUP(W17,'【記載例】シフト記号表（勤務時間帯）'!$C$6:$L$47,10,FALSE))</f>
        <v>8</v>
      </c>
      <c r="X18" s="136">
        <f>IF(X17="","",VLOOKUP(X17,'【記載例】シフト記号表（勤務時間帯）'!$C$6:$L$47,10,FALSE))</f>
        <v>8</v>
      </c>
      <c r="Y18" s="136">
        <f>IF(Y17="","",VLOOKUP(Y17,'【記載例】シフト記号表（勤務時間帯）'!$C$6:$L$47,10,FALSE))</f>
        <v>8</v>
      </c>
      <c r="Z18" s="136" t="str">
        <f>IF(Z17="","",VLOOKUP(Z17,'【記載例】シフト記号表（勤務時間帯）'!$C$6:$L$47,10,FALSE))</f>
        <v/>
      </c>
      <c r="AA18" s="136" t="str">
        <f>IF(AA17="","",VLOOKUP(AA17,'【記載例】シフト記号表（勤務時間帯）'!$C$6:$L$47,10,FALSE))</f>
        <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f>IF(AF17="","",VLOOKUP(AF17,'【記載例】シフト記号表（勤務時間帯）'!$C$6:$L$47,10,FALSE))</f>
        <v>8</v>
      </c>
      <c r="AG18" s="136" t="str">
        <f>IF(AG17="","",VLOOKUP(AG17,'【記載例】シフト記号表（勤務時間帯）'!$C$6:$L$47,10,FALSE))</f>
        <v/>
      </c>
      <c r="AH18" s="136" t="str">
        <f>IF(AH17="","",VLOOKUP(AH17,'【記載例】シフト記号表（勤務時間帯）'!$C$6:$L$47,10,FALSE))</f>
        <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f>IF(AM17="","",VLOOKUP(AM17,'【記載例】シフト記号表（勤務時間帯）'!$C$6:$L$47,10,FALSE))</f>
        <v>8</v>
      </c>
      <c r="AN18" s="136" t="str">
        <f>IF(AN17="","",VLOOKUP(AN17,'【記載例】シフト記号表（勤務時間帯）'!$C$6:$L$47,10,FALSE))</f>
        <v/>
      </c>
      <c r="AO18" s="136" t="str">
        <f>IF(AO17="","",VLOOKUP(AO17,'【記載例】シフト記号表（勤務時間帯）'!$C$6:$L$47,10,FALSE))</f>
        <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f>IF(AT17="","",VLOOKUP(AT17,'【記載例】シフト記号表（勤務時間帯）'!$C$6:$L$47,10,FALSE))</f>
        <v>8</v>
      </c>
      <c r="AU18" s="136" t="str">
        <f>IF(AU17="","",VLOOKUP(AU17,'【記載例】シフト記号表（勤務時間帯）'!$C$6:$L$47,10,FALSE))</f>
        <v/>
      </c>
      <c r="AV18" s="136" t="str">
        <f>IF(AV17="","",VLOOKUP(AV17,'【記載例】シフト記号表（勤務時間帯）'!$C$6:$L$47,10,FALSE))</f>
        <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659">
        <f>IF($BE$3="４週",SUM(W18:AX18),IF($BE$3="暦月",SUM(W18:BA18),""))</f>
        <v>160</v>
      </c>
      <c r="BC18" s="660"/>
      <c r="BD18" s="661">
        <f>IF($BE$3="４週",BB18/4,IF($BE$3="暦月",(BB18/($BE$8/7)),""))</f>
        <v>40</v>
      </c>
      <c r="BE18" s="660"/>
      <c r="BF18" s="656"/>
      <c r="BG18" s="657"/>
      <c r="BH18" s="657"/>
      <c r="BI18" s="657"/>
      <c r="BJ18" s="658"/>
    </row>
    <row r="19" spans="2:62" ht="20.25" customHeight="1" x14ac:dyDescent="0.2">
      <c r="B19" s="604">
        <f>B17+1</f>
        <v>2</v>
      </c>
      <c r="C19" s="606" t="s">
        <v>202</v>
      </c>
      <c r="D19" s="607"/>
      <c r="E19" s="138"/>
      <c r="F19" s="139"/>
      <c r="G19" s="138"/>
      <c r="H19" s="139"/>
      <c r="I19" s="610" t="s">
        <v>195</v>
      </c>
      <c r="J19" s="611"/>
      <c r="K19" s="614" t="s">
        <v>203</v>
      </c>
      <c r="L19" s="615"/>
      <c r="M19" s="615"/>
      <c r="N19" s="607"/>
      <c r="O19" s="618" t="s">
        <v>204</v>
      </c>
      <c r="P19" s="619"/>
      <c r="Q19" s="619"/>
      <c r="R19" s="619"/>
      <c r="S19" s="620"/>
      <c r="T19" s="140" t="s">
        <v>198</v>
      </c>
      <c r="U19" s="141"/>
      <c r="V19" s="142"/>
      <c r="W19" s="143" t="s">
        <v>199</v>
      </c>
      <c r="X19" s="144" t="s">
        <v>199</v>
      </c>
      <c r="Y19" s="144"/>
      <c r="Z19" s="144"/>
      <c r="AA19" s="144" t="s">
        <v>199</v>
      </c>
      <c r="AB19" s="144" t="s">
        <v>199</v>
      </c>
      <c r="AC19" s="145" t="s">
        <v>199</v>
      </c>
      <c r="AD19" s="143" t="s">
        <v>199</v>
      </c>
      <c r="AE19" s="144" t="s">
        <v>199</v>
      </c>
      <c r="AF19" s="144"/>
      <c r="AG19" s="144" t="s">
        <v>199</v>
      </c>
      <c r="AH19" s="144" t="s">
        <v>199</v>
      </c>
      <c r="AI19" s="144" t="s">
        <v>199</v>
      </c>
      <c r="AJ19" s="145"/>
      <c r="AK19" s="143" t="s">
        <v>199</v>
      </c>
      <c r="AL19" s="144" t="s">
        <v>199</v>
      </c>
      <c r="AM19" s="144" t="s">
        <v>199</v>
      </c>
      <c r="AN19" s="144"/>
      <c r="AO19" s="144" t="s">
        <v>199</v>
      </c>
      <c r="AP19" s="144" t="s">
        <v>199</v>
      </c>
      <c r="AQ19" s="145"/>
      <c r="AR19" s="143" t="s">
        <v>199</v>
      </c>
      <c r="AS19" s="144" t="s">
        <v>199</v>
      </c>
      <c r="AT19" s="144"/>
      <c r="AU19" s="144"/>
      <c r="AV19" s="144" t="s">
        <v>199</v>
      </c>
      <c r="AW19" s="144" t="s">
        <v>199</v>
      </c>
      <c r="AX19" s="145" t="s">
        <v>199</v>
      </c>
      <c r="AY19" s="143"/>
      <c r="AZ19" s="144"/>
      <c r="BA19" s="146"/>
      <c r="BB19" s="624"/>
      <c r="BC19" s="625"/>
      <c r="BD19" s="626"/>
      <c r="BE19" s="627"/>
      <c r="BF19" s="628"/>
      <c r="BG19" s="629"/>
      <c r="BH19" s="629"/>
      <c r="BI19" s="629"/>
      <c r="BJ19" s="630"/>
    </row>
    <row r="20" spans="2:62" ht="20.25" customHeight="1" x14ac:dyDescent="0.2">
      <c r="B20" s="637"/>
      <c r="C20" s="650"/>
      <c r="D20" s="651"/>
      <c r="E20" s="130"/>
      <c r="F20" s="131" t="str">
        <f>C19</f>
        <v>生活相談員</v>
      </c>
      <c r="G20" s="130"/>
      <c r="H20" s="131" t="str">
        <f>I19</f>
        <v>A</v>
      </c>
      <c r="I20" s="652"/>
      <c r="J20" s="653"/>
      <c r="K20" s="654"/>
      <c r="L20" s="655"/>
      <c r="M20" s="655"/>
      <c r="N20" s="651"/>
      <c r="O20" s="618"/>
      <c r="P20" s="619"/>
      <c r="Q20" s="619"/>
      <c r="R20" s="619"/>
      <c r="S20" s="620"/>
      <c r="T20" s="132" t="s">
        <v>201</v>
      </c>
      <c r="U20" s="133"/>
      <c r="V20" s="134"/>
      <c r="W20" s="135">
        <f>IF(W19="","",VLOOKUP(W19,'【記載例】シフト記号表（勤務時間帯）'!$C$6:$L$47,10,FALSE))</f>
        <v>8</v>
      </c>
      <c r="X20" s="136">
        <f>IF(X19="","",VLOOKUP(X19,'【記載例】シフト記号表（勤務時間帯）'!$C$6:$L$47,10,FALSE))</f>
        <v>8</v>
      </c>
      <c r="Y20" s="136" t="str">
        <f>IF(Y19="","",VLOOKUP(Y19,'【記載例】シフト記号表（勤務時間帯）'!$C$6:$L$47,10,FALSE))</f>
        <v/>
      </c>
      <c r="Z20" s="136" t="str">
        <f>IF(Z19="","",VLOOKUP(Z19,'【記載例】シフト記号表（勤務時間帯）'!$C$6:$L$47,10,FALSE))</f>
        <v/>
      </c>
      <c r="AA20" s="136">
        <f>IF(AA19="","",VLOOKUP(AA19,'【記載例】シフト記号表（勤務時間帯）'!$C$6:$L$47,10,FALSE))</f>
        <v>8</v>
      </c>
      <c r="AB20" s="136">
        <f>IF(AB19="","",VLOOKUP(AB19,'【記載例】シフト記号表（勤務時間帯）'!$C$6:$L$47,10,FALSE))</f>
        <v>8</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t="str">
        <f>IF(AF19="","",VLOOKUP(AF19,'【記載例】シフト記号表（勤務時間帯）'!$C$6:$L$47,10,FALSE))</f>
        <v/>
      </c>
      <c r="AG20" s="136">
        <f>IF(AG19="","",VLOOKUP(AG19,'【記載例】シフト記号表（勤務時間帯）'!$C$6:$L$47,10,FALSE))</f>
        <v>8</v>
      </c>
      <c r="AH20" s="136">
        <f>IF(AH19="","",VLOOKUP(AH19,'【記載例】シフト記号表（勤務時間帯）'!$C$6:$L$47,10,FALSE))</f>
        <v>8</v>
      </c>
      <c r="AI20" s="136">
        <f>IF(AI19="","",VLOOKUP(AI19,'【記載例】シフト記号表（勤務時間帯）'!$C$6:$L$47,10,FALSE))</f>
        <v>8</v>
      </c>
      <c r="AJ20" s="137" t="str">
        <f>IF(AJ19="","",VLOOKUP(AJ19,'【記載例】シフト記号表（勤務時間帯）'!$C$6:$L$47,10,FALSE))</f>
        <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t="str">
        <f>IF(AN19="","",VLOOKUP(AN19,'【記載例】シフト記号表（勤務時間帯）'!$C$6:$L$47,10,FALSE))</f>
        <v/>
      </c>
      <c r="AO20" s="136">
        <f>IF(AO19="","",VLOOKUP(AO19,'【記載例】シフト記号表（勤務時間帯）'!$C$6:$L$47,10,FALSE))</f>
        <v>8</v>
      </c>
      <c r="AP20" s="136">
        <f>IF(AP19="","",VLOOKUP(AP19,'【記載例】シフト記号表（勤務時間帯）'!$C$6:$L$47,10,FALSE))</f>
        <v>8</v>
      </c>
      <c r="AQ20" s="137" t="str">
        <f>IF(AQ19="","",VLOOKUP(AQ19,'【記載例】シフト記号表（勤務時間帯）'!$C$6:$L$47,10,FALSE))</f>
        <v/>
      </c>
      <c r="AR20" s="135">
        <f>IF(AR19="","",VLOOKUP(AR19,'【記載例】シフト記号表（勤務時間帯）'!$C$6:$L$47,10,FALSE))</f>
        <v>8</v>
      </c>
      <c r="AS20" s="136">
        <f>IF(AS19="","",VLOOKUP(AS19,'【記載例】シフト記号表（勤務時間帯）'!$C$6:$L$47,10,FALSE))</f>
        <v>8</v>
      </c>
      <c r="AT20" s="136" t="str">
        <f>IF(AT19="","",VLOOKUP(AT19,'【記載例】シフト記号表（勤務時間帯）'!$C$6:$L$47,10,FALSE))</f>
        <v/>
      </c>
      <c r="AU20" s="136" t="str">
        <f>IF(AU19="","",VLOOKUP(AU19,'【記載例】シフト記号表（勤務時間帯）'!$C$6:$L$47,10,FALSE))</f>
        <v/>
      </c>
      <c r="AV20" s="136">
        <f>IF(AV19="","",VLOOKUP(AV19,'【記載例】シフト記号表（勤務時間帯）'!$C$6:$L$47,10,FALSE))</f>
        <v>8</v>
      </c>
      <c r="AW20" s="136">
        <f>IF(AW19="","",VLOOKUP(AW19,'【記載例】シフト記号表（勤務時間帯）'!$C$6:$L$47,10,FALSE))</f>
        <v>8</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659">
        <f>IF($BE$3="４週",SUM(W20:AX20),IF($BE$3="暦月",SUM(W20:BA20),""))</f>
        <v>160</v>
      </c>
      <c r="BC20" s="660"/>
      <c r="BD20" s="661">
        <f>IF($BE$3="４週",BB20/4,IF($BE$3="暦月",(BB20/($BE$8/7)),""))</f>
        <v>40</v>
      </c>
      <c r="BE20" s="660"/>
      <c r="BF20" s="656"/>
      <c r="BG20" s="657"/>
      <c r="BH20" s="657"/>
      <c r="BI20" s="657"/>
      <c r="BJ20" s="658"/>
    </row>
    <row r="21" spans="2:62" ht="20.25" customHeight="1" x14ac:dyDescent="0.2">
      <c r="B21" s="604">
        <f>B19+1</f>
        <v>3</v>
      </c>
      <c r="C21" s="606" t="s">
        <v>205</v>
      </c>
      <c r="D21" s="607"/>
      <c r="E21" s="130"/>
      <c r="F21" s="131"/>
      <c r="G21" s="130"/>
      <c r="H21" s="131"/>
      <c r="I21" s="610" t="s">
        <v>195</v>
      </c>
      <c r="J21" s="611"/>
      <c r="K21" s="614" t="s">
        <v>206</v>
      </c>
      <c r="L21" s="615"/>
      <c r="M21" s="615"/>
      <c r="N21" s="607"/>
      <c r="O21" s="618" t="s">
        <v>207</v>
      </c>
      <c r="P21" s="619"/>
      <c r="Q21" s="619"/>
      <c r="R21" s="619"/>
      <c r="S21" s="620"/>
      <c r="T21" s="140" t="s">
        <v>198</v>
      </c>
      <c r="U21" s="141"/>
      <c r="V21" s="142"/>
      <c r="W21" s="143" t="s">
        <v>199</v>
      </c>
      <c r="X21" s="144" t="s">
        <v>199</v>
      </c>
      <c r="Y21" s="144" t="s">
        <v>199</v>
      </c>
      <c r="Z21" s="144"/>
      <c r="AA21" s="144"/>
      <c r="AB21" s="144" t="s">
        <v>199</v>
      </c>
      <c r="AC21" s="145" t="s">
        <v>199</v>
      </c>
      <c r="AD21" s="143" t="s">
        <v>199</v>
      </c>
      <c r="AE21" s="144" t="s">
        <v>199</v>
      </c>
      <c r="AF21" s="144" t="s">
        <v>199</v>
      </c>
      <c r="AG21" s="144"/>
      <c r="AH21" s="144"/>
      <c r="AI21" s="144" t="s">
        <v>199</v>
      </c>
      <c r="AJ21" s="145" t="s">
        <v>199</v>
      </c>
      <c r="AK21" s="143" t="s">
        <v>199</v>
      </c>
      <c r="AL21" s="144" t="s">
        <v>199</v>
      </c>
      <c r="AM21" s="144" t="s">
        <v>199</v>
      </c>
      <c r="AN21" s="144"/>
      <c r="AO21" s="144"/>
      <c r="AP21" s="144" t="s">
        <v>199</v>
      </c>
      <c r="AQ21" s="145" t="s">
        <v>199</v>
      </c>
      <c r="AR21" s="143" t="s">
        <v>199</v>
      </c>
      <c r="AS21" s="144" t="s">
        <v>199</v>
      </c>
      <c r="AT21" s="144" t="s">
        <v>199</v>
      </c>
      <c r="AU21" s="144"/>
      <c r="AV21" s="144"/>
      <c r="AW21" s="144" t="s">
        <v>199</v>
      </c>
      <c r="AX21" s="145" t="s">
        <v>199</v>
      </c>
      <c r="AY21" s="143"/>
      <c r="AZ21" s="144"/>
      <c r="BA21" s="146"/>
      <c r="BB21" s="624"/>
      <c r="BC21" s="625"/>
      <c r="BD21" s="626"/>
      <c r="BE21" s="627"/>
      <c r="BF21" s="628"/>
      <c r="BG21" s="629"/>
      <c r="BH21" s="629"/>
      <c r="BI21" s="629"/>
      <c r="BJ21" s="630"/>
    </row>
    <row r="22" spans="2:62" ht="20.25" customHeight="1" x14ac:dyDescent="0.2">
      <c r="B22" s="637"/>
      <c r="C22" s="650"/>
      <c r="D22" s="651"/>
      <c r="E22" s="130"/>
      <c r="F22" s="131" t="str">
        <f>C21</f>
        <v>計画作成担当者</v>
      </c>
      <c r="G22" s="130"/>
      <c r="H22" s="131" t="str">
        <f>I21</f>
        <v>A</v>
      </c>
      <c r="I22" s="652"/>
      <c r="J22" s="653"/>
      <c r="K22" s="654"/>
      <c r="L22" s="655"/>
      <c r="M22" s="655"/>
      <c r="N22" s="651"/>
      <c r="O22" s="618"/>
      <c r="P22" s="619"/>
      <c r="Q22" s="619"/>
      <c r="R22" s="619"/>
      <c r="S22" s="620"/>
      <c r="T22" s="132" t="s">
        <v>201</v>
      </c>
      <c r="U22" s="133"/>
      <c r="V22" s="134"/>
      <c r="W22" s="135">
        <f>IF(W21="","",VLOOKUP(W21,'【記載例】シフト記号表（勤務時間帯）'!$C$6:$L$47,10,FALSE))</f>
        <v>8</v>
      </c>
      <c r="X22" s="136">
        <f>IF(X21="","",VLOOKUP(X21,'【記載例】シフト記号表（勤務時間帯）'!$C$6:$L$47,10,FALSE))</f>
        <v>8</v>
      </c>
      <c r="Y22" s="136">
        <f>IF(Y21="","",VLOOKUP(Y21,'【記載例】シフト記号表（勤務時間帯）'!$C$6:$L$47,10,FALSE))</f>
        <v>8</v>
      </c>
      <c r="Z22" s="136" t="str">
        <f>IF(Z21="","",VLOOKUP(Z21,'【記載例】シフト記号表（勤務時間帯）'!$C$6:$L$47,10,FALSE))</f>
        <v/>
      </c>
      <c r="AA22" s="136" t="str">
        <f>IF(AA21="","",VLOOKUP(AA21,'【記載例】シフト記号表（勤務時間帯）'!$C$6:$L$47,10,FALSE))</f>
        <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f>IF(AF21="","",VLOOKUP(AF21,'【記載例】シフト記号表（勤務時間帯）'!$C$6:$L$47,10,FALSE))</f>
        <v>8</v>
      </c>
      <c r="AG22" s="136" t="str">
        <f>IF(AG21="","",VLOOKUP(AG21,'【記載例】シフト記号表（勤務時間帯）'!$C$6:$L$47,10,FALSE))</f>
        <v/>
      </c>
      <c r="AH22" s="136" t="str">
        <f>IF(AH21="","",VLOOKUP(AH21,'【記載例】シフト記号表（勤務時間帯）'!$C$6:$L$47,10,FALSE))</f>
        <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f>IF(AM21="","",VLOOKUP(AM21,'【記載例】シフト記号表（勤務時間帯）'!$C$6:$L$47,10,FALSE))</f>
        <v>8</v>
      </c>
      <c r="AN22" s="136" t="str">
        <f>IF(AN21="","",VLOOKUP(AN21,'【記載例】シフト記号表（勤務時間帯）'!$C$6:$L$47,10,FALSE))</f>
        <v/>
      </c>
      <c r="AO22" s="136" t="str">
        <f>IF(AO21="","",VLOOKUP(AO21,'【記載例】シフト記号表（勤務時間帯）'!$C$6:$L$47,10,FALSE))</f>
        <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f>IF(AT21="","",VLOOKUP(AT21,'【記載例】シフト記号表（勤務時間帯）'!$C$6:$L$47,10,FALSE))</f>
        <v>8</v>
      </c>
      <c r="AU22" s="136" t="str">
        <f>IF(AU21="","",VLOOKUP(AU21,'【記載例】シフト記号表（勤務時間帯）'!$C$6:$L$47,10,FALSE))</f>
        <v/>
      </c>
      <c r="AV22" s="136" t="str">
        <f>IF(AV21="","",VLOOKUP(AV21,'【記載例】シフト記号表（勤務時間帯）'!$C$6:$L$47,10,FALSE))</f>
        <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659">
        <f>IF($BE$3="４週",SUM(W22:AX22),IF($BE$3="暦月",SUM(W22:BA22),""))</f>
        <v>160</v>
      </c>
      <c r="BC22" s="660"/>
      <c r="BD22" s="661">
        <f>IF($BE$3="４週",BB22/4,IF($BE$3="暦月",(BB22/($BE$8/7)),""))</f>
        <v>40</v>
      </c>
      <c r="BE22" s="660"/>
      <c r="BF22" s="656"/>
      <c r="BG22" s="657"/>
      <c r="BH22" s="657"/>
      <c r="BI22" s="657"/>
      <c r="BJ22" s="658"/>
    </row>
    <row r="23" spans="2:62" ht="20.25" customHeight="1" x14ac:dyDescent="0.2">
      <c r="B23" s="604">
        <f>B21+1</f>
        <v>4</v>
      </c>
      <c r="C23" s="606" t="s">
        <v>208</v>
      </c>
      <c r="D23" s="607"/>
      <c r="E23" s="130"/>
      <c r="F23" s="131"/>
      <c r="G23" s="130"/>
      <c r="H23" s="131"/>
      <c r="I23" s="610" t="s">
        <v>209</v>
      </c>
      <c r="J23" s="611"/>
      <c r="K23" s="614" t="s">
        <v>210</v>
      </c>
      <c r="L23" s="615"/>
      <c r="M23" s="615"/>
      <c r="N23" s="607"/>
      <c r="O23" s="618" t="s">
        <v>211</v>
      </c>
      <c r="P23" s="619"/>
      <c r="Q23" s="619"/>
      <c r="R23" s="619"/>
      <c r="S23" s="620"/>
      <c r="T23" s="140" t="s">
        <v>198</v>
      </c>
      <c r="U23" s="141"/>
      <c r="V23" s="142"/>
      <c r="W23" s="143" t="s">
        <v>212</v>
      </c>
      <c r="X23" s="144" t="s">
        <v>212</v>
      </c>
      <c r="Y23" s="144" t="s">
        <v>213</v>
      </c>
      <c r="Z23" s="144"/>
      <c r="AA23" s="144"/>
      <c r="AB23" s="144" t="s">
        <v>212</v>
      </c>
      <c r="AC23" s="145" t="s">
        <v>212</v>
      </c>
      <c r="AD23" s="143" t="s">
        <v>212</v>
      </c>
      <c r="AE23" s="144" t="s">
        <v>212</v>
      </c>
      <c r="AF23" s="144" t="s">
        <v>212</v>
      </c>
      <c r="AG23" s="144"/>
      <c r="AH23" s="144"/>
      <c r="AI23" s="144" t="s">
        <v>212</v>
      </c>
      <c r="AJ23" s="145" t="s">
        <v>212</v>
      </c>
      <c r="AK23" s="143" t="s">
        <v>212</v>
      </c>
      <c r="AL23" s="144" t="s">
        <v>212</v>
      </c>
      <c r="AM23" s="144" t="s">
        <v>212</v>
      </c>
      <c r="AN23" s="144"/>
      <c r="AO23" s="144"/>
      <c r="AP23" s="144" t="s">
        <v>212</v>
      </c>
      <c r="AQ23" s="145" t="s">
        <v>212</v>
      </c>
      <c r="AR23" s="143" t="s">
        <v>212</v>
      </c>
      <c r="AS23" s="144" t="s">
        <v>212</v>
      </c>
      <c r="AT23" s="144" t="s">
        <v>212</v>
      </c>
      <c r="AU23" s="144"/>
      <c r="AV23" s="144"/>
      <c r="AW23" s="144" t="s">
        <v>212</v>
      </c>
      <c r="AX23" s="145" t="s">
        <v>212</v>
      </c>
      <c r="AY23" s="143"/>
      <c r="AZ23" s="144"/>
      <c r="BA23" s="146"/>
      <c r="BB23" s="624"/>
      <c r="BC23" s="625"/>
      <c r="BD23" s="626"/>
      <c r="BE23" s="627"/>
      <c r="BF23" s="628"/>
      <c r="BG23" s="629"/>
      <c r="BH23" s="629"/>
      <c r="BI23" s="629"/>
      <c r="BJ23" s="630"/>
    </row>
    <row r="24" spans="2:62" ht="20.25" customHeight="1" x14ac:dyDescent="0.2">
      <c r="B24" s="637"/>
      <c r="C24" s="650"/>
      <c r="D24" s="651"/>
      <c r="E24" s="130"/>
      <c r="F24" s="131" t="str">
        <f>C23</f>
        <v>機能訓練指導員</v>
      </c>
      <c r="G24" s="130"/>
      <c r="H24" s="131" t="str">
        <f>I23</f>
        <v>B</v>
      </c>
      <c r="I24" s="652"/>
      <c r="J24" s="653"/>
      <c r="K24" s="654"/>
      <c r="L24" s="655"/>
      <c r="M24" s="655"/>
      <c r="N24" s="651"/>
      <c r="O24" s="618"/>
      <c r="P24" s="619"/>
      <c r="Q24" s="619"/>
      <c r="R24" s="619"/>
      <c r="S24" s="620"/>
      <c r="T24" s="132" t="s">
        <v>201</v>
      </c>
      <c r="U24" s="133"/>
      <c r="V24" s="134"/>
      <c r="W24" s="135">
        <f>IF(W23="","",VLOOKUP(W23,'【記載例】シフト記号表（勤務時間帯）'!$C$6:$L$47,10,FALSE))</f>
        <v>4.0000000000000009</v>
      </c>
      <c r="X24" s="136">
        <f>IF(X23="","",VLOOKUP(X23,'【記載例】シフト記号表（勤務時間帯）'!$C$6:$L$47,10,FALSE))</f>
        <v>4.0000000000000009</v>
      </c>
      <c r="Y24" s="136">
        <f>IF(Y23="","",VLOOKUP(Y23,'【記載例】シフト記号表（勤務時間帯）'!$C$6:$L$47,10,FALSE))</f>
        <v>4.0000000000000009</v>
      </c>
      <c r="Z24" s="136" t="str">
        <f>IF(Z23="","",VLOOKUP(Z23,'【記載例】シフト記号表（勤務時間帯）'!$C$6:$L$47,10,FALSE))</f>
        <v/>
      </c>
      <c r="AA24" s="136" t="str">
        <f>IF(AA23="","",VLOOKUP(AA23,'【記載例】シフト記号表（勤務時間帯）'!$C$6:$L$47,10,FALSE))</f>
        <v/>
      </c>
      <c r="AB24" s="136">
        <f>IF(AB23="","",VLOOKUP(AB23,'【記載例】シフト記号表（勤務時間帯）'!$C$6:$L$47,10,FALSE))</f>
        <v>4.0000000000000009</v>
      </c>
      <c r="AC24" s="137">
        <f>IF(AC23="","",VLOOKUP(AC23,'【記載例】シフト記号表（勤務時間帯）'!$C$6:$L$47,10,FALSE))</f>
        <v>4.0000000000000009</v>
      </c>
      <c r="AD24" s="135">
        <f>IF(AD23="","",VLOOKUP(AD23,'【記載例】シフト記号表（勤務時間帯）'!$C$6:$L$47,10,FALSE))</f>
        <v>4.0000000000000009</v>
      </c>
      <c r="AE24" s="136">
        <f>IF(AE23="","",VLOOKUP(AE23,'【記載例】シフト記号表（勤務時間帯）'!$C$6:$L$47,10,FALSE))</f>
        <v>4.0000000000000009</v>
      </c>
      <c r="AF24" s="136">
        <f>IF(AF23="","",VLOOKUP(AF23,'【記載例】シフト記号表（勤務時間帯）'!$C$6:$L$47,10,FALSE))</f>
        <v>4.0000000000000009</v>
      </c>
      <c r="AG24" s="136" t="str">
        <f>IF(AG23="","",VLOOKUP(AG23,'【記載例】シフト記号表（勤務時間帯）'!$C$6:$L$47,10,FALSE))</f>
        <v/>
      </c>
      <c r="AH24" s="136" t="str">
        <f>IF(AH23="","",VLOOKUP(AH23,'【記載例】シフト記号表（勤務時間帯）'!$C$6:$L$47,10,FALSE))</f>
        <v/>
      </c>
      <c r="AI24" s="136">
        <f>IF(AI23="","",VLOOKUP(AI23,'【記載例】シフト記号表（勤務時間帯）'!$C$6:$L$47,10,FALSE))</f>
        <v>4.0000000000000009</v>
      </c>
      <c r="AJ24" s="137">
        <f>IF(AJ23="","",VLOOKUP(AJ23,'【記載例】シフト記号表（勤務時間帯）'!$C$6:$L$47,10,FALSE))</f>
        <v>4.0000000000000009</v>
      </c>
      <c r="AK24" s="135">
        <f>IF(AK23="","",VLOOKUP(AK23,'【記載例】シフト記号表（勤務時間帯）'!$C$6:$L$47,10,FALSE))</f>
        <v>4.0000000000000009</v>
      </c>
      <c r="AL24" s="136">
        <f>IF(AL23="","",VLOOKUP(AL23,'【記載例】シフト記号表（勤務時間帯）'!$C$6:$L$47,10,FALSE))</f>
        <v>4.0000000000000009</v>
      </c>
      <c r="AM24" s="136">
        <f>IF(AM23="","",VLOOKUP(AM23,'【記載例】シフト記号表（勤務時間帯）'!$C$6:$L$47,10,FALSE))</f>
        <v>4.0000000000000009</v>
      </c>
      <c r="AN24" s="136" t="str">
        <f>IF(AN23="","",VLOOKUP(AN23,'【記載例】シフト記号表（勤務時間帯）'!$C$6:$L$47,10,FALSE))</f>
        <v/>
      </c>
      <c r="AO24" s="136" t="str">
        <f>IF(AO23="","",VLOOKUP(AO23,'【記載例】シフト記号表（勤務時間帯）'!$C$6:$L$47,10,FALSE))</f>
        <v/>
      </c>
      <c r="AP24" s="136">
        <f>IF(AP23="","",VLOOKUP(AP23,'【記載例】シフト記号表（勤務時間帯）'!$C$6:$L$47,10,FALSE))</f>
        <v>4.0000000000000009</v>
      </c>
      <c r="AQ24" s="137">
        <f>IF(AQ23="","",VLOOKUP(AQ23,'【記載例】シフト記号表（勤務時間帯）'!$C$6:$L$47,10,FALSE))</f>
        <v>4.0000000000000009</v>
      </c>
      <c r="AR24" s="135">
        <f>IF(AR23="","",VLOOKUP(AR23,'【記載例】シフト記号表（勤務時間帯）'!$C$6:$L$47,10,FALSE))</f>
        <v>4.0000000000000009</v>
      </c>
      <c r="AS24" s="136">
        <f>IF(AS23="","",VLOOKUP(AS23,'【記載例】シフト記号表（勤務時間帯）'!$C$6:$L$47,10,FALSE))</f>
        <v>4.0000000000000009</v>
      </c>
      <c r="AT24" s="136">
        <f>IF(AT23="","",VLOOKUP(AT23,'【記載例】シフト記号表（勤務時間帯）'!$C$6:$L$47,10,FALSE))</f>
        <v>4.0000000000000009</v>
      </c>
      <c r="AU24" s="136" t="str">
        <f>IF(AU23="","",VLOOKUP(AU23,'【記載例】シフト記号表（勤務時間帯）'!$C$6:$L$47,10,FALSE))</f>
        <v/>
      </c>
      <c r="AV24" s="136" t="str">
        <f>IF(AV23="","",VLOOKUP(AV23,'【記載例】シフト記号表（勤務時間帯）'!$C$6:$L$47,10,FALSE))</f>
        <v/>
      </c>
      <c r="AW24" s="136">
        <f>IF(AW23="","",VLOOKUP(AW23,'【記載例】シフト記号表（勤務時間帯）'!$C$6:$L$47,10,FALSE))</f>
        <v>4.0000000000000009</v>
      </c>
      <c r="AX24" s="137">
        <f>IF(AX23="","",VLOOKUP(AX23,'【記載例】シフト記号表（勤務時間帯）'!$C$6:$L$47,10,FALSE))</f>
        <v>4.0000000000000009</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659">
        <f>IF($BE$3="４週",SUM(W24:AX24),IF($BE$3="暦月",SUM(W24:BA24),""))</f>
        <v>80.000000000000014</v>
      </c>
      <c r="BC24" s="660"/>
      <c r="BD24" s="661">
        <f>IF($BE$3="４週",BB24/4,IF($BE$3="暦月",(BB24/($BE$8/7)),""))</f>
        <v>20.000000000000004</v>
      </c>
      <c r="BE24" s="660"/>
      <c r="BF24" s="656"/>
      <c r="BG24" s="657"/>
      <c r="BH24" s="657"/>
      <c r="BI24" s="657"/>
      <c r="BJ24" s="658"/>
    </row>
    <row r="25" spans="2:62" ht="20.25" customHeight="1" x14ac:dyDescent="0.2">
      <c r="B25" s="604">
        <f>B23+1</f>
        <v>5</v>
      </c>
      <c r="C25" s="606" t="s">
        <v>214</v>
      </c>
      <c r="D25" s="607"/>
      <c r="E25" s="130"/>
      <c r="F25" s="131"/>
      <c r="G25" s="130"/>
      <c r="H25" s="131"/>
      <c r="I25" s="610" t="s">
        <v>195</v>
      </c>
      <c r="J25" s="611"/>
      <c r="K25" s="614" t="s">
        <v>215</v>
      </c>
      <c r="L25" s="615"/>
      <c r="M25" s="615"/>
      <c r="N25" s="607"/>
      <c r="O25" s="618" t="s">
        <v>216</v>
      </c>
      <c r="P25" s="619"/>
      <c r="Q25" s="619"/>
      <c r="R25" s="619"/>
      <c r="S25" s="620"/>
      <c r="T25" s="140" t="s">
        <v>198</v>
      </c>
      <c r="U25" s="141"/>
      <c r="V25" s="142"/>
      <c r="W25" s="143" t="s">
        <v>199</v>
      </c>
      <c r="X25" s="144" t="s">
        <v>199</v>
      </c>
      <c r="Y25" s="144" t="s">
        <v>199</v>
      </c>
      <c r="Z25" s="144"/>
      <c r="AA25" s="144"/>
      <c r="AB25" s="144" t="s">
        <v>199</v>
      </c>
      <c r="AC25" s="145" t="s">
        <v>199</v>
      </c>
      <c r="AD25" s="143" t="s">
        <v>199</v>
      </c>
      <c r="AE25" s="144" t="s">
        <v>199</v>
      </c>
      <c r="AF25" s="144" t="s">
        <v>199</v>
      </c>
      <c r="AG25" s="144"/>
      <c r="AH25" s="144"/>
      <c r="AI25" s="144" t="s">
        <v>199</v>
      </c>
      <c r="AJ25" s="145" t="s">
        <v>199</v>
      </c>
      <c r="AK25" s="143" t="s">
        <v>199</v>
      </c>
      <c r="AL25" s="144" t="s">
        <v>199</v>
      </c>
      <c r="AM25" s="144" t="s">
        <v>199</v>
      </c>
      <c r="AN25" s="144"/>
      <c r="AO25" s="144"/>
      <c r="AP25" s="144" t="s">
        <v>199</v>
      </c>
      <c r="AQ25" s="145" t="s">
        <v>199</v>
      </c>
      <c r="AR25" s="143" t="s">
        <v>199</v>
      </c>
      <c r="AS25" s="144" t="s">
        <v>199</v>
      </c>
      <c r="AT25" s="144" t="s">
        <v>199</v>
      </c>
      <c r="AU25" s="144"/>
      <c r="AV25" s="144"/>
      <c r="AW25" s="144" t="s">
        <v>199</v>
      </c>
      <c r="AX25" s="145" t="s">
        <v>199</v>
      </c>
      <c r="AY25" s="143"/>
      <c r="AZ25" s="144"/>
      <c r="BA25" s="146"/>
      <c r="BB25" s="624"/>
      <c r="BC25" s="625"/>
      <c r="BD25" s="626"/>
      <c r="BE25" s="627"/>
      <c r="BF25" s="628"/>
      <c r="BG25" s="629"/>
      <c r="BH25" s="629"/>
      <c r="BI25" s="629"/>
      <c r="BJ25" s="630"/>
    </row>
    <row r="26" spans="2:62" ht="20.25" customHeight="1" x14ac:dyDescent="0.2">
      <c r="B26" s="637"/>
      <c r="C26" s="650"/>
      <c r="D26" s="651"/>
      <c r="E26" s="130"/>
      <c r="F26" s="131" t="str">
        <f>C25</f>
        <v>看護職員</v>
      </c>
      <c r="G26" s="130"/>
      <c r="H26" s="131" t="str">
        <f>I25</f>
        <v>A</v>
      </c>
      <c r="I26" s="652"/>
      <c r="J26" s="653"/>
      <c r="K26" s="654"/>
      <c r="L26" s="655"/>
      <c r="M26" s="655"/>
      <c r="N26" s="651"/>
      <c r="O26" s="618"/>
      <c r="P26" s="619"/>
      <c r="Q26" s="619"/>
      <c r="R26" s="619"/>
      <c r="S26" s="620"/>
      <c r="T26" s="147" t="s">
        <v>201</v>
      </c>
      <c r="U26" s="148"/>
      <c r="V26" s="149"/>
      <c r="W26" s="135">
        <f>IF(W25="","",VLOOKUP(W25,'【記載例】シフト記号表（勤務時間帯）'!$C$6:$L$47,10,FALSE))</f>
        <v>8</v>
      </c>
      <c r="X26" s="136">
        <f>IF(X25="","",VLOOKUP(X25,'【記載例】シフト記号表（勤務時間帯）'!$C$6:$L$47,10,FALSE))</f>
        <v>8</v>
      </c>
      <c r="Y26" s="136">
        <f>IF(Y25="","",VLOOKUP(Y25,'【記載例】シフト記号表（勤務時間帯）'!$C$6:$L$47,10,FALSE))</f>
        <v>8</v>
      </c>
      <c r="Z26" s="136" t="str">
        <f>IF(Z25="","",VLOOKUP(Z25,'【記載例】シフト記号表（勤務時間帯）'!$C$6:$L$47,10,FALSE))</f>
        <v/>
      </c>
      <c r="AA26" s="136" t="str">
        <f>IF(AA25="","",VLOOKUP(AA25,'【記載例】シフト記号表（勤務時間帯）'!$C$6:$L$47,10,FALSE))</f>
        <v/>
      </c>
      <c r="AB26" s="136">
        <f>IF(AB25="","",VLOOKUP(AB25,'【記載例】シフト記号表（勤務時間帯）'!$C$6:$L$47,10,FALSE))</f>
        <v>8</v>
      </c>
      <c r="AC26" s="137">
        <f>IF(AC25="","",VLOOKUP(AC25,'【記載例】シフト記号表（勤務時間帯）'!$C$6:$L$47,10,FALSE))</f>
        <v>8</v>
      </c>
      <c r="AD26" s="135">
        <f>IF(AD25="","",VLOOKUP(AD25,'【記載例】シフト記号表（勤務時間帯）'!$C$6:$L$47,10,FALSE))</f>
        <v>8</v>
      </c>
      <c r="AE26" s="136">
        <f>IF(AE25="","",VLOOKUP(AE25,'【記載例】シフト記号表（勤務時間帯）'!$C$6:$L$47,10,FALSE))</f>
        <v>8</v>
      </c>
      <c r="AF26" s="136">
        <f>IF(AF25="","",VLOOKUP(AF25,'【記載例】シフト記号表（勤務時間帯）'!$C$6:$L$47,10,FALSE))</f>
        <v>8</v>
      </c>
      <c r="AG26" s="136" t="str">
        <f>IF(AG25="","",VLOOKUP(AG25,'【記載例】シフト記号表（勤務時間帯）'!$C$6:$L$47,10,FALSE))</f>
        <v/>
      </c>
      <c r="AH26" s="136" t="str">
        <f>IF(AH25="","",VLOOKUP(AH25,'【記載例】シフト記号表（勤務時間帯）'!$C$6:$L$47,10,FALSE))</f>
        <v/>
      </c>
      <c r="AI26" s="136">
        <f>IF(AI25="","",VLOOKUP(AI25,'【記載例】シフト記号表（勤務時間帯）'!$C$6:$L$47,10,FALSE))</f>
        <v>8</v>
      </c>
      <c r="AJ26" s="137">
        <f>IF(AJ25="","",VLOOKUP(AJ25,'【記載例】シフト記号表（勤務時間帯）'!$C$6:$L$47,10,FALSE))</f>
        <v>8</v>
      </c>
      <c r="AK26" s="135">
        <f>IF(AK25="","",VLOOKUP(AK25,'【記載例】シフト記号表（勤務時間帯）'!$C$6:$L$47,10,FALSE))</f>
        <v>8</v>
      </c>
      <c r="AL26" s="136">
        <f>IF(AL25="","",VLOOKUP(AL25,'【記載例】シフト記号表（勤務時間帯）'!$C$6:$L$47,10,FALSE))</f>
        <v>8</v>
      </c>
      <c r="AM26" s="136">
        <f>IF(AM25="","",VLOOKUP(AM25,'【記載例】シフト記号表（勤務時間帯）'!$C$6:$L$47,10,FALSE))</f>
        <v>8</v>
      </c>
      <c r="AN26" s="136" t="str">
        <f>IF(AN25="","",VLOOKUP(AN25,'【記載例】シフト記号表（勤務時間帯）'!$C$6:$L$47,10,FALSE))</f>
        <v/>
      </c>
      <c r="AO26" s="136" t="str">
        <f>IF(AO25="","",VLOOKUP(AO25,'【記載例】シフト記号表（勤務時間帯）'!$C$6:$L$47,10,FALSE))</f>
        <v/>
      </c>
      <c r="AP26" s="136">
        <f>IF(AP25="","",VLOOKUP(AP25,'【記載例】シフト記号表（勤務時間帯）'!$C$6:$L$47,10,FALSE))</f>
        <v>8</v>
      </c>
      <c r="AQ26" s="137">
        <f>IF(AQ25="","",VLOOKUP(AQ25,'【記載例】シフト記号表（勤務時間帯）'!$C$6:$L$47,10,FALSE))</f>
        <v>8</v>
      </c>
      <c r="AR26" s="135">
        <f>IF(AR25="","",VLOOKUP(AR25,'【記載例】シフト記号表（勤務時間帯）'!$C$6:$L$47,10,FALSE))</f>
        <v>8</v>
      </c>
      <c r="AS26" s="136">
        <f>IF(AS25="","",VLOOKUP(AS25,'【記載例】シフト記号表（勤務時間帯）'!$C$6:$L$47,10,FALSE))</f>
        <v>8</v>
      </c>
      <c r="AT26" s="136">
        <f>IF(AT25="","",VLOOKUP(AT25,'【記載例】シフト記号表（勤務時間帯）'!$C$6:$L$47,10,FALSE))</f>
        <v>8</v>
      </c>
      <c r="AU26" s="136" t="str">
        <f>IF(AU25="","",VLOOKUP(AU25,'【記載例】シフト記号表（勤務時間帯）'!$C$6:$L$47,10,FALSE))</f>
        <v/>
      </c>
      <c r="AV26" s="136" t="str">
        <f>IF(AV25="","",VLOOKUP(AV25,'【記載例】シフト記号表（勤務時間帯）'!$C$6:$L$47,10,FALSE))</f>
        <v/>
      </c>
      <c r="AW26" s="136">
        <f>IF(AW25="","",VLOOKUP(AW25,'【記載例】シフト記号表（勤務時間帯）'!$C$6:$L$47,10,FALSE))</f>
        <v>8</v>
      </c>
      <c r="AX26" s="137">
        <f>IF(AX25="","",VLOOKUP(AX25,'【記載例】シフト記号表（勤務時間帯）'!$C$6:$L$47,10,FALSE))</f>
        <v>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659">
        <f>IF($BE$3="４週",SUM(W26:AX26),IF($BE$3="暦月",SUM(W26:BA26),""))</f>
        <v>160</v>
      </c>
      <c r="BC26" s="660"/>
      <c r="BD26" s="661">
        <f>IF($BE$3="４週",BB26/4,IF($BE$3="暦月",(BB26/($BE$8/7)),""))</f>
        <v>40</v>
      </c>
      <c r="BE26" s="660"/>
      <c r="BF26" s="656"/>
      <c r="BG26" s="657"/>
      <c r="BH26" s="657"/>
      <c r="BI26" s="657"/>
      <c r="BJ26" s="658"/>
    </row>
    <row r="27" spans="2:62" ht="20.25" customHeight="1" x14ac:dyDescent="0.2">
      <c r="B27" s="604">
        <f>B25+1</f>
        <v>6</v>
      </c>
      <c r="C27" s="606" t="s">
        <v>214</v>
      </c>
      <c r="D27" s="607"/>
      <c r="E27" s="130"/>
      <c r="F27" s="131"/>
      <c r="G27" s="130"/>
      <c r="H27" s="131"/>
      <c r="I27" s="610" t="s">
        <v>195</v>
      </c>
      <c r="J27" s="611"/>
      <c r="K27" s="614" t="s">
        <v>215</v>
      </c>
      <c r="L27" s="615"/>
      <c r="M27" s="615"/>
      <c r="N27" s="607"/>
      <c r="O27" s="618" t="s">
        <v>217</v>
      </c>
      <c r="P27" s="619"/>
      <c r="Q27" s="619"/>
      <c r="R27" s="619"/>
      <c r="S27" s="620"/>
      <c r="T27" s="150" t="s">
        <v>198</v>
      </c>
      <c r="U27" s="151"/>
      <c r="V27" s="152"/>
      <c r="W27" s="143" t="s">
        <v>218</v>
      </c>
      <c r="X27" s="144" t="s">
        <v>219</v>
      </c>
      <c r="Y27" s="144" t="s">
        <v>220</v>
      </c>
      <c r="Z27" s="144" t="s">
        <v>220</v>
      </c>
      <c r="AA27" s="144"/>
      <c r="AB27" s="144" t="s">
        <v>221</v>
      </c>
      <c r="AC27" s="145"/>
      <c r="AD27" s="143"/>
      <c r="AE27" s="144" t="s">
        <v>218</v>
      </c>
      <c r="AF27" s="144" t="s">
        <v>219</v>
      </c>
      <c r="AG27" s="144" t="s">
        <v>220</v>
      </c>
      <c r="AH27" s="144" t="s">
        <v>220</v>
      </c>
      <c r="AI27" s="144"/>
      <c r="AJ27" s="145" t="s">
        <v>221</v>
      </c>
      <c r="AK27" s="143" t="s">
        <v>221</v>
      </c>
      <c r="AL27" s="144"/>
      <c r="AM27" s="144" t="s">
        <v>218</v>
      </c>
      <c r="AN27" s="144" t="s">
        <v>219</v>
      </c>
      <c r="AO27" s="144" t="s">
        <v>220</v>
      </c>
      <c r="AP27" s="144" t="s">
        <v>220</v>
      </c>
      <c r="AQ27" s="145"/>
      <c r="AR27" s="143" t="s">
        <v>221</v>
      </c>
      <c r="AS27" s="144"/>
      <c r="AT27" s="144"/>
      <c r="AU27" s="144" t="s">
        <v>218</v>
      </c>
      <c r="AV27" s="144" t="s">
        <v>219</v>
      </c>
      <c r="AW27" s="144" t="s">
        <v>220</v>
      </c>
      <c r="AX27" s="145" t="s">
        <v>220</v>
      </c>
      <c r="AY27" s="143"/>
      <c r="AZ27" s="144"/>
      <c r="BA27" s="146"/>
      <c r="BB27" s="624"/>
      <c r="BC27" s="625"/>
      <c r="BD27" s="626"/>
      <c r="BE27" s="627"/>
      <c r="BF27" s="628"/>
      <c r="BG27" s="629"/>
      <c r="BH27" s="629"/>
      <c r="BI27" s="629"/>
      <c r="BJ27" s="630"/>
    </row>
    <row r="28" spans="2:62" ht="20.25" customHeight="1" x14ac:dyDescent="0.2">
      <c r="B28" s="637"/>
      <c r="C28" s="650"/>
      <c r="D28" s="651"/>
      <c r="E28" s="130"/>
      <c r="F28" s="131" t="str">
        <f>C27</f>
        <v>看護職員</v>
      </c>
      <c r="G28" s="130"/>
      <c r="H28" s="131" t="str">
        <f>I27</f>
        <v>A</v>
      </c>
      <c r="I28" s="652"/>
      <c r="J28" s="653"/>
      <c r="K28" s="654"/>
      <c r="L28" s="655"/>
      <c r="M28" s="655"/>
      <c r="N28" s="651"/>
      <c r="O28" s="618"/>
      <c r="P28" s="619"/>
      <c r="Q28" s="619"/>
      <c r="R28" s="619"/>
      <c r="S28" s="620"/>
      <c r="T28" s="132" t="s">
        <v>201</v>
      </c>
      <c r="U28" s="133"/>
      <c r="V28" s="134"/>
      <c r="W28" s="135">
        <f>IF(W27="","",VLOOKUP(W27,'【記載例】シフト記号表（勤務時間帯）'!$C$6:$L$47,10,FALSE))</f>
        <v>8</v>
      </c>
      <c r="X28" s="136">
        <f>IF(X27="","",VLOOKUP(X27,'【記載例】シフト記号表（勤務時間帯）'!$C$6:$L$47,10,FALSE))</f>
        <v>8</v>
      </c>
      <c r="Y28" s="136">
        <f>IF(Y27="","",VLOOKUP(Y27,'【記載例】シフト記号表（勤務時間帯）'!$C$6:$L$47,10,FALSE))</f>
        <v>7.9999999999999982</v>
      </c>
      <c r="Z28" s="136">
        <f>IF(Z27="","",VLOOKUP(Z27,'【記載例】シフト記号表（勤務時間帯）'!$C$6:$L$47,10,FALSE))</f>
        <v>7.9999999999999982</v>
      </c>
      <c r="AA28" s="136" t="str">
        <f>IF(AA27="","",VLOOKUP(AA27,'【記載例】シフト記号表（勤務時間帯）'!$C$6:$L$47,10,FALSE))</f>
        <v/>
      </c>
      <c r="AB28" s="136">
        <f>IF(AB27="","",VLOOKUP(AB27,'【記載例】シフト記号表（勤務時間帯）'!$C$6:$L$47,10,FALSE))</f>
        <v>8</v>
      </c>
      <c r="AC28" s="137" t="str">
        <f>IF(AC27="","",VLOOKUP(AC27,'【記載例】シフト記号表（勤務時間帯）'!$C$6:$L$47,10,FALSE))</f>
        <v/>
      </c>
      <c r="AD28" s="135" t="str">
        <f>IF(AD27="","",VLOOKUP(AD27,'【記載例】シフト記号表（勤務時間帯）'!$C$6:$L$47,10,FALSE))</f>
        <v/>
      </c>
      <c r="AE28" s="136">
        <f>IF(AE27="","",VLOOKUP(AE27,'【記載例】シフト記号表（勤務時間帯）'!$C$6:$L$47,10,FALSE))</f>
        <v>8</v>
      </c>
      <c r="AF28" s="136">
        <f>IF(AF27="","",VLOOKUP(AF27,'【記載例】シフト記号表（勤務時間帯）'!$C$6:$L$47,10,FALSE))</f>
        <v>8</v>
      </c>
      <c r="AG28" s="136">
        <f>IF(AG27="","",VLOOKUP(AG27,'【記載例】シフト記号表（勤務時間帯）'!$C$6:$L$47,10,FALSE))</f>
        <v>7.9999999999999982</v>
      </c>
      <c r="AH28" s="136">
        <f>IF(AH27="","",VLOOKUP(AH27,'【記載例】シフト記号表（勤務時間帯）'!$C$6:$L$47,10,FALSE))</f>
        <v>7.9999999999999982</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t="str">
        <f>IF(AL27="","",VLOOKUP(AL27,'【記載例】シフト記号表（勤務時間帯）'!$C$6:$L$47,10,FALSE))</f>
        <v/>
      </c>
      <c r="AM28" s="136">
        <f>IF(AM27="","",VLOOKUP(AM27,'【記載例】シフト記号表（勤務時間帯）'!$C$6:$L$47,10,FALSE))</f>
        <v>8</v>
      </c>
      <c r="AN28" s="136">
        <f>IF(AN27="","",VLOOKUP(AN27,'【記載例】シフト記号表（勤務時間帯）'!$C$6:$L$47,10,FALSE))</f>
        <v>8</v>
      </c>
      <c r="AO28" s="136">
        <f>IF(AO27="","",VLOOKUP(AO27,'【記載例】シフト記号表（勤務時間帯）'!$C$6:$L$47,10,FALSE))</f>
        <v>7.9999999999999982</v>
      </c>
      <c r="AP28" s="136">
        <f>IF(AP27="","",VLOOKUP(AP27,'【記載例】シフト記号表（勤務時間帯）'!$C$6:$L$47,10,FALSE))</f>
        <v>7.9999999999999982</v>
      </c>
      <c r="AQ28" s="137" t="str">
        <f>IF(AQ27="","",VLOOKUP(AQ27,'【記載例】シフト記号表（勤務時間帯）'!$C$6:$L$47,10,FALSE))</f>
        <v/>
      </c>
      <c r="AR28" s="135">
        <f>IF(AR27="","",VLOOKUP(AR27,'【記載例】シフト記号表（勤務時間帯）'!$C$6:$L$47,10,FALSE))</f>
        <v>8</v>
      </c>
      <c r="AS28" s="136" t="str">
        <f>IF(AS27="","",VLOOKUP(AS27,'【記載例】シフト記号表（勤務時間帯）'!$C$6:$L$47,10,FALSE))</f>
        <v/>
      </c>
      <c r="AT28" s="136" t="str">
        <f>IF(AT27="","",VLOOKUP(AT27,'【記載例】シフト記号表（勤務時間帯）'!$C$6:$L$47,10,FALSE))</f>
        <v/>
      </c>
      <c r="AU28" s="136">
        <f>IF(AU27="","",VLOOKUP(AU27,'【記載例】シフト記号表（勤務時間帯）'!$C$6:$L$47,10,FALSE))</f>
        <v>8</v>
      </c>
      <c r="AV28" s="136">
        <f>IF(AV27="","",VLOOKUP(AV27,'【記載例】シフト記号表（勤務時間帯）'!$C$6:$L$47,10,FALSE))</f>
        <v>8</v>
      </c>
      <c r="AW28" s="136">
        <f>IF(AW27="","",VLOOKUP(AW27,'【記載例】シフト記号表（勤務時間帯）'!$C$6:$L$47,10,FALSE))</f>
        <v>7.9999999999999982</v>
      </c>
      <c r="AX28" s="137">
        <f>IF(AX27="","",VLOOKUP(AX27,'【記載例】シフト記号表（勤務時間帯）'!$C$6:$L$47,10,FALSE))</f>
        <v>7.9999999999999982</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659">
        <f>IF($BE$3="４週",SUM(W28:AX28),IF($BE$3="暦月",SUM(W28:BA28),""))</f>
        <v>160</v>
      </c>
      <c r="BC28" s="660"/>
      <c r="BD28" s="661">
        <f>IF($BE$3="４週",BB28/4,IF($BE$3="暦月",(BB28/($BE$8/7)),""))</f>
        <v>40</v>
      </c>
      <c r="BE28" s="660"/>
      <c r="BF28" s="656"/>
      <c r="BG28" s="657"/>
      <c r="BH28" s="657"/>
      <c r="BI28" s="657"/>
      <c r="BJ28" s="658"/>
    </row>
    <row r="29" spans="2:62" ht="20.25" customHeight="1" x14ac:dyDescent="0.2">
      <c r="B29" s="604">
        <f>B27+1</f>
        <v>7</v>
      </c>
      <c r="C29" s="606" t="s">
        <v>214</v>
      </c>
      <c r="D29" s="607"/>
      <c r="E29" s="130"/>
      <c r="F29" s="131"/>
      <c r="G29" s="130"/>
      <c r="H29" s="131"/>
      <c r="I29" s="610" t="s">
        <v>209</v>
      </c>
      <c r="J29" s="611"/>
      <c r="K29" s="614" t="s">
        <v>215</v>
      </c>
      <c r="L29" s="615"/>
      <c r="M29" s="615"/>
      <c r="N29" s="607"/>
      <c r="O29" s="618" t="s">
        <v>211</v>
      </c>
      <c r="P29" s="619"/>
      <c r="Q29" s="619"/>
      <c r="R29" s="619"/>
      <c r="S29" s="620"/>
      <c r="T29" s="140" t="s">
        <v>198</v>
      </c>
      <c r="U29" s="141"/>
      <c r="V29" s="142"/>
      <c r="W29" s="143" t="s">
        <v>222</v>
      </c>
      <c r="X29" s="144" t="s">
        <v>222</v>
      </c>
      <c r="Y29" s="144" t="s">
        <v>222</v>
      </c>
      <c r="Z29" s="144"/>
      <c r="AA29" s="144"/>
      <c r="AB29" s="144" t="s">
        <v>222</v>
      </c>
      <c r="AC29" s="145" t="s">
        <v>222</v>
      </c>
      <c r="AD29" s="143" t="s">
        <v>222</v>
      </c>
      <c r="AE29" s="144" t="s">
        <v>222</v>
      </c>
      <c r="AF29" s="144" t="s">
        <v>222</v>
      </c>
      <c r="AG29" s="144"/>
      <c r="AH29" s="144"/>
      <c r="AI29" s="144" t="s">
        <v>222</v>
      </c>
      <c r="AJ29" s="145" t="s">
        <v>222</v>
      </c>
      <c r="AK29" s="143" t="s">
        <v>222</v>
      </c>
      <c r="AL29" s="144" t="s">
        <v>222</v>
      </c>
      <c r="AM29" s="144" t="s">
        <v>222</v>
      </c>
      <c r="AN29" s="144"/>
      <c r="AO29" s="144"/>
      <c r="AP29" s="144" t="s">
        <v>222</v>
      </c>
      <c r="AQ29" s="145" t="s">
        <v>222</v>
      </c>
      <c r="AR29" s="143" t="s">
        <v>222</v>
      </c>
      <c r="AS29" s="144" t="s">
        <v>222</v>
      </c>
      <c r="AT29" s="144" t="s">
        <v>222</v>
      </c>
      <c r="AU29" s="144"/>
      <c r="AV29" s="144"/>
      <c r="AW29" s="144" t="s">
        <v>222</v>
      </c>
      <c r="AX29" s="145" t="s">
        <v>222</v>
      </c>
      <c r="AY29" s="143"/>
      <c r="AZ29" s="144"/>
      <c r="BA29" s="146"/>
      <c r="BB29" s="624"/>
      <c r="BC29" s="625"/>
      <c r="BD29" s="626"/>
      <c r="BE29" s="627"/>
      <c r="BF29" s="628"/>
      <c r="BG29" s="629"/>
      <c r="BH29" s="629"/>
      <c r="BI29" s="629"/>
      <c r="BJ29" s="630"/>
    </row>
    <row r="30" spans="2:62" ht="20.25" customHeight="1" x14ac:dyDescent="0.2">
      <c r="B30" s="637"/>
      <c r="C30" s="650"/>
      <c r="D30" s="651"/>
      <c r="E30" s="130"/>
      <c r="F30" s="131" t="str">
        <f>C29</f>
        <v>看護職員</v>
      </c>
      <c r="G30" s="130"/>
      <c r="H30" s="131" t="str">
        <f>I29</f>
        <v>B</v>
      </c>
      <c r="I30" s="652"/>
      <c r="J30" s="653"/>
      <c r="K30" s="654"/>
      <c r="L30" s="655"/>
      <c r="M30" s="655"/>
      <c r="N30" s="651"/>
      <c r="O30" s="618"/>
      <c r="P30" s="619"/>
      <c r="Q30" s="619"/>
      <c r="R30" s="619"/>
      <c r="S30" s="620"/>
      <c r="T30" s="132" t="s">
        <v>201</v>
      </c>
      <c r="U30" s="133"/>
      <c r="V30" s="134"/>
      <c r="W30" s="135">
        <f>IF(W29="","",VLOOKUP(W29,'【記載例】シフト記号表（勤務時間帯）'!$C$6:$L$47,10,FALSE))</f>
        <v>3.9999999999999991</v>
      </c>
      <c r="X30" s="136">
        <f>IF(X29="","",VLOOKUP(X29,'【記載例】シフト記号表（勤務時間帯）'!$C$6:$L$47,10,FALSE))</f>
        <v>3.9999999999999991</v>
      </c>
      <c r="Y30" s="136">
        <f>IF(Y29="","",VLOOKUP(Y29,'【記載例】シフト記号表（勤務時間帯）'!$C$6:$L$47,10,FALSE))</f>
        <v>3.9999999999999991</v>
      </c>
      <c r="Z30" s="136" t="str">
        <f>IF(Z29="","",VLOOKUP(Z29,'【記載例】シフト記号表（勤務時間帯）'!$C$6:$L$47,10,FALSE))</f>
        <v/>
      </c>
      <c r="AA30" s="136" t="str">
        <f>IF(AA29="","",VLOOKUP(AA29,'【記載例】シフト記号表（勤務時間帯）'!$C$6:$L$47,10,FALSE))</f>
        <v/>
      </c>
      <c r="AB30" s="136">
        <f>IF(AB29="","",VLOOKUP(AB29,'【記載例】シフト記号表（勤務時間帯）'!$C$6:$L$47,10,FALSE))</f>
        <v>3.9999999999999991</v>
      </c>
      <c r="AC30" s="137">
        <f>IF(AC29="","",VLOOKUP(AC29,'【記載例】シフト記号表（勤務時間帯）'!$C$6:$L$47,10,FALSE))</f>
        <v>3.9999999999999991</v>
      </c>
      <c r="AD30" s="135">
        <f>IF(AD29="","",VLOOKUP(AD29,'【記載例】シフト記号表（勤務時間帯）'!$C$6:$L$47,10,FALSE))</f>
        <v>3.9999999999999991</v>
      </c>
      <c r="AE30" s="136">
        <f>IF(AE29="","",VLOOKUP(AE29,'【記載例】シフト記号表（勤務時間帯）'!$C$6:$L$47,10,FALSE))</f>
        <v>3.9999999999999991</v>
      </c>
      <c r="AF30" s="136">
        <f>IF(AF29="","",VLOOKUP(AF29,'【記載例】シフト記号表（勤務時間帯）'!$C$6:$L$47,10,FALSE))</f>
        <v>3.9999999999999991</v>
      </c>
      <c r="AG30" s="136" t="str">
        <f>IF(AG29="","",VLOOKUP(AG29,'【記載例】シフト記号表（勤務時間帯）'!$C$6:$L$47,10,FALSE))</f>
        <v/>
      </c>
      <c r="AH30" s="136" t="str">
        <f>IF(AH29="","",VLOOKUP(AH29,'【記載例】シフト記号表（勤務時間帯）'!$C$6:$L$47,10,FALSE))</f>
        <v/>
      </c>
      <c r="AI30" s="136">
        <f>IF(AI29="","",VLOOKUP(AI29,'【記載例】シフト記号表（勤務時間帯）'!$C$6:$L$47,10,FALSE))</f>
        <v>3.9999999999999991</v>
      </c>
      <c r="AJ30" s="137">
        <f>IF(AJ29="","",VLOOKUP(AJ29,'【記載例】シフト記号表（勤務時間帯）'!$C$6:$L$47,10,FALSE))</f>
        <v>3.9999999999999991</v>
      </c>
      <c r="AK30" s="135">
        <f>IF(AK29="","",VLOOKUP(AK29,'【記載例】シフト記号表（勤務時間帯）'!$C$6:$L$47,10,FALSE))</f>
        <v>3.9999999999999991</v>
      </c>
      <c r="AL30" s="136">
        <f>IF(AL29="","",VLOOKUP(AL29,'【記載例】シフト記号表（勤務時間帯）'!$C$6:$L$47,10,FALSE))</f>
        <v>3.9999999999999991</v>
      </c>
      <c r="AM30" s="136">
        <f>IF(AM29="","",VLOOKUP(AM29,'【記載例】シフト記号表（勤務時間帯）'!$C$6:$L$47,10,FALSE))</f>
        <v>3.9999999999999991</v>
      </c>
      <c r="AN30" s="136" t="str">
        <f>IF(AN29="","",VLOOKUP(AN29,'【記載例】シフト記号表（勤務時間帯）'!$C$6:$L$47,10,FALSE))</f>
        <v/>
      </c>
      <c r="AO30" s="136" t="str">
        <f>IF(AO29="","",VLOOKUP(AO29,'【記載例】シフト記号表（勤務時間帯）'!$C$6:$L$47,10,FALSE))</f>
        <v/>
      </c>
      <c r="AP30" s="136">
        <f>IF(AP29="","",VLOOKUP(AP29,'【記載例】シフト記号表（勤務時間帯）'!$C$6:$L$47,10,FALSE))</f>
        <v>3.9999999999999991</v>
      </c>
      <c r="AQ30" s="137">
        <f>IF(AQ29="","",VLOOKUP(AQ29,'【記載例】シフト記号表（勤務時間帯）'!$C$6:$L$47,10,FALSE))</f>
        <v>3.9999999999999991</v>
      </c>
      <c r="AR30" s="135">
        <f>IF(AR29="","",VLOOKUP(AR29,'【記載例】シフト記号表（勤務時間帯）'!$C$6:$L$47,10,FALSE))</f>
        <v>3.9999999999999991</v>
      </c>
      <c r="AS30" s="136">
        <f>IF(AS29="","",VLOOKUP(AS29,'【記載例】シフト記号表（勤務時間帯）'!$C$6:$L$47,10,FALSE))</f>
        <v>3.9999999999999991</v>
      </c>
      <c r="AT30" s="136">
        <f>IF(AT29="","",VLOOKUP(AT29,'【記載例】シフト記号表（勤務時間帯）'!$C$6:$L$47,10,FALSE))</f>
        <v>3.9999999999999991</v>
      </c>
      <c r="AU30" s="136" t="str">
        <f>IF(AU29="","",VLOOKUP(AU29,'【記載例】シフト記号表（勤務時間帯）'!$C$6:$L$47,10,FALSE))</f>
        <v/>
      </c>
      <c r="AV30" s="136" t="str">
        <f>IF(AV29="","",VLOOKUP(AV29,'【記載例】シフト記号表（勤務時間帯）'!$C$6:$L$47,10,FALSE))</f>
        <v/>
      </c>
      <c r="AW30" s="136">
        <f>IF(AW29="","",VLOOKUP(AW29,'【記載例】シフト記号表（勤務時間帯）'!$C$6:$L$47,10,FALSE))</f>
        <v>3.9999999999999991</v>
      </c>
      <c r="AX30" s="137">
        <f>IF(AX29="","",VLOOKUP(AX29,'【記載例】シフト記号表（勤務時間帯）'!$C$6:$L$47,10,FALSE))</f>
        <v>3.9999999999999991</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659">
        <f>IF($BE$3="４週",SUM(W30:AX30),IF($BE$3="暦月",SUM(W30:BA30),""))</f>
        <v>79.999999999999986</v>
      </c>
      <c r="BC30" s="660"/>
      <c r="BD30" s="661">
        <f>IF($BE$3="４週",BB30/4,IF($BE$3="暦月",(BB30/($BE$8/7)),""))</f>
        <v>19.999999999999996</v>
      </c>
      <c r="BE30" s="660"/>
      <c r="BF30" s="656"/>
      <c r="BG30" s="657"/>
      <c r="BH30" s="657"/>
      <c r="BI30" s="657"/>
      <c r="BJ30" s="658"/>
    </row>
    <row r="31" spans="2:62" ht="20.25" customHeight="1" x14ac:dyDescent="0.2">
      <c r="B31" s="604">
        <f>B29+1</f>
        <v>8</v>
      </c>
      <c r="C31" s="606" t="s">
        <v>214</v>
      </c>
      <c r="D31" s="607"/>
      <c r="E31" s="130"/>
      <c r="F31" s="131"/>
      <c r="G31" s="130"/>
      <c r="H31" s="131"/>
      <c r="I31" s="610" t="s">
        <v>195</v>
      </c>
      <c r="J31" s="611"/>
      <c r="K31" s="614" t="s">
        <v>215</v>
      </c>
      <c r="L31" s="615"/>
      <c r="M31" s="615"/>
      <c r="N31" s="607"/>
      <c r="O31" s="618" t="s">
        <v>223</v>
      </c>
      <c r="P31" s="619"/>
      <c r="Q31" s="619"/>
      <c r="R31" s="619"/>
      <c r="S31" s="620"/>
      <c r="T31" s="140" t="s">
        <v>198</v>
      </c>
      <c r="U31" s="141"/>
      <c r="V31" s="142"/>
      <c r="W31" s="143"/>
      <c r="X31" s="144"/>
      <c r="Y31" s="144" t="s">
        <v>199</v>
      </c>
      <c r="Z31" s="144" t="s">
        <v>199</v>
      </c>
      <c r="AA31" s="144" t="s">
        <v>199</v>
      </c>
      <c r="AB31" s="144" t="s">
        <v>199</v>
      </c>
      <c r="AC31" s="145" t="s">
        <v>199</v>
      </c>
      <c r="AD31" s="143"/>
      <c r="AE31" s="144"/>
      <c r="AF31" s="144" t="s">
        <v>199</v>
      </c>
      <c r="AG31" s="144" t="s">
        <v>199</v>
      </c>
      <c r="AH31" s="144" t="s">
        <v>199</v>
      </c>
      <c r="AI31" s="144" t="s">
        <v>199</v>
      </c>
      <c r="AJ31" s="145" t="s">
        <v>199</v>
      </c>
      <c r="AK31" s="143"/>
      <c r="AL31" s="144"/>
      <c r="AM31" s="144" t="s">
        <v>199</v>
      </c>
      <c r="AN31" s="144" t="s">
        <v>199</v>
      </c>
      <c r="AO31" s="144" t="s">
        <v>199</v>
      </c>
      <c r="AP31" s="144" t="s">
        <v>199</v>
      </c>
      <c r="AQ31" s="145" t="s">
        <v>199</v>
      </c>
      <c r="AR31" s="143"/>
      <c r="AS31" s="144"/>
      <c r="AT31" s="144" t="s">
        <v>199</v>
      </c>
      <c r="AU31" s="144" t="s">
        <v>199</v>
      </c>
      <c r="AV31" s="144" t="s">
        <v>199</v>
      </c>
      <c r="AW31" s="144" t="s">
        <v>199</v>
      </c>
      <c r="AX31" s="145" t="s">
        <v>199</v>
      </c>
      <c r="AY31" s="143"/>
      <c r="AZ31" s="144"/>
      <c r="BA31" s="146"/>
      <c r="BB31" s="624"/>
      <c r="BC31" s="625"/>
      <c r="BD31" s="626"/>
      <c r="BE31" s="627"/>
      <c r="BF31" s="628"/>
      <c r="BG31" s="629"/>
      <c r="BH31" s="629"/>
      <c r="BI31" s="629"/>
      <c r="BJ31" s="630"/>
    </row>
    <row r="32" spans="2:62" ht="20.25" customHeight="1" x14ac:dyDescent="0.2">
      <c r="B32" s="637"/>
      <c r="C32" s="650"/>
      <c r="D32" s="651"/>
      <c r="E32" s="130"/>
      <c r="F32" s="131" t="str">
        <f>C31</f>
        <v>看護職員</v>
      </c>
      <c r="G32" s="130"/>
      <c r="H32" s="131" t="str">
        <f>I31</f>
        <v>A</v>
      </c>
      <c r="I32" s="652"/>
      <c r="J32" s="653"/>
      <c r="K32" s="654"/>
      <c r="L32" s="655"/>
      <c r="M32" s="655"/>
      <c r="N32" s="651"/>
      <c r="O32" s="618"/>
      <c r="P32" s="619"/>
      <c r="Q32" s="619"/>
      <c r="R32" s="619"/>
      <c r="S32" s="620"/>
      <c r="T32" s="132" t="s">
        <v>201</v>
      </c>
      <c r="U32" s="133"/>
      <c r="V32" s="134"/>
      <c r="W32" s="135" t="str">
        <f>IF(W31="","",VLOOKUP(W31,'【記載例】シフト記号表（勤務時間帯）'!$C$6:$L$47,10,FALSE))</f>
        <v/>
      </c>
      <c r="X32" s="136" t="str">
        <f>IF(X31="","",VLOOKUP(X31,'【記載例】シフト記号表（勤務時間帯）'!$C$6:$L$47,10,FALSE))</f>
        <v/>
      </c>
      <c r="Y32" s="136">
        <f>IF(Y31="","",VLOOKUP(Y31,'【記載例】シフト記号表（勤務時間帯）'!$C$6:$L$47,10,FALSE))</f>
        <v>8</v>
      </c>
      <c r="Z32" s="136">
        <f>IF(Z31="","",VLOOKUP(Z31,'【記載例】シフト記号表（勤務時間帯）'!$C$6:$L$47,10,FALSE))</f>
        <v>8</v>
      </c>
      <c r="AA32" s="136">
        <f>IF(AA31="","",VLOOKUP(AA31,'【記載例】シフト記号表（勤務時間帯）'!$C$6:$L$47,10,FALSE))</f>
        <v>8</v>
      </c>
      <c r="AB32" s="136">
        <f>IF(AB31="","",VLOOKUP(AB31,'【記載例】シフト記号表（勤務時間帯）'!$C$6:$L$47,10,FALSE))</f>
        <v>8</v>
      </c>
      <c r="AC32" s="137">
        <f>IF(AC31="","",VLOOKUP(AC31,'【記載例】シフト記号表（勤務時間帯）'!$C$6:$L$47,10,FALSE))</f>
        <v>8</v>
      </c>
      <c r="AD32" s="135" t="str">
        <f>IF(AD31="","",VLOOKUP(AD31,'【記載例】シフト記号表（勤務時間帯）'!$C$6:$L$47,10,FALSE))</f>
        <v/>
      </c>
      <c r="AE32" s="136" t="str">
        <f>IF(AE31="","",VLOOKUP(AE31,'【記載例】シフト記号表（勤務時間帯）'!$C$6:$L$47,10,FALSE))</f>
        <v/>
      </c>
      <c r="AF32" s="136">
        <f>IF(AF31="","",VLOOKUP(AF31,'【記載例】シフト記号表（勤務時間帯）'!$C$6:$L$47,10,FALSE))</f>
        <v>8</v>
      </c>
      <c r="AG32" s="136">
        <f>IF(AG31="","",VLOOKUP(AG31,'【記載例】シフト記号表（勤務時間帯）'!$C$6:$L$47,10,FALSE))</f>
        <v>8</v>
      </c>
      <c r="AH32" s="136">
        <f>IF(AH31="","",VLOOKUP(AH31,'【記載例】シフト記号表（勤務時間帯）'!$C$6:$L$47,10,FALSE))</f>
        <v>8</v>
      </c>
      <c r="AI32" s="136">
        <f>IF(AI31="","",VLOOKUP(AI31,'【記載例】シフト記号表（勤務時間帯）'!$C$6:$L$47,10,FALSE))</f>
        <v>8</v>
      </c>
      <c r="AJ32" s="137">
        <f>IF(AJ31="","",VLOOKUP(AJ31,'【記載例】シフト記号表（勤務時間帯）'!$C$6:$L$47,10,FALSE))</f>
        <v>8</v>
      </c>
      <c r="AK32" s="135" t="str">
        <f>IF(AK31="","",VLOOKUP(AK31,'【記載例】シフト記号表（勤務時間帯）'!$C$6:$L$47,10,FALSE))</f>
        <v/>
      </c>
      <c r="AL32" s="136" t="str">
        <f>IF(AL31="","",VLOOKUP(AL31,'【記載例】シフト記号表（勤務時間帯）'!$C$6:$L$47,10,FALSE))</f>
        <v/>
      </c>
      <c r="AM32" s="136">
        <f>IF(AM31="","",VLOOKUP(AM31,'【記載例】シフト記号表（勤務時間帯）'!$C$6:$L$47,10,FALSE))</f>
        <v>8</v>
      </c>
      <c r="AN32" s="136">
        <f>IF(AN31="","",VLOOKUP(AN31,'【記載例】シフト記号表（勤務時間帯）'!$C$6:$L$47,10,FALSE))</f>
        <v>8</v>
      </c>
      <c r="AO32" s="136">
        <f>IF(AO31="","",VLOOKUP(AO31,'【記載例】シフト記号表（勤務時間帯）'!$C$6:$L$47,10,FALSE))</f>
        <v>8</v>
      </c>
      <c r="AP32" s="136">
        <f>IF(AP31="","",VLOOKUP(AP31,'【記載例】シフト記号表（勤務時間帯）'!$C$6:$L$47,10,FALSE))</f>
        <v>8</v>
      </c>
      <c r="AQ32" s="137">
        <f>IF(AQ31="","",VLOOKUP(AQ31,'【記載例】シフト記号表（勤務時間帯）'!$C$6:$L$47,10,FALSE))</f>
        <v>8</v>
      </c>
      <c r="AR32" s="135" t="str">
        <f>IF(AR31="","",VLOOKUP(AR31,'【記載例】シフト記号表（勤務時間帯）'!$C$6:$L$47,10,FALSE))</f>
        <v/>
      </c>
      <c r="AS32" s="136" t="str">
        <f>IF(AS31="","",VLOOKUP(AS31,'【記載例】シフト記号表（勤務時間帯）'!$C$6:$L$47,10,FALSE))</f>
        <v/>
      </c>
      <c r="AT32" s="136">
        <f>IF(AT31="","",VLOOKUP(AT31,'【記載例】シフト記号表（勤務時間帯）'!$C$6:$L$47,10,FALSE))</f>
        <v>8</v>
      </c>
      <c r="AU32" s="136">
        <f>IF(AU31="","",VLOOKUP(AU31,'【記載例】シフト記号表（勤務時間帯）'!$C$6:$L$47,10,FALSE))</f>
        <v>8</v>
      </c>
      <c r="AV32" s="136">
        <f>IF(AV31="","",VLOOKUP(AV31,'【記載例】シフト記号表（勤務時間帯）'!$C$6:$L$47,10,FALSE))</f>
        <v>8</v>
      </c>
      <c r="AW32" s="136">
        <f>IF(AW31="","",VLOOKUP(AW31,'【記載例】シフト記号表（勤務時間帯）'!$C$6:$L$47,10,FALSE))</f>
        <v>8</v>
      </c>
      <c r="AX32" s="137">
        <f>IF(AX31="","",VLOOKUP(AX31,'【記載例】シフト記号表（勤務時間帯）'!$C$6:$L$47,10,FALSE))</f>
        <v>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659">
        <f>IF($BE$3="４週",SUM(W32:AX32),IF($BE$3="暦月",SUM(W32:BA32),""))</f>
        <v>160</v>
      </c>
      <c r="BC32" s="660"/>
      <c r="BD32" s="661">
        <f>IF($BE$3="４週",BB32/4,IF($BE$3="暦月",(BB32/($BE$8/7)),""))</f>
        <v>40</v>
      </c>
      <c r="BE32" s="660"/>
      <c r="BF32" s="656"/>
      <c r="BG32" s="657"/>
      <c r="BH32" s="657"/>
      <c r="BI32" s="657"/>
      <c r="BJ32" s="658"/>
    </row>
    <row r="33" spans="2:62" ht="20.25" customHeight="1" x14ac:dyDescent="0.2">
      <c r="B33" s="604">
        <f>B31+1</f>
        <v>9</v>
      </c>
      <c r="C33" s="606" t="s">
        <v>224</v>
      </c>
      <c r="D33" s="607"/>
      <c r="E33" s="130"/>
      <c r="F33" s="131"/>
      <c r="G33" s="130"/>
      <c r="H33" s="131"/>
      <c r="I33" s="610" t="s">
        <v>195</v>
      </c>
      <c r="J33" s="611"/>
      <c r="K33" s="614" t="s">
        <v>225</v>
      </c>
      <c r="L33" s="615"/>
      <c r="M33" s="615"/>
      <c r="N33" s="607"/>
      <c r="O33" s="618" t="s">
        <v>226</v>
      </c>
      <c r="P33" s="619"/>
      <c r="Q33" s="619"/>
      <c r="R33" s="619"/>
      <c r="S33" s="620"/>
      <c r="T33" s="140" t="s">
        <v>198</v>
      </c>
      <c r="U33" s="141"/>
      <c r="V33" s="142"/>
      <c r="W33" s="143" t="s">
        <v>199</v>
      </c>
      <c r="X33" s="144" t="s">
        <v>199</v>
      </c>
      <c r="Y33" s="144" t="s">
        <v>199</v>
      </c>
      <c r="Z33" s="144"/>
      <c r="AA33" s="144"/>
      <c r="AB33" s="144" t="s">
        <v>199</v>
      </c>
      <c r="AC33" s="145" t="s">
        <v>199</v>
      </c>
      <c r="AD33" s="143" t="s">
        <v>199</v>
      </c>
      <c r="AE33" s="144" t="s">
        <v>199</v>
      </c>
      <c r="AF33" s="144" t="s">
        <v>199</v>
      </c>
      <c r="AG33" s="144"/>
      <c r="AH33" s="144"/>
      <c r="AI33" s="144" t="s">
        <v>199</v>
      </c>
      <c r="AJ33" s="145" t="s">
        <v>199</v>
      </c>
      <c r="AK33" s="143" t="s">
        <v>199</v>
      </c>
      <c r="AL33" s="144" t="s">
        <v>199</v>
      </c>
      <c r="AM33" s="144" t="s">
        <v>199</v>
      </c>
      <c r="AN33" s="144"/>
      <c r="AO33" s="144"/>
      <c r="AP33" s="144" t="s">
        <v>199</v>
      </c>
      <c r="AQ33" s="145" t="s">
        <v>199</v>
      </c>
      <c r="AR33" s="143" t="s">
        <v>199</v>
      </c>
      <c r="AS33" s="144" t="s">
        <v>199</v>
      </c>
      <c r="AT33" s="144" t="s">
        <v>199</v>
      </c>
      <c r="AU33" s="144"/>
      <c r="AV33" s="144"/>
      <c r="AW33" s="144" t="s">
        <v>199</v>
      </c>
      <c r="AX33" s="145" t="s">
        <v>199</v>
      </c>
      <c r="AY33" s="143"/>
      <c r="AZ33" s="144"/>
      <c r="BA33" s="146"/>
      <c r="BB33" s="624"/>
      <c r="BC33" s="625"/>
      <c r="BD33" s="626"/>
      <c r="BE33" s="627"/>
      <c r="BF33" s="628"/>
      <c r="BG33" s="629"/>
      <c r="BH33" s="629"/>
      <c r="BI33" s="629"/>
      <c r="BJ33" s="630"/>
    </row>
    <row r="34" spans="2:62" ht="20.25" customHeight="1" x14ac:dyDescent="0.2">
      <c r="B34" s="637"/>
      <c r="C34" s="650"/>
      <c r="D34" s="651"/>
      <c r="E34" s="130"/>
      <c r="F34" s="131" t="str">
        <f>C33</f>
        <v>介護職員</v>
      </c>
      <c r="G34" s="130"/>
      <c r="H34" s="131" t="str">
        <f>I33</f>
        <v>A</v>
      </c>
      <c r="I34" s="652"/>
      <c r="J34" s="653"/>
      <c r="K34" s="654"/>
      <c r="L34" s="655"/>
      <c r="M34" s="655"/>
      <c r="N34" s="651"/>
      <c r="O34" s="618"/>
      <c r="P34" s="619"/>
      <c r="Q34" s="619"/>
      <c r="R34" s="619"/>
      <c r="S34" s="620"/>
      <c r="T34" s="147" t="s">
        <v>201</v>
      </c>
      <c r="U34" s="148"/>
      <c r="V34" s="149"/>
      <c r="W34" s="135">
        <f>IF(W33="","",VLOOKUP(W33,'【記載例】シフト記号表（勤務時間帯）'!$C$6:$L$47,10,FALSE))</f>
        <v>8</v>
      </c>
      <c r="X34" s="136">
        <f>IF(X33="","",VLOOKUP(X33,'【記載例】シフト記号表（勤務時間帯）'!$C$6:$L$47,10,FALSE))</f>
        <v>8</v>
      </c>
      <c r="Y34" s="136">
        <f>IF(Y33="","",VLOOKUP(Y33,'【記載例】シフト記号表（勤務時間帯）'!$C$6:$L$47,10,FALSE))</f>
        <v>8</v>
      </c>
      <c r="Z34" s="136" t="str">
        <f>IF(Z33="","",VLOOKUP(Z33,'【記載例】シフト記号表（勤務時間帯）'!$C$6:$L$47,10,FALSE))</f>
        <v/>
      </c>
      <c r="AA34" s="136" t="str">
        <f>IF(AA33="","",VLOOKUP(AA33,'【記載例】シフト記号表（勤務時間帯）'!$C$6:$L$47,10,FALSE))</f>
        <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f>IF(AF33="","",VLOOKUP(AF33,'【記載例】シフト記号表（勤務時間帯）'!$C$6:$L$47,10,FALSE))</f>
        <v>8</v>
      </c>
      <c r="AG34" s="136" t="str">
        <f>IF(AG33="","",VLOOKUP(AG33,'【記載例】シフト記号表（勤務時間帯）'!$C$6:$L$47,10,FALSE))</f>
        <v/>
      </c>
      <c r="AH34" s="136" t="str">
        <f>IF(AH33="","",VLOOKUP(AH33,'【記載例】シフト記号表（勤務時間帯）'!$C$6:$L$47,10,FALSE))</f>
        <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f>IF(AM33="","",VLOOKUP(AM33,'【記載例】シフト記号表（勤務時間帯）'!$C$6:$L$47,10,FALSE))</f>
        <v>8</v>
      </c>
      <c r="AN34" s="136" t="str">
        <f>IF(AN33="","",VLOOKUP(AN33,'【記載例】シフト記号表（勤務時間帯）'!$C$6:$L$47,10,FALSE))</f>
        <v/>
      </c>
      <c r="AO34" s="136" t="str">
        <f>IF(AO33="","",VLOOKUP(AO33,'【記載例】シフト記号表（勤務時間帯）'!$C$6:$L$47,10,FALSE))</f>
        <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f>IF(AT33="","",VLOOKUP(AT33,'【記載例】シフト記号表（勤務時間帯）'!$C$6:$L$47,10,FALSE))</f>
        <v>8</v>
      </c>
      <c r="AU34" s="136" t="str">
        <f>IF(AU33="","",VLOOKUP(AU33,'【記載例】シフト記号表（勤務時間帯）'!$C$6:$L$47,10,FALSE))</f>
        <v/>
      </c>
      <c r="AV34" s="136" t="str">
        <f>IF(AV33="","",VLOOKUP(AV33,'【記載例】シフト記号表（勤務時間帯）'!$C$6:$L$47,10,FALSE))</f>
        <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659">
        <f>IF($BE$3="４週",SUM(W34:AX34),IF($BE$3="暦月",SUM(W34:BA34),""))</f>
        <v>160</v>
      </c>
      <c r="BC34" s="660"/>
      <c r="BD34" s="661">
        <f>IF($BE$3="４週",BB34/4,IF($BE$3="暦月",(BB34/($BE$8/7)),""))</f>
        <v>40</v>
      </c>
      <c r="BE34" s="660"/>
      <c r="BF34" s="656"/>
      <c r="BG34" s="657"/>
      <c r="BH34" s="657"/>
      <c r="BI34" s="657"/>
      <c r="BJ34" s="658"/>
    </row>
    <row r="35" spans="2:62" ht="20.25" customHeight="1" x14ac:dyDescent="0.2">
      <c r="B35" s="604">
        <f>B33+1</f>
        <v>10</v>
      </c>
      <c r="C35" s="606" t="s">
        <v>224</v>
      </c>
      <c r="D35" s="607"/>
      <c r="E35" s="130"/>
      <c r="F35" s="131"/>
      <c r="G35" s="130"/>
      <c r="H35" s="131"/>
      <c r="I35" s="610" t="s">
        <v>195</v>
      </c>
      <c r="J35" s="611"/>
      <c r="K35" s="614" t="s">
        <v>225</v>
      </c>
      <c r="L35" s="615"/>
      <c r="M35" s="615"/>
      <c r="N35" s="607"/>
      <c r="O35" s="618" t="s">
        <v>227</v>
      </c>
      <c r="P35" s="619"/>
      <c r="Q35" s="619"/>
      <c r="R35" s="619"/>
      <c r="S35" s="620"/>
      <c r="T35" s="150" t="s">
        <v>198</v>
      </c>
      <c r="U35" s="151"/>
      <c r="V35" s="152"/>
      <c r="W35" s="143" t="s">
        <v>218</v>
      </c>
      <c r="X35" s="144" t="s">
        <v>219</v>
      </c>
      <c r="Y35" s="144" t="s">
        <v>220</v>
      </c>
      <c r="Z35" s="144" t="s">
        <v>220</v>
      </c>
      <c r="AA35" s="144"/>
      <c r="AB35" s="144" t="s">
        <v>221</v>
      </c>
      <c r="AC35" s="145"/>
      <c r="AD35" s="143"/>
      <c r="AE35" s="144" t="s">
        <v>218</v>
      </c>
      <c r="AF35" s="144" t="s">
        <v>219</v>
      </c>
      <c r="AG35" s="144" t="s">
        <v>220</v>
      </c>
      <c r="AH35" s="144" t="s">
        <v>220</v>
      </c>
      <c r="AI35" s="144"/>
      <c r="AJ35" s="145" t="s">
        <v>221</v>
      </c>
      <c r="AK35" s="143" t="s">
        <v>221</v>
      </c>
      <c r="AL35" s="144"/>
      <c r="AM35" s="144" t="s">
        <v>218</v>
      </c>
      <c r="AN35" s="144" t="s">
        <v>219</v>
      </c>
      <c r="AO35" s="144" t="s">
        <v>220</v>
      </c>
      <c r="AP35" s="144" t="s">
        <v>220</v>
      </c>
      <c r="AQ35" s="145"/>
      <c r="AR35" s="143" t="s">
        <v>221</v>
      </c>
      <c r="AS35" s="144"/>
      <c r="AT35" s="144"/>
      <c r="AU35" s="144" t="s">
        <v>218</v>
      </c>
      <c r="AV35" s="144" t="s">
        <v>219</v>
      </c>
      <c r="AW35" s="144" t="s">
        <v>220</v>
      </c>
      <c r="AX35" s="145" t="s">
        <v>220</v>
      </c>
      <c r="AY35" s="143"/>
      <c r="AZ35" s="144"/>
      <c r="BA35" s="146"/>
      <c r="BB35" s="624"/>
      <c r="BC35" s="625"/>
      <c r="BD35" s="626"/>
      <c r="BE35" s="627"/>
      <c r="BF35" s="628"/>
      <c r="BG35" s="629"/>
      <c r="BH35" s="629"/>
      <c r="BI35" s="629"/>
      <c r="BJ35" s="630"/>
    </row>
    <row r="36" spans="2:62" ht="20.25" customHeight="1" x14ac:dyDescent="0.2">
      <c r="B36" s="637"/>
      <c r="C36" s="650"/>
      <c r="D36" s="651"/>
      <c r="E36" s="130"/>
      <c r="F36" s="131" t="str">
        <f>C35</f>
        <v>介護職員</v>
      </c>
      <c r="G36" s="130"/>
      <c r="H36" s="131" t="str">
        <f>I35</f>
        <v>A</v>
      </c>
      <c r="I36" s="652"/>
      <c r="J36" s="653"/>
      <c r="K36" s="654"/>
      <c r="L36" s="655"/>
      <c r="M36" s="655"/>
      <c r="N36" s="651"/>
      <c r="O36" s="618"/>
      <c r="P36" s="619"/>
      <c r="Q36" s="619"/>
      <c r="R36" s="619"/>
      <c r="S36" s="620"/>
      <c r="T36" s="147" t="s">
        <v>201</v>
      </c>
      <c r="U36" s="148"/>
      <c r="V36" s="149"/>
      <c r="W36" s="135">
        <f>IF(W35="","",VLOOKUP(W35,'【記載例】シフト記号表（勤務時間帯）'!$C$6:$L$47,10,FALSE))</f>
        <v>8</v>
      </c>
      <c r="X36" s="136">
        <f>IF(X35="","",VLOOKUP(X35,'【記載例】シフト記号表（勤務時間帯）'!$C$6:$L$47,10,FALSE))</f>
        <v>8</v>
      </c>
      <c r="Y36" s="136">
        <f>IF(Y35="","",VLOOKUP(Y35,'【記載例】シフト記号表（勤務時間帯）'!$C$6:$L$47,10,FALSE))</f>
        <v>7.9999999999999982</v>
      </c>
      <c r="Z36" s="136">
        <f>IF(Z35="","",VLOOKUP(Z35,'【記載例】シフト記号表（勤務時間帯）'!$C$6:$L$47,10,FALSE))</f>
        <v>7.9999999999999982</v>
      </c>
      <c r="AA36" s="136" t="str">
        <f>IF(AA35="","",VLOOKUP(AA35,'【記載例】シフト記号表（勤務時間帯）'!$C$6:$L$47,10,FALSE))</f>
        <v/>
      </c>
      <c r="AB36" s="136">
        <f>IF(AB35="","",VLOOKUP(AB35,'【記載例】シフト記号表（勤務時間帯）'!$C$6:$L$47,10,FALSE))</f>
        <v>8</v>
      </c>
      <c r="AC36" s="137" t="str">
        <f>IF(AC35="","",VLOOKUP(AC35,'【記載例】シフト記号表（勤務時間帯）'!$C$6:$L$47,10,FALSE))</f>
        <v/>
      </c>
      <c r="AD36" s="135" t="str">
        <f>IF(AD35="","",VLOOKUP(AD35,'【記載例】シフト記号表（勤務時間帯）'!$C$6:$L$47,10,FALSE))</f>
        <v/>
      </c>
      <c r="AE36" s="136">
        <f>IF(AE35="","",VLOOKUP(AE35,'【記載例】シフト記号表（勤務時間帯）'!$C$6:$L$47,10,FALSE))</f>
        <v>8</v>
      </c>
      <c r="AF36" s="136">
        <f>IF(AF35="","",VLOOKUP(AF35,'【記載例】シフト記号表（勤務時間帯）'!$C$6:$L$47,10,FALSE))</f>
        <v>8</v>
      </c>
      <c r="AG36" s="136">
        <f>IF(AG35="","",VLOOKUP(AG35,'【記載例】シフト記号表（勤務時間帯）'!$C$6:$L$47,10,FALSE))</f>
        <v>7.9999999999999982</v>
      </c>
      <c r="AH36" s="136">
        <f>IF(AH35="","",VLOOKUP(AH35,'【記載例】シフト記号表（勤務時間帯）'!$C$6:$L$47,10,FALSE))</f>
        <v>7.9999999999999982</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t="str">
        <f>IF(AL35="","",VLOOKUP(AL35,'【記載例】シフト記号表（勤務時間帯）'!$C$6:$L$47,10,FALSE))</f>
        <v/>
      </c>
      <c r="AM36" s="136">
        <f>IF(AM35="","",VLOOKUP(AM35,'【記載例】シフト記号表（勤務時間帯）'!$C$6:$L$47,10,FALSE))</f>
        <v>8</v>
      </c>
      <c r="AN36" s="136">
        <f>IF(AN35="","",VLOOKUP(AN35,'【記載例】シフト記号表（勤務時間帯）'!$C$6:$L$47,10,FALSE))</f>
        <v>8</v>
      </c>
      <c r="AO36" s="136">
        <f>IF(AO35="","",VLOOKUP(AO35,'【記載例】シフト記号表（勤務時間帯）'!$C$6:$L$47,10,FALSE))</f>
        <v>7.9999999999999982</v>
      </c>
      <c r="AP36" s="136">
        <f>IF(AP35="","",VLOOKUP(AP35,'【記載例】シフト記号表（勤務時間帯）'!$C$6:$L$47,10,FALSE))</f>
        <v>7.9999999999999982</v>
      </c>
      <c r="AQ36" s="137" t="str">
        <f>IF(AQ35="","",VLOOKUP(AQ35,'【記載例】シフト記号表（勤務時間帯）'!$C$6:$L$47,10,FALSE))</f>
        <v/>
      </c>
      <c r="AR36" s="135">
        <f>IF(AR35="","",VLOOKUP(AR35,'【記載例】シフト記号表（勤務時間帯）'!$C$6:$L$47,10,FALSE))</f>
        <v>8</v>
      </c>
      <c r="AS36" s="136" t="str">
        <f>IF(AS35="","",VLOOKUP(AS35,'【記載例】シフト記号表（勤務時間帯）'!$C$6:$L$47,10,FALSE))</f>
        <v/>
      </c>
      <c r="AT36" s="136" t="str">
        <f>IF(AT35="","",VLOOKUP(AT35,'【記載例】シフト記号表（勤務時間帯）'!$C$6:$L$47,10,FALSE))</f>
        <v/>
      </c>
      <c r="AU36" s="136">
        <f>IF(AU35="","",VLOOKUP(AU35,'【記載例】シフト記号表（勤務時間帯）'!$C$6:$L$47,10,FALSE))</f>
        <v>8</v>
      </c>
      <c r="AV36" s="136">
        <f>IF(AV35="","",VLOOKUP(AV35,'【記載例】シフト記号表（勤務時間帯）'!$C$6:$L$47,10,FALSE))</f>
        <v>8</v>
      </c>
      <c r="AW36" s="136">
        <f>IF(AW35="","",VLOOKUP(AW35,'【記載例】シフト記号表（勤務時間帯）'!$C$6:$L$47,10,FALSE))</f>
        <v>7.9999999999999982</v>
      </c>
      <c r="AX36" s="137">
        <f>IF(AX35="","",VLOOKUP(AX35,'【記載例】シフト記号表（勤務時間帯）'!$C$6:$L$47,10,FALSE))</f>
        <v>7.9999999999999982</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659">
        <f>IF($BE$3="４週",SUM(W36:AX36),IF($BE$3="暦月",SUM(W36:BA36),""))</f>
        <v>160</v>
      </c>
      <c r="BC36" s="660"/>
      <c r="BD36" s="661">
        <f>IF($BE$3="４週",BB36/4,IF($BE$3="暦月",(BB36/($BE$8/7)),""))</f>
        <v>40</v>
      </c>
      <c r="BE36" s="660"/>
      <c r="BF36" s="656"/>
      <c r="BG36" s="657"/>
      <c r="BH36" s="657"/>
      <c r="BI36" s="657"/>
      <c r="BJ36" s="658"/>
    </row>
    <row r="37" spans="2:62" ht="20.25" customHeight="1" x14ac:dyDescent="0.2">
      <c r="B37" s="604">
        <f>B35+1</f>
        <v>11</v>
      </c>
      <c r="C37" s="606" t="s">
        <v>224</v>
      </c>
      <c r="D37" s="607"/>
      <c r="E37" s="130"/>
      <c r="F37" s="131"/>
      <c r="G37" s="130"/>
      <c r="H37" s="131"/>
      <c r="I37" s="610" t="s">
        <v>195</v>
      </c>
      <c r="J37" s="611"/>
      <c r="K37" s="614" t="s">
        <v>196</v>
      </c>
      <c r="L37" s="615"/>
      <c r="M37" s="615"/>
      <c r="N37" s="607"/>
      <c r="O37" s="618" t="s">
        <v>228</v>
      </c>
      <c r="P37" s="619"/>
      <c r="Q37" s="619"/>
      <c r="R37" s="619"/>
      <c r="S37" s="620"/>
      <c r="T37" s="150" t="s">
        <v>198</v>
      </c>
      <c r="U37" s="151"/>
      <c r="V37" s="152"/>
      <c r="W37" s="143"/>
      <c r="X37" s="144" t="s">
        <v>218</v>
      </c>
      <c r="Y37" s="144" t="s">
        <v>219</v>
      </c>
      <c r="Z37" s="144" t="s">
        <v>221</v>
      </c>
      <c r="AA37" s="144" t="s">
        <v>220</v>
      </c>
      <c r="AB37" s="144"/>
      <c r="AC37" s="145" t="s">
        <v>221</v>
      </c>
      <c r="AD37" s="143" t="s">
        <v>221</v>
      </c>
      <c r="AE37" s="144"/>
      <c r="AF37" s="144" t="s">
        <v>218</v>
      </c>
      <c r="AG37" s="144" t="s">
        <v>219</v>
      </c>
      <c r="AH37" s="144" t="s">
        <v>221</v>
      </c>
      <c r="AI37" s="144" t="s">
        <v>220</v>
      </c>
      <c r="AJ37" s="145"/>
      <c r="AK37" s="143" t="s">
        <v>221</v>
      </c>
      <c r="AL37" s="144" t="s">
        <v>220</v>
      </c>
      <c r="AM37" s="144"/>
      <c r="AN37" s="144" t="s">
        <v>218</v>
      </c>
      <c r="AO37" s="144" t="s">
        <v>219</v>
      </c>
      <c r="AP37" s="144" t="s">
        <v>221</v>
      </c>
      <c r="AQ37" s="145"/>
      <c r="AR37" s="143"/>
      <c r="AS37" s="144" t="s">
        <v>221</v>
      </c>
      <c r="AT37" s="144" t="s">
        <v>220</v>
      </c>
      <c r="AU37" s="144"/>
      <c r="AV37" s="144" t="s">
        <v>218</v>
      </c>
      <c r="AW37" s="144" t="s">
        <v>219</v>
      </c>
      <c r="AX37" s="145" t="s">
        <v>221</v>
      </c>
      <c r="AY37" s="143"/>
      <c r="AZ37" s="144"/>
      <c r="BA37" s="146"/>
      <c r="BB37" s="624"/>
      <c r="BC37" s="625"/>
      <c r="BD37" s="626"/>
      <c r="BE37" s="627"/>
      <c r="BF37" s="628"/>
      <c r="BG37" s="629"/>
      <c r="BH37" s="629"/>
      <c r="BI37" s="629"/>
      <c r="BJ37" s="630"/>
    </row>
    <row r="38" spans="2:62" ht="20.25" customHeight="1" x14ac:dyDescent="0.2">
      <c r="B38" s="637"/>
      <c r="C38" s="650"/>
      <c r="D38" s="651"/>
      <c r="E38" s="130"/>
      <c r="F38" s="131" t="str">
        <f>C37</f>
        <v>介護職員</v>
      </c>
      <c r="G38" s="130"/>
      <c r="H38" s="131" t="str">
        <f>I37</f>
        <v>A</v>
      </c>
      <c r="I38" s="652"/>
      <c r="J38" s="653"/>
      <c r="K38" s="654"/>
      <c r="L38" s="655"/>
      <c r="M38" s="655"/>
      <c r="N38" s="651"/>
      <c r="O38" s="618"/>
      <c r="P38" s="619"/>
      <c r="Q38" s="619"/>
      <c r="R38" s="619"/>
      <c r="S38" s="620"/>
      <c r="T38" s="147" t="s">
        <v>201</v>
      </c>
      <c r="U38" s="148"/>
      <c r="V38" s="149"/>
      <c r="W38" s="135" t="str">
        <f>IF(W37="","",VLOOKUP(W37,'【記載例】シフト記号表（勤務時間帯）'!$C$6:$L$47,10,FALSE))</f>
        <v/>
      </c>
      <c r="X38" s="136">
        <f>IF(X37="","",VLOOKUP(X37,'【記載例】シフト記号表（勤務時間帯）'!$C$6:$L$47,10,FALSE))</f>
        <v>8</v>
      </c>
      <c r="Y38" s="136">
        <f>IF(Y37="","",VLOOKUP(Y37,'【記載例】シフト記号表（勤務時間帯）'!$C$6:$L$47,10,FALSE))</f>
        <v>8</v>
      </c>
      <c r="Z38" s="136">
        <f>IF(Z37="","",VLOOKUP(Z37,'【記載例】シフト記号表（勤務時間帯）'!$C$6:$L$47,10,FALSE))</f>
        <v>8</v>
      </c>
      <c r="AA38" s="136">
        <f>IF(AA37="","",VLOOKUP(AA37,'【記載例】シフト記号表（勤務時間帯）'!$C$6:$L$47,10,FALSE))</f>
        <v>7.9999999999999982</v>
      </c>
      <c r="AB38" s="136" t="str">
        <f>IF(AB37="","",VLOOKUP(AB37,'【記載例】シフト記号表（勤務時間帯）'!$C$6:$L$47,10,FALSE))</f>
        <v/>
      </c>
      <c r="AC38" s="137">
        <f>IF(AC37="","",VLOOKUP(AC37,'【記載例】シフト記号表（勤務時間帯）'!$C$6:$L$47,10,FALSE))</f>
        <v>8</v>
      </c>
      <c r="AD38" s="135">
        <f>IF(AD37="","",VLOOKUP(AD37,'【記載例】シフト記号表（勤務時間帯）'!$C$6:$L$47,10,FALSE))</f>
        <v>8</v>
      </c>
      <c r="AE38" s="136" t="str">
        <f>IF(AE37="","",VLOOKUP(AE37,'【記載例】シフト記号表（勤務時間帯）'!$C$6:$L$47,10,FALSE))</f>
        <v/>
      </c>
      <c r="AF38" s="136">
        <f>IF(AF37="","",VLOOKUP(AF37,'【記載例】シフト記号表（勤務時間帯）'!$C$6:$L$47,10,FALSE))</f>
        <v>8</v>
      </c>
      <c r="AG38" s="136">
        <f>IF(AG37="","",VLOOKUP(AG37,'【記載例】シフト記号表（勤務時間帯）'!$C$6:$L$47,10,FALSE))</f>
        <v>8</v>
      </c>
      <c r="AH38" s="136">
        <f>IF(AH37="","",VLOOKUP(AH37,'【記載例】シフト記号表（勤務時間帯）'!$C$6:$L$47,10,FALSE))</f>
        <v>8</v>
      </c>
      <c r="AI38" s="136">
        <f>IF(AI37="","",VLOOKUP(AI37,'【記載例】シフト記号表（勤務時間帯）'!$C$6:$L$47,10,FALSE))</f>
        <v>7.9999999999999982</v>
      </c>
      <c r="AJ38" s="137" t="str">
        <f>IF(AJ37="","",VLOOKUP(AJ37,'【記載例】シフト記号表（勤務時間帯）'!$C$6:$L$47,10,FALSE))</f>
        <v/>
      </c>
      <c r="AK38" s="135">
        <f>IF(AK37="","",VLOOKUP(AK37,'【記載例】シフト記号表（勤務時間帯）'!$C$6:$L$47,10,FALSE))</f>
        <v>8</v>
      </c>
      <c r="AL38" s="136">
        <f>IF(AL37="","",VLOOKUP(AL37,'【記載例】シフト記号表（勤務時間帯）'!$C$6:$L$47,10,FALSE))</f>
        <v>7.9999999999999982</v>
      </c>
      <c r="AM38" s="136" t="str">
        <f>IF(AM37="","",VLOOKUP(AM37,'【記載例】シフト記号表（勤務時間帯）'!$C$6:$L$47,10,FALSE))</f>
        <v/>
      </c>
      <c r="AN38" s="136">
        <f>IF(AN37="","",VLOOKUP(AN37,'【記載例】シフト記号表（勤務時間帯）'!$C$6:$L$47,10,FALSE))</f>
        <v>8</v>
      </c>
      <c r="AO38" s="136">
        <f>IF(AO37="","",VLOOKUP(AO37,'【記載例】シフト記号表（勤務時間帯）'!$C$6:$L$47,10,FALSE))</f>
        <v>8</v>
      </c>
      <c r="AP38" s="136">
        <f>IF(AP37="","",VLOOKUP(AP37,'【記載例】シフト記号表（勤務時間帯）'!$C$6:$L$47,10,FALSE))</f>
        <v>8</v>
      </c>
      <c r="AQ38" s="137" t="str">
        <f>IF(AQ37="","",VLOOKUP(AQ37,'【記載例】シフト記号表（勤務時間帯）'!$C$6:$L$47,10,FALSE))</f>
        <v/>
      </c>
      <c r="AR38" s="135" t="str">
        <f>IF(AR37="","",VLOOKUP(AR37,'【記載例】シフト記号表（勤務時間帯）'!$C$6:$L$47,10,FALSE))</f>
        <v/>
      </c>
      <c r="AS38" s="136">
        <f>IF(AS37="","",VLOOKUP(AS37,'【記載例】シフト記号表（勤務時間帯）'!$C$6:$L$47,10,FALSE))</f>
        <v>8</v>
      </c>
      <c r="AT38" s="136">
        <f>IF(AT37="","",VLOOKUP(AT37,'【記載例】シフト記号表（勤務時間帯）'!$C$6:$L$47,10,FALSE))</f>
        <v>7.9999999999999982</v>
      </c>
      <c r="AU38" s="136" t="str">
        <f>IF(AU37="","",VLOOKUP(AU37,'【記載例】シフト記号表（勤務時間帯）'!$C$6:$L$47,10,FALSE))</f>
        <v/>
      </c>
      <c r="AV38" s="136">
        <f>IF(AV37="","",VLOOKUP(AV37,'【記載例】シフト記号表（勤務時間帯）'!$C$6:$L$47,10,FALSE))</f>
        <v>8</v>
      </c>
      <c r="AW38" s="136">
        <f>IF(AW37="","",VLOOKUP(AW37,'【記載例】シフト記号表（勤務時間帯）'!$C$6:$L$47,10,FALSE))</f>
        <v>8</v>
      </c>
      <c r="AX38" s="137">
        <f>IF(AX37="","",VLOOKUP(AX37,'【記載例】シフト記号表（勤務時間帯）'!$C$6:$L$47,10,FALSE))</f>
        <v>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659">
        <f>IF($BE$3="４週",SUM(W38:AX38),IF($BE$3="暦月",SUM(W38:BA38),""))</f>
        <v>160</v>
      </c>
      <c r="BC38" s="660"/>
      <c r="BD38" s="661">
        <f>IF($BE$3="４週",BB38/4,IF($BE$3="暦月",(BB38/($BE$8/7)),""))</f>
        <v>40</v>
      </c>
      <c r="BE38" s="660"/>
      <c r="BF38" s="656"/>
      <c r="BG38" s="657"/>
      <c r="BH38" s="657"/>
      <c r="BI38" s="657"/>
      <c r="BJ38" s="658"/>
    </row>
    <row r="39" spans="2:62" ht="20.25" customHeight="1" x14ac:dyDescent="0.2">
      <c r="B39" s="604">
        <f>B37+1</f>
        <v>12</v>
      </c>
      <c r="C39" s="606" t="s">
        <v>224</v>
      </c>
      <c r="D39" s="607"/>
      <c r="E39" s="130"/>
      <c r="F39" s="131"/>
      <c r="G39" s="130"/>
      <c r="H39" s="131"/>
      <c r="I39" s="610" t="s">
        <v>195</v>
      </c>
      <c r="J39" s="611"/>
      <c r="K39" s="614" t="s">
        <v>196</v>
      </c>
      <c r="L39" s="615"/>
      <c r="M39" s="615"/>
      <c r="N39" s="607"/>
      <c r="O39" s="618" t="s">
        <v>229</v>
      </c>
      <c r="P39" s="619"/>
      <c r="Q39" s="619"/>
      <c r="R39" s="619"/>
      <c r="S39" s="620"/>
      <c r="T39" s="150" t="s">
        <v>198</v>
      </c>
      <c r="U39" s="151"/>
      <c r="V39" s="152"/>
      <c r="W39" s="143" t="s">
        <v>221</v>
      </c>
      <c r="X39" s="144"/>
      <c r="Y39" s="144" t="s">
        <v>218</v>
      </c>
      <c r="Z39" s="144" t="s">
        <v>219</v>
      </c>
      <c r="AA39" s="144" t="s">
        <v>221</v>
      </c>
      <c r="AB39" s="144" t="s">
        <v>220</v>
      </c>
      <c r="AC39" s="145"/>
      <c r="AD39" s="143" t="s">
        <v>220</v>
      </c>
      <c r="AE39" s="144" t="s">
        <v>221</v>
      </c>
      <c r="AF39" s="144"/>
      <c r="AG39" s="144" t="s">
        <v>218</v>
      </c>
      <c r="AH39" s="144" t="s">
        <v>219</v>
      </c>
      <c r="AI39" s="144" t="s">
        <v>221</v>
      </c>
      <c r="AJ39" s="145"/>
      <c r="AK39" s="143" t="s">
        <v>220</v>
      </c>
      <c r="AL39" s="144" t="s">
        <v>221</v>
      </c>
      <c r="AM39" s="144"/>
      <c r="AN39" s="144"/>
      <c r="AO39" s="144" t="s">
        <v>218</v>
      </c>
      <c r="AP39" s="144" t="s">
        <v>219</v>
      </c>
      <c r="AQ39" s="145" t="s">
        <v>220</v>
      </c>
      <c r="AR39" s="143" t="s">
        <v>220</v>
      </c>
      <c r="AS39" s="144"/>
      <c r="AT39" s="144" t="s">
        <v>221</v>
      </c>
      <c r="AU39" s="144" t="s">
        <v>220</v>
      </c>
      <c r="AV39" s="144"/>
      <c r="AW39" s="144" t="s">
        <v>218</v>
      </c>
      <c r="AX39" s="145" t="s">
        <v>219</v>
      </c>
      <c r="AY39" s="143"/>
      <c r="AZ39" s="144"/>
      <c r="BA39" s="146"/>
      <c r="BB39" s="624"/>
      <c r="BC39" s="625"/>
      <c r="BD39" s="626"/>
      <c r="BE39" s="627"/>
      <c r="BF39" s="628"/>
      <c r="BG39" s="629"/>
      <c r="BH39" s="629"/>
      <c r="BI39" s="629"/>
      <c r="BJ39" s="630"/>
    </row>
    <row r="40" spans="2:62" ht="20.25" customHeight="1" x14ac:dyDescent="0.2">
      <c r="B40" s="637"/>
      <c r="C40" s="650"/>
      <c r="D40" s="651"/>
      <c r="E40" s="130"/>
      <c r="F40" s="131" t="str">
        <f>C39</f>
        <v>介護職員</v>
      </c>
      <c r="G40" s="130"/>
      <c r="H40" s="131" t="str">
        <f>I39</f>
        <v>A</v>
      </c>
      <c r="I40" s="652"/>
      <c r="J40" s="653"/>
      <c r="K40" s="654"/>
      <c r="L40" s="655"/>
      <c r="M40" s="655"/>
      <c r="N40" s="651"/>
      <c r="O40" s="618"/>
      <c r="P40" s="619"/>
      <c r="Q40" s="619"/>
      <c r="R40" s="619"/>
      <c r="S40" s="620"/>
      <c r="T40" s="147" t="s">
        <v>201</v>
      </c>
      <c r="U40" s="148"/>
      <c r="V40" s="149"/>
      <c r="W40" s="135">
        <f>IF(W39="","",VLOOKUP(W39,'【記載例】シフト記号表（勤務時間帯）'!$C$6:$L$47,10,FALSE))</f>
        <v>8</v>
      </c>
      <c r="X40" s="136" t="str">
        <f>IF(X39="","",VLOOKUP(X39,'【記載例】シフト記号表（勤務時間帯）'!$C$6:$L$47,10,FALSE))</f>
        <v/>
      </c>
      <c r="Y40" s="136">
        <f>IF(Y39="","",VLOOKUP(Y39,'【記載例】シフト記号表（勤務時間帯）'!$C$6:$L$47,10,FALSE))</f>
        <v>8</v>
      </c>
      <c r="Z40" s="136">
        <f>IF(Z39="","",VLOOKUP(Z39,'【記載例】シフト記号表（勤務時間帯）'!$C$6:$L$47,10,FALSE))</f>
        <v>8</v>
      </c>
      <c r="AA40" s="136">
        <f>IF(AA39="","",VLOOKUP(AA39,'【記載例】シフト記号表（勤務時間帯）'!$C$6:$L$47,10,FALSE))</f>
        <v>8</v>
      </c>
      <c r="AB40" s="136">
        <f>IF(AB39="","",VLOOKUP(AB39,'【記載例】シフト記号表（勤務時間帯）'!$C$6:$L$47,10,FALSE))</f>
        <v>7.9999999999999982</v>
      </c>
      <c r="AC40" s="137" t="str">
        <f>IF(AC39="","",VLOOKUP(AC39,'【記載例】シフト記号表（勤務時間帯）'!$C$6:$L$47,10,FALSE))</f>
        <v/>
      </c>
      <c r="AD40" s="135">
        <f>IF(AD39="","",VLOOKUP(AD39,'【記載例】シフト記号表（勤務時間帯）'!$C$6:$L$47,10,FALSE))</f>
        <v>7.9999999999999982</v>
      </c>
      <c r="AE40" s="136">
        <f>IF(AE39="","",VLOOKUP(AE39,'【記載例】シフト記号表（勤務時間帯）'!$C$6:$L$47,10,FALSE))</f>
        <v>8</v>
      </c>
      <c r="AF40" s="136" t="str">
        <f>IF(AF39="","",VLOOKUP(AF39,'【記載例】シフト記号表（勤務時間帯）'!$C$6:$L$47,10,FALSE))</f>
        <v/>
      </c>
      <c r="AG40" s="136">
        <f>IF(AG39="","",VLOOKUP(AG39,'【記載例】シフト記号表（勤務時間帯）'!$C$6:$L$47,10,FALSE))</f>
        <v>8</v>
      </c>
      <c r="AH40" s="136">
        <f>IF(AH39="","",VLOOKUP(AH39,'【記載例】シフト記号表（勤務時間帯）'!$C$6:$L$47,10,FALSE))</f>
        <v>8</v>
      </c>
      <c r="AI40" s="136">
        <f>IF(AI39="","",VLOOKUP(AI39,'【記載例】シフト記号表（勤務時間帯）'!$C$6:$L$47,10,FALSE))</f>
        <v>8</v>
      </c>
      <c r="AJ40" s="137" t="str">
        <f>IF(AJ39="","",VLOOKUP(AJ39,'【記載例】シフト記号表（勤務時間帯）'!$C$6:$L$47,10,FALSE))</f>
        <v/>
      </c>
      <c r="AK40" s="135">
        <f>IF(AK39="","",VLOOKUP(AK39,'【記載例】シフト記号表（勤務時間帯）'!$C$6:$L$47,10,FALSE))</f>
        <v>7.9999999999999982</v>
      </c>
      <c r="AL40" s="136">
        <f>IF(AL39="","",VLOOKUP(AL39,'【記載例】シフト記号表（勤務時間帯）'!$C$6:$L$47,10,FALSE))</f>
        <v>8</v>
      </c>
      <c r="AM40" s="136" t="str">
        <f>IF(AM39="","",VLOOKUP(AM39,'【記載例】シフト記号表（勤務時間帯）'!$C$6:$L$47,10,FALSE))</f>
        <v/>
      </c>
      <c r="AN40" s="136" t="str">
        <f>IF(AN39="","",VLOOKUP(AN39,'【記載例】シフト記号表（勤務時間帯）'!$C$6:$L$47,10,FALSE))</f>
        <v/>
      </c>
      <c r="AO40" s="136">
        <f>IF(AO39="","",VLOOKUP(AO39,'【記載例】シフト記号表（勤務時間帯）'!$C$6:$L$47,10,FALSE))</f>
        <v>8</v>
      </c>
      <c r="AP40" s="136">
        <f>IF(AP39="","",VLOOKUP(AP39,'【記載例】シフト記号表（勤務時間帯）'!$C$6:$L$47,10,FALSE))</f>
        <v>8</v>
      </c>
      <c r="AQ40" s="137">
        <f>IF(AQ39="","",VLOOKUP(AQ39,'【記載例】シフト記号表（勤務時間帯）'!$C$6:$L$47,10,FALSE))</f>
        <v>7.9999999999999982</v>
      </c>
      <c r="AR40" s="135">
        <f>IF(AR39="","",VLOOKUP(AR39,'【記載例】シフト記号表（勤務時間帯）'!$C$6:$L$47,10,FALSE))</f>
        <v>7.9999999999999982</v>
      </c>
      <c r="AS40" s="136" t="str">
        <f>IF(AS39="","",VLOOKUP(AS39,'【記載例】シフト記号表（勤務時間帯）'!$C$6:$L$47,10,FALSE))</f>
        <v/>
      </c>
      <c r="AT40" s="136">
        <f>IF(AT39="","",VLOOKUP(AT39,'【記載例】シフト記号表（勤務時間帯）'!$C$6:$L$47,10,FALSE))</f>
        <v>8</v>
      </c>
      <c r="AU40" s="136">
        <f>IF(AU39="","",VLOOKUP(AU39,'【記載例】シフト記号表（勤務時間帯）'!$C$6:$L$47,10,FALSE))</f>
        <v>7.9999999999999982</v>
      </c>
      <c r="AV40" s="136" t="str">
        <f>IF(AV39="","",VLOOKUP(AV39,'【記載例】シフト記号表（勤務時間帯）'!$C$6:$L$47,10,FALSE))</f>
        <v/>
      </c>
      <c r="AW40" s="136">
        <f>IF(AW39="","",VLOOKUP(AW39,'【記載例】シフト記号表（勤務時間帯）'!$C$6:$L$47,10,FALSE))</f>
        <v>8</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659">
        <f>IF($BE$3="４週",SUM(W40:AX40),IF($BE$3="暦月",SUM(W40:BA40),""))</f>
        <v>160</v>
      </c>
      <c r="BC40" s="660"/>
      <c r="BD40" s="661">
        <f>IF($BE$3="４週",BB40/4,IF($BE$3="暦月",(BB40/($BE$8/7)),""))</f>
        <v>40</v>
      </c>
      <c r="BE40" s="660"/>
      <c r="BF40" s="656"/>
      <c r="BG40" s="657"/>
      <c r="BH40" s="657"/>
      <c r="BI40" s="657"/>
      <c r="BJ40" s="658"/>
    </row>
    <row r="41" spans="2:62" ht="20.25" customHeight="1" x14ac:dyDescent="0.2">
      <c r="B41" s="604">
        <f>B39+1</f>
        <v>13</v>
      </c>
      <c r="C41" s="606" t="s">
        <v>224</v>
      </c>
      <c r="D41" s="607"/>
      <c r="E41" s="130"/>
      <c r="F41" s="131"/>
      <c r="G41" s="130"/>
      <c r="H41" s="131"/>
      <c r="I41" s="610" t="s">
        <v>195</v>
      </c>
      <c r="J41" s="611"/>
      <c r="K41" s="614" t="s">
        <v>196</v>
      </c>
      <c r="L41" s="615"/>
      <c r="M41" s="615"/>
      <c r="N41" s="607"/>
      <c r="O41" s="618" t="s">
        <v>230</v>
      </c>
      <c r="P41" s="619"/>
      <c r="Q41" s="619"/>
      <c r="R41" s="619"/>
      <c r="S41" s="620"/>
      <c r="T41" s="150" t="s">
        <v>198</v>
      </c>
      <c r="U41" s="151"/>
      <c r="V41" s="152"/>
      <c r="W41" s="143" t="s">
        <v>220</v>
      </c>
      <c r="X41" s="144" t="s">
        <v>221</v>
      </c>
      <c r="Y41" s="144"/>
      <c r="Z41" s="144" t="s">
        <v>218</v>
      </c>
      <c r="AA41" s="144" t="s">
        <v>219</v>
      </c>
      <c r="AB41" s="144"/>
      <c r="AC41" s="145" t="s">
        <v>220</v>
      </c>
      <c r="AD41" s="143" t="s">
        <v>221</v>
      </c>
      <c r="AE41" s="144" t="s">
        <v>221</v>
      </c>
      <c r="AF41" s="144" t="s">
        <v>220</v>
      </c>
      <c r="AG41" s="144"/>
      <c r="AH41" s="144" t="s">
        <v>218</v>
      </c>
      <c r="AI41" s="144" t="s">
        <v>219</v>
      </c>
      <c r="AJ41" s="145"/>
      <c r="AK41" s="143" t="s">
        <v>221</v>
      </c>
      <c r="AL41" s="144"/>
      <c r="AM41" s="144" t="s">
        <v>221</v>
      </c>
      <c r="AN41" s="144" t="s">
        <v>221</v>
      </c>
      <c r="AO41" s="144"/>
      <c r="AP41" s="144" t="s">
        <v>218</v>
      </c>
      <c r="AQ41" s="145" t="s">
        <v>219</v>
      </c>
      <c r="AR41" s="143" t="s">
        <v>221</v>
      </c>
      <c r="AS41" s="144" t="s">
        <v>220</v>
      </c>
      <c r="AT41" s="144"/>
      <c r="AU41" s="144" t="s">
        <v>221</v>
      </c>
      <c r="AV41" s="144" t="s">
        <v>231</v>
      </c>
      <c r="AW41" s="144"/>
      <c r="AX41" s="145" t="s">
        <v>218</v>
      </c>
      <c r="AY41" s="143"/>
      <c r="AZ41" s="144"/>
      <c r="BA41" s="146"/>
      <c r="BB41" s="624"/>
      <c r="BC41" s="625"/>
      <c r="BD41" s="626"/>
      <c r="BE41" s="627"/>
      <c r="BF41" s="628"/>
      <c r="BG41" s="629"/>
      <c r="BH41" s="629"/>
      <c r="BI41" s="629"/>
      <c r="BJ41" s="630"/>
    </row>
    <row r="42" spans="2:62" ht="20.25" customHeight="1" x14ac:dyDescent="0.2">
      <c r="B42" s="637"/>
      <c r="C42" s="650"/>
      <c r="D42" s="651"/>
      <c r="E42" s="130"/>
      <c r="F42" s="131" t="str">
        <f>C41</f>
        <v>介護職員</v>
      </c>
      <c r="G42" s="130"/>
      <c r="H42" s="131" t="str">
        <f>I41</f>
        <v>A</v>
      </c>
      <c r="I42" s="652"/>
      <c r="J42" s="653"/>
      <c r="K42" s="654"/>
      <c r="L42" s="655"/>
      <c r="M42" s="655"/>
      <c r="N42" s="651"/>
      <c r="O42" s="618"/>
      <c r="P42" s="619"/>
      <c r="Q42" s="619"/>
      <c r="R42" s="619"/>
      <c r="S42" s="620"/>
      <c r="T42" s="147" t="s">
        <v>201</v>
      </c>
      <c r="U42" s="148"/>
      <c r="V42" s="149"/>
      <c r="W42" s="135">
        <f>IF(W41="","",VLOOKUP(W41,'【記載例】シフト記号表（勤務時間帯）'!$C$6:$L$47,10,FALSE))</f>
        <v>7.9999999999999982</v>
      </c>
      <c r="X42" s="136">
        <f>IF(X41="","",VLOOKUP(X41,'【記載例】シフト記号表（勤務時間帯）'!$C$6:$L$47,10,FALSE))</f>
        <v>8</v>
      </c>
      <c r="Y42" s="136" t="str">
        <f>IF(Y41="","",VLOOKUP(Y41,'【記載例】シフト記号表（勤務時間帯）'!$C$6:$L$47,10,FALSE))</f>
        <v/>
      </c>
      <c r="Z42" s="136">
        <f>IF(Z41="","",VLOOKUP(Z41,'【記載例】シフト記号表（勤務時間帯）'!$C$6:$L$47,10,FALSE))</f>
        <v>8</v>
      </c>
      <c r="AA42" s="136">
        <f>IF(AA41="","",VLOOKUP(AA41,'【記載例】シフト記号表（勤務時間帯）'!$C$6:$L$47,10,FALSE))</f>
        <v>8</v>
      </c>
      <c r="AB42" s="136" t="str">
        <f>IF(AB41="","",VLOOKUP(AB41,'【記載例】シフト記号表（勤務時間帯）'!$C$6:$L$47,10,FALSE))</f>
        <v/>
      </c>
      <c r="AC42" s="137">
        <f>IF(AC41="","",VLOOKUP(AC41,'【記載例】シフト記号表（勤務時間帯）'!$C$6:$L$47,10,FALSE))</f>
        <v>7.9999999999999982</v>
      </c>
      <c r="AD42" s="135">
        <f>IF(AD41="","",VLOOKUP(AD41,'【記載例】シフト記号表（勤務時間帯）'!$C$6:$L$47,10,FALSE))</f>
        <v>8</v>
      </c>
      <c r="AE42" s="136">
        <f>IF(AE41="","",VLOOKUP(AE41,'【記載例】シフト記号表（勤務時間帯）'!$C$6:$L$47,10,FALSE))</f>
        <v>8</v>
      </c>
      <c r="AF42" s="136">
        <f>IF(AF41="","",VLOOKUP(AF41,'【記載例】シフト記号表（勤務時間帯）'!$C$6:$L$47,10,FALSE))</f>
        <v>7.9999999999999982</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t="str">
        <f>IF(AJ41="","",VLOOKUP(AJ41,'【記載例】シフト記号表（勤務時間帯）'!$C$6:$L$47,10,FALSE))</f>
        <v/>
      </c>
      <c r="AK42" s="135">
        <f>IF(AK41="","",VLOOKUP(AK41,'【記載例】シフト記号表（勤務時間帯）'!$C$6:$L$47,10,FALSE))</f>
        <v>8</v>
      </c>
      <c r="AL42" s="136" t="str">
        <f>IF(AL41="","",VLOOKUP(AL41,'【記載例】シフト記号表（勤務時間帯）'!$C$6:$L$47,10,FALSE))</f>
        <v/>
      </c>
      <c r="AM42" s="136">
        <f>IF(AM41="","",VLOOKUP(AM41,'【記載例】シフト記号表（勤務時間帯）'!$C$6:$L$47,10,FALSE))</f>
        <v>8</v>
      </c>
      <c r="AN42" s="136">
        <f>IF(AN41="","",VLOOKUP(AN41,'【記載例】シフト記号表（勤務時間帯）'!$C$6:$L$47,10,FALSE))</f>
        <v>8</v>
      </c>
      <c r="AO42" s="136" t="str">
        <f>IF(AO41="","",VLOOKUP(AO41,'【記載例】シフト記号表（勤務時間帯）'!$C$6:$L$47,10,FALSE))</f>
        <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7.9999999999999982</v>
      </c>
      <c r="AT42" s="136" t="str">
        <f>IF(AT41="","",VLOOKUP(AT41,'【記載例】シフト記号表（勤務時間帯）'!$C$6:$L$47,10,FALSE))</f>
        <v/>
      </c>
      <c r="AU42" s="136">
        <f>IF(AU41="","",VLOOKUP(AU41,'【記載例】シフト記号表（勤務時間帯）'!$C$6:$L$47,10,FALSE))</f>
        <v>8</v>
      </c>
      <c r="AV42" s="136">
        <f>IF(AV41="","",VLOOKUP(AV41,'【記載例】シフト記号表（勤務時間帯）'!$C$6:$L$47,10,FALSE))</f>
        <v>8</v>
      </c>
      <c r="AW42" s="136" t="str">
        <f>IF(AW41="","",VLOOKUP(AW41,'【記載例】シフト記号表（勤務時間帯）'!$C$6:$L$47,10,FALSE))</f>
        <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659">
        <f>IF($BE$3="４週",SUM(W42:AX42),IF($BE$3="暦月",SUM(W42:BA42),""))</f>
        <v>160</v>
      </c>
      <c r="BC42" s="660"/>
      <c r="BD42" s="661">
        <f>IF($BE$3="４週",BB42/4,IF($BE$3="暦月",(BB42/($BE$8/7)),""))</f>
        <v>40</v>
      </c>
      <c r="BE42" s="660"/>
      <c r="BF42" s="656"/>
      <c r="BG42" s="657"/>
      <c r="BH42" s="657"/>
      <c r="BI42" s="657"/>
      <c r="BJ42" s="658"/>
    </row>
    <row r="43" spans="2:62" ht="20.25" customHeight="1" x14ac:dyDescent="0.2">
      <c r="B43" s="604">
        <f>B41+1</f>
        <v>14</v>
      </c>
      <c r="C43" s="606" t="s">
        <v>224</v>
      </c>
      <c r="D43" s="607"/>
      <c r="E43" s="130"/>
      <c r="F43" s="131"/>
      <c r="G43" s="130"/>
      <c r="H43" s="131"/>
      <c r="I43" s="610" t="s">
        <v>232</v>
      </c>
      <c r="J43" s="611"/>
      <c r="K43" s="614" t="s">
        <v>196</v>
      </c>
      <c r="L43" s="615"/>
      <c r="M43" s="615"/>
      <c r="N43" s="607"/>
      <c r="O43" s="618" t="s">
        <v>233</v>
      </c>
      <c r="P43" s="619"/>
      <c r="Q43" s="619"/>
      <c r="R43" s="619"/>
      <c r="S43" s="620"/>
      <c r="T43" s="150" t="s">
        <v>198</v>
      </c>
      <c r="U43" s="151"/>
      <c r="V43" s="152"/>
      <c r="W43" s="143"/>
      <c r="X43" s="144" t="s">
        <v>220</v>
      </c>
      <c r="Y43" s="144" t="s">
        <v>221</v>
      </c>
      <c r="Z43" s="144"/>
      <c r="AA43" s="144" t="s">
        <v>221</v>
      </c>
      <c r="AB43" s="144" t="s">
        <v>221</v>
      </c>
      <c r="AC43" s="145"/>
      <c r="AD43" s="143"/>
      <c r="AE43" s="144" t="s">
        <v>220</v>
      </c>
      <c r="AF43" s="144" t="s">
        <v>221</v>
      </c>
      <c r="AG43" s="144" t="s">
        <v>221</v>
      </c>
      <c r="AH43" s="144"/>
      <c r="AI43" s="144"/>
      <c r="AJ43" s="145" t="s">
        <v>220</v>
      </c>
      <c r="AK43" s="143"/>
      <c r="AL43" s="144"/>
      <c r="AM43" s="144" t="s">
        <v>220</v>
      </c>
      <c r="AN43" s="144" t="s">
        <v>220</v>
      </c>
      <c r="AO43" s="144" t="s">
        <v>221</v>
      </c>
      <c r="AP43" s="144"/>
      <c r="AQ43" s="145" t="s">
        <v>221</v>
      </c>
      <c r="AR43" s="143"/>
      <c r="AS43" s="144" t="s">
        <v>221</v>
      </c>
      <c r="AT43" s="144" t="s">
        <v>221</v>
      </c>
      <c r="AU43" s="144"/>
      <c r="AV43" s="144" t="s">
        <v>221</v>
      </c>
      <c r="AW43" s="144" t="s">
        <v>220</v>
      </c>
      <c r="AX43" s="145"/>
      <c r="AY43" s="143"/>
      <c r="AZ43" s="144"/>
      <c r="BA43" s="146"/>
      <c r="BB43" s="624"/>
      <c r="BC43" s="625"/>
      <c r="BD43" s="626"/>
      <c r="BE43" s="627"/>
      <c r="BF43" s="628"/>
      <c r="BG43" s="629"/>
      <c r="BH43" s="629"/>
      <c r="BI43" s="629"/>
      <c r="BJ43" s="630"/>
    </row>
    <row r="44" spans="2:62" ht="20.25" customHeight="1" x14ac:dyDescent="0.2">
      <c r="B44" s="637"/>
      <c r="C44" s="650"/>
      <c r="D44" s="651"/>
      <c r="E44" s="130"/>
      <c r="F44" s="131" t="str">
        <f>C43</f>
        <v>介護職員</v>
      </c>
      <c r="G44" s="130"/>
      <c r="H44" s="131" t="str">
        <f>I43</f>
        <v>C</v>
      </c>
      <c r="I44" s="652"/>
      <c r="J44" s="653"/>
      <c r="K44" s="654"/>
      <c r="L44" s="655"/>
      <c r="M44" s="655"/>
      <c r="N44" s="651"/>
      <c r="O44" s="618"/>
      <c r="P44" s="619"/>
      <c r="Q44" s="619"/>
      <c r="R44" s="619"/>
      <c r="S44" s="620"/>
      <c r="T44" s="147" t="s">
        <v>201</v>
      </c>
      <c r="U44" s="148"/>
      <c r="V44" s="149"/>
      <c r="W44" s="135" t="str">
        <f>IF(W43="","",VLOOKUP(W43,'【記載例】シフト記号表（勤務時間帯）'!$C$6:$L$47,10,FALSE))</f>
        <v/>
      </c>
      <c r="X44" s="136">
        <f>IF(X43="","",VLOOKUP(X43,'【記載例】シフト記号表（勤務時間帯）'!$C$6:$L$47,10,FALSE))</f>
        <v>7.9999999999999982</v>
      </c>
      <c r="Y44" s="136">
        <f>IF(Y43="","",VLOOKUP(Y43,'【記載例】シフト記号表（勤務時間帯）'!$C$6:$L$47,10,FALSE))</f>
        <v>8</v>
      </c>
      <c r="Z44" s="136" t="str">
        <f>IF(Z43="","",VLOOKUP(Z43,'【記載例】シフト記号表（勤務時間帯）'!$C$6:$L$47,10,FALSE))</f>
        <v/>
      </c>
      <c r="AA44" s="136">
        <f>IF(AA43="","",VLOOKUP(AA43,'【記載例】シフト記号表（勤務時間帯）'!$C$6:$L$47,10,FALSE))</f>
        <v>8</v>
      </c>
      <c r="AB44" s="136">
        <f>IF(AB43="","",VLOOKUP(AB43,'【記載例】シフト記号表（勤務時間帯）'!$C$6:$L$47,10,FALSE))</f>
        <v>8</v>
      </c>
      <c r="AC44" s="137" t="str">
        <f>IF(AC43="","",VLOOKUP(AC43,'【記載例】シフト記号表（勤務時間帯）'!$C$6:$L$47,10,FALSE))</f>
        <v/>
      </c>
      <c r="AD44" s="135" t="str">
        <f>IF(AD43="","",VLOOKUP(AD43,'【記載例】シフト記号表（勤務時間帯）'!$C$6:$L$47,10,FALSE))</f>
        <v/>
      </c>
      <c r="AE44" s="136">
        <f>IF(AE43="","",VLOOKUP(AE43,'【記載例】シフト記号表（勤務時間帯）'!$C$6:$L$47,10,FALSE))</f>
        <v>7.9999999999999982</v>
      </c>
      <c r="AF44" s="136">
        <f>IF(AF43="","",VLOOKUP(AF43,'【記載例】シフト記号表（勤務時間帯）'!$C$6:$L$47,10,FALSE))</f>
        <v>8</v>
      </c>
      <c r="AG44" s="136">
        <f>IF(AG43="","",VLOOKUP(AG43,'【記載例】シフト記号表（勤務時間帯）'!$C$6:$L$47,10,FALSE))</f>
        <v>8</v>
      </c>
      <c r="AH44" s="136" t="str">
        <f>IF(AH43="","",VLOOKUP(AH43,'【記載例】シフト記号表（勤務時間帯）'!$C$6:$L$47,10,FALSE))</f>
        <v/>
      </c>
      <c r="AI44" s="136" t="str">
        <f>IF(AI43="","",VLOOKUP(AI43,'【記載例】シフト記号表（勤務時間帯）'!$C$6:$L$47,10,FALSE))</f>
        <v/>
      </c>
      <c r="AJ44" s="137">
        <f>IF(AJ43="","",VLOOKUP(AJ43,'【記載例】シフト記号表（勤務時間帯）'!$C$6:$L$47,10,FALSE))</f>
        <v>7.9999999999999982</v>
      </c>
      <c r="AK44" s="135" t="str">
        <f>IF(AK43="","",VLOOKUP(AK43,'【記載例】シフト記号表（勤務時間帯）'!$C$6:$L$47,10,FALSE))</f>
        <v/>
      </c>
      <c r="AL44" s="136" t="str">
        <f>IF(AL43="","",VLOOKUP(AL43,'【記載例】シフト記号表（勤務時間帯）'!$C$6:$L$47,10,FALSE))</f>
        <v/>
      </c>
      <c r="AM44" s="136">
        <f>IF(AM43="","",VLOOKUP(AM43,'【記載例】シフト記号表（勤務時間帯）'!$C$6:$L$47,10,FALSE))</f>
        <v>7.9999999999999982</v>
      </c>
      <c r="AN44" s="136">
        <f>IF(AN43="","",VLOOKUP(AN43,'【記載例】シフト記号表（勤務時間帯）'!$C$6:$L$47,10,FALSE))</f>
        <v>7.9999999999999982</v>
      </c>
      <c r="AO44" s="136">
        <f>IF(AO43="","",VLOOKUP(AO43,'【記載例】シフト記号表（勤務時間帯）'!$C$6:$L$47,10,FALSE))</f>
        <v>8</v>
      </c>
      <c r="AP44" s="136" t="str">
        <f>IF(AP43="","",VLOOKUP(AP43,'【記載例】シフト記号表（勤務時間帯）'!$C$6:$L$47,10,FALSE))</f>
        <v/>
      </c>
      <c r="AQ44" s="137">
        <f>IF(AQ43="","",VLOOKUP(AQ43,'【記載例】シフト記号表（勤務時間帯）'!$C$6:$L$47,10,FALSE))</f>
        <v>8</v>
      </c>
      <c r="AR44" s="135" t="str">
        <f>IF(AR43="","",VLOOKUP(AR43,'【記載例】シフト記号表（勤務時間帯）'!$C$6:$L$47,10,FALSE))</f>
        <v/>
      </c>
      <c r="AS44" s="136">
        <f>IF(AS43="","",VLOOKUP(AS43,'【記載例】シフト記号表（勤務時間帯）'!$C$6:$L$47,10,FALSE))</f>
        <v>8</v>
      </c>
      <c r="AT44" s="136">
        <f>IF(AT43="","",VLOOKUP(AT43,'【記載例】シフト記号表（勤務時間帯）'!$C$6:$L$47,10,FALSE))</f>
        <v>8</v>
      </c>
      <c r="AU44" s="136" t="str">
        <f>IF(AU43="","",VLOOKUP(AU43,'【記載例】シフト記号表（勤務時間帯）'!$C$6:$L$47,10,FALSE))</f>
        <v/>
      </c>
      <c r="AV44" s="136">
        <f>IF(AV43="","",VLOOKUP(AV43,'【記載例】シフト記号表（勤務時間帯）'!$C$6:$L$47,10,FALSE))</f>
        <v>8</v>
      </c>
      <c r="AW44" s="136">
        <f>IF(AW43="","",VLOOKUP(AW43,'【記載例】シフト記号表（勤務時間帯）'!$C$6:$L$47,10,FALSE))</f>
        <v>7.9999999999999982</v>
      </c>
      <c r="AX44" s="137" t="str">
        <f>IF(AX43="","",VLOOKUP(AX43,'【記載例】シフト記号表（勤務時間帯）'!$C$6:$L$47,10,FALSE))</f>
        <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659">
        <f>IF($BE$3="４週",SUM(W44:AX44),IF($BE$3="暦月",SUM(W44:BA44),""))</f>
        <v>128</v>
      </c>
      <c r="BC44" s="660"/>
      <c r="BD44" s="661">
        <f>IF($BE$3="４週",BB44/4,IF($BE$3="暦月",(BB44/($BE$8/7)),""))</f>
        <v>32</v>
      </c>
      <c r="BE44" s="660"/>
      <c r="BF44" s="656"/>
      <c r="BG44" s="657"/>
      <c r="BH44" s="657"/>
      <c r="BI44" s="657"/>
      <c r="BJ44" s="658"/>
    </row>
    <row r="45" spans="2:62" ht="20.25" customHeight="1" x14ac:dyDescent="0.2">
      <c r="B45" s="604">
        <f>B43+1</f>
        <v>15</v>
      </c>
      <c r="C45" s="606" t="s">
        <v>224</v>
      </c>
      <c r="D45" s="607"/>
      <c r="E45" s="130"/>
      <c r="F45" s="131"/>
      <c r="G45" s="130"/>
      <c r="H45" s="131"/>
      <c r="I45" s="610" t="s">
        <v>195</v>
      </c>
      <c r="J45" s="611"/>
      <c r="K45" s="614" t="s">
        <v>225</v>
      </c>
      <c r="L45" s="615"/>
      <c r="M45" s="615"/>
      <c r="N45" s="607"/>
      <c r="O45" s="618" t="s">
        <v>234</v>
      </c>
      <c r="P45" s="619"/>
      <c r="Q45" s="619"/>
      <c r="R45" s="619"/>
      <c r="S45" s="620"/>
      <c r="T45" s="150" t="s">
        <v>198</v>
      </c>
      <c r="U45" s="151"/>
      <c r="V45" s="152"/>
      <c r="W45" s="143" t="s">
        <v>221</v>
      </c>
      <c r="X45" s="144" t="s">
        <v>221</v>
      </c>
      <c r="Y45" s="144"/>
      <c r="Z45" s="144"/>
      <c r="AA45" s="144" t="s">
        <v>218</v>
      </c>
      <c r="AB45" s="144" t="s">
        <v>219</v>
      </c>
      <c r="AC45" s="145" t="s">
        <v>220</v>
      </c>
      <c r="AD45" s="143" t="s">
        <v>220</v>
      </c>
      <c r="AE45" s="144"/>
      <c r="AF45" s="144" t="s">
        <v>221</v>
      </c>
      <c r="AG45" s="144" t="s">
        <v>221</v>
      </c>
      <c r="AH45" s="144"/>
      <c r="AI45" s="144" t="s">
        <v>218</v>
      </c>
      <c r="AJ45" s="145" t="s">
        <v>219</v>
      </c>
      <c r="AK45" s="143" t="s">
        <v>220</v>
      </c>
      <c r="AL45" s="144" t="s">
        <v>220</v>
      </c>
      <c r="AM45" s="144"/>
      <c r="AN45" s="144" t="s">
        <v>221</v>
      </c>
      <c r="AO45" s="144"/>
      <c r="AP45" s="144"/>
      <c r="AQ45" s="145" t="s">
        <v>218</v>
      </c>
      <c r="AR45" s="143" t="s">
        <v>219</v>
      </c>
      <c r="AS45" s="144" t="s">
        <v>220</v>
      </c>
      <c r="AT45" s="144" t="s">
        <v>220</v>
      </c>
      <c r="AU45" s="144"/>
      <c r="AV45" s="144" t="s">
        <v>220</v>
      </c>
      <c r="AW45" s="144" t="s">
        <v>221</v>
      </c>
      <c r="AX45" s="145" t="s">
        <v>221</v>
      </c>
      <c r="AY45" s="143"/>
      <c r="AZ45" s="144"/>
      <c r="BA45" s="146"/>
      <c r="BB45" s="624"/>
      <c r="BC45" s="625"/>
      <c r="BD45" s="626"/>
      <c r="BE45" s="627"/>
      <c r="BF45" s="628"/>
      <c r="BG45" s="629"/>
      <c r="BH45" s="629"/>
      <c r="BI45" s="629"/>
      <c r="BJ45" s="630"/>
    </row>
    <row r="46" spans="2:62" ht="20.25" customHeight="1" x14ac:dyDescent="0.2">
      <c r="B46" s="637"/>
      <c r="C46" s="650"/>
      <c r="D46" s="651"/>
      <c r="E46" s="130"/>
      <c r="F46" s="131" t="str">
        <f>C45</f>
        <v>介護職員</v>
      </c>
      <c r="G46" s="130"/>
      <c r="H46" s="131" t="str">
        <f>I45</f>
        <v>A</v>
      </c>
      <c r="I46" s="652"/>
      <c r="J46" s="653"/>
      <c r="K46" s="654"/>
      <c r="L46" s="655"/>
      <c r="M46" s="655"/>
      <c r="N46" s="651"/>
      <c r="O46" s="618"/>
      <c r="P46" s="619"/>
      <c r="Q46" s="619"/>
      <c r="R46" s="619"/>
      <c r="S46" s="620"/>
      <c r="T46" s="147" t="s">
        <v>201</v>
      </c>
      <c r="U46" s="148"/>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7.9999999999999982</v>
      </c>
      <c r="AD46" s="135">
        <f>IF(AD45="","",VLOOKUP(AD45,'【記載例】シフト記号表（勤務時間帯）'!$C$6:$L$47,10,FALSE))</f>
        <v>7.9999999999999982</v>
      </c>
      <c r="AE46" s="136" t="str">
        <f>IF(AE45="","",VLOOKUP(AE45,'【記載例】シフト記号表（勤務時間帯）'!$C$6:$L$47,10,FALSE))</f>
        <v/>
      </c>
      <c r="AF46" s="136">
        <f>IF(AF45="","",VLOOKUP(AF45,'【記載例】シフト記号表（勤務時間帯）'!$C$6:$L$47,10,FALSE))</f>
        <v>8</v>
      </c>
      <c r="AG46" s="136">
        <f>IF(AG45="","",VLOOKUP(AG45,'【記載例】シフト記号表（勤務時間帯）'!$C$6:$L$47,10,FALSE))</f>
        <v>8</v>
      </c>
      <c r="AH46" s="136" t="str">
        <f>IF(AH45="","",VLOOKUP(AH45,'【記載例】シフト記号表（勤務時間帯）'!$C$6:$L$47,10,FALSE))</f>
        <v/>
      </c>
      <c r="AI46" s="136">
        <f>IF(AI45="","",VLOOKUP(AI45,'【記載例】シフト記号表（勤務時間帯）'!$C$6:$L$47,10,FALSE))</f>
        <v>8</v>
      </c>
      <c r="AJ46" s="137">
        <f>IF(AJ45="","",VLOOKUP(AJ45,'【記載例】シフト記号表（勤務時間帯）'!$C$6:$L$47,10,FALSE))</f>
        <v>8</v>
      </c>
      <c r="AK46" s="135">
        <f>IF(AK45="","",VLOOKUP(AK45,'【記載例】シフト記号表（勤務時間帯）'!$C$6:$L$47,10,FALSE))</f>
        <v>7.9999999999999982</v>
      </c>
      <c r="AL46" s="136">
        <f>IF(AL45="","",VLOOKUP(AL45,'【記載例】シフト記号表（勤務時間帯）'!$C$6:$L$47,10,FALSE))</f>
        <v>7.9999999999999982</v>
      </c>
      <c r="AM46" s="136" t="str">
        <f>IF(AM45="","",VLOOKUP(AM45,'【記載例】シフト記号表（勤務時間帯）'!$C$6:$L$47,10,FALSE))</f>
        <v/>
      </c>
      <c r="AN46" s="136">
        <f>IF(AN45="","",VLOOKUP(AN45,'【記載例】シフト記号表（勤務時間帯）'!$C$6:$L$47,10,FALSE))</f>
        <v>8</v>
      </c>
      <c r="AO46" s="136" t="str">
        <f>IF(AO45="","",VLOOKUP(AO45,'【記載例】シフト記号表（勤務時間帯）'!$C$6:$L$47,10,FALSE))</f>
        <v/>
      </c>
      <c r="AP46" s="136" t="str">
        <f>IF(AP45="","",VLOOKUP(AP45,'【記載例】シフト記号表（勤務時間帯）'!$C$6:$L$47,10,FALSE))</f>
        <v/>
      </c>
      <c r="AQ46" s="137">
        <f>IF(AQ45="","",VLOOKUP(AQ45,'【記載例】シフト記号表（勤務時間帯）'!$C$6:$L$47,10,FALSE))</f>
        <v>8</v>
      </c>
      <c r="AR46" s="135">
        <f>IF(AR45="","",VLOOKUP(AR45,'【記載例】シフト記号表（勤務時間帯）'!$C$6:$L$47,10,FALSE))</f>
        <v>8</v>
      </c>
      <c r="AS46" s="136">
        <f>IF(AS45="","",VLOOKUP(AS45,'【記載例】シフト記号表（勤務時間帯）'!$C$6:$L$47,10,FALSE))</f>
        <v>7.9999999999999982</v>
      </c>
      <c r="AT46" s="136">
        <f>IF(AT45="","",VLOOKUP(AT45,'【記載例】シフト記号表（勤務時間帯）'!$C$6:$L$47,10,FALSE))</f>
        <v>7.9999999999999982</v>
      </c>
      <c r="AU46" s="136" t="str">
        <f>IF(AU45="","",VLOOKUP(AU45,'【記載例】シフト記号表（勤務時間帯）'!$C$6:$L$47,10,FALSE))</f>
        <v/>
      </c>
      <c r="AV46" s="136">
        <f>IF(AV45="","",VLOOKUP(AV45,'【記載例】シフト記号表（勤務時間帯）'!$C$6:$L$47,10,FALSE))</f>
        <v>7.9999999999999982</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659">
        <f>IF($BE$3="４週",SUM(W46:AX46),IF($BE$3="暦月",SUM(W46:BA46),""))</f>
        <v>160</v>
      </c>
      <c r="BC46" s="660"/>
      <c r="BD46" s="661">
        <f>IF($BE$3="４週",BB46/4,IF($BE$3="暦月",(BB46/($BE$8/7)),""))</f>
        <v>40</v>
      </c>
      <c r="BE46" s="660"/>
      <c r="BF46" s="656"/>
      <c r="BG46" s="657"/>
      <c r="BH46" s="657"/>
      <c r="BI46" s="657"/>
      <c r="BJ46" s="658"/>
    </row>
    <row r="47" spans="2:62" ht="20.25" customHeight="1" x14ac:dyDescent="0.2">
      <c r="B47" s="604">
        <f>B45+1</f>
        <v>16</v>
      </c>
      <c r="C47" s="606" t="s">
        <v>224</v>
      </c>
      <c r="D47" s="607"/>
      <c r="E47" s="130"/>
      <c r="F47" s="131"/>
      <c r="G47" s="130"/>
      <c r="H47" s="131"/>
      <c r="I47" s="610" t="s">
        <v>195</v>
      </c>
      <c r="J47" s="611"/>
      <c r="K47" s="614" t="s">
        <v>196</v>
      </c>
      <c r="L47" s="615"/>
      <c r="M47" s="615"/>
      <c r="N47" s="607"/>
      <c r="O47" s="618" t="s">
        <v>235</v>
      </c>
      <c r="P47" s="619"/>
      <c r="Q47" s="619"/>
      <c r="R47" s="619"/>
      <c r="S47" s="620"/>
      <c r="T47" s="150" t="s">
        <v>198</v>
      </c>
      <c r="U47" s="151"/>
      <c r="V47" s="152"/>
      <c r="W47" s="143"/>
      <c r="X47" s="144" t="s">
        <v>220</v>
      </c>
      <c r="Y47" s="144" t="s">
        <v>221</v>
      </c>
      <c r="Z47" s="144" t="s">
        <v>221</v>
      </c>
      <c r="AA47" s="144"/>
      <c r="AB47" s="144" t="s">
        <v>218</v>
      </c>
      <c r="AC47" s="145" t="s">
        <v>219</v>
      </c>
      <c r="AD47" s="143" t="s">
        <v>221</v>
      </c>
      <c r="AE47" s="144"/>
      <c r="AF47" s="144" t="s">
        <v>221</v>
      </c>
      <c r="AG47" s="144" t="s">
        <v>221</v>
      </c>
      <c r="AH47" s="144"/>
      <c r="AI47" s="144"/>
      <c r="AJ47" s="145" t="s">
        <v>218</v>
      </c>
      <c r="AK47" s="143" t="s">
        <v>219</v>
      </c>
      <c r="AL47" s="144" t="s">
        <v>221</v>
      </c>
      <c r="AM47" s="144" t="s">
        <v>221</v>
      </c>
      <c r="AN47" s="144" t="s">
        <v>221</v>
      </c>
      <c r="AO47" s="144" t="s">
        <v>220</v>
      </c>
      <c r="AP47" s="144" t="s">
        <v>220</v>
      </c>
      <c r="AQ47" s="145"/>
      <c r="AR47" s="143" t="s">
        <v>218</v>
      </c>
      <c r="AS47" s="144" t="s">
        <v>219</v>
      </c>
      <c r="AT47" s="144" t="s">
        <v>220</v>
      </c>
      <c r="AU47" s="144" t="s">
        <v>221</v>
      </c>
      <c r="AV47" s="144"/>
      <c r="AW47" s="144"/>
      <c r="AX47" s="145" t="s">
        <v>220</v>
      </c>
      <c r="AY47" s="143"/>
      <c r="AZ47" s="144"/>
      <c r="BA47" s="146"/>
      <c r="BB47" s="624"/>
      <c r="BC47" s="625"/>
      <c r="BD47" s="626"/>
      <c r="BE47" s="627"/>
      <c r="BF47" s="628"/>
      <c r="BG47" s="629"/>
      <c r="BH47" s="629"/>
      <c r="BI47" s="629"/>
      <c r="BJ47" s="630"/>
    </row>
    <row r="48" spans="2:62" ht="20.25" customHeight="1" x14ac:dyDescent="0.2">
      <c r="B48" s="637"/>
      <c r="C48" s="650"/>
      <c r="D48" s="651"/>
      <c r="E48" s="130"/>
      <c r="F48" s="131" t="str">
        <f>C47</f>
        <v>介護職員</v>
      </c>
      <c r="G48" s="130"/>
      <c r="H48" s="131" t="str">
        <f>I47</f>
        <v>A</v>
      </c>
      <c r="I48" s="652"/>
      <c r="J48" s="653"/>
      <c r="K48" s="654"/>
      <c r="L48" s="655"/>
      <c r="M48" s="655"/>
      <c r="N48" s="651"/>
      <c r="O48" s="618"/>
      <c r="P48" s="619"/>
      <c r="Q48" s="619"/>
      <c r="R48" s="619"/>
      <c r="S48" s="620"/>
      <c r="T48" s="147" t="s">
        <v>201</v>
      </c>
      <c r="U48" s="148"/>
      <c r="V48" s="149"/>
      <c r="W48" s="135" t="str">
        <f>IF(W47="","",VLOOKUP(W47,'【記載例】シフト記号表（勤務時間帯）'!$C$6:$L$47,10,FALSE))</f>
        <v/>
      </c>
      <c r="X48" s="136">
        <f>IF(X47="","",VLOOKUP(X47,'【記載例】シフト記号表（勤務時間帯）'!$C$6:$L$47,10,FALSE))</f>
        <v>7.9999999999999982</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f>IF(AB47="","",VLOOKUP(AB47,'【記載例】シフト記号表（勤務時間帯）'!$C$6:$L$47,10,FALSE))</f>
        <v>8</v>
      </c>
      <c r="AC48" s="137">
        <f>IF(AC47="","",VLOOKUP(AC47,'【記載例】シフト記号表（勤務時間帯）'!$C$6:$L$47,10,FALSE))</f>
        <v>8</v>
      </c>
      <c r="AD48" s="135">
        <f>IF(AD47="","",VLOOKUP(AD47,'【記載例】シフト記号表（勤務時間帯）'!$C$6:$L$47,10,FALSE))</f>
        <v>8</v>
      </c>
      <c r="AE48" s="136" t="str">
        <f>IF(AE47="","",VLOOKUP(AE47,'【記載例】シフト記号表（勤務時間帯）'!$C$6:$L$47,10,FALSE))</f>
        <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f>IF(AO47="","",VLOOKUP(AO47,'【記載例】シフト記号表（勤務時間帯）'!$C$6:$L$47,10,FALSE))</f>
        <v>7.9999999999999982</v>
      </c>
      <c r="AP48" s="136">
        <f>IF(AP47="","",VLOOKUP(AP47,'【記載例】シフト記号表（勤務時間帯）'!$C$6:$L$47,10,FALSE))</f>
        <v>7.9999999999999982</v>
      </c>
      <c r="AQ48" s="137" t="str">
        <f>IF(AQ47="","",VLOOKUP(AQ47,'【記載例】シフト記号表（勤務時間帯）'!$C$6:$L$47,10,FALSE))</f>
        <v/>
      </c>
      <c r="AR48" s="135">
        <f>IF(AR47="","",VLOOKUP(AR47,'【記載例】シフト記号表（勤務時間帯）'!$C$6:$L$47,10,FALSE))</f>
        <v>8</v>
      </c>
      <c r="AS48" s="136">
        <f>IF(AS47="","",VLOOKUP(AS47,'【記載例】シフト記号表（勤務時間帯）'!$C$6:$L$47,10,FALSE))</f>
        <v>8</v>
      </c>
      <c r="AT48" s="136">
        <f>IF(AT47="","",VLOOKUP(AT47,'【記載例】シフト記号表（勤務時間帯）'!$C$6:$L$47,10,FALSE))</f>
        <v>7.9999999999999982</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7.9999999999999982</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659">
        <f>IF($BE$3="４週",SUM(W48:AX48),IF($BE$3="暦月",SUM(W48:BA48),""))</f>
        <v>160</v>
      </c>
      <c r="BC48" s="660"/>
      <c r="BD48" s="661">
        <f>IF($BE$3="４週",BB48/4,IF($BE$3="暦月",(BB48/($BE$8/7)),""))</f>
        <v>40</v>
      </c>
      <c r="BE48" s="660"/>
      <c r="BF48" s="656"/>
      <c r="BG48" s="657"/>
      <c r="BH48" s="657"/>
      <c r="BI48" s="657"/>
      <c r="BJ48" s="658"/>
    </row>
    <row r="49" spans="2:62" ht="20.25" customHeight="1" x14ac:dyDescent="0.2">
      <c r="B49" s="604">
        <f>B47+1</f>
        <v>17</v>
      </c>
      <c r="C49" s="606" t="s">
        <v>224</v>
      </c>
      <c r="D49" s="607"/>
      <c r="E49" s="130"/>
      <c r="F49" s="131"/>
      <c r="G49" s="130"/>
      <c r="H49" s="131"/>
      <c r="I49" s="610" t="s">
        <v>195</v>
      </c>
      <c r="J49" s="611"/>
      <c r="K49" s="614" t="s">
        <v>196</v>
      </c>
      <c r="L49" s="615"/>
      <c r="M49" s="615"/>
      <c r="N49" s="607"/>
      <c r="O49" s="618" t="s">
        <v>236</v>
      </c>
      <c r="P49" s="619"/>
      <c r="Q49" s="619"/>
      <c r="R49" s="619"/>
      <c r="S49" s="620"/>
      <c r="T49" s="150" t="s">
        <v>198</v>
      </c>
      <c r="U49" s="151"/>
      <c r="V49" s="152"/>
      <c r="W49" s="143" t="s">
        <v>220</v>
      </c>
      <c r="X49" s="144"/>
      <c r="Y49" s="144" t="s">
        <v>220</v>
      </c>
      <c r="Z49" s="144"/>
      <c r="AA49" s="144" t="s">
        <v>221</v>
      </c>
      <c r="AB49" s="144"/>
      <c r="AC49" s="145" t="s">
        <v>218</v>
      </c>
      <c r="AD49" s="143" t="s">
        <v>219</v>
      </c>
      <c r="AE49" s="144" t="s">
        <v>221</v>
      </c>
      <c r="AF49" s="144" t="s">
        <v>221</v>
      </c>
      <c r="AG49" s="144" t="s">
        <v>220</v>
      </c>
      <c r="AH49" s="144" t="s">
        <v>220</v>
      </c>
      <c r="AI49" s="144"/>
      <c r="AJ49" s="145" t="s">
        <v>221</v>
      </c>
      <c r="AK49" s="143" t="s">
        <v>218</v>
      </c>
      <c r="AL49" s="144" t="s">
        <v>219</v>
      </c>
      <c r="AM49" s="144" t="s">
        <v>220</v>
      </c>
      <c r="AN49" s="144"/>
      <c r="AO49" s="144" t="s">
        <v>221</v>
      </c>
      <c r="AP49" s="144" t="s">
        <v>221</v>
      </c>
      <c r="AQ49" s="145"/>
      <c r="AR49" s="143"/>
      <c r="AS49" s="144" t="s">
        <v>218</v>
      </c>
      <c r="AT49" s="144" t="s">
        <v>219</v>
      </c>
      <c r="AU49" s="144" t="s">
        <v>220</v>
      </c>
      <c r="AV49" s="144" t="s">
        <v>221</v>
      </c>
      <c r="AW49" s="144" t="s">
        <v>221</v>
      </c>
      <c r="AX49" s="145"/>
      <c r="AY49" s="143"/>
      <c r="AZ49" s="144"/>
      <c r="BA49" s="146"/>
      <c r="BB49" s="624"/>
      <c r="BC49" s="625"/>
      <c r="BD49" s="626"/>
      <c r="BE49" s="627"/>
      <c r="BF49" s="628"/>
      <c r="BG49" s="629"/>
      <c r="BH49" s="629"/>
      <c r="BI49" s="629"/>
      <c r="BJ49" s="630"/>
    </row>
    <row r="50" spans="2:62" ht="20.25" customHeight="1" x14ac:dyDescent="0.2">
      <c r="B50" s="637"/>
      <c r="C50" s="650"/>
      <c r="D50" s="651"/>
      <c r="E50" s="130"/>
      <c r="F50" s="131" t="str">
        <f>C49</f>
        <v>介護職員</v>
      </c>
      <c r="G50" s="130"/>
      <c r="H50" s="131" t="str">
        <f>I49</f>
        <v>A</v>
      </c>
      <c r="I50" s="652"/>
      <c r="J50" s="653"/>
      <c r="K50" s="654"/>
      <c r="L50" s="655"/>
      <c r="M50" s="655"/>
      <c r="N50" s="651"/>
      <c r="O50" s="618"/>
      <c r="P50" s="619"/>
      <c r="Q50" s="619"/>
      <c r="R50" s="619"/>
      <c r="S50" s="620"/>
      <c r="T50" s="147" t="s">
        <v>201</v>
      </c>
      <c r="U50" s="148"/>
      <c r="V50" s="149"/>
      <c r="W50" s="135">
        <f>IF(W49="","",VLOOKUP(W49,'【記載例】シフト記号表（勤務時間帯）'!$C$6:$L$47,10,FALSE))</f>
        <v>7.9999999999999982</v>
      </c>
      <c r="X50" s="136" t="str">
        <f>IF(X49="","",VLOOKUP(X49,'【記載例】シフト記号表（勤務時間帯）'!$C$6:$L$47,10,FALSE))</f>
        <v/>
      </c>
      <c r="Y50" s="136">
        <f>IF(Y49="","",VLOOKUP(Y49,'【記載例】シフト記号表（勤務時間帯）'!$C$6:$L$47,10,FALSE))</f>
        <v>7.9999999999999982</v>
      </c>
      <c r="Z50" s="136" t="str">
        <f>IF(Z49="","",VLOOKUP(Z49,'【記載例】シフト記号表（勤務時間帯）'!$C$6:$L$47,10,FALSE))</f>
        <v/>
      </c>
      <c r="AA50" s="136">
        <f>IF(AA49="","",VLOOKUP(AA49,'【記載例】シフト記号表（勤務時間帯）'!$C$6:$L$47,10,FALSE))</f>
        <v>8</v>
      </c>
      <c r="AB50" s="136" t="str">
        <f>IF(AB49="","",VLOOKUP(AB49,'【記載例】シフト記号表（勤務時間帯）'!$C$6:$L$47,10,FALSE))</f>
        <v/>
      </c>
      <c r="AC50" s="137">
        <f>IF(AC49="","",VLOOKUP(AC49,'【記載例】シフト記号表（勤務時間帯）'!$C$6:$L$47,10,FALSE))</f>
        <v>8</v>
      </c>
      <c r="AD50" s="135">
        <f>IF(AD49="","",VLOOKUP(AD49,'【記載例】シフト記号表（勤務時間帯）'!$C$6:$L$47,10,FALSE))</f>
        <v>8</v>
      </c>
      <c r="AE50" s="136">
        <f>IF(AE49="","",VLOOKUP(AE49,'【記載例】シフト記号表（勤務時間帯）'!$C$6:$L$47,10,FALSE))</f>
        <v>8</v>
      </c>
      <c r="AF50" s="136">
        <f>IF(AF49="","",VLOOKUP(AF49,'【記載例】シフト記号表（勤務時間帯）'!$C$6:$L$47,10,FALSE))</f>
        <v>8</v>
      </c>
      <c r="AG50" s="136">
        <f>IF(AG49="","",VLOOKUP(AG49,'【記載例】シフト記号表（勤務時間帯）'!$C$6:$L$47,10,FALSE))</f>
        <v>7.9999999999999982</v>
      </c>
      <c r="AH50" s="136">
        <f>IF(AH49="","",VLOOKUP(AH49,'【記載例】シフト記号表（勤務時間帯）'!$C$6:$L$47,10,FALSE))</f>
        <v>7.9999999999999982</v>
      </c>
      <c r="AI50" s="136" t="str">
        <f>IF(AI49="","",VLOOKUP(AI49,'【記載例】シフト記号表（勤務時間帯）'!$C$6:$L$47,10,FALSE))</f>
        <v/>
      </c>
      <c r="AJ50" s="137">
        <f>IF(AJ49="","",VLOOKUP(AJ49,'【記載例】シフト記号表（勤務時間帯）'!$C$6:$L$47,10,FALSE))</f>
        <v>8</v>
      </c>
      <c r="AK50" s="135">
        <f>IF(AK49="","",VLOOKUP(AK49,'【記載例】シフト記号表（勤務時間帯）'!$C$6:$L$47,10,FALSE))</f>
        <v>8</v>
      </c>
      <c r="AL50" s="136">
        <f>IF(AL49="","",VLOOKUP(AL49,'【記載例】シフト記号表（勤務時間帯）'!$C$6:$L$47,10,FALSE))</f>
        <v>8</v>
      </c>
      <c r="AM50" s="136">
        <f>IF(AM49="","",VLOOKUP(AM49,'【記載例】シフト記号表（勤務時間帯）'!$C$6:$L$47,10,FALSE))</f>
        <v>7.9999999999999982</v>
      </c>
      <c r="AN50" s="136" t="str">
        <f>IF(AN49="","",VLOOKUP(AN49,'【記載例】シフト記号表（勤務時間帯）'!$C$6:$L$47,10,FALSE))</f>
        <v/>
      </c>
      <c r="AO50" s="136">
        <f>IF(AO49="","",VLOOKUP(AO49,'【記載例】シフト記号表（勤務時間帯）'!$C$6:$L$47,10,FALSE))</f>
        <v>8</v>
      </c>
      <c r="AP50" s="136">
        <f>IF(AP49="","",VLOOKUP(AP49,'【記載例】シフト記号表（勤務時間帯）'!$C$6:$L$47,10,FALSE))</f>
        <v>8</v>
      </c>
      <c r="AQ50" s="137" t="str">
        <f>IF(AQ49="","",VLOOKUP(AQ49,'【記載例】シフト記号表（勤務時間帯）'!$C$6:$L$47,10,FALSE))</f>
        <v/>
      </c>
      <c r="AR50" s="135" t="str">
        <f>IF(AR49="","",VLOOKUP(AR49,'【記載例】シフト記号表（勤務時間帯）'!$C$6:$L$47,10,FALSE))</f>
        <v/>
      </c>
      <c r="AS50" s="136">
        <f>IF(AS49="","",VLOOKUP(AS49,'【記載例】シフト記号表（勤務時間帯）'!$C$6:$L$47,10,FALSE))</f>
        <v>8</v>
      </c>
      <c r="AT50" s="136">
        <f>IF(AT49="","",VLOOKUP(AT49,'【記載例】シフト記号表（勤務時間帯）'!$C$6:$L$47,10,FALSE))</f>
        <v>8</v>
      </c>
      <c r="AU50" s="136">
        <f>IF(AU49="","",VLOOKUP(AU49,'【記載例】シフト記号表（勤務時間帯）'!$C$6:$L$47,10,FALSE))</f>
        <v>7.9999999999999982</v>
      </c>
      <c r="AV50" s="136">
        <f>IF(AV49="","",VLOOKUP(AV49,'【記載例】シフト記号表（勤務時間帯）'!$C$6:$L$47,10,FALSE))</f>
        <v>8</v>
      </c>
      <c r="AW50" s="136">
        <f>IF(AW49="","",VLOOKUP(AW49,'【記載例】シフト記号表（勤務時間帯）'!$C$6:$L$47,10,FALSE))</f>
        <v>8</v>
      </c>
      <c r="AX50" s="137" t="str">
        <f>IF(AX49="","",VLOOKUP(AX49,'【記載例】シフト記号表（勤務時間帯）'!$C$6:$L$47,10,FALSE))</f>
        <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659">
        <f>IF($BE$3="４週",SUM(W50:AX50),IF($BE$3="暦月",SUM(W50:BA50),""))</f>
        <v>160</v>
      </c>
      <c r="BC50" s="660"/>
      <c r="BD50" s="661">
        <f>IF($BE$3="４週",BB50/4,IF($BE$3="暦月",(BB50/($BE$8/7)),""))</f>
        <v>40</v>
      </c>
      <c r="BE50" s="660"/>
      <c r="BF50" s="656"/>
      <c r="BG50" s="657"/>
      <c r="BH50" s="657"/>
      <c r="BI50" s="657"/>
      <c r="BJ50" s="658"/>
    </row>
    <row r="51" spans="2:62" ht="20.25" customHeight="1" x14ac:dyDescent="0.2">
      <c r="B51" s="604">
        <f>B49+1</f>
        <v>18</v>
      </c>
      <c r="C51" s="606" t="s">
        <v>224</v>
      </c>
      <c r="D51" s="607"/>
      <c r="E51" s="130"/>
      <c r="F51" s="131"/>
      <c r="G51" s="130"/>
      <c r="H51" s="131"/>
      <c r="I51" s="610" t="s">
        <v>195</v>
      </c>
      <c r="J51" s="611"/>
      <c r="K51" s="614" t="s">
        <v>196</v>
      </c>
      <c r="L51" s="615"/>
      <c r="M51" s="615"/>
      <c r="N51" s="607"/>
      <c r="O51" s="618" t="s">
        <v>237</v>
      </c>
      <c r="P51" s="619"/>
      <c r="Q51" s="619"/>
      <c r="R51" s="619"/>
      <c r="S51" s="620"/>
      <c r="T51" s="150" t="s">
        <v>198</v>
      </c>
      <c r="U51" s="151"/>
      <c r="V51" s="152"/>
      <c r="W51" s="143" t="s">
        <v>238</v>
      </c>
      <c r="X51" s="144"/>
      <c r="Y51" s="144" t="s">
        <v>221</v>
      </c>
      <c r="Z51" s="144" t="s">
        <v>220</v>
      </c>
      <c r="AA51" s="144" t="s">
        <v>220</v>
      </c>
      <c r="AB51" s="144" t="s">
        <v>220</v>
      </c>
      <c r="AC51" s="145"/>
      <c r="AD51" s="143" t="s">
        <v>218</v>
      </c>
      <c r="AE51" s="144" t="s">
        <v>219</v>
      </c>
      <c r="AF51" s="144" t="s">
        <v>220</v>
      </c>
      <c r="AG51" s="144"/>
      <c r="AH51" s="144" t="s">
        <v>221</v>
      </c>
      <c r="AI51" s="144" t="s">
        <v>221</v>
      </c>
      <c r="AJ51" s="145"/>
      <c r="AK51" s="143"/>
      <c r="AL51" s="144" t="s">
        <v>218</v>
      </c>
      <c r="AM51" s="144" t="s">
        <v>219</v>
      </c>
      <c r="AN51" s="144" t="s">
        <v>220</v>
      </c>
      <c r="AO51" s="144"/>
      <c r="AP51" s="144" t="s">
        <v>221</v>
      </c>
      <c r="AQ51" s="145" t="s">
        <v>221</v>
      </c>
      <c r="AR51" s="143" t="s">
        <v>221</v>
      </c>
      <c r="AS51" s="144"/>
      <c r="AT51" s="144" t="s">
        <v>218</v>
      </c>
      <c r="AU51" s="144" t="s">
        <v>219</v>
      </c>
      <c r="AV51" s="144" t="s">
        <v>220</v>
      </c>
      <c r="AW51" s="144"/>
      <c r="AX51" s="145" t="s">
        <v>221</v>
      </c>
      <c r="AY51" s="143"/>
      <c r="AZ51" s="144"/>
      <c r="BA51" s="146"/>
      <c r="BB51" s="624"/>
      <c r="BC51" s="625"/>
      <c r="BD51" s="626"/>
      <c r="BE51" s="627"/>
      <c r="BF51" s="628"/>
      <c r="BG51" s="629"/>
      <c r="BH51" s="629"/>
      <c r="BI51" s="629"/>
      <c r="BJ51" s="630"/>
    </row>
    <row r="52" spans="2:62" ht="20.25" customHeight="1" x14ac:dyDescent="0.2">
      <c r="B52" s="637"/>
      <c r="C52" s="650"/>
      <c r="D52" s="651"/>
      <c r="E52" s="130"/>
      <c r="F52" s="131" t="str">
        <f>C51</f>
        <v>介護職員</v>
      </c>
      <c r="G52" s="130"/>
      <c r="H52" s="131" t="str">
        <f>I51</f>
        <v>A</v>
      </c>
      <c r="I52" s="652"/>
      <c r="J52" s="653"/>
      <c r="K52" s="654"/>
      <c r="L52" s="655"/>
      <c r="M52" s="655"/>
      <c r="N52" s="651"/>
      <c r="O52" s="618"/>
      <c r="P52" s="619"/>
      <c r="Q52" s="619"/>
      <c r="R52" s="619"/>
      <c r="S52" s="620"/>
      <c r="T52" s="147" t="s">
        <v>201</v>
      </c>
      <c r="U52" s="148"/>
      <c r="V52" s="149"/>
      <c r="W52" s="135">
        <f>IF(W51="","",VLOOKUP(W51,'【記載例】シフト記号表（勤務時間帯）'!$C$6:$L$47,10,FALSE))</f>
        <v>8</v>
      </c>
      <c r="X52" s="136" t="str">
        <f>IF(X51="","",VLOOKUP(X51,'【記載例】シフト記号表（勤務時間帯）'!$C$6:$L$47,10,FALSE))</f>
        <v/>
      </c>
      <c r="Y52" s="136">
        <f>IF(Y51="","",VLOOKUP(Y51,'【記載例】シフト記号表（勤務時間帯）'!$C$6:$L$47,10,FALSE))</f>
        <v>8</v>
      </c>
      <c r="Z52" s="136">
        <f>IF(Z51="","",VLOOKUP(Z51,'【記載例】シフト記号表（勤務時間帯）'!$C$6:$L$47,10,FALSE))</f>
        <v>7.9999999999999982</v>
      </c>
      <c r="AA52" s="136">
        <f>IF(AA51="","",VLOOKUP(AA51,'【記載例】シフト記号表（勤務時間帯）'!$C$6:$L$47,10,FALSE))</f>
        <v>7.9999999999999982</v>
      </c>
      <c r="AB52" s="136">
        <f>IF(AB51="","",VLOOKUP(AB51,'【記載例】シフト記号表（勤務時間帯）'!$C$6:$L$47,10,FALSE))</f>
        <v>7.9999999999999982</v>
      </c>
      <c r="AC52" s="137" t="str">
        <f>IF(AC51="","",VLOOKUP(AC51,'【記載例】シフト記号表（勤務時間帯）'!$C$6:$L$47,10,FALSE))</f>
        <v/>
      </c>
      <c r="AD52" s="135">
        <f>IF(AD51="","",VLOOKUP(AD51,'【記載例】シフト記号表（勤務時間帯）'!$C$6:$L$47,10,FALSE))</f>
        <v>8</v>
      </c>
      <c r="AE52" s="136">
        <f>IF(AE51="","",VLOOKUP(AE51,'【記載例】シフト記号表（勤務時間帯）'!$C$6:$L$47,10,FALSE))</f>
        <v>8</v>
      </c>
      <c r="AF52" s="136">
        <f>IF(AF51="","",VLOOKUP(AF51,'【記載例】シフト記号表（勤務時間帯）'!$C$6:$L$47,10,FALSE))</f>
        <v>7.9999999999999982</v>
      </c>
      <c r="AG52" s="136" t="str">
        <f>IF(AG51="","",VLOOKUP(AG51,'【記載例】シフト記号表（勤務時間帯）'!$C$6:$L$47,10,FALSE))</f>
        <v/>
      </c>
      <c r="AH52" s="136">
        <f>IF(AH51="","",VLOOKUP(AH51,'【記載例】シフト記号表（勤務時間帯）'!$C$6:$L$47,10,FALSE))</f>
        <v>8</v>
      </c>
      <c r="AI52" s="136">
        <f>IF(AI51="","",VLOOKUP(AI51,'【記載例】シフト記号表（勤務時間帯）'!$C$6:$L$47,10,FALSE))</f>
        <v>8</v>
      </c>
      <c r="AJ52" s="137" t="str">
        <f>IF(AJ51="","",VLOOKUP(AJ51,'【記載例】シフト記号表（勤務時間帯）'!$C$6:$L$47,10,FALSE))</f>
        <v/>
      </c>
      <c r="AK52" s="135" t="str">
        <f>IF(AK51="","",VLOOKUP(AK51,'【記載例】シフト記号表（勤務時間帯）'!$C$6:$L$47,10,FALSE))</f>
        <v/>
      </c>
      <c r="AL52" s="136">
        <f>IF(AL51="","",VLOOKUP(AL51,'【記載例】シフト記号表（勤務時間帯）'!$C$6:$L$47,10,FALSE))</f>
        <v>8</v>
      </c>
      <c r="AM52" s="136">
        <f>IF(AM51="","",VLOOKUP(AM51,'【記載例】シフト記号表（勤務時間帯）'!$C$6:$L$47,10,FALSE))</f>
        <v>8</v>
      </c>
      <c r="AN52" s="136">
        <f>IF(AN51="","",VLOOKUP(AN51,'【記載例】シフト記号表（勤務時間帯）'!$C$6:$L$47,10,FALSE))</f>
        <v>7.9999999999999982</v>
      </c>
      <c r="AO52" s="136" t="str">
        <f>IF(AO51="","",VLOOKUP(AO51,'【記載例】シフト記号表（勤務時間帯）'!$C$6:$L$47,10,FALSE))</f>
        <v/>
      </c>
      <c r="AP52" s="136">
        <f>IF(AP51="","",VLOOKUP(AP51,'【記載例】シフト記号表（勤務時間帯）'!$C$6:$L$47,10,FALSE))</f>
        <v>8</v>
      </c>
      <c r="AQ52" s="137">
        <f>IF(AQ51="","",VLOOKUP(AQ51,'【記載例】シフト記号表（勤務時間帯）'!$C$6:$L$47,10,FALSE))</f>
        <v>8</v>
      </c>
      <c r="AR52" s="135">
        <f>IF(AR51="","",VLOOKUP(AR51,'【記載例】シフト記号表（勤務時間帯）'!$C$6:$L$47,10,FALSE))</f>
        <v>8</v>
      </c>
      <c r="AS52" s="136" t="str">
        <f>IF(AS51="","",VLOOKUP(AS51,'【記載例】シフト記号表（勤務時間帯）'!$C$6:$L$47,10,FALSE))</f>
        <v/>
      </c>
      <c r="AT52" s="136">
        <f>IF(AT51="","",VLOOKUP(AT51,'【記載例】シフト記号表（勤務時間帯）'!$C$6:$L$47,10,FALSE))</f>
        <v>8</v>
      </c>
      <c r="AU52" s="136">
        <f>IF(AU51="","",VLOOKUP(AU51,'【記載例】シフト記号表（勤務時間帯）'!$C$6:$L$47,10,FALSE))</f>
        <v>8</v>
      </c>
      <c r="AV52" s="136">
        <f>IF(AV51="","",VLOOKUP(AV51,'【記載例】シフト記号表（勤務時間帯）'!$C$6:$L$47,10,FALSE))</f>
        <v>7.9999999999999982</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659">
        <f>IF($BE$3="４週",SUM(W52:AX52),IF($BE$3="暦月",SUM(W52:BA52),""))</f>
        <v>160</v>
      </c>
      <c r="BC52" s="660"/>
      <c r="BD52" s="661">
        <f>IF($BE$3="４週",BB52/4,IF($BE$3="暦月",(BB52/($BE$8/7)),""))</f>
        <v>40</v>
      </c>
      <c r="BE52" s="660"/>
      <c r="BF52" s="656"/>
      <c r="BG52" s="657"/>
      <c r="BH52" s="657"/>
      <c r="BI52" s="657"/>
      <c r="BJ52" s="658"/>
    </row>
    <row r="53" spans="2:62" ht="20.25" customHeight="1" x14ac:dyDescent="0.2">
      <c r="B53" s="604">
        <f>B51+1</f>
        <v>19</v>
      </c>
      <c r="C53" s="606" t="s">
        <v>224</v>
      </c>
      <c r="D53" s="607"/>
      <c r="E53" s="138"/>
      <c r="F53" s="139"/>
      <c r="G53" s="138"/>
      <c r="H53" s="139"/>
      <c r="I53" s="610" t="s">
        <v>232</v>
      </c>
      <c r="J53" s="611"/>
      <c r="K53" s="614" t="s">
        <v>196</v>
      </c>
      <c r="L53" s="615"/>
      <c r="M53" s="615"/>
      <c r="N53" s="607"/>
      <c r="O53" s="618" t="s">
        <v>239</v>
      </c>
      <c r="P53" s="619"/>
      <c r="Q53" s="619"/>
      <c r="R53" s="619"/>
      <c r="S53" s="620"/>
      <c r="T53" s="140" t="s">
        <v>198</v>
      </c>
      <c r="U53" s="141"/>
      <c r="V53" s="142"/>
      <c r="W53" s="143" t="s">
        <v>221</v>
      </c>
      <c r="X53" s="144"/>
      <c r="Y53" s="144"/>
      <c r="Z53" s="144" t="s">
        <v>221</v>
      </c>
      <c r="AA53" s="144"/>
      <c r="AB53" s="144" t="s">
        <v>221</v>
      </c>
      <c r="AC53" s="145" t="s">
        <v>221</v>
      </c>
      <c r="AD53" s="143"/>
      <c r="AE53" s="144" t="s">
        <v>221</v>
      </c>
      <c r="AF53" s="144"/>
      <c r="AG53" s="144"/>
      <c r="AH53" s="144" t="s">
        <v>221</v>
      </c>
      <c r="AI53" s="144" t="s">
        <v>220</v>
      </c>
      <c r="AJ53" s="145" t="s">
        <v>220</v>
      </c>
      <c r="AK53" s="143" t="s">
        <v>221</v>
      </c>
      <c r="AL53" s="144"/>
      <c r="AM53" s="144" t="s">
        <v>221</v>
      </c>
      <c r="AN53" s="144"/>
      <c r="AO53" s="144" t="s">
        <v>221</v>
      </c>
      <c r="AP53" s="144"/>
      <c r="AQ53" s="145" t="s">
        <v>220</v>
      </c>
      <c r="AR53" s="143" t="s">
        <v>220</v>
      </c>
      <c r="AS53" s="144" t="s">
        <v>221</v>
      </c>
      <c r="AT53" s="144"/>
      <c r="AU53" s="144" t="s">
        <v>221</v>
      </c>
      <c r="AV53" s="144"/>
      <c r="AW53" s="144" t="s">
        <v>220</v>
      </c>
      <c r="AX53" s="145"/>
      <c r="AY53" s="143"/>
      <c r="AZ53" s="144"/>
      <c r="BA53" s="146"/>
      <c r="BB53" s="624"/>
      <c r="BC53" s="625"/>
      <c r="BD53" s="626"/>
      <c r="BE53" s="627"/>
      <c r="BF53" s="628"/>
      <c r="BG53" s="629"/>
      <c r="BH53" s="629"/>
      <c r="BI53" s="629"/>
      <c r="BJ53" s="630"/>
    </row>
    <row r="54" spans="2:62" ht="20.25" customHeight="1" x14ac:dyDescent="0.2">
      <c r="B54" s="637"/>
      <c r="C54" s="650"/>
      <c r="D54" s="651"/>
      <c r="E54" s="130"/>
      <c r="F54" s="131" t="str">
        <f>C53</f>
        <v>介護職員</v>
      </c>
      <c r="G54" s="130"/>
      <c r="H54" s="131" t="str">
        <f>I53</f>
        <v>C</v>
      </c>
      <c r="I54" s="652"/>
      <c r="J54" s="653"/>
      <c r="K54" s="654"/>
      <c r="L54" s="655"/>
      <c r="M54" s="655"/>
      <c r="N54" s="651"/>
      <c r="O54" s="618"/>
      <c r="P54" s="619"/>
      <c r="Q54" s="619"/>
      <c r="R54" s="619"/>
      <c r="S54" s="620"/>
      <c r="T54" s="147" t="s">
        <v>201</v>
      </c>
      <c r="U54" s="133"/>
      <c r="V54" s="134"/>
      <c r="W54" s="135">
        <f>IF(W53="","",VLOOKUP(W53,'【記載例】シフト記号表（勤務時間帯）'!$C$6:$L$47,10,FALSE))</f>
        <v>8</v>
      </c>
      <c r="X54" s="136" t="str">
        <f>IF(X53="","",VLOOKUP(X53,'【記載例】シフト記号表（勤務時間帯）'!$C$6:$L$47,10,FALSE))</f>
        <v/>
      </c>
      <c r="Y54" s="136" t="str">
        <f>IF(Y53="","",VLOOKUP(Y53,'【記載例】シフト記号表（勤務時間帯）'!$C$6:$L$47,10,FALSE))</f>
        <v/>
      </c>
      <c r="Z54" s="136">
        <f>IF(Z53="","",VLOOKUP(Z53,'【記載例】シフト記号表（勤務時間帯）'!$C$6:$L$47,10,FALSE))</f>
        <v>8</v>
      </c>
      <c r="AA54" s="136" t="str">
        <f>IF(AA53="","",VLOOKUP(AA53,'【記載例】シフト記号表（勤務時間帯）'!$C$6:$L$47,10,FALSE))</f>
        <v/>
      </c>
      <c r="AB54" s="136">
        <f>IF(AB53="","",VLOOKUP(AB53,'【記載例】シフト記号表（勤務時間帯）'!$C$6:$L$47,10,FALSE))</f>
        <v>8</v>
      </c>
      <c r="AC54" s="137">
        <f>IF(AC53="","",VLOOKUP(AC53,'【記載例】シフト記号表（勤務時間帯）'!$C$6:$L$47,10,FALSE))</f>
        <v>8</v>
      </c>
      <c r="AD54" s="135" t="str">
        <f>IF(AD53="","",VLOOKUP(AD53,'【記載例】シフト記号表（勤務時間帯）'!$C$6:$L$47,10,FALSE))</f>
        <v/>
      </c>
      <c r="AE54" s="136">
        <f>IF(AE53="","",VLOOKUP(AE53,'【記載例】シフト記号表（勤務時間帯）'!$C$6:$L$47,10,FALSE))</f>
        <v>8</v>
      </c>
      <c r="AF54" s="136" t="str">
        <f>IF(AF53="","",VLOOKUP(AF53,'【記載例】シフト記号表（勤務時間帯）'!$C$6:$L$47,10,FALSE))</f>
        <v/>
      </c>
      <c r="AG54" s="136" t="str">
        <f>IF(AG53="","",VLOOKUP(AG53,'【記載例】シフト記号表（勤務時間帯）'!$C$6:$L$47,10,FALSE))</f>
        <v/>
      </c>
      <c r="AH54" s="136">
        <f>IF(AH53="","",VLOOKUP(AH53,'【記載例】シフト記号表（勤務時間帯）'!$C$6:$L$47,10,FALSE))</f>
        <v>8</v>
      </c>
      <c r="AI54" s="136">
        <f>IF(AI53="","",VLOOKUP(AI53,'【記載例】シフト記号表（勤務時間帯）'!$C$6:$L$47,10,FALSE))</f>
        <v>7.9999999999999982</v>
      </c>
      <c r="AJ54" s="137">
        <f>IF(AJ53="","",VLOOKUP(AJ53,'【記載例】シフト記号表（勤務時間帯）'!$C$6:$L$47,10,FALSE))</f>
        <v>7.9999999999999982</v>
      </c>
      <c r="AK54" s="135">
        <f>IF(AK53="","",VLOOKUP(AK53,'【記載例】シフト記号表（勤務時間帯）'!$C$6:$L$47,10,FALSE))</f>
        <v>8</v>
      </c>
      <c r="AL54" s="136" t="str">
        <f>IF(AL53="","",VLOOKUP(AL53,'【記載例】シフト記号表（勤務時間帯）'!$C$6:$L$47,10,FALSE))</f>
        <v/>
      </c>
      <c r="AM54" s="136">
        <f>IF(AM53="","",VLOOKUP(AM53,'【記載例】シフト記号表（勤務時間帯）'!$C$6:$L$47,10,FALSE))</f>
        <v>8</v>
      </c>
      <c r="AN54" s="136" t="str">
        <f>IF(AN53="","",VLOOKUP(AN53,'【記載例】シフト記号表（勤務時間帯）'!$C$6:$L$47,10,FALSE))</f>
        <v/>
      </c>
      <c r="AO54" s="136">
        <f>IF(AO53="","",VLOOKUP(AO53,'【記載例】シフト記号表（勤務時間帯）'!$C$6:$L$47,10,FALSE))</f>
        <v>8</v>
      </c>
      <c r="AP54" s="136" t="str">
        <f>IF(AP53="","",VLOOKUP(AP53,'【記載例】シフト記号表（勤務時間帯）'!$C$6:$L$47,10,FALSE))</f>
        <v/>
      </c>
      <c r="AQ54" s="137">
        <f>IF(AQ53="","",VLOOKUP(AQ53,'【記載例】シフト記号表（勤務時間帯）'!$C$6:$L$47,10,FALSE))</f>
        <v>7.9999999999999982</v>
      </c>
      <c r="AR54" s="135">
        <f>IF(AR53="","",VLOOKUP(AR53,'【記載例】シフト記号表（勤務時間帯）'!$C$6:$L$47,10,FALSE))</f>
        <v>7.9999999999999982</v>
      </c>
      <c r="AS54" s="136">
        <f>IF(AS53="","",VLOOKUP(AS53,'【記載例】シフト記号表（勤務時間帯）'!$C$6:$L$47,10,FALSE))</f>
        <v>8</v>
      </c>
      <c r="AT54" s="136" t="str">
        <f>IF(AT53="","",VLOOKUP(AT53,'【記載例】シフト記号表（勤務時間帯）'!$C$6:$L$47,10,FALSE))</f>
        <v/>
      </c>
      <c r="AU54" s="136">
        <f>IF(AU53="","",VLOOKUP(AU53,'【記載例】シフト記号表（勤務時間帯）'!$C$6:$L$47,10,FALSE))</f>
        <v>8</v>
      </c>
      <c r="AV54" s="136" t="str">
        <f>IF(AV53="","",VLOOKUP(AV53,'【記載例】シフト記号表（勤務時間帯）'!$C$6:$L$47,10,FALSE))</f>
        <v/>
      </c>
      <c r="AW54" s="136">
        <f>IF(AW53="","",VLOOKUP(AW53,'【記載例】シフト記号表（勤務時間帯）'!$C$6:$L$47,10,FALSE))</f>
        <v>7.9999999999999982</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659">
        <f>IF($BE$3="４週",SUM(W54:AX54),IF($BE$3="暦月",SUM(W54:BA54),""))</f>
        <v>128</v>
      </c>
      <c r="BC54" s="660"/>
      <c r="BD54" s="661">
        <f>IF($BE$3="４週",BB54/4,IF($BE$3="暦月",(BB54/($BE$8/7)),""))</f>
        <v>32</v>
      </c>
      <c r="BE54" s="660"/>
      <c r="BF54" s="656"/>
      <c r="BG54" s="657"/>
      <c r="BH54" s="657"/>
      <c r="BI54" s="657"/>
      <c r="BJ54" s="658"/>
    </row>
    <row r="55" spans="2:62" ht="20.25" customHeight="1" x14ac:dyDescent="0.2">
      <c r="B55" s="604">
        <f>B53+1</f>
        <v>20</v>
      </c>
      <c r="C55" s="606" t="s">
        <v>224</v>
      </c>
      <c r="D55" s="607"/>
      <c r="E55" s="138"/>
      <c r="F55" s="139"/>
      <c r="G55" s="138"/>
      <c r="H55" s="139"/>
      <c r="I55" s="610" t="s">
        <v>195</v>
      </c>
      <c r="J55" s="611"/>
      <c r="K55" s="614" t="s">
        <v>225</v>
      </c>
      <c r="L55" s="615"/>
      <c r="M55" s="615"/>
      <c r="N55" s="607"/>
      <c r="O55" s="618" t="s">
        <v>240</v>
      </c>
      <c r="P55" s="619"/>
      <c r="Q55" s="619"/>
      <c r="R55" s="619"/>
      <c r="S55" s="620"/>
      <c r="T55" s="140" t="s">
        <v>198</v>
      </c>
      <c r="U55" s="141"/>
      <c r="V55" s="142"/>
      <c r="W55" s="143" t="s">
        <v>218</v>
      </c>
      <c r="X55" s="144" t="s">
        <v>219</v>
      </c>
      <c r="Y55" s="144" t="s">
        <v>220</v>
      </c>
      <c r="Z55" s="144" t="s">
        <v>220</v>
      </c>
      <c r="AA55" s="144"/>
      <c r="AB55" s="144" t="s">
        <v>221</v>
      </c>
      <c r="AC55" s="145"/>
      <c r="AD55" s="143"/>
      <c r="AE55" s="144" t="s">
        <v>218</v>
      </c>
      <c r="AF55" s="144" t="s">
        <v>219</v>
      </c>
      <c r="AG55" s="144" t="s">
        <v>220</v>
      </c>
      <c r="AH55" s="144" t="s">
        <v>220</v>
      </c>
      <c r="AI55" s="144"/>
      <c r="AJ55" s="145" t="s">
        <v>221</v>
      </c>
      <c r="AK55" s="143" t="s">
        <v>221</v>
      </c>
      <c r="AL55" s="144"/>
      <c r="AM55" s="144" t="s">
        <v>218</v>
      </c>
      <c r="AN55" s="144" t="s">
        <v>219</v>
      </c>
      <c r="AO55" s="144" t="s">
        <v>220</v>
      </c>
      <c r="AP55" s="144" t="s">
        <v>220</v>
      </c>
      <c r="AQ55" s="145"/>
      <c r="AR55" s="143" t="s">
        <v>221</v>
      </c>
      <c r="AS55" s="144"/>
      <c r="AT55" s="144"/>
      <c r="AU55" s="144" t="s">
        <v>218</v>
      </c>
      <c r="AV55" s="144" t="s">
        <v>219</v>
      </c>
      <c r="AW55" s="144" t="s">
        <v>220</v>
      </c>
      <c r="AX55" s="145" t="s">
        <v>220</v>
      </c>
      <c r="AY55" s="143"/>
      <c r="AZ55" s="144"/>
      <c r="BA55" s="146"/>
      <c r="BB55" s="624"/>
      <c r="BC55" s="625"/>
      <c r="BD55" s="626"/>
      <c r="BE55" s="627"/>
      <c r="BF55" s="628"/>
      <c r="BG55" s="629"/>
      <c r="BH55" s="629"/>
      <c r="BI55" s="629"/>
      <c r="BJ55" s="630"/>
    </row>
    <row r="56" spans="2:62" ht="20.25" customHeight="1" x14ac:dyDescent="0.2">
      <c r="B56" s="637"/>
      <c r="C56" s="650"/>
      <c r="D56" s="651"/>
      <c r="E56" s="130"/>
      <c r="F56" s="131" t="str">
        <f>C55</f>
        <v>介護職員</v>
      </c>
      <c r="G56" s="130"/>
      <c r="H56" s="131" t="str">
        <f>I55</f>
        <v>A</v>
      </c>
      <c r="I56" s="652"/>
      <c r="J56" s="653"/>
      <c r="K56" s="654"/>
      <c r="L56" s="655"/>
      <c r="M56" s="655"/>
      <c r="N56" s="651"/>
      <c r="O56" s="618"/>
      <c r="P56" s="619"/>
      <c r="Q56" s="619"/>
      <c r="R56" s="619"/>
      <c r="S56" s="620"/>
      <c r="T56" s="147" t="s">
        <v>201</v>
      </c>
      <c r="U56" s="148"/>
      <c r="V56" s="149"/>
      <c r="W56" s="135">
        <f>IF(W55="","",VLOOKUP(W55,'【記載例】シフト記号表（勤務時間帯）'!$C$6:$L$47,10,FALSE))</f>
        <v>8</v>
      </c>
      <c r="X56" s="136">
        <f>IF(X55="","",VLOOKUP(X55,'【記載例】シフト記号表（勤務時間帯）'!$C$6:$L$47,10,FALSE))</f>
        <v>8</v>
      </c>
      <c r="Y56" s="136">
        <f>IF(Y55="","",VLOOKUP(Y55,'【記載例】シフト記号表（勤務時間帯）'!$C$6:$L$47,10,FALSE))</f>
        <v>7.9999999999999982</v>
      </c>
      <c r="Z56" s="136">
        <f>IF(Z55="","",VLOOKUP(Z55,'【記載例】シフト記号表（勤務時間帯）'!$C$6:$L$47,10,FALSE))</f>
        <v>7.9999999999999982</v>
      </c>
      <c r="AA56" s="136" t="str">
        <f>IF(AA55="","",VLOOKUP(AA55,'【記載例】シフト記号表（勤務時間帯）'!$C$6:$L$47,10,FALSE))</f>
        <v/>
      </c>
      <c r="AB56" s="136">
        <f>IF(AB55="","",VLOOKUP(AB55,'【記載例】シフト記号表（勤務時間帯）'!$C$6:$L$47,10,FALSE))</f>
        <v>8</v>
      </c>
      <c r="AC56" s="137" t="str">
        <f>IF(AC55="","",VLOOKUP(AC55,'【記載例】シフト記号表（勤務時間帯）'!$C$6:$L$47,10,FALSE))</f>
        <v/>
      </c>
      <c r="AD56" s="135" t="str">
        <f>IF(AD55="","",VLOOKUP(AD55,'【記載例】シフト記号表（勤務時間帯）'!$C$6:$L$47,10,FALSE))</f>
        <v/>
      </c>
      <c r="AE56" s="136">
        <f>IF(AE55="","",VLOOKUP(AE55,'【記載例】シフト記号表（勤務時間帯）'!$C$6:$L$47,10,FALSE))</f>
        <v>8</v>
      </c>
      <c r="AF56" s="136">
        <f>IF(AF55="","",VLOOKUP(AF55,'【記載例】シフト記号表（勤務時間帯）'!$C$6:$L$47,10,FALSE))</f>
        <v>8</v>
      </c>
      <c r="AG56" s="136">
        <f>IF(AG55="","",VLOOKUP(AG55,'【記載例】シフト記号表（勤務時間帯）'!$C$6:$L$47,10,FALSE))</f>
        <v>7.9999999999999982</v>
      </c>
      <c r="AH56" s="136">
        <f>IF(AH55="","",VLOOKUP(AH55,'【記載例】シフト記号表（勤務時間帯）'!$C$6:$L$47,10,FALSE))</f>
        <v>7.9999999999999982</v>
      </c>
      <c r="AI56" s="136" t="str">
        <f>IF(AI55="","",VLOOKUP(AI55,'【記載例】シフト記号表（勤務時間帯）'!$C$6:$L$47,10,FALSE))</f>
        <v/>
      </c>
      <c r="AJ56" s="137">
        <f>IF(AJ55="","",VLOOKUP(AJ55,'【記載例】シフト記号表（勤務時間帯）'!$C$6:$L$47,10,FALSE))</f>
        <v>8</v>
      </c>
      <c r="AK56" s="135">
        <f>IF(AK55="","",VLOOKUP(AK55,'【記載例】シフト記号表（勤務時間帯）'!$C$6:$L$47,10,FALSE))</f>
        <v>8</v>
      </c>
      <c r="AL56" s="136" t="str">
        <f>IF(AL55="","",VLOOKUP(AL55,'【記載例】シフト記号表（勤務時間帯）'!$C$6:$L$47,10,FALSE))</f>
        <v/>
      </c>
      <c r="AM56" s="136">
        <f>IF(AM55="","",VLOOKUP(AM55,'【記載例】シフト記号表（勤務時間帯）'!$C$6:$L$47,10,FALSE))</f>
        <v>8</v>
      </c>
      <c r="AN56" s="136">
        <f>IF(AN55="","",VLOOKUP(AN55,'【記載例】シフト記号表（勤務時間帯）'!$C$6:$L$47,10,FALSE))</f>
        <v>8</v>
      </c>
      <c r="AO56" s="136">
        <f>IF(AO55="","",VLOOKUP(AO55,'【記載例】シフト記号表（勤務時間帯）'!$C$6:$L$47,10,FALSE))</f>
        <v>7.9999999999999982</v>
      </c>
      <c r="AP56" s="136">
        <f>IF(AP55="","",VLOOKUP(AP55,'【記載例】シフト記号表（勤務時間帯）'!$C$6:$L$47,10,FALSE))</f>
        <v>7.9999999999999982</v>
      </c>
      <c r="AQ56" s="137" t="str">
        <f>IF(AQ55="","",VLOOKUP(AQ55,'【記載例】シフト記号表（勤務時間帯）'!$C$6:$L$47,10,FALSE))</f>
        <v/>
      </c>
      <c r="AR56" s="135">
        <f>IF(AR55="","",VLOOKUP(AR55,'【記載例】シフト記号表（勤務時間帯）'!$C$6:$L$47,10,FALSE))</f>
        <v>8</v>
      </c>
      <c r="AS56" s="136" t="str">
        <f>IF(AS55="","",VLOOKUP(AS55,'【記載例】シフト記号表（勤務時間帯）'!$C$6:$L$47,10,FALSE))</f>
        <v/>
      </c>
      <c r="AT56" s="136" t="str">
        <f>IF(AT55="","",VLOOKUP(AT55,'【記載例】シフト記号表（勤務時間帯）'!$C$6:$L$47,10,FALSE))</f>
        <v/>
      </c>
      <c r="AU56" s="136">
        <f>IF(AU55="","",VLOOKUP(AU55,'【記載例】シフト記号表（勤務時間帯）'!$C$6:$L$47,10,FALSE))</f>
        <v>8</v>
      </c>
      <c r="AV56" s="136">
        <f>IF(AV55="","",VLOOKUP(AV55,'【記載例】シフト記号表（勤務時間帯）'!$C$6:$L$47,10,FALSE))</f>
        <v>8</v>
      </c>
      <c r="AW56" s="136">
        <f>IF(AW55="","",VLOOKUP(AW55,'【記載例】シフト記号表（勤務時間帯）'!$C$6:$L$47,10,FALSE))</f>
        <v>7.9999999999999982</v>
      </c>
      <c r="AX56" s="137">
        <f>IF(AX55="","",VLOOKUP(AX55,'【記載例】シフト記号表（勤務時間帯）'!$C$6:$L$47,10,FALSE))</f>
        <v>7.9999999999999982</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659">
        <f>IF($BE$3="４週",SUM(W56:AX56),IF($BE$3="暦月",SUM(W56:BA56),""))</f>
        <v>160</v>
      </c>
      <c r="BC56" s="660"/>
      <c r="BD56" s="661">
        <f>IF($BE$3="４週",BB56/4,IF($BE$3="暦月",(BB56/($BE$8/7)),""))</f>
        <v>40</v>
      </c>
      <c r="BE56" s="660"/>
      <c r="BF56" s="656"/>
      <c r="BG56" s="657"/>
      <c r="BH56" s="657"/>
      <c r="BI56" s="657"/>
      <c r="BJ56" s="658"/>
    </row>
    <row r="57" spans="2:62" ht="20.25" customHeight="1" x14ac:dyDescent="0.2">
      <c r="B57" s="604">
        <f>B55+1</f>
        <v>21</v>
      </c>
      <c r="C57" s="606" t="s">
        <v>224</v>
      </c>
      <c r="D57" s="607"/>
      <c r="E57" s="130"/>
      <c r="F57" s="131"/>
      <c r="G57" s="130"/>
      <c r="H57" s="131"/>
      <c r="I57" s="610" t="s">
        <v>195</v>
      </c>
      <c r="J57" s="611"/>
      <c r="K57" s="614" t="s">
        <v>196</v>
      </c>
      <c r="L57" s="615"/>
      <c r="M57" s="615"/>
      <c r="N57" s="607"/>
      <c r="O57" s="618" t="s">
        <v>241</v>
      </c>
      <c r="P57" s="619"/>
      <c r="Q57" s="619"/>
      <c r="R57" s="619"/>
      <c r="S57" s="620"/>
      <c r="T57" s="150" t="s">
        <v>198</v>
      </c>
      <c r="U57" s="151"/>
      <c r="V57" s="152"/>
      <c r="W57" s="143"/>
      <c r="X57" s="144" t="s">
        <v>218</v>
      </c>
      <c r="Y57" s="144" t="s">
        <v>219</v>
      </c>
      <c r="Z57" s="144" t="s">
        <v>221</v>
      </c>
      <c r="AA57" s="144" t="s">
        <v>220</v>
      </c>
      <c r="AB57" s="144"/>
      <c r="AC57" s="145" t="s">
        <v>221</v>
      </c>
      <c r="AD57" s="143" t="s">
        <v>221</v>
      </c>
      <c r="AE57" s="144"/>
      <c r="AF57" s="144" t="s">
        <v>218</v>
      </c>
      <c r="AG57" s="144" t="s">
        <v>219</v>
      </c>
      <c r="AH57" s="144" t="s">
        <v>221</v>
      </c>
      <c r="AI57" s="144" t="s">
        <v>220</v>
      </c>
      <c r="AJ57" s="145"/>
      <c r="AK57" s="143" t="s">
        <v>221</v>
      </c>
      <c r="AL57" s="144" t="s">
        <v>220</v>
      </c>
      <c r="AM57" s="144"/>
      <c r="AN57" s="144" t="s">
        <v>218</v>
      </c>
      <c r="AO57" s="144" t="s">
        <v>219</v>
      </c>
      <c r="AP57" s="144" t="s">
        <v>221</v>
      </c>
      <c r="AQ57" s="145"/>
      <c r="AR57" s="143"/>
      <c r="AS57" s="144" t="s">
        <v>221</v>
      </c>
      <c r="AT57" s="144" t="s">
        <v>220</v>
      </c>
      <c r="AU57" s="144"/>
      <c r="AV57" s="144" t="s">
        <v>218</v>
      </c>
      <c r="AW57" s="144" t="s">
        <v>219</v>
      </c>
      <c r="AX57" s="145" t="s">
        <v>221</v>
      </c>
      <c r="AY57" s="143"/>
      <c r="AZ57" s="144"/>
      <c r="BA57" s="146"/>
      <c r="BB57" s="624"/>
      <c r="BC57" s="625"/>
      <c r="BD57" s="626"/>
      <c r="BE57" s="627"/>
      <c r="BF57" s="628"/>
      <c r="BG57" s="629"/>
      <c r="BH57" s="629"/>
      <c r="BI57" s="629"/>
      <c r="BJ57" s="630"/>
    </row>
    <row r="58" spans="2:62" ht="20.25" customHeight="1" x14ac:dyDescent="0.2">
      <c r="B58" s="637"/>
      <c r="C58" s="650"/>
      <c r="D58" s="651"/>
      <c r="E58" s="130"/>
      <c r="F58" s="131" t="str">
        <f>C57</f>
        <v>介護職員</v>
      </c>
      <c r="G58" s="130"/>
      <c r="H58" s="131" t="str">
        <f>I57</f>
        <v>A</v>
      </c>
      <c r="I58" s="652"/>
      <c r="J58" s="653"/>
      <c r="K58" s="654"/>
      <c r="L58" s="655"/>
      <c r="M58" s="655"/>
      <c r="N58" s="651"/>
      <c r="O58" s="618"/>
      <c r="P58" s="619"/>
      <c r="Q58" s="619"/>
      <c r="R58" s="619"/>
      <c r="S58" s="620"/>
      <c r="T58" s="147" t="s">
        <v>201</v>
      </c>
      <c r="U58" s="148"/>
      <c r="V58" s="149"/>
      <c r="W58" s="135" t="str">
        <f>IF(W57="","",VLOOKUP(W57,'【記載例】シフト記号表（勤務時間帯）'!$C$6:$L$47,10,FALSE))</f>
        <v/>
      </c>
      <c r="X58" s="136">
        <f>IF(X57="","",VLOOKUP(X57,'【記載例】シフト記号表（勤務時間帯）'!$C$6:$L$47,10,FALSE))</f>
        <v>8</v>
      </c>
      <c r="Y58" s="136">
        <f>IF(Y57="","",VLOOKUP(Y57,'【記載例】シフト記号表（勤務時間帯）'!$C$6:$L$47,10,FALSE))</f>
        <v>8</v>
      </c>
      <c r="Z58" s="136">
        <f>IF(Z57="","",VLOOKUP(Z57,'【記載例】シフト記号表（勤務時間帯）'!$C$6:$L$47,10,FALSE))</f>
        <v>8</v>
      </c>
      <c r="AA58" s="136">
        <f>IF(AA57="","",VLOOKUP(AA57,'【記載例】シフト記号表（勤務時間帯）'!$C$6:$L$47,10,FALSE))</f>
        <v>7.9999999999999982</v>
      </c>
      <c r="AB58" s="136" t="str">
        <f>IF(AB57="","",VLOOKUP(AB57,'【記載例】シフト記号表（勤務時間帯）'!$C$6:$L$47,10,FALSE))</f>
        <v/>
      </c>
      <c r="AC58" s="137">
        <f>IF(AC57="","",VLOOKUP(AC57,'【記載例】シフト記号表（勤務時間帯）'!$C$6:$L$47,10,FALSE))</f>
        <v>8</v>
      </c>
      <c r="AD58" s="135">
        <f>IF(AD57="","",VLOOKUP(AD57,'【記載例】シフト記号表（勤務時間帯）'!$C$6:$L$47,10,FALSE))</f>
        <v>8</v>
      </c>
      <c r="AE58" s="136" t="str">
        <f>IF(AE57="","",VLOOKUP(AE57,'【記載例】シフト記号表（勤務時間帯）'!$C$6:$L$47,10,FALSE))</f>
        <v/>
      </c>
      <c r="AF58" s="136">
        <f>IF(AF57="","",VLOOKUP(AF57,'【記載例】シフト記号表（勤務時間帯）'!$C$6:$L$47,10,FALSE))</f>
        <v>8</v>
      </c>
      <c r="AG58" s="136">
        <f>IF(AG57="","",VLOOKUP(AG57,'【記載例】シフト記号表（勤務時間帯）'!$C$6:$L$47,10,FALSE))</f>
        <v>8</v>
      </c>
      <c r="AH58" s="136">
        <f>IF(AH57="","",VLOOKUP(AH57,'【記載例】シフト記号表（勤務時間帯）'!$C$6:$L$47,10,FALSE))</f>
        <v>8</v>
      </c>
      <c r="AI58" s="136">
        <f>IF(AI57="","",VLOOKUP(AI57,'【記載例】シフト記号表（勤務時間帯）'!$C$6:$L$47,10,FALSE))</f>
        <v>7.9999999999999982</v>
      </c>
      <c r="AJ58" s="137" t="str">
        <f>IF(AJ57="","",VLOOKUP(AJ57,'【記載例】シフト記号表（勤務時間帯）'!$C$6:$L$47,10,FALSE))</f>
        <v/>
      </c>
      <c r="AK58" s="135">
        <f>IF(AK57="","",VLOOKUP(AK57,'【記載例】シフト記号表（勤務時間帯）'!$C$6:$L$47,10,FALSE))</f>
        <v>8</v>
      </c>
      <c r="AL58" s="136">
        <f>IF(AL57="","",VLOOKUP(AL57,'【記載例】シフト記号表（勤務時間帯）'!$C$6:$L$47,10,FALSE))</f>
        <v>7.9999999999999982</v>
      </c>
      <c r="AM58" s="136" t="str">
        <f>IF(AM57="","",VLOOKUP(AM57,'【記載例】シフト記号表（勤務時間帯）'!$C$6:$L$47,10,FALSE))</f>
        <v/>
      </c>
      <c r="AN58" s="136">
        <f>IF(AN57="","",VLOOKUP(AN57,'【記載例】シフト記号表（勤務時間帯）'!$C$6:$L$47,10,FALSE))</f>
        <v>8</v>
      </c>
      <c r="AO58" s="136">
        <f>IF(AO57="","",VLOOKUP(AO57,'【記載例】シフト記号表（勤務時間帯）'!$C$6:$L$47,10,FALSE))</f>
        <v>8</v>
      </c>
      <c r="AP58" s="136">
        <f>IF(AP57="","",VLOOKUP(AP57,'【記載例】シフト記号表（勤務時間帯）'!$C$6:$L$47,10,FALSE))</f>
        <v>8</v>
      </c>
      <c r="AQ58" s="137" t="str">
        <f>IF(AQ57="","",VLOOKUP(AQ57,'【記載例】シフト記号表（勤務時間帯）'!$C$6:$L$47,10,FALSE))</f>
        <v/>
      </c>
      <c r="AR58" s="135" t="str">
        <f>IF(AR57="","",VLOOKUP(AR57,'【記載例】シフト記号表（勤務時間帯）'!$C$6:$L$47,10,FALSE))</f>
        <v/>
      </c>
      <c r="AS58" s="136">
        <f>IF(AS57="","",VLOOKUP(AS57,'【記載例】シフト記号表（勤務時間帯）'!$C$6:$L$47,10,FALSE))</f>
        <v>8</v>
      </c>
      <c r="AT58" s="136">
        <f>IF(AT57="","",VLOOKUP(AT57,'【記載例】シフト記号表（勤務時間帯）'!$C$6:$L$47,10,FALSE))</f>
        <v>7.9999999999999982</v>
      </c>
      <c r="AU58" s="136" t="str">
        <f>IF(AU57="","",VLOOKUP(AU57,'【記載例】シフト記号表（勤務時間帯）'!$C$6:$L$47,10,FALSE))</f>
        <v/>
      </c>
      <c r="AV58" s="136">
        <f>IF(AV57="","",VLOOKUP(AV57,'【記載例】シフト記号表（勤務時間帯）'!$C$6:$L$47,10,FALSE))</f>
        <v>8</v>
      </c>
      <c r="AW58" s="136">
        <f>IF(AW57="","",VLOOKUP(AW57,'【記載例】シフト記号表（勤務時間帯）'!$C$6:$L$47,10,FALSE))</f>
        <v>8</v>
      </c>
      <c r="AX58" s="137">
        <f>IF(AX57="","",VLOOKUP(AX57,'【記載例】シフト記号表（勤務時間帯）'!$C$6:$L$47,10,FALSE))</f>
        <v>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659">
        <f>IF($BE$3="４週",SUM(W58:AX58),IF($BE$3="暦月",SUM(W58:BA58),""))</f>
        <v>160</v>
      </c>
      <c r="BC58" s="660"/>
      <c r="BD58" s="661">
        <f>IF($BE$3="４週",BB58/4,IF($BE$3="暦月",(BB58/($BE$8/7)),""))</f>
        <v>40</v>
      </c>
      <c r="BE58" s="660"/>
      <c r="BF58" s="656"/>
      <c r="BG58" s="657"/>
      <c r="BH58" s="657"/>
      <c r="BI58" s="657"/>
      <c r="BJ58" s="658"/>
    </row>
    <row r="59" spans="2:62" ht="20.25" customHeight="1" x14ac:dyDescent="0.2">
      <c r="B59" s="604">
        <f>B57+1</f>
        <v>22</v>
      </c>
      <c r="C59" s="606" t="s">
        <v>224</v>
      </c>
      <c r="D59" s="607"/>
      <c r="E59" s="130"/>
      <c r="F59" s="131"/>
      <c r="G59" s="130"/>
      <c r="H59" s="131"/>
      <c r="I59" s="610" t="s">
        <v>195</v>
      </c>
      <c r="J59" s="611"/>
      <c r="K59" s="614" t="s">
        <v>196</v>
      </c>
      <c r="L59" s="615"/>
      <c r="M59" s="615"/>
      <c r="N59" s="607"/>
      <c r="O59" s="618" t="s">
        <v>242</v>
      </c>
      <c r="P59" s="619"/>
      <c r="Q59" s="619"/>
      <c r="R59" s="619"/>
      <c r="S59" s="620"/>
      <c r="T59" s="150" t="s">
        <v>198</v>
      </c>
      <c r="U59" s="151"/>
      <c r="V59" s="152"/>
      <c r="W59" s="143" t="s">
        <v>221</v>
      </c>
      <c r="X59" s="144"/>
      <c r="Y59" s="144" t="s">
        <v>218</v>
      </c>
      <c r="Z59" s="144" t="s">
        <v>219</v>
      </c>
      <c r="AA59" s="144" t="s">
        <v>221</v>
      </c>
      <c r="AB59" s="144" t="s">
        <v>220</v>
      </c>
      <c r="AC59" s="145"/>
      <c r="AD59" s="143" t="s">
        <v>220</v>
      </c>
      <c r="AE59" s="144" t="s">
        <v>221</v>
      </c>
      <c r="AF59" s="144"/>
      <c r="AG59" s="144" t="s">
        <v>218</v>
      </c>
      <c r="AH59" s="144" t="s">
        <v>219</v>
      </c>
      <c r="AI59" s="144" t="s">
        <v>221</v>
      </c>
      <c r="AJ59" s="145"/>
      <c r="AK59" s="143" t="s">
        <v>220</v>
      </c>
      <c r="AL59" s="144" t="s">
        <v>221</v>
      </c>
      <c r="AM59" s="144"/>
      <c r="AN59" s="144"/>
      <c r="AO59" s="144" t="s">
        <v>218</v>
      </c>
      <c r="AP59" s="144" t="s">
        <v>219</v>
      </c>
      <c r="AQ59" s="145" t="s">
        <v>220</v>
      </c>
      <c r="AR59" s="143" t="s">
        <v>220</v>
      </c>
      <c r="AS59" s="144"/>
      <c r="AT59" s="144" t="s">
        <v>221</v>
      </c>
      <c r="AU59" s="144" t="s">
        <v>220</v>
      </c>
      <c r="AV59" s="144"/>
      <c r="AW59" s="144" t="s">
        <v>218</v>
      </c>
      <c r="AX59" s="145" t="s">
        <v>219</v>
      </c>
      <c r="AY59" s="143"/>
      <c r="AZ59" s="144"/>
      <c r="BA59" s="146"/>
      <c r="BB59" s="624"/>
      <c r="BC59" s="625"/>
      <c r="BD59" s="626"/>
      <c r="BE59" s="627"/>
      <c r="BF59" s="628"/>
      <c r="BG59" s="629"/>
      <c r="BH59" s="629"/>
      <c r="BI59" s="629"/>
      <c r="BJ59" s="630"/>
    </row>
    <row r="60" spans="2:62" ht="20.25" customHeight="1" x14ac:dyDescent="0.2">
      <c r="B60" s="637"/>
      <c r="C60" s="650"/>
      <c r="D60" s="651"/>
      <c r="E60" s="130"/>
      <c r="F60" s="131" t="str">
        <f>C59</f>
        <v>介護職員</v>
      </c>
      <c r="G60" s="130"/>
      <c r="H60" s="131" t="str">
        <f>I59</f>
        <v>A</v>
      </c>
      <c r="I60" s="652"/>
      <c r="J60" s="653"/>
      <c r="K60" s="654"/>
      <c r="L60" s="655"/>
      <c r="M60" s="655"/>
      <c r="N60" s="651"/>
      <c r="O60" s="618"/>
      <c r="P60" s="619"/>
      <c r="Q60" s="619"/>
      <c r="R60" s="619"/>
      <c r="S60" s="620"/>
      <c r="T60" s="147" t="s">
        <v>201</v>
      </c>
      <c r="U60" s="148"/>
      <c r="V60" s="149"/>
      <c r="W60" s="135">
        <f>IF(W59="","",VLOOKUP(W59,'【記載例】シフト記号表（勤務時間帯）'!$C$6:$L$47,10,FALSE))</f>
        <v>8</v>
      </c>
      <c r="X60" s="136" t="str">
        <f>IF(X59="","",VLOOKUP(X59,'【記載例】シフト記号表（勤務時間帯）'!$C$6:$L$47,10,FALSE))</f>
        <v/>
      </c>
      <c r="Y60" s="136">
        <f>IF(Y59="","",VLOOKUP(Y59,'【記載例】シフト記号表（勤務時間帯）'!$C$6:$L$47,10,FALSE))</f>
        <v>8</v>
      </c>
      <c r="Z60" s="136">
        <f>IF(Z59="","",VLOOKUP(Z59,'【記載例】シフト記号表（勤務時間帯）'!$C$6:$L$47,10,FALSE))</f>
        <v>8</v>
      </c>
      <c r="AA60" s="136">
        <f>IF(AA59="","",VLOOKUP(AA59,'【記載例】シフト記号表（勤務時間帯）'!$C$6:$L$47,10,FALSE))</f>
        <v>8</v>
      </c>
      <c r="AB60" s="136">
        <f>IF(AB59="","",VLOOKUP(AB59,'【記載例】シフト記号表（勤務時間帯）'!$C$6:$L$47,10,FALSE))</f>
        <v>7.9999999999999982</v>
      </c>
      <c r="AC60" s="137" t="str">
        <f>IF(AC59="","",VLOOKUP(AC59,'【記載例】シフト記号表（勤務時間帯）'!$C$6:$L$47,10,FALSE))</f>
        <v/>
      </c>
      <c r="AD60" s="135">
        <f>IF(AD59="","",VLOOKUP(AD59,'【記載例】シフト記号表（勤務時間帯）'!$C$6:$L$47,10,FALSE))</f>
        <v>7.9999999999999982</v>
      </c>
      <c r="AE60" s="136">
        <f>IF(AE59="","",VLOOKUP(AE59,'【記載例】シフト記号表（勤務時間帯）'!$C$6:$L$47,10,FALSE))</f>
        <v>8</v>
      </c>
      <c r="AF60" s="136" t="str">
        <f>IF(AF59="","",VLOOKUP(AF59,'【記載例】シフト記号表（勤務時間帯）'!$C$6:$L$47,10,FALSE))</f>
        <v/>
      </c>
      <c r="AG60" s="136">
        <f>IF(AG59="","",VLOOKUP(AG59,'【記載例】シフト記号表（勤務時間帯）'!$C$6:$L$47,10,FALSE))</f>
        <v>8</v>
      </c>
      <c r="AH60" s="136">
        <f>IF(AH59="","",VLOOKUP(AH59,'【記載例】シフト記号表（勤務時間帯）'!$C$6:$L$47,10,FALSE))</f>
        <v>8</v>
      </c>
      <c r="AI60" s="136">
        <f>IF(AI59="","",VLOOKUP(AI59,'【記載例】シフト記号表（勤務時間帯）'!$C$6:$L$47,10,FALSE))</f>
        <v>8</v>
      </c>
      <c r="AJ60" s="137" t="str">
        <f>IF(AJ59="","",VLOOKUP(AJ59,'【記載例】シフト記号表（勤務時間帯）'!$C$6:$L$47,10,FALSE))</f>
        <v/>
      </c>
      <c r="AK60" s="135">
        <f>IF(AK59="","",VLOOKUP(AK59,'【記載例】シフト記号表（勤務時間帯）'!$C$6:$L$47,10,FALSE))</f>
        <v>7.9999999999999982</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7.9999999999999982</v>
      </c>
      <c r="AR60" s="135">
        <f>IF(AR59="","",VLOOKUP(AR59,'【記載例】シフト記号表（勤務時間帯）'!$C$6:$L$47,10,FALSE))</f>
        <v>7.9999999999999982</v>
      </c>
      <c r="AS60" s="136" t="str">
        <f>IF(AS59="","",VLOOKUP(AS59,'【記載例】シフト記号表（勤務時間帯）'!$C$6:$L$47,10,FALSE))</f>
        <v/>
      </c>
      <c r="AT60" s="136">
        <f>IF(AT59="","",VLOOKUP(AT59,'【記載例】シフト記号表（勤務時間帯）'!$C$6:$L$47,10,FALSE))</f>
        <v>8</v>
      </c>
      <c r="AU60" s="136">
        <f>IF(AU59="","",VLOOKUP(AU59,'【記載例】シフト記号表（勤務時間帯）'!$C$6:$L$47,10,FALSE))</f>
        <v>7.9999999999999982</v>
      </c>
      <c r="AV60" s="136" t="str">
        <f>IF(AV59="","",VLOOKUP(AV59,'【記載例】シフト記号表（勤務時間帯）'!$C$6:$L$47,10,FALSE))</f>
        <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659">
        <f>IF($BE$3="４週",SUM(W60:AX60),IF($BE$3="暦月",SUM(W60:BA60),""))</f>
        <v>160</v>
      </c>
      <c r="BC60" s="660"/>
      <c r="BD60" s="661">
        <f>IF($BE$3="４週",BB60/4,IF($BE$3="暦月",(BB60/($BE$8/7)),""))</f>
        <v>40</v>
      </c>
      <c r="BE60" s="660"/>
      <c r="BF60" s="656"/>
      <c r="BG60" s="657"/>
      <c r="BH60" s="657"/>
      <c r="BI60" s="657"/>
      <c r="BJ60" s="658"/>
    </row>
    <row r="61" spans="2:62" ht="20.25" customHeight="1" x14ac:dyDescent="0.2">
      <c r="B61" s="604">
        <f>B59+1</f>
        <v>23</v>
      </c>
      <c r="C61" s="606" t="s">
        <v>224</v>
      </c>
      <c r="D61" s="607"/>
      <c r="E61" s="130"/>
      <c r="F61" s="131"/>
      <c r="G61" s="130"/>
      <c r="H61" s="131"/>
      <c r="I61" s="610" t="s">
        <v>195</v>
      </c>
      <c r="J61" s="611"/>
      <c r="K61" s="614" t="s">
        <v>196</v>
      </c>
      <c r="L61" s="615"/>
      <c r="M61" s="615"/>
      <c r="N61" s="607"/>
      <c r="O61" s="618" t="s">
        <v>243</v>
      </c>
      <c r="P61" s="619"/>
      <c r="Q61" s="619"/>
      <c r="R61" s="619"/>
      <c r="S61" s="620"/>
      <c r="T61" s="150" t="s">
        <v>198</v>
      </c>
      <c r="U61" s="151"/>
      <c r="V61" s="152"/>
      <c r="W61" s="143" t="s">
        <v>220</v>
      </c>
      <c r="X61" s="144" t="s">
        <v>221</v>
      </c>
      <c r="Y61" s="144"/>
      <c r="Z61" s="144" t="s">
        <v>218</v>
      </c>
      <c r="AA61" s="144" t="s">
        <v>219</v>
      </c>
      <c r="AB61" s="144"/>
      <c r="AC61" s="145" t="s">
        <v>220</v>
      </c>
      <c r="AD61" s="143" t="s">
        <v>221</v>
      </c>
      <c r="AE61" s="144" t="s">
        <v>221</v>
      </c>
      <c r="AF61" s="144" t="s">
        <v>220</v>
      </c>
      <c r="AG61" s="144"/>
      <c r="AH61" s="144" t="s">
        <v>218</v>
      </c>
      <c r="AI61" s="144" t="s">
        <v>219</v>
      </c>
      <c r="AJ61" s="145"/>
      <c r="AK61" s="143" t="s">
        <v>221</v>
      </c>
      <c r="AL61" s="144"/>
      <c r="AM61" s="144" t="s">
        <v>221</v>
      </c>
      <c r="AN61" s="144" t="s">
        <v>221</v>
      </c>
      <c r="AO61" s="144"/>
      <c r="AP61" s="144" t="s">
        <v>218</v>
      </c>
      <c r="AQ61" s="145" t="s">
        <v>219</v>
      </c>
      <c r="AR61" s="143" t="s">
        <v>221</v>
      </c>
      <c r="AS61" s="144" t="s">
        <v>220</v>
      </c>
      <c r="AT61" s="144"/>
      <c r="AU61" s="144" t="s">
        <v>221</v>
      </c>
      <c r="AV61" s="144" t="s">
        <v>231</v>
      </c>
      <c r="AW61" s="144"/>
      <c r="AX61" s="145" t="s">
        <v>218</v>
      </c>
      <c r="AY61" s="143"/>
      <c r="AZ61" s="144"/>
      <c r="BA61" s="146"/>
      <c r="BB61" s="624"/>
      <c r="BC61" s="625"/>
      <c r="BD61" s="626"/>
      <c r="BE61" s="627"/>
      <c r="BF61" s="628"/>
      <c r="BG61" s="629"/>
      <c r="BH61" s="629"/>
      <c r="BI61" s="629"/>
      <c r="BJ61" s="630"/>
    </row>
    <row r="62" spans="2:62" ht="20.25" customHeight="1" x14ac:dyDescent="0.2">
      <c r="B62" s="637"/>
      <c r="C62" s="650"/>
      <c r="D62" s="651"/>
      <c r="E62" s="130"/>
      <c r="F62" s="131" t="str">
        <f>C61</f>
        <v>介護職員</v>
      </c>
      <c r="G62" s="130"/>
      <c r="H62" s="131" t="str">
        <f>I61</f>
        <v>A</v>
      </c>
      <c r="I62" s="652"/>
      <c r="J62" s="653"/>
      <c r="K62" s="654"/>
      <c r="L62" s="655"/>
      <c r="M62" s="655"/>
      <c r="N62" s="651"/>
      <c r="O62" s="618"/>
      <c r="P62" s="619"/>
      <c r="Q62" s="619"/>
      <c r="R62" s="619"/>
      <c r="S62" s="620"/>
      <c r="T62" s="147" t="s">
        <v>201</v>
      </c>
      <c r="U62" s="148"/>
      <c r="V62" s="149"/>
      <c r="W62" s="135">
        <f>IF(W61="","",VLOOKUP(W61,'【記載例】シフト記号表（勤務時間帯）'!$C$6:$L$47,10,FALSE))</f>
        <v>7.9999999999999982</v>
      </c>
      <c r="X62" s="136">
        <f>IF(X61="","",VLOOKUP(X61,'【記載例】シフト記号表（勤務時間帯）'!$C$6:$L$47,10,FALSE))</f>
        <v>8</v>
      </c>
      <c r="Y62" s="136" t="str">
        <f>IF(Y61="","",VLOOKUP(Y61,'【記載例】シフト記号表（勤務時間帯）'!$C$6:$L$47,10,FALSE))</f>
        <v/>
      </c>
      <c r="Z62" s="136">
        <f>IF(Z61="","",VLOOKUP(Z61,'【記載例】シフト記号表（勤務時間帯）'!$C$6:$L$47,10,FALSE))</f>
        <v>8</v>
      </c>
      <c r="AA62" s="136">
        <f>IF(AA61="","",VLOOKUP(AA61,'【記載例】シフト記号表（勤務時間帯）'!$C$6:$L$47,10,FALSE))</f>
        <v>8</v>
      </c>
      <c r="AB62" s="136" t="str">
        <f>IF(AB61="","",VLOOKUP(AB61,'【記載例】シフト記号表（勤務時間帯）'!$C$6:$L$47,10,FALSE))</f>
        <v/>
      </c>
      <c r="AC62" s="137">
        <f>IF(AC61="","",VLOOKUP(AC61,'【記載例】シフト記号表（勤務時間帯）'!$C$6:$L$47,10,FALSE))</f>
        <v>7.9999999999999982</v>
      </c>
      <c r="AD62" s="135">
        <f>IF(AD61="","",VLOOKUP(AD61,'【記載例】シフト記号表（勤務時間帯）'!$C$6:$L$47,10,FALSE))</f>
        <v>8</v>
      </c>
      <c r="AE62" s="136">
        <f>IF(AE61="","",VLOOKUP(AE61,'【記載例】シフト記号表（勤務時間帯）'!$C$6:$L$47,10,FALSE))</f>
        <v>8</v>
      </c>
      <c r="AF62" s="136">
        <f>IF(AF61="","",VLOOKUP(AF61,'【記載例】シフト記号表（勤務時間帯）'!$C$6:$L$47,10,FALSE))</f>
        <v>7.9999999999999982</v>
      </c>
      <c r="AG62" s="136" t="str">
        <f>IF(AG61="","",VLOOKUP(AG61,'【記載例】シフト記号表（勤務時間帯）'!$C$6:$L$47,10,FALSE))</f>
        <v/>
      </c>
      <c r="AH62" s="136">
        <f>IF(AH61="","",VLOOKUP(AH61,'【記載例】シフト記号表（勤務時間帯）'!$C$6:$L$47,10,FALSE))</f>
        <v>8</v>
      </c>
      <c r="AI62" s="136">
        <f>IF(AI61="","",VLOOKUP(AI61,'【記載例】シフト記号表（勤務時間帯）'!$C$6:$L$47,10,FALSE))</f>
        <v>8</v>
      </c>
      <c r="AJ62" s="137" t="str">
        <f>IF(AJ61="","",VLOOKUP(AJ61,'【記載例】シフト記号表（勤務時間帯）'!$C$6:$L$47,10,FALSE))</f>
        <v/>
      </c>
      <c r="AK62" s="135">
        <f>IF(AK61="","",VLOOKUP(AK61,'【記載例】シフト記号表（勤務時間帯）'!$C$6:$L$47,10,FALSE))</f>
        <v>8</v>
      </c>
      <c r="AL62" s="136" t="str">
        <f>IF(AL61="","",VLOOKUP(AL61,'【記載例】シフト記号表（勤務時間帯）'!$C$6:$L$47,10,FALSE))</f>
        <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f>IF(AP61="","",VLOOKUP(AP61,'【記載例】シフト記号表（勤務時間帯）'!$C$6:$L$47,10,FALSE))</f>
        <v>8</v>
      </c>
      <c r="AQ62" s="137">
        <f>IF(AQ61="","",VLOOKUP(AQ61,'【記載例】シフト記号表（勤務時間帯）'!$C$6:$L$47,10,FALSE))</f>
        <v>8</v>
      </c>
      <c r="AR62" s="135">
        <f>IF(AR61="","",VLOOKUP(AR61,'【記載例】シフト記号表（勤務時間帯）'!$C$6:$L$47,10,FALSE))</f>
        <v>8</v>
      </c>
      <c r="AS62" s="136">
        <f>IF(AS61="","",VLOOKUP(AS61,'【記載例】シフト記号表（勤務時間帯）'!$C$6:$L$47,10,FALSE))</f>
        <v>7.9999999999999982</v>
      </c>
      <c r="AT62" s="136" t="str">
        <f>IF(AT61="","",VLOOKUP(AT61,'【記載例】シフト記号表（勤務時間帯）'!$C$6:$L$47,10,FALSE))</f>
        <v/>
      </c>
      <c r="AU62" s="136">
        <f>IF(AU61="","",VLOOKUP(AU61,'【記載例】シフト記号表（勤務時間帯）'!$C$6:$L$47,10,FALSE))</f>
        <v>8</v>
      </c>
      <c r="AV62" s="136">
        <f>IF(AV61="","",VLOOKUP(AV61,'【記載例】シフト記号表（勤務時間帯）'!$C$6:$L$47,10,FALSE))</f>
        <v>8</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659">
        <f>IF($BE$3="４週",SUM(W62:AX62),IF($BE$3="暦月",SUM(W62:BA62),""))</f>
        <v>160</v>
      </c>
      <c r="BC62" s="660"/>
      <c r="BD62" s="661">
        <f>IF($BE$3="４週",BB62/4,IF($BE$3="暦月",(BB62/($BE$8/7)),""))</f>
        <v>40</v>
      </c>
      <c r="BE62" s="660"/>
      <c r="BF62" s="656"/>
      <c r="BG62" s="657"/>
      <c r="BH62" s="657"/>
      <c r="BI62" s="657"/>
      <c r="BJ62" s="658"/>
    </row>
    <row r="63" spans="2:62" ht="20.25" customHeight="1" x14ac:dyDescent="0.2">
      <c r="B63" s="604">
        <f>B61+1</f>
        <v>24</v>
      </c>
      <c r="C63" s="606" t="s">
        <v>224</v>
      </c>
      <c r="D63" s="607"/>
      <c r="E63" s="130"/>
      <c r="F63" s="131"/>
      <c r="G63" s="130"/>
      <c r="H63" s="131"/>
      <c r="I63" s="610" t="s">
        <v>232</v>
      </c>
      <c r="J63" s="611"/>
      <c r="K63" s="614" t="s">
        <v>196</v>
      </c>
      <c r="L63" s="615"/>
      <c r="M63" s="615"/>
      <c r="N63" s="607"/>
      <c r="O63" s="618" t="s">
        <v>244</v>
      </c>
      <c r="P63" s="619"/>
      <c r="Q63" s="619"/>
      <c r="R63" s="619"/>
      <c r="S63" s="620"/>
      <c r="T63" s="150" t="s">
        <v>198</v>
      </c>
      <c r="U63" s="151"/>
      <c r="V63" s="152"/>
      <c r="W63" s="143"/>
      <c r="X63" s="144" t="s">
        <v>220</v>
      </c>
      <c r="Y63" s="144" t="s">
        <v>221</v>
      </c>
      <c r="Z63" s="144"/>
      <c r="AA63" s="144" t="s">
        <v>221</v>
      </c>
      <c r="AB63" s="144" t="s">
        <v>221</v>
      </c>
      <c r="AC63" s="145"/>
      <c r="AD63" s="143"/>
      <c r="AE63" s="144" t="s">
        <v>220</v>
      </c>
      <c r="AF63" s="144" t="s">
        <v>221</v>
      </c>
      <c r="AG63" s="144" t="s">
        <v>221</v>
      </c>
      <c r="AH63" s="144"/>
      <c r="AI63" s="144"/>
      <c r="AJ63" s="145" t="s">
        <v>220</v>
      </c>
      <c r="AK63" s="143"/>
      <c r="AL63" s="144"/>
      <c r="AM63" s="144" t="s">
        <v>220</v>
      </c>
      <c r="AN63" s="144" t="s">
        <v>220</v>
      </c>
      <c r="AO63" s="144" t="s">
        <v>221</v>
      </c>
      <c r="AP63" s="144"/>
      <c r="AQ63" s="145" t="s">
        <v>221</v>
      </c>
      <c r="AR63" s="143"/>
      <c r="AS63" s="144" t="s">
        <v>221</v>
      </c>
      <c r="AT63" s="144" t="s">
        <v>221</v>
      </c>
      <c r="AU63" s="144"/>
      <c r="AV63" s="144" t="s">
        <v>221</v>
      </c>
      <c r="AW63" s="144" t="s">
        <v>220</v>
      </c>
      <c r="AX63" s="145"/>
      <c r="AY63" s="143"/>
      <c r="AZ63" s="144"/>
      <c r="BA63" s="146"/>
      <c r="BB63" s="624"/>
      <c r="BC63" s="625"/>
      <c r="BD63" s="626"/>
      <c r="BE63" s="627"/>
      <c r="BF63" s="628"/>
      <c r="BG63" s="629"/>
      <c r="BH63" s="629"/>
      <c r="BI63" s="629"/>
      <c r="BJ63" s="630"/>
    </row>
    <row r="64" spans="2:62" ht="20.25" customHeight="1" x14ac:dyDescent="0.2">
      <c r="B64" s="637"/>
      <c r="C64" s="650"/>
      <c r="D64" s="651"/>
      <c r="E64" s="130"/>
      <c r="F64" s="131" t="str">
        <f>C63</f>
        <v>介護職員</v>
      </c>
      <c r="G64" s="130"/>
      <c r="H64" s="131" t="str">
        <f>I63</f>
        <v>C</v>
      </c>
      <c r="I64" s="652"/>
      <c r="J64" s="653"/>
      <c r="K64" s="654"/>
      <c r="L64" s="655"/>
      <c r="M64" s="655"/>
      <c r="N64" s="651"/>
      <c r="O64" s="618"/>
      <c r="P64" s="619"/>
      <c r="Q64" s="619"/>
      <c r="R64" s="619"/>
      <c r="S64" s="620"/>
      <c r="T64" s="147" t="s">
        <v>201</v>
      </c>
      <c r="U64" s="148"/>
      <c r="V64" s="149"/>
      <c r="W64" s="135" t="str">
        <f>IF(W63="","",VLOOKUP(W63,'【記載例】シフト記号表（勤務時間帯）'!$C$6:$L$47,10,FALSE))</f>
        <v/>
      </c>
      <c r="X64" s="136">
        <f>IF(X63="","",VLOOKUP(X63,'【記載例】シフト記号表（勤務時間帯）'!$C$6:$L$47,10,FALSE))</f>
        <v>7.9999999999999982</v>
      </c>
      <c r="Y64" s="136">
        <f>IF(Y63="","",VLOOKUP(Y63,'【記載例】シフト記号表（勤務時間帯）'!$C$6:$L$47,10,FALSE))</f>
        <v>8</v>
      </c>
      <c r="Z64" s="136" t="str">
        <f>IF(Z63="","",VLOOKUP(Z63,'【記載例】シフト記号表（勤務時間帯）'!$C$6:$L$47,10,FALSE))</f>
        <v/>
      </c>
      <c r="AA64" s="136">
        <f>IF(AA63="","",VLOOKUP(AA63,'【記載例】シフト記号表（勤務時間帯）'!$C$6:$L$47,10,FALSE))</f>
        <v>8</v>
      </c>
      <c r="AB64" s="136">
        <f>IF(AB63="","",VLOOKUP(AB63,'【記載例】シフト記号表（勤務時間帯）'!$C$6:$L$47,10,FALSE))</f>
        <v>8</v>
      </c>
      <c r="AC64" s="137" t="str">
        <f>IF(AC63="","",VLOOKUP(AC63,'【記載例】シフト記号表（勤務時間帯）'!$C$6:$L$47,10,FALSE))</f>
        <v/>
      </c>
      <c r="AD64" s="135" t="str">
        <f>IF(AD63="","",VLOOKUP(AD63,'【記載例】シフト記号表（勤務時間帯）'!$C$6:$L$47,10,FALSE))</f>
        <v/>
      </c>
      <c r="AE64" s="136">
        <f>IF(AE63="","",VLOOKUP(AE63,'【記載例】シフト記号表（勤務時間帯）'!$C$6:$L$47,10,FALSE))</f>
        <v>7.9999999999999982</v>
      </c>
      <c r="AF64" s="136">
        <f>IF(AF63="","",VLOOKUP(AF63,'【記載例】シフト記号表（勤務時間帯）'!$C$6:$L$47,10,FALSE))</f>
        <v>8</v>
      </c>
      <c r="AG64" s="136">
        <f>IF(AG63="","",VLOOKUP(AG63,'【記載例】シフト記号表（勤務時間帯）'!$C$6:$L$47,10,FALSE))</f>
        <v>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7.9999999999999982</v>
      </c>
      <c r="AK64" s="135" t="str">
        <f>IF(AK63="","",VLOOKUP(AK63,'【記載例】シフト記号表（勤務時間帯）'!$C$6:$L$47,10,FALSE))</f>
        <v/>
      </c>
      <c r="AL64" s="136" t="str">
        <f>IF(AL63="","",VLOOKUP(AL63,'【記載例】シフト記号表（勤務時間帯）'!$C$6:$L$47,10,FALSE))</f>
        <v/>
      </c>
      <c r="AM64" s="136">
        <f>IF(AM63="","",VLOOKUP(AM63,'【記載例】シフト記号表（勤務時間帯）'!$C$6:$L$47,10,FALSE))</f>
        <v>7.9999999999999982</v>
      </c>
      <c r="AN64" s="136">
        <f>IF(AN63="","",VLOOKUP(AN63,'【記載例】シフト記号表（勤務時間帯）'!$C$6:$L$47,10,FALSE))</f>
        <v>7.9999999999999982</v>
      </c>
      <c r="AO64" s="136">
        <f>IF(AO63="","",VLOOKUP(AO63,'【記載例】シフト記号表（勤務時間帯）'!$C$6:$L$47,10,FALSE))</f>
        <v>8</v>
      </c>
      <c r="AP64" s="136" t="str">
        <f>IF(AP63="","",VLOOKUP(AP63,'【記載例】シフト記号表（勤務時間帯）'!$C$6:$L$47,10,FALSE))</f>
        <v/>
      </c>
      <c r="AQ64" s="137">
        <f>IF(AQ63="","",VLOOKUP(AQ63,'【記載例】シフト記号表（勤務時間帯）'!$C$6:$L$47,10,FALSE))</f>
        <v>8</v>
      </c>
      <c r="AR64" s="135" t="str">
        <f>IF(AR63="","",VLOOKUP(AR63,'【記載例】シフト記号表（勤務時間帯）'!$C$6:$L$47,10,FALSE))</f>
        <v/>
      </c>
      <c r="AS64" s="136">
        <f>IF(AS63="","",VLOOKUP(AS63,'【記載例】シフト記号表（勤務時間帯）'!$C$6:$L$47,10,FALSE))</f>
        <v>8</v>
      </c>
      <c r="AT64" s="136">
        <f>IF(AT63="","",VLOOKUP(AT63,'【記載例】シフト記号表（勤務時間帯）'!$C$6:$L$47,10,FALSE))</f>
        <v>8</v>
      </c>
      <c r="AU64" s="136" t="str">
        <f>IF(AU63="","",VLOOKUP(AU63,'【記載例】シフト記号表（勤務時間帯）'!$C$6:$L$47,10,FALSE))</f>
        <v/>
      </c>
      <c r="AV64" s="136">
        <f>IF(AV63="","",VLOOKUP(AV63,'【記載例】シフト記号表（勤務時間帯）'!$C$6:$L$47,10,FALSE))</f>
        <v>8</v>
      </c>
      <c r="AW64" s="136">
        <f>IF(AW63="","",VLOOKUP(AW63,'【記載例】シフト記号表（勤務時間帯）'!$C$6:$L$47,10,FALSE))</f>
        <v>7.9999999999999982</v>
      </c>
      <c r="AX64" s="137" t="str">
        <f>IF(AX63="","",VLOOKUP(AX63,'【記載例】シフト記号表（勤務時間帯）'!$C$6:$L$47,10,FALSE))</f>
        <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659">
        <f>IF($BE$3="４週",SUM(W64:AX64),IF($BE$3="暦月",SUM(W64:BA64),""))</f>
        <v>128</v>
      </c>
      <c r="BC64" s="660"/>
      <c r="BD64" s="661">
        <f>IF($BE$3="４週",BB64/4,IF($BE$3="暦月",(BB64/($BE$8/7)),""))</f>
        <v>32</v>
      </c>
      <c r="BE64" s="660"/>
      <c r="BF64" s="656"/>
      <c r="BG64" s="657"/>
      <c r="BH64" s="657"/>
      <c r="BI64" s="657"/>
      <c r="BJ64" s="658"/>
    </row>
    <row r="65" spans="2:62" ht="20.25" customHeight="1" x14ac:dyDescent="0.2">
      <c r="B65" s="604">
        <f>B63+1</f>
        <v>25</v>
      </c>
      <c r="C65" s="606" t="s">
        <v>224</v>
      </c>
      <c r="D65" s="607"/>
      <c r="E65" s="130"/>
      <c r="F65" s="131"/>
      <c r="G65" s="130"/>
      <c r="H65" s="131"/>
      <c r="I65" s="610" t="s">
        <v>195</v>
      </c>
      <c r="J65" s="611"/>
      <c r="K65" s="614" t="s">
        <v>225</v>
      </c>
      <c r="L65" s="615"/>
      <c r="M65" s="615"/>
      <c r="N65" s="607"/>
      <c r="O65" s="618" t="s">
        <v>245</v>
      </c>
      <c r="P65" s="619"/>
      <c r="Q65" s="619"/>
      <c r="R65" s="619"/>
      <c r="S65" s="620"/>
      <c r="T65" s="150" t="s">
        <v>198</v>
      </c>
      <c r="U65" s="151"/>
      <c r="V65" s="152"/>
      <c r="W65" s="143" t="s">
        <v>221</v>
      </c>
      <c r="X65" s="144" t="s">
        <v>221</v>
      </c>
      <c r="Y65" s="144"/>
      <c r="Z65" s="144"/>
      <c r="AA65" s="144" t="s">
        <v>218</v>
      </c>
      <c r="AB65" s="144" t="s">
        <v>219</v>
      </c>
      <c r="AC65" s="145" t="s">
        <v>220</v>
      </c>
      <c r="AD65" s="143" t="s">
        <v>220</v>
      </c>
      <c r="AE65" s="144"/>
      <c r="AF65" s="144" t="s">
        <v>221</v>
      </c>
      <c r="AG65" s="144" t="s">
        <v>221</v>
      </c>
      <c r="AH65" s="144"/>
      <c r="AI65" s="144" t="s">
        <v>218</v>
      </c>
      <c r="AJ65" s="145" t="s">
        <v>219</v>
      </c>
      <c r="AK65" s="143" t="s">
        <v>220</v>
      </c>
      <c r="AL65" s="144" t="s">
        <v>220</v>
      </c>
      <c r="AM65" s="144"/>
      <c r="AN65" s="144" t="s">
        <v>221</v>
      </c>
      <c r="AO65" s="144"/>
      <c r="AP65" s="144"/>
      <c r="AQ65" s="145" t="s">
        <v>218</v>
      </c>
      <c r="AR65" s="143" t="s">
        <v>219</v>
      </c>
      <c r="AS65" s="144" t="s">
        <v>220</v>
      </c>
      <c r="AT65" s="144" t="s">
        <v>220</v>
      </c>
      <c r="AU65" s="144"/>
      <c r="AV65" s="144" t="s">
        <v>220</v>
      </c>
      <c r="AW65" s="144" t="s">
        <v>221</v>
      </c>
      <c r="AX65" s="145" t="s">
        <v>221</v>
      </c>
      <c r="AY65" s="143"/>
      <c r="AZ65" s="144"/>
      <c r="BA65" s="146"/>
      <c r="BB65" s="624"/>
      <c r="BC65" s="625"/>
      <c r="BD65" s="626"/>
      <c r="BE65" s="627"/>
      <c r="BF65" s="628"/>
      <c r="BG65" s="629"/>
      <c r="BH65" s="629"/>
      <c r="BI65" s="629"/>
      <c r="BJ65" s="630"/>
    </row>
    <row r="66" spans="2:62" ht="20.25" customHeight="1" x14ac:dyDescent="0.2">
      <c r="B66" s="637"/>
      <c r="C66" s="650"/>
      <c r="D66" s="651"/>
      <c r="E66" s="130"/>
      <c r="F66" s="131" t="str">
        <f>C65</f>
        <v>介護職員</v>
      </c>
      <c r="G66" s="130"/>
      <c r="H66" s="131" t="str">
        <f>I65</f>
        <v>A</v>
      </c>
      <c r="I66" s="652"/>
      <c r="J66" s="653"/>
      <c r="K66" s="654"/>
      <c r="L66" s="655"/>
      <c r="M66" s="655"/>
      <c r="N66" s="651"/>
      <c r="O66" s="618"/>
      <c r="P66" s="619"/>
      <c r="Q66" s="619"/>
      <c r="R66" s="619"/>
      <c r="S66" s="620"/>
      <c r="T66" s="147" t="s">
        <v>201</v>
      </c>
      <c r="U66" s="148"/>
      <c r="V66" s="149"/>
      <c r="W66" s="135">
        <f>IF(W65="","",VLOOKUP(W65,'【記載例】シフト記号表（勤務時間帯）'!$C$6:$L$47,10,FALSE))</f>
        <v>8</v>
      </c>
      <c r="X66" s="136">
        <f>IF(X65="","",VLOOKUP(X65,'【記載例】シフト記号表（勤務時間帯）'!$C$6:$L$47,10,FALSE))</f>
        <v>8</v>
      </c>
      <c r="Y66" s="136" t="str">
        <f>IF(Y65="","",VLOOKUP(Y65,'【記載例】シフト記号表（勤務時間帯）'!$C$6:$L$47,10,FALSE))</f>
        <v/>
      </c>
      <c r="Z66" s="136" t="str">
        <f>IF(Z65="","",VLOOKUP(Z65,'【記載例】シフト記号表（勤務時間帯）'!$C$6:$L$47,10,FALSE))</f>
        <v/>
      </c>
      <c r="AA66" s="136">
        <f>IF(AA65="","",VLOOKUP(AA65,'【記載例】シフト記号表（勤務時間帯）'!$C$6:$L$47,10,FALSE))</f>
        <v>8</v>
      </c>
      <c r="AB66" s="136">
        <f>IF(AB65="","",VLOOKUP(AB65,'【記載例】シフト記号表（勤務時間帯）'!$C$6:$L$47,10,FALSE))</f>
        <v>8</v>
      </c>
      <c r="AC66" s="137">
        <f>IF(AC65="","",VLOOKUP(AC65,'【記載例】シフト記号表（勤務時間帯）'!$C$6:$L$47,10,FALSE))</f>
        <v>7.9999999999999982</v>
      </c>
      <c r="AD66" s="135">
        <f>IF(AD65="","",VLOOKUP(AD65,'【記載例】シフト記号表（勤務時間帯）'!$C$6:$L$47,10,FALSE))</f>
        <v>7.9999999999999982</v>
      </c>
      <c r="AE66" s="136" t="str">
        <f>IF(AE65="","",VLOOKUP(AE65,'【記載例】シフト記号表（勤務時間帯）'!$C$6:$L$47,10,FALSE))</f>
        <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f>IF(AI65="","",VLOOKUP(AI65,'【記載例】シフト記号表（勤務時間帯）'!$C$6:$L$47,10,FALSE))</f>
        <v>8</v>
      </c>
      <c r="AJ66" s="137">
        <f>IF(AJ65="","",VLOOKUP(AJ65,'【記載例】シフト記号表（勤務時間帯）'!$C$6:$L$47,10,FALSE))</f>
        <v>8</v>
      </c>
      <c r="AK66" s="135">
        <f>IF(AK65="","",VLOOKUP(AK65,'【記載例】シフト記号表（勤務時間帯）'!$C$6:$L$47,10,FALSE))</f>
        <v>7.9999999999999982</v>
      </c>
      <c r="AL66" s="136">
        <f>IF(AL65="","",VLOOKUP(AL65,'【記載例】シフト記号表（勤務時間帯）'!$C$6:$L$47,10,FALSE))</f>
        <v>7.9999999999999982</v>
      </c>
      <c r="AM66" s="136" t="str">
        <f>IF(AM65="","",VLOOKUP(AM65,'【記載例】シフト記号表（勤務時間帯）'!$C$6:$L$47,10,FALSE))</f>
        <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7.9999999999999982</v>
      </c>
      <c r="AT66" s="136">
        <f>IF(AT65="","",VLOOKUP(AT65,'【記載例】シフト記号表（勤務時間帯）'!$C$6:$L$47,10,FALSE))</f>
        <v>7.9999999999999982</v>
      </c>
      <c r="AU66" s="136" t="str">
        <f>IF(AU65="","",VLOOKUP(AU65,'【記載例】シフト記号表（勤務時間帯）'!$C$6:$L$47,10,FALSE))</f>
        <v/>
      </c>
      <c r="AV66" s="136">
        <f>IF(AV65="","",VLOOKUP(AV65,'【記載例】シフト記号表（勤務時間帯）'!$C$6:$L$47,10,FALSE))</f>
        <v>7.9999999999999982</v>
      </c>
      <c r="AW66" s="136">
        <f>IF(AW65="","",VLOOKUP(AW65,'【記載例】シフト記号表（勤務時間帯）'!$C$6:$L$47,10,FALSE))</f>
        <v>8</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659">
        <f>IF($BE$3="４週",SUM(W66:AX66),IF($BE$3="暦月",SUM(W66:BA66),""))</f>
        <v>160</v>
      </c>
      <c r="BC66" s="660"/>
      <c r="BD66" s="661">
        <f>IF($BE$3="４週",BB66/4,IF($BE$3="暦月",(BB66/($BE$8/7)),""))</f>
        <v>40</v>
      </c>
      <c r="BE66" s="660"/>
      <c r="BF66" s="656"/>
      <c r="BG66" s="657"/>
      <c r="BH66" s="657"/>
      <c r="BI66" s="657"/>
      <c r="BJ66" s="658"/>
    </row>
    <row r="67" spans="2:62" ht="20.25" customHeight="1" x14ac:dyDescent="0.2">
      <c r="B67" s="604">
        <f>B65+1</f>
        <v>26</v>
      </c>
      <c r="C67" s="606" t="s">
        <v>224</v>
      </c>
      <c r="D67" s="607"/>
      <c r="E67" s="130"/>
      <c r="F67" s="131"/>
      <c r="G67" s="130"/>
      <c r="H67" s="131"/>
      <c r="I67" s="610" t="s">
        <v>195</v>
      </c>
      <c r="J67" s="611"/>
      <c r="K67" s="614" t="s">
        <v>196</v>
      </c>
      <c r="L67" s="615"/>
      <c r="M67" s="615"/>
      <c r="N67" s="607"/>
      <c r="O67" s="618" t="s">
        <v>246</v>
      </c>
      <c r="P67" s="619"/>
      <c r="Q67" s="619"/>
      <c r="R67" s="619"/>
      <c r="S67" s="620"/>
      <c r="T67" s="150" t="s">
        <v>198</v>
      </c>
      <c r="U67" s="151"/>
      <c r="V67" s="152"/>
      <c r="W67" s="143"/>
      <c r="X67" s="144" t="s">
        <v>220</v>
      </c>
      <c r="Y67" s="144" t="s">
        <v>221</v>
      </c>
      <c r="Z67" s="144" t="s">
        <v>221</v>
      </c>
      <c r="AA67" s="144"/>
      <c r="AB67" s="144" t="s">
        <v>218</v>
      </c>
      <c r="AC67" s="145" t="s">
        <v>219</v>
      </c>
      <c r="AD67" s="143" t="s">
        <v>221</v>
      </c>
      <c r="AE67" s="144"/>
      <c r="AF67" s="144" t="s">
        <v>221</v>
      </c>
      <c r="AG67" s="144" t="s">
        <v>221</v>
      </c>
      <c r="AH67" s="144"/>
      <c r="AI67" s="144"/>
      <c r="AJ67" s="145" t="s">
        <v>218</v>
      </c>
      <c r="AK67" s="143" t="s">
        <v>219</v>
      </c>
      <c r="AL67" s="144" t="s">
        <v>221</v>
      </c>
      <c r="AM67" s="144" t="s">
        <v>221</v>
      </c>
      <c r="AN67" s="144" t="s">
        <v>221</v>
      </c>
      <c r="AO67" s="144" t="s">
        <v>220</v>
      </c>
      <c r="AP67" s="144" t="s">
        <v>220</v>
      </c>
      <c r="AQ67" s="145"/>
      <c r="AR67" s="143" t="s">
        <v>218</v>
      </c>
      <c r="AS67" s="144" t="s">
        <v>219</v>
      </c>
      <c r="AT67" s="144" t="s">
        <v>220</v>
      </c>
      <c r="AU67" s="144" t="s">
        <v>221</v>
      </c>
      <c r="AV67" s="144"/>
      <c r="AW67" s="144"/>
      <c r="AX67" s="145" t="s">
        <v>220</v>
      </c>
      <c r="AY67" s="143"/>
      <c r="AZ67" s="144"/>
      <c r="BA67" s="146"/>
      <c r="BB67" s="624"/>
      <c r="BC67" s="625"/>
      <c r="BD67" s="626"/>
      <c r="BE67" s="627"/>
      <c r="BF67" s="628"/>
      <c r="BG67" s="629"/>
      <c r="BH67" s="629"/>
      <c r="BI67" s="629"/>
      <c r="BJ67" s="630"/>
    </row>
    <row r="68" spans="2:62" ht="20.25" customHeight="1" x14ac:dyDescent="0.2">
      <c r="B68" s="637"/>
      <c r="C68" s="650"/>
      <c r="D68" s="651"/>
      <c r="E68" s="130"/>
      <c r="F68" s="131" t="str">
        <f>C67</f>
        <v>介護職員</v>
      </c>
      <c r="G68" s="130"/>
      <c r="H68" s="131" t="str">
        <f>I67</f>
        <v>A</v>
      </c>
      <c r="I68" s="652"/>
      <c r="J68" s="653"/>
      <c r="K68" s="654"/>
      <c r="L68" s="655"/>
      <c r="M68" s="655"/>
      <c r="N68" s="651"/>
      <c r="O68" s="618"/>
      <c r="P68" s="619"/>
      <c r="Q68" s="619"/>
      <c r="R68" s="619"/>
      <c r="S68" s="620"/>
      <c r="T68" s="147" t="s">
        <v>201</v>
      </c>
      <c r="U68" s="148"/>
      <c r="V68" s="149"/>
      <c r="W68" s="135" t="str">
        <f>IF(W67="","",VLOOKUP(W67,'【記載例】シフト記号表（勤務時間帯）'!$C$6:$L$47,10,FALSE))</f>
        <v/>
      </c>
      <c r="X68" s="136">
        <f>IF(X67="","",VLOOKUP(X67,'【記載例】シフト記号表（勤務時間帯）'!$C$6:$L$47,10,FALSE))</f>
        <v>7.9999999999999982</v>
      </c>
      <c r="Y68" s="136">
        <f>IF(Y67="","",VLOOKUP(Y67,'【記載例】シフト記号表（勤務時間帯）'!$C$6:$L$47,10,FALSE))</f>
        <v>8</v>
      </c>
      <c r="Z68" s="136">
        <f>IF(Z67="","",VLOOKUP(Z67,'【記載例】シフト記号表（勤務時間帯）'!$C$6:$L$47,10,FALSE))</f>
        <v>8</v>
      </c>
      <c r="AA68" s="136" t="str">
        <f>IF(AA67="","",VLOOKUP(AA67,'【記載例】シフト記号表（勤務時間帯）'!$C$6:$L$47,10,FALSE))</f>
        <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f>IF(AF67="","",VLOOKUP(AF67,'【記載例】シフト記号表（勤務時間帯）'!$C$6:$L$47,10,FALSE))</f>
        <v>8</v>
      </c>
      <c r="AG68" s="136">
        <f>IF(AG67="","",VLOOKUP(AG67,'【記載例】シフト記号表（勤務時間帯）'!$C$6:$L$47,10,FALSE))</f>
        <v>8</v>
      </c>
      <c r="AH68" s="136" t="str">
        <f>IF(AH67="","",VLOOKUP(AH67,'【記載例】シフト記号表（勤務時間帯）'!$C$6:$L$47,10,FALSE))</f>
        <v/>
      </c>
      <c r="AI68" s="136" t="str">
        <f>IF(AI67="","",VLOOKUP(AI67,'【記載例】シフト記号表（勤務時間帯）'!$C$6:$L$47,10,FALSE))</f>
        <v/>
      </c>
      <c r="AJ68" s="137">
        <f>IF(AJ67="","",VLOOKUP(AJ67,'【記載例】シフト記号表（勤務時間帯）'!$C$6:$L$47,10,FALSE))</f>
        <v>8</v>
      </c>
      <c r="AK68" s="135">
        <f>IF(AK67="","",VLOOKUP(AK67,'【記載例】シフト記号表（勤務時間帯）'!$C$6:$L$47,10,FALSE))</f>
        <v>8</v>
      </c>
      <c r="AL68" s="136">
        <f>IF(AL67="","",VLOOKUP(AL67,'【記載例】シフト記号表（勤務時間帯）'!$C$6:$L$47,10,FALSE))</f>
        <v>8</v>
      </c>
      <c r="AM68" s="136">
        <f>IF(AM67="","",VLOOKUP(AM67,'【記載例】シフト記号表（勤務時間帯）'!$C$6:$L$47,10,FALSE))</f>
        <v>8</v>
      </c>
      <c r="AN68" s="136">
        <f>IF(AN67="","",VLOOKUP(AN67,'【記載例】シフト記号表（勤務時間帯）'!$C$6:$L$47,10,FALSE))</f>
        <v>8</v>
      </c>
      <c r="AO68" s="136">
        <f>IF(AO67="","",VLOOKUP(AO67,'【記載例】シフト記号表（勤務時間帯）'!$C$6:$L$47,10,FALSE))</f>
        <v>7.9999999999999982</v>
      </c>
      <c r="AP68" s="136">
        <f>IF(AP67="","",VLOOKUP(AP67,'【記載例】シフト記号表（勤務時間帯）'!$C$6:$L$47,10,FALSE))</f>
        <v>7.9999999999999982</v>
      </c>
      <c r="AQ68" s="137" t="str">
        <f>IF(AQ67="","",VLOOKUP(AQ67,'【記載例】シフト記号表（勤務時間帯）'!$C$6:$L$47,10,FALSE))</f>
        <v/>
      </c>
      <c r="AR68" s="135">
        <f>IF(AR67="","",VLOOKUP(AR67,'【記載例】シフト記号表（勤務時間帯）'!$C$6:$L$47,10,FALSE))</f>
        <v>8</v>
      </c>
      <c r="AS68" s="136">
        <f>IF(AS67="","",VLOOKUP(AS67,'【記載例】シフト記号表（勤務時間帯）'!$C$6:$L$47,10,FALSE))</f>
        <v>8</v>
      </c>
      <c r="AT68" s="136">
        <f>IF(AT67="","",VLOOKUP(AT67,'【記載例】シフト記号表（勤務時間帯）'!$C$6:$L$47,10,FALSE))</f>
        <v>7.9999999999999982</v>
      </c>
      <c r="AU68" s="136">
        <f>IF(AU67="","",VLOOKUP(AU67,'【記載例】シフト記号表（勤務時間帯）'!$C$6:$L$47,10,FALSE))</f>
        <v>8</v>
      </c>
      <c r="AV68" s="136" t="str">
        <f>IF(AV67="","",VLOOKUP(AV67,'【記載例】シフト記号表（勤務時間帯）'!$C$6:$L$47,10,FALSE))</f>
        <v/>
      </c>
      <c r="AW68" s="136" t="str">
        <f>IF(AW67="","",VLOOKUP(AW67,'【記載例】シフト記号表（勤務時間帯）'!$C$6:$L$47,10,FALSE))</f>
        <v/>
      </c>
      <c r="AX68" s="137">
        <f>IF(AX67="","",VLOOKUP(AX67,'【記載例】シフト記号表（勤務時間帯）'!$C$6:$L$47,10,FALSE))</f>
        <v>7.9999999999999982</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659">
        <f>IF($BE$3="４週",SUM(W68:AX68),IF($BE$3="暦月",SUM(W68:BA68),""))</f>
        <v>160</v>
      </c>
      <c r="BC68" s="660"/>
      <c r="BD68" s="661">
        <f>IF($BE$3="４週",BB68/4,IF($BE$3="暦月",(BB68/($BE$8/7)),""))</f>
        <v>40</v>
      </c>
      <c r="BE68" s="660"/>
      <c r="BF68" s="656"/>
      <c r="BG68" s="657"/>
      <c r="BH68" s="657"/>
      <c r="BI68" s="657"/>
      <c r="BJ68" s="658"/>
    </row>
    <row r="69" spans="2:62" ht="20.25" customHeight="1" x14ac:dyDescent="0.2">
      <c r="B69" s="604">
        <f>B67+1</f>
        <v>27</v>
      </c>
      <c r="C69" s="606" t="s">
        <v>224</v>
      </c>
      <c r="D69" s="607"/>
      <c r="E69" s="130"/>
      <c r="F69" s="131"/>
      <c r="G69" s="130"/>
      <c r="H69" s="131"/>
      <c r="I69" s="610" t="s">
        <v>195</v>
      </c>
      <c r="J69" s="611"/>
      <c r="K69" s="614" t="s">
        <v>196</v>
      </c>
      <c r="L69" s="615"/>
      <c r="M69" s="615"/>
      <c r="N69" s="607"/>
      <c r="O69" s="618" t="s">
        <v>247</v>
      </c>
      <c r="P69" s="619"/>
      <c r="Q69" s="619"/>
      <c r="R69" s="619"/>
      <c r="S69" s="620"/>
      <c r="T69" s="150" t="s">
        <v>198</v>
      </c>
      <c r="U69" s="151"/>
      <c r="V69" s="152"/>
      <c r="W69" s="143" t="s">
        <v>220</v>
      </c>
      <c r="X69" s="144"/>
      <c r="Y69" s="144" t="s">
        <v>220</v>
      </c>
      <c r="Z69" s="144"/>
      <c r="AA69" s="144" t="s">
        <v>221</v>
      </c>
      <c r="AB69" s="144"/>
      <c r="AC69" s="145" t="s">
        <v>218</v>
      </c>
      <c r="AD69" s="143" t="s">
        <v>219</v>
      </c>
      <c r="AE69" s="144" t="s">
        <v>221</v>
      </c>
      <c r="AF69" s="144" t="s">
        <v>221</v>
      </c>
      <c r="AG69" s="144" t="s">
        <v>220</v>
      </c>
      <c r="AH69" s="144" t="s">
        <v>220</v>
      </c>
      <c r="AI69" s="144"/>
      <c r="AJ69" s="145" t="s">
        <v>221</v>
      </c>
      <c r="AK69" s="143" t="s">
        <v>218</v>
      </c>
      <c r="AL69" s="144" t="s">
        <v>219</v>
      </c>
      <c r="AM69" s="144" t="s">
        <v>220</v>
      </c>
      <c r="AN69" s="144"/>
      <c r="AO69" s="144" t="s">
        <v>221</v>
      </c>
      <c r="AP69" s="144" t="s">
        <v>221</v>
      </c>
      <c r="AQ69" s="145"/>
      <c r="AR69" s="143"/>
      <c r="AS69" s="144" t="s">
        <v>218</v>
      </c>
      <c r="AT69" s="144" t="s">
        <v>219</v>
      </c>
      <c r="AU69" s="144" t="s">
        <v>220</v>
      </c>
      <c r="AV69" s="144" t="s">
        <v>221</v>
      </c>
      <c r="AW69" s="144" t="s">
        <v>221</v>
      </c>
      <c r="AX69" s="145"/>
      <c r="AY69" s="143"/>
      <c r="AZ69" s="144"/>
      <c r="BA69" s="146"/>
      <c r="BB69" s="624"/>
      <c r="BC69" s="625"/>
      <c r="BD69" s="626"/>
      <c r="BE69" s="627"/>
      <c r="BF69" s="628"/>
      <c r="BG69" s="629"/>
      <c r="BH69" s="629"/>
      <c r="BI69" s="629"/>
      <c r="BJ69" s="630"/>
    </row>
    <row r="70" spans="2:62" ht="20.25" customHeight="1" x14ac:dyDescent="0.2">
      <c r="B70" s="637"/>
      <c r="C70" s="650"/>
      <c r="D70" s="651"/>
      <c r="E70" s="130"/>
      <c r="F70" s="131" t="str">
        <f>C69</f>
        <v>介護職員</v>
      </c>
      <c r="G70" s="130"/>
      <c r="H70" s="131" t="str">
        <f>I69</f>
        <v>A</v>
      </c>
      <c r="I70" s="652"/>
      <c r="J70" s="653"/>
      <c r="K70" s="654"/>
      <c r="L70" s="655"/>
      <c r="M70" s="655"/>
      <c r="N70" s="651"/>
      <c r="O70" s="618"/>
      <c r="P70" s="619"/>
      <c r="Q70" s="619"/>
      <c r="R70" s="619"/>
      <c r="S70" s="620"/>
      <c r="T70" s="147" t="s">
        <v>201</v>
      </c>
      <c r="U70" s="148"/>
      <c r="V70" s="149"/>
      <c r="W70" s="135">
        <f>IF(W69="","",VLOOKUP(W69,'【記載例】シフト記号表（勤務時間帯）'!$C$6:$L$47,10,FALSE))</f>
        <v>7.9999999999999982</v>
      </c>
      <c r="X70" s="136" t="str">
        <f>IF(X69="","",VLOOKUP(X69,'【記載例】シフト記号表（勤務時間帯）'!$C$6:$L$47,10,FALSE))</f>
        <v/>
      </c>
      <c r="Y70" s="136">
        <f>IF(Y69="","",VLOOKUP(Y69,'【記載例】シフト記号表（勤務時間帯）'!$C$6:$L$47,10,FALSE))</f>
        <v>7.9999999999999982</v>
      </c>
      <c r="Z70" s="136" t="str">
        <f>IF(Z69="","",VLOOKUP(Z69,'【記載例】シフト記号表（勤務時間帯）'!$C$6:$L$47,10,FALSE))</f>
        <v/>
      </c>
      <c r="AA70" s="136">
        <f>IF(AA69="","",VLOOKUP(AA69,'【記載例】シフト記号表（勤務時間帯）'!$C$6:$L$47,10,FALSE))</f>
        <v>8</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7.9999999999999982</v>
      </c>
      <c r="AH70" s="136">
        <f>IF(AH69="","",VLOOKUP(AH69,'【記載例】シフト記号表（勤務時間帯）'!$C$6:$L$47,10,FALSE))</f>
        <v>7.9999999999999982</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7.9999999999999982</v>
      </c>
      <c r="AN70" s="136" t="str">
        <f>IF(AN69="","",VLOOKUP(AN69,'【記載例】シフト記号表（勤務時間帯）'!$C$6:$L$47,10,FALSE))</f>
        <v/>
      </c>
      <c r="AO70" s="136">
        <f>IF(AO69="","",VLOOKUP(AO69,'【記載例】シフト記号表（勤務時間帯）'!$C$6:$L$47,10,FALSE))</f>
        <v>8</v>
      </c>
      <c r="AP70" s="136">
        <f>IF(AP69="","",VLOOKUP(AP69,'【記載例】シフト記号表（勤務時間帯）'!$C$6:$L$47,10,FALSE))</f>
        <v>8</v>
      </c>
      <c r="AQ70" s="137" t="str">
        <f>IF(AQ69="","",VLOOKUP(AQ69,'【記載例】シフト記号表（勤務時間帯）'!$C$6:$L$47,10,FALSE))</f>
        <v/>
      </c>
      <c r="AR70" s="135" t="str">
        <f>IF(AR69="","",VLOOKUP(AR69,'【記載例】シフト記号表（勤務時間帯）'!$C$6:$L$47,10,FALSE))</f>
        <v/>
      </c>
      <c r="AS70" s="136">
        <f>IF(AS69="","",VLOOKUP(AS69,'【記載例】シフト記号表（勤務時間帯）'!$C$6:$L$47,10,FALSE))</f>
        <v>8</v>
      </c>
      <c r="AT70" s="136">
        <f>IF(AT69="","",VLOOKUP(AT69,'【記載例】シフト記号表（勤務時間帯）'!$C$6:$L$47,10,FALSE))</f>
        <v>8</v>
      </c>
      <c r="AU70" s="136">
        <f>IF(AU69="","",VLOOKUP(AU69,'【記載例】シフト記号表（勤務時間帯）'!$C$6:$L$47,10,FALSE))</f>
        <v>7.9999999999999982</v>
      </c>
      <c r="AV70" s="136">
        <f>IF(AV69="","",VLOOKUP(AV69,'【記載例】シフト記号表（勤務時間帯）'!$C$6:$L$47,10,FALSE))</f>
        <v>8</v>
      </c>
      <c r="AW70" s="136">
        <f>IF(AW69="","",VLOOKUP(AW69,'【記載例】シフト記号表（勤務時間帯）'!$C$6:$L$47,10,FALSE))</f>
        <v>8</v>
      </c>
      <c r="AX70" s="137" t="str">
        <f>IF(AX69="","",VLOOKUP(AX69,'【記載例】シフト記号表（勤務時間帯）'!$C$6:$L$47,10,FALSE))</f>
        <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659">
        <f>IF($BE$3="４週",SUM(W70:AX70),IF($BE$3="暦月",SUM(W70:BA70),""))</f>
        <v>160</v>
      </c>
      <c r="BC70" s="660"/>
      <c r="BD70" s="661">
        <f>IF($BE$3="４週",BB70/4,IF($BE$3="暦月",(BB70/($BE$8/7)),""))</f>
        <v>40</v>
      </c>
      <c r="BE70" s="660"/>
      <c r="BF70" s="656"/>
      <c r="BG70" s="657"/>
      <c r="BH70" s="657"/>
      <c r="BI70" s="657"/>
      <c r="BJ70" s="658"/>
    </row>
    <row r="71" spans="2:62" ht="20.25" customHeight="1" x14ac:dyDescent="0.2">
      <c r="B71" s="604">
        <f>B69+1</f>
        <v>28</v>
      </c>
      <c r="C71" s="606" t="s">
        <v>224</v>
      </c>
      <c r="D71" s="607"/>
      <c r="E71" s="130"/>
      <c r="F71" s="131"/>
      <c r="G71" s="130"/>
      <c r="H71" s="131"/>
      <c r="I71" s="610" t="s">
        <v>195</v>
      </c>
      <c r="J71" s="611"/>
      <c r="K71" s="614" t="s">
        <v>196</v>
      </c>
      <c r="L71" s="615"/>
      <c r="M71" s="615"/>
      <c r="N71" s="607"/>
      <c r="O71" s="618" t="s">
        <v>248</v>
      </c>
      <c r="P71" s="619"/>
      <c r="Q71" s="619"/>
      <c r="R71" s="619"/>
      <c r="S71" s="620"/>
      <c r="T71" s="150" t="s">
        <v>198</v>
      </c>
      <c r="U71" s="151"/>
      <c r="V71" s="152"/>
      <c r="W71" s="143" t="s">
        <v>238</v>
      </c>
      <c r="X71" s="144"/>
      <c r="Y71" s="144" t="s">
        <v>221</v>
      </c>
      <c r="Z71" s="144" t="s">
        <v>220</v>
      </c>
      <c r="AA71" s="144" t="s">
        <v>220</v>
      </c>
      <c r="AB71" s="144" t="s">
        <v>220</v>
      </c>
      <c r="AC71" s="145"/>
      <c r="AD71" s="143" t="s">
        <v>218</v>
      </c>
      <c r="AE71" s="144" t="s">
        <v>219</v>
      </c>
      <c r="AF71" s="144" t="s">
        <v>220</v>
      </c>
      <c r="AG71" s="144"/>
      <c r="AH71" s="144" t="s">
        <v>221</v>
      </c>
      <c r="AI71" s="144" t="s">
        <v>221</v>
      </c>
      <c r="AJ71" s="145"/>
      <c r="AK71" s="143"/>
      <c r="AL71" s="144" t="s">
        <v>218</v>
      </c>
      <c r="AM71" s="144" t="s">
        <v>219</v>
      </c>
      <c r="AN71" s="144" t="s">
        <v>220</v>
      </c>
      <c r="AO71" s="144"/>
      <c r="AP71" s="144" t="s">
        <v>221</v>
      </c>
      <c r="AQ71" s="145" t="s">
        <v>221</v>
      </c>
      <c r="AR71" s="143" t="s">
        <v>221</v>
      </c>
      <c r="AS71" s="144"/>
      <c r="AT71" s="144" t="s">
        <v>218</v>
      </c>
      <c r="AU71" s="144" t="s">
        <v>219</v>
      </c>
      <c r="AV71" s="144" t="s">
        <v>220</v>
      </c>
      <c r="AW71" s="144"/>
      <c r="AX71" s="145" t="s">
        <v>221</v>
      </c>
      <c r="AY71" s="143"/>
      <c r="AZ71" s="144"/>
      <c r="BA71" s="146"/>
      <c r="BB71" s="624"/>
      <c r="BC71" s="625"/>
      <c r="BD71" s="626"/>
      <c r="BE71" s="627"/>
      <c r="BF71" s="628"/>
      <c r="BG71" s="629"/>
      <c r="BH71" s="629"/>
      <c r="BI71" s="629"/>
      <c r="BJ71" s="630"/>
    </row>
    <row r="72" spans="2:62" ht="20.25" customHeight="1" x14ac:dyDescent="0.2">
      <c r="B72" s="637"/>
      <c r="C72" s="650"/>
      <c r="D72" s="651"/>
      <c r="E72" s="130"/>
      <c r="F72" s="131" t="str">
        <f>C71</f>
        <v>介護職員</v>
      </c>
      <c r="G72" s="130"/>
      <c r="H72" s="131" t="str">
        <f>I71</f>
        <v>A</v>
      </c>
      <c r="I72" s="652"/>
      <c r="J72" s="653"/>
      <c r="K72" s="654"/>
      <c r="L72" s="655"/>
      <c r="M72" s="655"/>
      <c r="N72" s="651"/>
      <c r="O72" s="618"/>
      <c r="P72" s="619"/>
      <c r="Q72" s="619"/>
      <c r="R72" s="619"/>
      <c r="S72" s="620"/>
      <c r="T72" s="147" t="s">
        <v>201</v>
      </c>
      <c r="U72" s="148"/>
      <c r="V72" s="149"/>
      <c r="W72" s="135">
        <f>IF(W71="","",VLOOKUP(W71,'【記載例】シフト記号表（勤務時間帯）'!$C$6:$L$47,10,FALSE))</f>
        <v>8</v>
      </c>
      <c r="X72" s="136" t="str">
        <f>IF(X71="","",VLOOKUP(X71,'【記載例】シフト記号表（勤務時間帯）'!$C$6:$L$47,10,FALSE))</f>
        <v/>
      </c>
      <c r="Y72" s="136">
        <f>IF(Y71="","",VLOOKUP(Y71,'【記載例】シフト記号表（勤務時間帯）'!$C$6:$L$47,10,FALSE))</f>
        <v>8</v>
      </c>
      <c r="Z72" s="136">
        <f>IF(Z71="","",VLOOKUP(Z71,'【記載例】シフト記号表（勤務時間帯）'!$C$6:$L$47,10,FALSE))</f>
        <v>7.9999999999999982</v>
      </c>
      <c r="AA72" s="136">
        <f>IF(AA71="","",VLOOKUP(AA71,'【記載例】シフト記号表（勤務時間帯）'!$C$6:$L$47,10,FALSE))</f>
        <v>7.9999999999999982</v>
      </c>
      <c r="AB72" s="136">
        <f>IF(AB71="","",VLOOKUP(AB71,'【記載例】シフト記号表（勤務時間帯）'!$C$6:$L$47,10,FALSE))</f>
        <v>7.9999999999999982</v>
      </c>
      <c r="AC72" s="137" t="str">
        <f>IF(AC71="","",VLOOKUP(AC71,'【記載例】シフト記号表（勤務時間帯）'!$C$6:$L$47,10,FALSE))</f>
        <v/>
      </c>
      <c r="AD72" s="135">
        <f>IF(AD71="","",VLOOKUP(AD71,'【記載例】シフト記号表（勤務時間帯）'!$C$6:$L$47,10,FALSE))</f>
        <v>8</v>
      </c>
      <c r="AE72" s="136">
        <f>IF(AE71="","",VLOOKUP(AE71,'【記載例】シフト記号表（勤務時間帯）'!$C$6:$L$47,10,FALSE))</f>
        <v>8</v>
      </c>
      <c r="AF72" s="136">
        <f>IF(AF71="","",VLOOKUP(AF71,'【記載例】シフト記号表（勤務時間帯）'!$C$6:$L$47,10,FALSE))</f>
        <v>7.9999999999999982</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t="str">
        <f>IF(AJ71="","",VLOOKUP(AJ71,'【記載例】シフト記号表（勤務時間帯）'!$C$6:$L$47,10,FALSE))</f>
        <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f>IF(AN71="","",VLOOKUP(AN71,'【記載例】シフト記号表（勤務時間帯）'!$C$6:$L$47,10,FALSE))</f>
        <v>7.9999999999999982</v>
      </c>
      <c r="AO72" s="136" t="str">
        <f>IF(AO71="","",VLOOKUP(AO71,'【記載例】シフト記号表（勤務時間帯）'!$C$6:$L$47,10,FALSE))</f>
        <v/>
      </c>
      <c r="AP72" s="136">
        <f>IF(AP71="","",VLOOKUP(AP71,'【記載例】シフト記号表（勤務時間帯）'!$C$6:$L$47,10,FALSE))</f>
        <v>8</v>
      </c>
      <c r="AQ72" s="137">
        <f>IF(AQ71="","",VLOOKUP(AQ71,'【記載例】シフト記号表（勤務時間帯）'!$C$6:$L$47,10,FALSE))</f>
        <v>8</v>
      </c>
      <c r="AR72" s="135">
        <f>IF(AR71="","",VLOOKUP(AR71,'【記載例】シフト記号表（勤務時間帯）'!$C$6:$L$47,10,FALSE))</f>
        <v>8</v>
      </c>
      <c r="AS72" s="136" t="str">
        <f>IF(AS71="","",VLOOKUP(AS71,'【記載例】シフト記号表（勤務時間帯）'!$C$6:$L$47,10,FALSE))</f>
        <v/>
      </c>
      <c r="AT72" s="136">
        <f>IF(AT71="","",VLOOKUP(AT71,'【記載例】シフト記号表（勤務時間帯）'!$C$6:$L$47,10,FALSE))</f>
        <v>8</v>
      </c>
      <c r="AU72" s="136">
        <f>IF(AU71="","",VLOOKUP(AU71,'【記載例】シフト記号表（勤務時間帯）'!$C$6:$L$47,10,FALSE))</f>
        <v>8</v>
      </c>
      <c r="AV72" s="136">
        <f>IF(AV71="","",VLOOKUP(AV71,'【記載例】シフト記号表（勤務時間帯）'!$C$6:$L$47,10,FALSE))</f>
        <v>7.9999999999999982</v>
      </c>
      <c r="AW72" s="136" t="str">
        <f>IF(AW71="","",VLOOKUP(AW71,'【記載例】シフト記号表（勤務時間帯）'!$C$6:$L$47,10,FALSE))</f>
        <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659">
        <f>IF($BE$3="４週",SUM(W72:AX72),IF($BE$3="暦月",SUM(W72:BA72),""))</f>
        <v>160</v>
      </c>
      <c r="BC72" s="660"/>
      <c r="BD72" s="661">
        <f>IF($BE$3="４週",BB72/4,IF($BE$3="暦月",(BB72/($BE$8/7)),""))</f>
        <v>40</v>
      </c>
      <c r="BE72" s="660"/>
      <c r="BF72" s="656"/>
      <c r="BG72" s="657"/>
      <c r="BH72" s="657"/>
      <c r="BI72" s="657"/>
      <c r="BJ72" s="658"/>
    </row>
    <row r="73" spans="2:62" ht="20.25" customHeight="1" x14ac:dyDescent="0.2">
      <c r="B73" s="604">
        <f>B71+1</f>
        <v>29</v>
      </c>
      <c r="C73" s="606" t="s">
        <v>224</v>
      </c>
      <c r="D73" s="607"/>
      <c r="E73" s="130"/>
      <c r="F73" s="131"/>
      <c r="G73" s="130"/>
      <c r="H73" s="131"/>
      <c r="I73" s="610" t="s">
        <v>232</v>
      </c>
      <c r="J73" s="611"/>
      <c r="K73" s="614" t="s">
        <v>196</v>
      </c>
      <c r="L73" s="615"/>
      <c r="M73" s="615"/>
      <c r="N73" s="607"/>
      <c r="O73" s="618" t="s">
        <v>249</v>
      </c>
      <c r="P73" s="619"/>
      <c r="Q73" s="619"/>
      <c r="R73" s="619"/>
      <c r="S73" s="620"/>
      <c r="T73" s="150" t="s">
        <v>198</v>
      </c>
      <c r="U73" s="151"/>
      <c r="V73" s="152"/>
      <c r="W73" s="143" t="s">
        <v>221</v>
      </c>
      <c r="X73" s="144"/>
      <c r="Y73" s="144"/>
      <c r="Z73" s="144" t="s">
        <v>221</v>
      </c>
      <c r="AA73" s="144"/>
      <c r="AB73" s="144" t="s">
        <v>221</v>
      </c>
      <c r="AC73" s="145" t="s">
        <v>221</v>
      </c>
      <c r="AD73" s="143"/>
      <c r="AE73" s="144" t="s">
        <v>221</v>
      </c>
      <c r="AF73" s="144"/>
      <c r="AG73" s="144"/>
      <c r="AH73" s="144" t="s">
        <v>221</v>
      </c>
      <c r="AI73" s="144" t="s">
        <v>220</v>
      </c>
      <c r="AJ73" s="145" t="s">
        <v>220</v>
      </c>
      <c r="AK73" s="143" t="s">
        <v>221</v>
      </c>
      <c r="AL73" s="144"/>
      <c r="AM73" s="144" t="s">
        <v>221</v>
      </c>
      <c r="AN73" s="144"/>
      <c r="AO73" s="144" t="s">
        <v>221</v>
      </c>
      <c r="AP73" s="144"/>
      <c r="AQ73" s="145" t="s">
        <v>220</v>
      </c>
      <c r="AR73" s="143" t="s">
        <v>220</v>
      </c>
      <c r="AS73" s="144" t="s">
        <v>221</v>
      </c>
      <c r="AT73" s="144"/>
      <c r="AU73" s="144" t="s">
        <v>221</v>
      </c>
      <c r="AV73" s="144"/>
      <c r="AW73" s="144" t="s">
        <v>220</v>
      </c>
      <c r="AX73" s="145"/>
      <c r="AY73" s="143"/>
      <c r="AZ73" s="144"/>
      <c r="BA73" s="146"/>
      <c r="BB73" s="624"/>
      <c r="BC73" s="625"/>
      <c r="BD73" s="626"/>
      <c r="BE73" s="627"/>
      <c r="BF73" s="628"/>
      <c r="BG73" s="629"/>
      <c r="BH73" s="629"/>
      <c r="BI73" s="629"/>
      <c r="BJ73" s="630"/>
    </row>
    <row r="74" spans="2:62" ht="20.25" customHeight="1" x14ac:dyDescent="0.2">
      <c r="B74" s="637"/>
      <c r="C74" s="638"/>
      <c r="D74" s="639"/>
      <c r="E74" s="153"/>
      <c r="F74" s="154" t="str">
        <f>C73</f>
        <v>介護職員</v>
      </c>
      <c r="G74" s="153"/>
      <c r="H74" s="154" t="str">
        <f>I73</f>
        <v>C</v>
      </c>
      <c r="I74" s="640"/>
      <c r="J74" s="641"/>
      <c r="K74" s="642"/>
      <c r="L74" s="643"/>
      <c r="M74" s="643"/>
      <c r="N74" s="639"/>
      <c r="O74" s="618"/>
      <c r="P74" s="619"/>
      <c r="Q74" s="619"/>
      <c r="R74" s="619"/>
      <c r="S74" s="620"/>
      <c r="T74" s="147" t="s">
        <v>201</v>
      </c>
      <c r="U74" s="148"/>
      <c r="V74" s="149"/>
      <c r="W74" s="135">
        <f>IF(W73="","",VLOOKUP(W73,'【記載例】シフト記号表（勤務時間帯）'!$C$6:$L$47,10,FALSE))</f>
        <v>8</v>
      </c>
      <c r="X74" s="136" t="str">
        <f>IF(X73="","",VLOOKUP(X73,'【記載例】シフト記号表（勤務時間帯）'!$C$6:$L$47,10,FALSE))</f>
        <v/>
      </c>
      <c r="Y74" s="136" t="str">
        <f>IF(Y73="","",VLOOKUP(Y73,'【記載例】シフト記号表（勤務時間帯）'!$C$6:$L$47,10,FALSE))</f>
        <v/>
      </c>
      <c r="Z74" s="136">
        <f>IF(Z73="","",VLOOKUP(Z73,'【記載例】シフト記号表（勤務時間帯）'!$C$6:$L$47,10,FALSE))</f>
        <v>8</v>
      </c>
      <c r="AA74" s="136" t="str">
        <f>IF(AA73="","",VLOOKUP(AA73,'【記載例】シフト記号表（勤務時間帯）'!$C$6:$L$47,10,FALSE))</f>
        <v/>
      </c>
      <c r="AB74" s="136">
        <f>IF(AB73="","",VLOOKUP(AB73,'【記載例】シフト記号表（勤務時間帯）'!$C$6:$L$47,10,FALSE))</f>
        <v>8</v>
      </c>
      <c r="AC74" s="137">
        <f>IF(AC73="","",VLOOKUP(AC73,'【記載例】シフト記号表（勤務時間帯）'!$C$6:$L$47,10,FALSE))</f>
        <v>8</v>
      </c>
      <c r="AD74" s="135" t="str">
        <f>IF(AD73="","",VLOOKUP(AD73,'【記載例】シフト記号表（勤務時間帯）'!$C$6:$L$47,10,FALSE))</f>
        <v/>
      </c>
      <c r="AE74" s="136">
        <f>IF(AE73="","",VLOOKUP(AE73,'【記載例】シフト記号表（勤務時間帯）'!$C$6:$L$47,10,FALSE))</f>
        <v>8</v>
      </c>
      <c r="AF74" s="136" t="str">
        <f>IF(AF73="","",VLOOKUP(AF73,'【記載例】シフト記号表（勤務時間帯）'!$C$6:$L$47,10,FALSE))</f>
        <v/>
      </c>
      <c r="AG74" s="136" t="str">
        <f>IF(AG73="","",VLOOKUP(AG73,'【記載例】シフト記号表（勤務時間帯）'!$C$6:$L$47,10,FALSE))</f>
        <v/>
      </c>
      <c r="AH74" s="136">
        <f>IF(AH73="","",VLOOKUP(AH73,'【記載例】シフト記号表（勤務時間帯）'!$C$6:$L$47,10,FALSE))</f>
        <v>8</v>
      </c>
      <c r="AI74" s="136">
        <f>IF(AI73="","",VLOOKUP(AI73,'【記載例】シフト記号表（勤務時間帯）'!$C$6:$L$47,10,FALSE))</f>
        <v>7.9999999999999982</v>
      </c>
      <c r="AJ74" s="137">
        <f>IF(AJ73="","",VLOOKUP(AJ73,'【記載例】シフト記号表（勤務時間帯）'!$C$6:$L$47,10,FALSE))</f>
        <v>7.9999999999999982</v>
      </c>
      <c r="AK74" s="135">
        <f>IF(AK73="","",VLOOKUP(AK73,'【記載例】シフト記号表（勤務時間帯）'!$C$6:$L$47,10,FALSE))</f>
        <v>8</v>
      </c>
      <c r="AL74" s="136" t="str">
        <f>IF(AL73="","",VLOOKUP(AL73,'【記載例】シフト記号表（勤務時間帯）'!$C$6:$L$47,10,FALSE))</f>
        <v/>
      </c>
      <c r="AM74" s="136">
        <f>IF(AM73="","",VLOOKUP(AM73,'【記載例】シフト記号表（勤務時間帯）'!$C$6:$L$47,10,FALSE))</f>
        <v>8</v>
      </c>
      <c r="AN74" s="136" t="str">
        <f>IF(AN73="","",VLOOKUP(AN73,'【記載例】シフト記号表（勤務時間帯）'!$C$6:$L$47,10,FALSE))</f>
        <v/>
      </c>
      <c r="AO74" s="136">
        <f>IF(AO73="","",VLOOKUP(AO73,'【記載例】シフト記号表（勤務時間帯）'!$C$6:$L$47,10,FALSE))</f>
        <v>8</v>
      </c>
      <c r="AP74" s="136" t="str">
        <f>IF(AP73="","",VLOOKUP(AP73,'【記載例】シフト記号表（勤務時間帯）'!$C$6:$L$47,10,FALSE))</f>
        <v/>
      </c>
      <c r="AQ74" s="137">
        <f>IF(AQ73="","",VLOOKUP(AQ73,'【記載例】シフト記号表（勤務時間帯）'!$C$6:$L$47,10,FALSE))</f>
        <v>7.9999999999999982</v>
      </c>
      <c r="AR74" s="135">
        <f>IF(AR73="","",VLOOKUP(AR73,'【記載例】シフト記号表（勤務時間帯）'!$C$6:$L$47,10,FALSE))</f>
        <v>7.9999999999999982</v>
      </c>
      <c r="AS74" s="136">
        <f>IF(AS73="","",VLOOKUP(AS73,'【記載例】シフト記号表（勤務時間帯）'!$C$6:$L$47,10,FALSE))</f>
        <v>8</v>
      </c>
      <c r="AT74" s="136" t="str">
        <f>IF(AT73="","",VLOOKUP(AT73,'【記載例】シフト記号表（勤務時間帯）'!$C$6:$L$47,10,FALSE))</f>
        <v/>
      </c>
      <c r="AU74" s="136">
        <f>IF(AU73="","",VLOOKUP(AU73,'【記載例】シフト記号表（勤務時間帯）'!$C$6:$L$47,10,FALSE))</f>
        <v>8</v>
      </c>
      <c r="AV74" s="136" t="str">
        <f>IF(AV73="","",VLOOKUP(AV73,'【記載例】シフト記号表（勤務時間帯）'!$C$6:$L$47,10,FALSE))</f>
        <v/>
      </c>
      <c r="AW74" s="136">
        <f>IF(AW73="","",VLOOKUP(AW73,'【記載例】シフト記号表（勤務時間帯）'!$C$6:$L$47,10,FALSE))</f>
        <v>7.9999999999999982</v>
      </c>
      <c r="AX74" s="137" t="str">
        <f>IF(AX73="","",VLOOKUP(AX73,'【記載例】シフト記号表（勤務時間帯）'!$C$6:$L$47,10,FALSE))</f>
        <v/>
      </c>
      <c r="AY74" s="135" t="str">
        <f>IF(AY73="","",VLOOKUP(AY73,'【記載例】シフト記号表（勤務時間帯）'!$C$6:$L$47,10,FALSE))</f>
        <v/>
      </c>
      <c r="AZ74" s="136" t="str">
        <f>IF(AZ73="","",VLOOKUP(AZ73,'【記載例】シフト記号表（勤務時間帯）'!$C$6:$L$47,10,FALSE))</f>
        <v/>
      </c>
      <c r="BA74" s="136" t="str">
        <f>IF(BA73="","",VLOOKUP(BA73,'【記載例】シフト記号表（勤務時間帯）'!$C$6:$L$47,10,FALSE))</f>
        <v/>
      </c>
      <c r="BB74" s="647">
        <f>IF($BE$3="４週",SUM(W74:AX74),IF($BE$3="暦月",SUM(W74:BA74),""))</f>
        <v>128</v>
      </c>
      <c r="BC74" s="648"/>
      <c r="BD74" s="649">
        <f>IF($BE$3="４週",BB74/4,IF($BE$3="暦月",(BB74/($BE$8/7)),""))</f>
        <v>32</v>
      </c>
      <c r="BE74" s="648"/>
      <c r="BF74" s="644"/>
      <c r="BG74" s="645"/>
      <c r="BH74" s="645"/>
      <c r="BI74" s="645"/>
      <c r="BJ74" s="646"/>
    </row>
    <row r="75" spans="2:62" ht="20.25" customHeight="1" x14ac:dyDescent="0.2">
      <c r="B75" s="604">
        <f>B73+1</f>
        <v>30</v>
      </c>
      <c r="C75" s="606"/>
      <c r="D75" s="607"/>
      <c r="E75" s="138"/>
      <c r="F75" s="139"/>
      <c r="G75" s="138"/>
      <c r="H75" s="139"/>
      <c r="I75" s="610"/>
      <c r="J75" s="611"/>
      <c r="K75" s="614"/>
      <c r="L75" s="615"/>
      <c r="M75" s="615"/>
      <c r="N75" s="607"/>
      <c r="O75" s="618"/>
      <c r="P75" s="619"/>
      <c r="Q75" s="619"/>
      <c r="R75" s="619"/>
      <c r="S75" s="620"/>
      <c r="T75" s="155" t="s">
        <v>198</v>
      </c>
      <c r="U75" s="156"/>
      <c r="V75" s="157"/>
      <c r="W75" s="143"/>
      <c r="X75" s="144"/>
      <c r="Y75" s="144"/>
      <c r="Z75" s="144"/>
      <c r="AA75" s="144"/>
      <c r="AB75" s="144"/>
      <c r="AC75" s="145"/>
      <c r="AD75" s="143"/>
      <c r="AE75" s="144"/>
      <c r="AF75" s="144"/>
      <c r="AG75" s="144"/>
      <c r="AH75" s="144"/>
      <c r="AI75" s="144"/>
      <c r="AJ75" s="145"/>
      <c r="AK75" s="143"/>
      <c r="AL75" s="144"/>
      <c r="AM75" s="144"/>
      <c r="AN75" s="144"/>
      <c r="AO75" s="144"/>
      <c r="AP75" s="144"/>
      <c r="AQ75" s="145"/>
      <c r="AR75" s="143"/>
      <c r="AS75" s="144"/>
      <c r="AT75" s="144"/>
      <c r="AU75" s="144"/>
      <c r="AV75" s="144"/>
      <c r="AW75" s="144"/>
      <c r="AX75" s="145"/>
      <c r="AY75" s="143"/>
      <c r="AZ75" s="144"/>
      <c r="BA75" s="146"/>
      <c r="BB75" s="624"/>
      <c r="BC75" s="625"/>
      <c r="BD75" s="626"/>
      <c r="BE75" s="627"/>
      <c r="BF75" s="628"/>
      <c r="BG75" s="629"/>
      <c r="BH75" s="629"/>
      <c r="BI75" s="629"/>
      <c r="BJ75" s="630"/>
    </row>
    <row r="76" spans="2:62" ht="20.25" customHeight="1" thickBot="1" x14ac:dyDescent="0.25">
      <c r="B76" s="605"/>
      <c r="C76" s="608"/>
      <c r="D76" s="609"/>
      <c r="E76" s="158"/>
      <c r="F76" s="159">
        <f>C76</f>
        <v>0</v>
      </c>
      <c r="G76" s="158"/>
      <c r="H76" s="159">
        <f>I76</f>
        <v>0</v>
      </c>
      <c r="I76" s="612"/>
      <c r="J76" s="613"/>
      <c r="K76" s="616"/>
      <c r="L76" s="617"/>
      <c r="M76" s="617"/>
      <c r="N76" s="609"/>
      <c r="O76" s="621"/>
      <c r="P76" s="622"/>
      <c r="Q76" s="622"/>
      <c r="R76" s="622"/>
      <c r="S76" s="623"/>
      <c r="T76" s="160" t="s">
        <v>201</v>
      </c>
      <c r="U76" s="161"/>
      <c r="V76" s="162"/>
      <c r="W76" s="163" t="str">
        <f>IF(W75="","",VLOOKUP(W75,'【記載例】シフト記号表（勤務時間帯）'!$C$6:$L$47,10,FALSE))</f>
        <v/>
      </c>
      <c r="X76" s="164" t="str">
        <f>IF(X75="","",VLOOKUP(X75,'【記載例】シフト記号表（勤務時間帯）'!$C$6:$L$47,10,FALSE))</f>
        <v/>
      </c>
      <c r="Y76" s="164" t="str">
        <f>IF(Y75="","",VLOOKUP(Y75,'【記載例】シフト記号表（勤務時間帯）'!$C$6:$L$47,10,FALSE))</f>
        <v/>
      </c>
      <c r="Z76" s="164" t="str">
        <f>IF(Z75="","",VLOOKUP(Z75,'【記載例】シフト記号表（勤務時間帯）'!$C$6:$L$47,10,FALSE))</f>
        <v/>
      </c>
      <c r="AA76" s="164" t="str">
        <f>IF(AA75="","",VLOOKUP(AA75,'【記載例】シフト記号表（勤務時間帯）'!$C$6:$L$47,10,FALSE))</f>
        <v/>
      </c>
      <c r="AB76" s="164" t="str">
        <f>IF(AB75="","",VLOOKUP(AB75,'【記載例】シフト記号表（勤務時間帯）'!$C$6:$L$47,10,FALSE))</f>
        <v/>
      </c>
      <c r="AC76" s="165" t="str">
        <f>IF(AC75="","",VLOOKUP(AC75,'【記載例】シフト記号表（勤務時間帯）'!$C$6:$L$47,10,FALSE))</f>
        <v/>
      </c>
      <c r="AD76" s="163" t="str">
        <f>IF(AD75="","",VLOOKUP(AD75,'【記載例】シフト記号表（勤務時間帯）'!$C$6:$L$47,10,FALSE))</f>
        <v/>
      </c>
      <c r="AE76" s="164" t="str">
        <f>IF(AE75="","",VLOOKUP(AE75,'【記載例】シフト記号表（勤務時間帯）'!$C$6:$L$47,10,FALSE))</f>
        <v/>
      </c>
      <c r="AF76" s="164" t="str">
        <f>IF(AF75="","",VLOOKUP(AF75,'【記載例】シフト記号表（勤務時間帯）'!$C$6:$L$47,10,FALSE))</f>
        <v/>
      </c>
      <c r="AG76" s="164" t="str">
        <f>IF(AG75="","",VLOOKUP(AG75,'【記載例】シフト記号表（勤務時間帯）'!$C$6:$L$47,10,FALSE))</f>
        <v/>
      </c>
      <c r="AH76" s="164" t="str">
        <f>IF(AH75="","",VLOOKUP(AH75,'【記載例】シフト記号表（勤務時間帯）'!$C$6:$L$47,10,FALSE))</f>
        <v/>
      </c>
      <c r="AI76" s="164" t="str">
        <f>IF(AI75="","",VLOOKUP(AI75,'【記載例】シフト記号表（勤務時間帯）'!$C$6:$L$47,10,FALSE))</f>
        <v/>
      </c>
      <c r="AJ76" s="165" t="str">
        <f>IF(AJ75="","",VLOOKUP(AJ75,'【記載例】シフト記号表（勤務時間帯）'!$C$6:$L$47,10,FALSE))</f>
        <v/>
      </c>
      <c r="AK76" s="163" t="str">
        <f>IF(AK75="","",VLOOKUP(AK75,'【記載例】シフト記号表（勤務時間帯）'!$C$6:$L$47,10,FALSE))</f>
        <v/>
      </c>
      <c r="AL76" s="164" t="str">
        <f>IF(AL75="","",VLOOKUP(AL75,'【記載例】シフト記号表（勤務時間帯）'!$C$6:$L$47,10,FALSE))</f>
        <v/>
      </c>
      <c r="AM76" s="164" t="str">
        <f>IF(AM75="","",VLOOKUP(AM75,'【記載例】シフト記号表（勤務時間帯）'!$C$6:$L$47,10,FALSE))</f>
        <v/>
      </c>
      <c r="AN76" s="164" t="str">
        <f>IF(AN75="","",VLOOKUP(AN75,'【記載例】シフト記号表（勤務時間帯）'!$C$6:$L$47,10,FALSE))</f>
        <v/>
      </c>
      <c r="AO76" s="164" t="str">
        <f>IF(AO75="","",VLOOKUP(AO75,'【記載例】シフト記号表（勤務時間帯）'!$C$6:$L$47,10,FALSE))</f>
        <v/>
      </c>
      <c r="AP76" s="164" t="str">
        <f>IF(AP75="","",VLOOKUP(AP75,'【記載例】シフト記号表（勤務時間帯）'!$C$6:$L$47,10,FALSE))</f>
        <v/>
      </c>
      <c r="AQ76" s="165" t="str">
        <f>IF(AQ75="","",VLOOKUP(AQ75,'【記載例】シフト記号表（勤務時間帯）'!$C$6:$L$47,10,FALSE))</f>
        <v/>
      </c>
      <c r="AR76" s="163" t="str">
        <f>IF(AR75="","",VLOOKUP(AR75,'【記載例】シフト記号表（勤務時間帯）'!$C$6:$L$47,10,FALSE))</f>
        <v/>
      </c>
      <c r="AS76" s="164" t="str">
        <f>IF(AS75="","",VLOOKUP(AS75,'【記載例】シフト記号表（勤務時間帯）'!$C$6:$L$47,10,FALSE))</f>
        <v/>
      </c>
      <c r="AT76" s="164" t="str">
        <f>IF(AT75="","",VLOOKUP(AT75,'【記載例】シフト記号表（勤務時間帯）'!$C$6:$L$47,10,FALSE))</f>
        <v/>
      </c>
      <c r="AU76" s="164" t="str">
        <f>IF(AU75="","",VLOOKUP(AU75,'【記載例】シフト記号表（勤務時間帯）'!$C$6:$L$47,10,FALSE))</f>
        <v/>
      </c>
      <c r="AV76" s="164" t="str">
        <f>IF(AV75="","",VLOOKUP(AV75,'【記載例】シフト記号表（勤務時間帯）'!$C$6:$L$47,10,FALSE))</f>
        <v/>
      </c>
      <c r="AW76" s="164" t="str">
        <f>IF(AW75="","",VLOOKUP(AW75,'【記載例】シフト記号表（勤務時間帯）'!$C$6:$L$47,10,FALSE))</f>
        <v/>
      </c>
      <c r="AX76" s="165" t="str">
        <f>IF(AX75="","",VLOOKUP(AX75,'【記載例】シフト記号表（勤務時間帯）'!$C$6:$L$47,10,FALSE))</f>
        <v/>
      </c>
      <c r="AY76" s="163" t="str">
        <f>IF(AY75="","",VLOOKUP(AY75,'【記載例】シフト記号表（勤務時間帯）'!$C$6:$L$47,10,FALSE))</f>
        <v/>
      </c>
      <c r="AZ76" s="164" t="str">
        <f>IF(AZ75="","",VLOOKUP(AZ75,'【記載例】シフト記号表（勤務時間帯）'!$C$6:$L$47,10,FALSE))</f>
        <v/>
      </c>
      <c r="BA76" s="166" t="str">
        <f>IF(BA75="","",VLOOKUP(BA75,'【記載例】シフト記号表（勤務時間帯）'!$C$6:$L$47,10,FALSE))</f>
        <v/>
      </c>
      <c r="BB76" s="634">
        <f>IF($BE$3="４週",SUM(W76:AX76),IF($BE$3="暦月",SUM(W76:BA76),""))</f>
        <v>0</v>
      </c>
      <c r="BC76" s="635"/>
      <c r="BD76" s="636">
        <f>IF($BE$3="４週",BB76/4,IF($BE$3="暦月",(BB76/($BE$8/7)),""))</f>
        <v>0</v>
      </c>
      <c r="BE76" s="635"/>
      <c r="BF76" s="631"/>
      <c r="BG76" s="632"/>
      <c r="BH76" s="632"/>
      <c r="BI76" s="632"/>
      <c r="BJ76" s="633"/>
    </row>
    <row r="77" spans="2:62" ht="20.25" customHeight="1" x14ac:dyDescent="0.2">
      <c r="B77" s="167"/>
      <c r="C77" s="168"/>
      <c r="D77" s="168"/>
      <c r="E77" s="168"/>
      <c r="F77" s="168"/>
      <c r="G77" s="168"/>
      <c r="H77" s="168"/>
      <c r="I77" s="169"/>
      <c r="J77" s="169"/>
      <c r="K77" s="168"/>
      <c r="L77" s="168"/>
      <c r="M77" s="168"/>
      <c r="N77" s="168"/>
      <c r="O77" s="170"/>
      <c r="P77" s="170"/>
      <c r="Q77" s="170"/>
      <c r="R77" s="171"/>
      <c r="S77" s="171"/>
      <c r="T77" s="171"/>
      <c r="U77" s="172"/>
      <c r="V77" s="173"/>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5"/>
      <c r="BE77" s="175"/>
      <c r="BF77" s="170"/>
      <c r="BG77" s="170"/>
      <c r="BH77" s="170"/>
      <c r="BI77" s="170"/>
      <c r="BJ77" s="170"/>
    </row>
    <row r="78" spans="2:62" ht="20.25" customHeight="1" x14ac:dyDescent="0.2">
      <c r="B78" s="167"/>
      <c r="C78" s="168"/>
      <c r="D78" s="168"/>
      <c r="E78" s="168"/>
      <c r="F78" s="168"/>
      <c r="G78" s="168"/>
      <c r="H78" s="168"/>
      <c r="I78" s="176"/>
      <c r="J78" s="177" t="s">
        <v>250</v>
      </c>
      <c r="K78" s="177"/>
      <c r="L78" s="177"/>
      <c r="M78" s="177"/>
      <c r="N78" s="177"/>
      <c r="O78" s="177"/>
      <c r="P78" s="177"/>
      <c r="Q78" s="177"/>
      <c r="R78" s="177"/>
      <c r="S78" s="177"/>
      <c r="T78" s="178"/>
      <c r="U78" s="177"/>
      <c r="V78" s="177"/>
      <c r="W78" s="177"/>
      <c r="X78" s="177"/>
      <c r="Y78" s="177"/>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80"/>
      <c r="BE78" s="175"/>
      <c r="BF78" s="170"/>
      <c r="BG78" s="170"/>
      <c r="BH78" s="170"/>
      <c r="BI78" s="170"/>
      <c r="BJ78" s="170"/>
    </row>
    <row r="79" spans="2:62" ht="20.25" customHeight="1" x14ac:dyDescent="0.2">
      <c r="B79" s="167"/>
      <c r="C79" s="168"/>
      <c r="D79" s="168"/>
      <c r="E79" s="168"/>
      <c r="F79" s="168"/>
      <c r="G79" s="168"/>
      <c r="H79" s="168"/>
      <c r="I79" s="176"/>
      <c r="J79" s="177"/>
      <c r="K79" s="177" t="s">
        <v>251</v>
      </c>
      <c r="L79" s="177"/>
      <c r="M79" s="177"/>
      <c r="N79" s="177"/>
      <c r="O79" s="177"/>
      <c r="P79" s="177"/>
      <c r="Q79" s="177"/>
      <c r="R79" s="177"/>
      <c r="S79" s="177"/>
      <c r="T79" s="178"/>
      <c r="U79" s="177"/>
      <c r="V79" s="177"/>
      <c r="W79" s="177"/>
      <c r="X79" s="177"/>
      <c r="Y79" s="177"/>
      <c r="Z79" s="179"/>
      <c r="AA79" s="177" t="s">
        <v>252</v>
      </c>
      <c r="AB79" s="177"/>
      <c r="AC79" s="177"/>
      <c r="AD79" s="177"/>
      <c r="AE79" s="177"/>
      <c r="AF79" s="177"/>
      <c r="AG79" s="177"/>
      <c r="AH79" s="177"/>
      <c r="AI79" s="177"/>
      <c r="AJ79" s="178"/>
      <c r="AK79" s="177"/>
      <c r="AL79" s="177"/>
      <c r="AM79" s="177"/>
      <c r="AN79" s="177"/>
      <c r="AO79" s="179"/>
      <c r="AP79" s="179"/>
      <c r="AQ79" s="177" t="s">
        <v>253</v>
      </c>
      <c r="AR79" s="179"/>
      <c r="AS79" s="179"/>
      <c r="AT79" s="179"/>
      <c r="AU79" s="179"/>
      <c r="AV79" s="179"/>
      <c r="AW79" s="179"/>
      <c r="AX79" s="179"/>
      <c r="AY79" s="179"/>
      <c r="AZ79" s="179"/>
      <c r="BA79" s="179"/>
      <c r="BB79" s="179"/>
      <c r="BC79" s="179"/>
      <c r="BD79" s="180"/>
      <c r="BE79" s="175"/>
      <c r="BF79" s="600"/>
      <c r="BG79" s="600"/>
      <c r="BH79" s="600"/>
      <c r="BI79" s="600"/>
      <c r="BJ79" s="170"/>
    </row>
    <row r="80" spans="2:62" ht="20.25" customHeight="1" x14ac:dyDescent="0.2">
      <c r="B80" s="167"/>
      <c r="C80" s="168"/>
      <c r="D80" s="168"/>
      <c r="E80" s="168"/>
      <c r="F80" s="168"/>
      <c r="G80" s="168"/>
      <c r="H80" s="168"/>
      <c r="I80" s="176"/>
      <c r="J80" s="177"/>
      <c r="K80" s="576" t="s">
        <v>254</v>
      </c>
      <c r="L80" s="576"/>
      <c r="M80" s="576" t="s">
        <v>255</v>
      </c>
      <c r="N80" s="576"/>
      <c r="O80" s="576"/>
      <c r="P80" s="576"/>
      <c r="Q80" s="177"/>
      <c r="R80" s="601" t="s">
        <v>256</v>
      </c>
      <c r="S80" s="601"/>
      <c r="T80" s="601"/>
      <c r="U80" s="601"/>
      <c r="V80" s="181"/>
      <c r="W80" s="182" t="s">
        <v>257</v>
      </c>
      <c r="X80" s="182"/>
      <c r="Y80" s="84"/>
      <c r="Z80" s="179"/>
      <c r="AA80" s="576" t="s">
        <v>254</v>
      </c>
      <c r="AB80" s="576"/>
      <c r="AC80" s="576" t="s">
        <v>255</v>
      </c>
      <c r="AD80" s="576"/>
      <c r="AE80" s="576"/>
      <c r="AF80" s="576"/>
      <c r="AG80" s="177"/>
      <c r="AH80" s="601" t="s">
        <v>256</v>
      </c>
      <c r="AI80" s="601"/>
      <c r="AJ80" s="601"/>
      <c r="AK80" s="601"/>
      <c r="AL80" s="181"/>
      <c r="AM80" s="182" t="s">
        <v>257</v>
      </c>
      <c r="AN80" s="182"/>
      <c r="AO80" s="179"/>
      <c r="AP80" s="179"/>
      <c r="AQ80" s="179"/>
      <c r="AR80" s="179"/>
      <c r="AS80" s="179"/>
      <c r="AT80" s="179"/>
      <c r="AU80" s="179"/>
      <c r="AV80" s="179"/>
      <c r="AW80" s="179"/>
      <c r="AX80" s="179"/>
      <c r="AY80" s="179"/>
      <c r="AZ80" s="179"/>
      <c r="BA80" s="179"/>
      <c r="BB80" s="179"/>
      <c r="BC80" s="179"/>
      <c r="BD80" s="180"/>
      <c r="BE80" s="175"/>
      <c r="BF80" s="602"/>
      <c r="BG80" s="602"/>
      <c r="BH80" s="602"/>
      <c r="BI80" s="602"/>
      <c r="BJ80" s="170"/>
    </row>
    <row r="81" spans="2:62" ht="20.25" customHeight="1" x14ac:dyDescent="0.2">
      <c r="B81" s="167"/>
      <c r="C81" s="168"/>
      <c r="D81" s="168"/>
      <c r="E81" s="168"/>
      <c r="F81" s="168"/>
      <c r="G81" s="168"/>
      <c r="H81" s="168"/>
      <c r="I81" s="176"/>
      <c r="J81" s="177"/>
      <c r="K81" s="577"/>
      <c r="L81" s="577"/>
      <c r="M81" s="577" t="s">
        <v>258</v>
      </c>
      <c r="N81" s="577"/>
      <c r="O81" s="577" t="s">
        <v>259</v>
      </c>
      <c r="P81" s="577"/>
      <c r="Q81" s="177"/>
      <c r="R81" s="577" t="s">
        <v>258</v>
      </c>
      <c r="S81" s="577"/>
      <c r="T81" s="577" t="s">
        <v>259</v>
      </c>
      <c r="U81" s="577"/>
      <c r="V81" s="181"/>
      <c r="W81" s="182" t="s">
        <v>260</v>
      </c>
      <c r="X81" s="182"/>
      <c r="Y81" s="84"/>
      <c r="Z81" s="179"/>
      <c r="AA81" s="577"/>
      <c r="AB81" s="577"/>
      <c r="AC81" s="577" t="s">
        <v>258</v>
      </c>
      <c r="AD81" s="577"/>
      <c r="AE81" s="577" t="s">
        <v>259</v>
      </c>
      <c r="AF81" s="577"/>
      <c r="AG81" s="177"/>
      <c r="AH81" s="577" t="s">
        <v>258</v>
      </c>
      <c r="AI81" s="577"/>
      <c r="AJ81" s="577" t="s">
        <v>259</v>
      </c>
      <c r="AK81" s="577"/>
      <c r="AL81" s="181"/>
      <c r="AM81" s="182" t="s">
        <v>260</v>
      </c>
      <c r="AN81" s="182"/>
      <c r="AO81" s="179"/>
      <c r="AP81" s="179"/>
      <c r="AQ81" s="183" t="s">
        <v>214</v>
      </c>
      <c r="AR81" s="183"/>
      <c r="AS81" s="183"/>
      <c r="AT81" s="183"/>
      <c r="AU81" s="181"/>
      <c r="AV81" s="182" t="s">
        <v>224</v>
      </c>
      <c r="AW81" s="183"/>
      <c r="AX81" s="183"/>
      <c r="AY81" s="183"/>
      <c r="AZ81" s="181"/>
      <c r="BA81" s="577" t="s">
        <v>261</v>
      </c>
      <c r="BB81" s="577"/>
      <c r="BC81" s="577"/>
      <c r="BD81" s="577"/>
      <c r="BE81" s="175"/>
      <c r="BF81" s="603"/>
      <c r="BG81" s="603"/>
      <c r="BH81" s="603"/>
      <c r="BI81" s="603"/>
      <c r="BJ81" s="170"/>
    </row>
    <row r="82" spans="2:62" ht="20.25" customHeight="1" x14ac:dyDescent="0.2">
      <c r="B82" s="167"/>
      <c r="C82" s="168"/>
      <c r="D82" s="168"/>
      <c r="E82" s="168"/>
      <c r="F82" s="168"/>
      <c r="G82" s="168"/>
      <c r="H82" s="168"/>
      <c r="I82" s="176"/>
      <c r="J82" s="177"/>
      <c r="K82" s="578" t="s">
        <v>262</v>
      </c>
      <c r="L82" s="578"/>
      <c r="M82" s="590">
        <f>SUMIFS($BB$17:$BB$76,$F$17:$F$76,"看護職員",$H$17:$H$76,"A")</f>
        <v>480</v>
      </c>
      <c r="N82" s="590"/>
      <c r="O82" s="591">
        <f>SUMIFS($BD$17:$BD$76,$F$17:$F$76,"看護職員",$H$17:$H$76,"A")</f>
        <v>120</v>
      </c>
      <c r="P82" s="591"/>
      <c r="Q82" s="184"/>
      <c r="R82" s="594">
        <v>0</v>
      </c>
      <c r="S82" s="594"/>
      <c r="T82" s="594">
        <v>0</v>
      </c>
      <c r="U82" s="594"/>
      <c r="V82" s="185"/>
      <c r="W82" s="596">
        <v>3</v>
      </c>
      <c r="X82" s="597"/>
      <c r="Y82" s="84"/>
      <c r="Z82" s="179"/>
      <c r="AA82" s="578" t="s">
        <v>262</v>
      </c>
      <c r="AB82" s="578"/>
      <c r="AC82" s="590">
        <f>SUMIFS($BB$17:$BB$76,$F$17:$F$76,"介護職員",$H$17:$H$76,"A")</f>
        <v>2720</v>
      </c>
      <c r="AD82" s="590"/>
      <c r="AE82" s="591">
        <f>SUMIFS($BD$17:$BD$76,$F$17:$F$76,"介護職員",$H$17:$H$76,"A")</f>
        <v>680</v>
      </c>
      <c r="AF82" s="591"/>
      <c r="AG82" s="184"/>
      <c r="AH82" s="594">
        <v>0</v>
      </c>
      <c r="AI82" s="594"/>
      <c r="AJ82" s="594">
        <v>0</v>
      </c>
      <c r="AK82" s="594"/>
      <c r="AL82" s="185"/>
      <c r="AM82" s="596">
        <v>17</v>
      </c>
      <c r="AN82" s="597"/>
      <c r="AO82" s="179"/>
      <c r="AP82" s="179"/>
      <c r="AQ82" s="598">
        <f>U96</f>
        <v>3.5</v>
      </c>
      <c r="AR82" s="578"/>
      <c r="AS82" s="578"/>
      <c r="AT82" s="578"/>
      <c r="AU82" s="186" t="s">
        <v>263</v>
      </c>
      <c r="AV82" s="598">
        <f>AK96</f>
        <v>20.2</v>
      </c>
      <c r="AW82" s="599"/>
      <c r="AX82" s="599"/>
      <c r="AY82" s="599"/>
      <c r="AZ82" s="186" t="s">
        <v>264</v>
      </c>
      <c r="BA82" s="580">
        <f>ROUNDDOWN(AQ82+AV82,1)</f>
        <v>23.7</v>
      </c>
      <c r="BB82" s="580"/>
      <c r="BC82" s="580"/>
      <c r="BD82" s="580"/>
      <c r="BE82" s="175"/>
      <c r="BF82" s="187"/>
      <c r="BG82" s="187"/>
      <c r="BH82" s="187"/>
      <c r="BI82" s="187"/>
      <c r="BJ82" s="170"/>
    </row>
    <row r="83" spans="2:62" ht="20.25" customHeight="1" x14ac:dyDescent="0.2">
      <c r="B83" s="167"/>
      <c r="C83" s="168"/>
      <c r="D83" s="168"/>
      <c r="E83" s="168"/>
      <c r="F83" s="168"/>
      <c r="G83" s="168"/>
      <c r="H83" s="168"/>
      <c r="I83" s="176"/>
      <c r="J83" s="177"/>
      <c r="K83" s="578" t="s">
        <v>265</v>
      </c>
      <c r="L83" s="578"/>
      <c r="M83" s="590">
        <f>SUMIFS($BB$17:$BB$76,$F$17:$F$76,"看護職員",$H$17:$H$76,"B")</f>
        <v>79.999999999999986</v>
      </c>
      <c r="N83" s="590"/>
      <c r="O83" s="591">
        <f>SUMIFS($BD$17:$BD$76,$F$17:$F$76,"看護職員",$H$17:$H$76,"B")</f>
        <v>19.999999999999996</v>
      </c>
      <c r="P83" s="591"/>
      <c r="Q83" s="184"/>
      <c r="R83" s="594">
        <v>80</v>
      </c>
      <c r="S83" s="594"/>
      <c r="T83" s="594">
        <v>20</v>
      </c>
      <c r="U83" s="594"/>
      <c r="V83" s="185"/>
      <c r="W83" s="596">
        <v>0</v>
      </c>
      <c r="X83" s="597"/>
      <c r="Y83" s="84"/>
      <c r="Z83" s="179"/>
      <c r="AA83" s="578" t="s">
        <v>265</v>
      </c>
      <c r="AB83" s="578"/>
      <c r="AC83" s="590">
        <f>SUMIFS($BB$17:$BB$76,$F$17:$F$76,"介護職員",$H$17:$H$76,"B")</f>
        <v>0</v>
      </c>
      <c r="AD83" s="590"/>
      <c r="AE83" s="591">
        <f>SUMIFS($BD$17:$BD$76,$F$17:$F$76,"介護職員",$H$17:$H$76,"B")</f>
        <v>0</v>
      </c>
      <c r="AF83" s="591"/>
      <c r="AG83" s="184"/>
      <c r="AH83" s="594">
        <v>0</v>
      </c>
      <c r="AI83" s="594"/>
      <c r="AJ83" s="594">
        <v>0</v>
      </c>
      <c r="AK83" s="594"/>
      <c r="AL83" s="185"/>
      <c r="AM83" s="596">
        <v>0</v>
      </c>
      <c r="AN83" s="597"/>
      <c r="AO83" s="179"/>
      <c r="AP83" s="179"/>
      <c r="AQ83" s="179"/>
      <c r="AR83" s="179"/>
      <c r="AS83" s="179"/>
      <c r="AT83" s="179"/>
      <c r="AU83" s="179"/>
      <c r="AV83" s="179"/>
      <c r="AW83" s="179"/>
      <c r="AX83" s="179"/>
      <c r="AY83" s="179"/>
      <c r="AZ83" s="179"/>
      <c r="BA83" s="179"/>
      <c r="BB83" s="179"/>
      <c r="BC83" s="179"/>
      <c r="BD83" s="180"/>
      <c r="BE83" s="175"/>
      <c r="BF83" s="170"/>
      <c r="BG83" s="170"/>
      <c r="BH83" s="170"/>
      <c r="BI83" s="170"/>
      <c r="BJ83" s="170"/>
    </row>
    <row r="84" spans="2:62" ht="20.25" customHeight="1" x14ac:dyDescent="0.2">
      <c r="B84" s="167"/>
      <c r="C84" s="168"/>
      <c r="D84" s="168"/>
      <c r="E84" s="168"/>
      <c r="F84" s="168"/>
      <c r="G84" s="168"/>
      <c r="H84" s="168"/>
      <c r="I84" s="176"/>
      <c r="J84" s="177"/>
      <c r="K84" s="578" t="s">
        <v>266</v>
      </c>
      <c r="L84" s="578"/>
      <c r="M84" s="590">
        <f>SUMIFS($BB$17:$BB$76,$F$17:$F$76,"看護職員",$H$17:$H$76,"C")</f>
        <v>0</v>
      </c>
      <c r="N84" s="590"/>
      <c r="O84" s="591">
        <f>SUMIFS($BD$17:$BD$76,$F$17:$F$76,"看護職員",$H$17:$H$76,"C")</f>
        <v>0</v>
      </c>
      <c r="P84" s="591"/>
      <c r="Q84" s="184"/>
      <c r="R84" s="594">
        <v>0</v>
      </c>
      <c r="S84" s="594"/>
      <c r="T84" s="595">
        <v>0</v>
      </c>
      <c r="U84" s="595"/>
      <c r="V84" s="185"/>
      <c r="W84" s="588" t="s">
        <v>267</v>
      </c>
      <c r="X84" s="589"/>
      <c r="Y84" s="84"/>
      <c r="Z84" s="179"/>
      <c r="AA84" s="578" t="s">
        <v>266</v>
      </c>
      <c r="AB84" s="578"/>
      <c r="AC84" s="590">
        <f>SUMIFS($BB$17:$BB$76,$F$17:$F$76,"介護職員",$H$17:$H$76,"C")</f>
        <v>512</v>
      </c>
      <c r="AD84" s="590"/>
      <c r="AE84" s="591">
        <f>SUMIFS($BD$17:$BD$76,$F$17:$F$76,"介護職員",$H$17:$H$76,"C")</f>
        <v>128</v>
      </c>
      <c r="AF84" s="591"/>
      <c r="AG84" s="184"/>
      <c r="AH84" s="594">
        <v>512</v>
      </c>
      <c r="AI84" s="594"/>
      <c r="AJ84" s="595">
        <v>128</v>
      </c>
      <c r="AK84" s="595"/>
      <c r="AL84" s="185"/>
      <c r="AM84" s="588" t="s">
        <v>267</v>
      </c>
      <c r="AN84" s="589"/>
      <c r="AO84" s="179"/>
      <c r="AP84" s="179"/>
      <c r="AQ84" s="179"/>
      <c r="AR84" s="179"/>
      <c r="AS84" s="179"/>
      <c r="AT84" s="179"/>
      <c r="AU84" s="179"/>
      <c r="AV84" s="179"/>
      <c r="AW84" s="179"/>
      <c r="AX84" s="179"/>
      <c r="AY84" s="179"/>
      <c r="AZ84" s="179"/>
      <c r="BA84" s="179"/>
      <c r="BB84" s="179"/>
      <c r="BC84" s="179"/>
      <c r="BD84" s="180"/>
      <c r="BE84" s="175"/>
      <c r="BF84" s="170"/>
      <c r="BG84" s="170"/>
      <c r="BH84" s="170"/>
      <c r="BI84" s="170"/>
      <c r="BJ84" s="170"/>
    </row>
    <row r="85" spans="2:62" ht="20.25" customHeight="1" x14ac:dyDescent="0.2">
      <c r="B85" s="167"/>
      <c r="C85" s="168"/>
      <c r="D85" s="168"/>
      <c r="E85" s="168"/>
      <c r="F85" s="168"/>
      <c r="G85" s="168"/>
      <c r="H85" s="168"/>
      <c r="I85" s="176"/>
      <c r="J85" s="177"/>
      <c r="K85" s="578" t="s">
        <v>268</v>
      </c>
      <c r="L85" s="578"/>
      <c r="M85" s="590">
        <f>SUMIFS($BB$17:$BB$76,$F$17:$F$76,"看護職員",$H$17:$H$76,"D")</f>
        <v>0</v>
      </c>
      <c r="N85" s="590"/>
      <c r="O85" s="591">
        <f>SUMIFS($BD$17:$BD$76,$F$17:$F$76,"看護職員",$H$17:$H$76,"D")</f>
        <v>0</v>
      </c>
      <c r="P85" s="591"/>
      <c r="Q85" s="184"/>
      <c r="R85" s="594">
        <v>0</v>
      </c>
      <c r="S85" s="594"/>
      <c r="T85" s="595">
        <v>0</v>
      </c>
      <c r="U85" s="595"/>
      <c r="V85" s="185"/>
      <c r="W85" s="588" t="s">
        <v>267</v>
      </c>
      <c r="X85" s="589"/>
      <c r="Y85" s="84"/>
      <c r="Z85" s="179"/>
      <c r="AA85" s="578" t="s">
        <v>268</v>
      </c>
      <c r="AB85" s="578"/>
      <c r="AC85" s="590">
        <f>SUMIFS($BB$17:$BB$76,$F$17:$F$76,"介護職員",$H$17:$H$76,"D")</f>
        <v>0</v>
      </c>
      <c r="AD85" s="590"/>
      <c r="AE85" s="591">
        <f>SUMIFS($BD$17:$BD$76,$F$17:$F$76,"介護職員",$H$17:$H$76,"D")</f>
        <v>0</v>
      </c>
      <c r="AF85" s="591"/>
      <c r="AG85" s="184"/>
      <c r="AH85" s="594">
        <v>0</v>
      </c>
      <c r="AI85" s="594"/>
      <c r="AJ85" s="595">
        <v>0</v>
      </c>
      <c r="AK85" s="595"/>
      <c r="AL85" s="185"/>
      <c r="AM85" s="588" t="s">
        <v>267</v>
      </c>
      <c r="AN85" s="589"/>
      <c r="AO85" s="179"/>
      <c r="AP85" s="179"/>
      <c r="AQ85" s="177" t="s">
        <v>269</v>
      </c>
      <c r="AR85" s="177"/>
      <c r="AS85" s="177"/>
      <c r="AT85" s="177"/>
      <c r="AU85" s="177"/>
      <c r="AV85" s="177"/>
      <c r="AW85" s="179"/>
      <c r="AX85" s="179"/>
      <c r="AY85" s="179"/>
      <c r="AZ85" s="179"/>
      <c r="BA85" s="179"/>
      <c r="BB85" s="179"/>
      <c r="BC85" s="179"/>
      <c r="BD85" s="180"/>
      <c r="BE85" s="175"/>
      <c r="BF85" s="170"/>
      <c r="BG85" s="170"/>
      <c r="BH85" s="170"/>
      <c r="BI85" s="170"/>
      <c r="BJ85" s="170"/>
    </row>
    <row r="86" spans="2:62" ht="20.25" customHeight="1" x14ac:dyDescent="0.2">
      <c r="B86" s="167"/>
      <c r="C86" s="168"/>
      <c r="D86" s="168"/>
      <c r="E86" s="168"/>
      <c r="F86" s="168"/>
      <c r="G86" s="168"/>
      <c r="H86" s="168"/>
      <c r="I86" s="176"/>
      <c r="J86" s="177"/>
      <c r="K86" s="578" t="s">
        <v>261</v>
      </c>
      <c r="L86" s="578"/>
      <c r="M86" s="590">
        <f>SUM(M82:N85)</f>
        <v>560</v>
      </c>
      <c r="N86" s="590"/>
      <c r="O86" s="591">
        <f>SUM(O82:P85)</f>
        <v>140</v>
      </c>
      <c r="P86" s="591"/>
      <c r="Q86" s="184"/>
      <c r="R86" s="590">
        <f>SUM(R82:S85)</f>
        <v>80</v>
      </c>
      <c r="S86" s="590"/>
      <c r="T86" s="591">
        <f>SUM(T82:U85)</f>
        <v>20</v>
      </c>
      <c r="U86" s="591"/>
      <c r="V86" s="185"/>
      <c r="W86" s="592">
        <f>SUM(W82:X83)</f>
        <v>3</v>
      </c>
      <c r="X86" s="593"/>
      <c r="Y86" s="84"/>
      <c r="Z86" s="179"/>
      <c r="AA86" s="578" t="s">
        <v>261</v>
      </c>
      <c r="AB86" s="578"/>
      <c r="AC86" s="590">
        <f>SUM(AC82:AD85)</f>
        <v>3232</v>
      </c>
      <c r="AD86" s="590"/>
      <c r="AE86" s="591">
        <f>SUM(AE82:AF85)</f>
        <v>808</v>
      </c>
      <c r="AF86" s="591"/>
      <c r="AG86" s="184"/>
      <c r="AH86" s="590">
        <f>SUM(AH82:AI85)</f>
        <v>512</v>
      </c>
      <c r="AI86" s="590"/>
      <c r="AJ86" s="591">
        <f>SUM(AJ82:AK85)</f>
        <v>128</v>
      </c>
      <c r="AK86" s="591"/>
      <c r="AL86" s="185"/>
      <c r="AM86" s="592">
        <f>SUM(AM82:AN83)</f>
        <v>17</v>
      </c>
      <c r="AN86" s="593"/>
      <c r="AO86" s="179"/>
      <c r="AP86" s="179"/>
      <c r="AQ86" s="578" t="s">
        <v>270</v>
      </c>
      <c r="AR86" s="578"/>
      <c r="AS86" s="578" t="s">
        <v>271</v>
      </c>
      <c r="AT86" s="578"/>
      <c r="AU86" s="578"/>
      <c r="AV86" s="578"/>
      <c r="AW86" s="179"/>
      <c r="AX86" s="179"/>
      <c r="AY86" s="179"/>
      <c r="AZ86" s="179"/>
      <c r="BA86" s="179"/>
      <c r="BB86" s="179"/>
      <c r="BC86" s="179"/>
      <c r="BD86" s="180"/>
      <c r="BE86" s="175"/>
      <c r="BF86" s="170"/>
      <c r="BG86" s="170"/>
      <c r="BH86" s="170"/>
      <c r="BI86" s="170"/>
      <c r="BJ86" s="170"/>
    </row>
    <row r="87" spans="2:62" ht="20.25" customHeight="1" x14ac:dyDescent="0.2">
      <c r="B87" s="167"/>
      <c r="C87" s="168"/>
      <c r="D87" s="168"/>
      <c r="E87" s="168"/>
      <c r="F87" s="168"/>
      <c r="G87" s="168"/>
      <c r="H87" s="168"/>
      <c r="I87" s="176"/>
      <c r="J87" s="176"/>
      <c r="K87" s="188"/>
      <c r="L87" s="188"/>
      <c r="M87" s="188"/>
      <c r="N87" s="188"/>
      <c r="O87" s="189"/>
      <c r="P87" s="189"/>
      <c r="Q87" s="189"/>
      <c r="R87" s="190"/>
      <c r="S87" s="190"/>
      <c r="T87" s="190"/>
      <c r="U87" s="190"/>
      <c r="V87" s="191"/>
      <c r="W87" s="179"/>
      <c r="X87" s="179"/>
      <c r="Y87" s="179"/>
      <c r="Z87" s="179"/>
      <c r="AA87" s="188"/>
      <c r="AB87" s="188"/>
      <c r="AC87" s="188"/>
      <c r="AD87" s="188"/>
      <c r="AE87" s="189"/>
      <c r="AF87" s="189"/>
      <c r="AG87" s="189"/>
      <c r="AH87" s="190"/>
      <c r="AI87" s="190"/>
      <c r="AJ87" s="190"/>
      <c r="AK87" s="190"/>
      <c r="AL87" s="191"/>
      <c r="AM87" s="179"/>
      <c r="AN87" s="179"/>
      <c r="AO87" s="179"/>
      <c r="AP87" s="179"/>
      <c r="AQ87" s="578" t="s">
        <v>262</v>
      </c>
      <c r="AR87" s="578"/>
      <c r="AS87" s="578" t="s">
        <v>272</v>
      </c>
      <c r="AT87" s="578"/>
      <c r="AU87" s="578"/>
      <c r="AV87" s="578"/>
      <c r="AW87" s="179"/>
      <c r="AX87" s="179"/>
      <c r="AY87" s="179"/>
      <c r="AZ87" s="179"/>
      <c r="BA87" s="179"/>
      <c r="BB87" s="179"/>
      <c r="BC87" s="179"/>
      <c r="BD87" s="180"/>
      <c r="BE87" s="175"/>
      <c r="BF87" s="170"/>
      <c r="BG87" s="170"/>
      <c r="BH87" s="170"/>
      <c r="BI87" s="170"/>
      <c r="BJ87" s="170"/>
    </row>
    <row r="88" spans="2:62" ht="20.25" customHeight="1" x14ac:dyDescent="0.2">
      <c r="B88" s="167"/>
      <c r="C88" s="168"/>
      <c r="D88" s="168"/>
      <c r="E88" s="168"/>
      <c r="F88" s="168"/>
      <c r="G88" s="168"/>
      <c r="H88" s="168"/>
      <c r="I88" s="176"/>
      <c r="J88" s="176"/>
      <c r="K88" s="178" t="s">
        <v>273</v>
      </c>
      <c r="L88" s="177"/>
      <c r="M88" s="177"/>
      <c r="N88" s="177"/>
      <c r="O88" s="177"/>
      <c r="P88" s="177"/>
      <c r="Q88" s="192" t="s">
        <v>274</v>
      </c>
      <c r="R88" s="584" t="s">
        <v>275</v>
      </c>
      <c r="S88" s="585"/>
      <c r="T88" s="193"/>
      <c r="U88" s="193"/>
      <c r="V88" s="177"/>
      <c r="W88" s="177"/>
      <c r="X88" s="177"/>
      <c r="Y88" s="179"/>
      <c r="Z88" s="179"/>
      <c r="AA88" s="178" t="s">
        <v>273</v>
      </c>
      <c r="AB88" s="177"/>
      <c r="AC88" s="177"/>
      <c r="AD88" s="177"/>
      <c r="AE88" s="177"/>
      <c r="AF88" s="177"/>
      <c r="AG88" s="192" t="s">
        <v>274</v>
      </c>
      <c r="AH88" s="586" t="str">
        <f>R88</f>
        <v>週</v>
      </c>
      <c r="AI88" s="587"/>
      <c r="AJ88" s="193"/>
      <c r="AK88" s="193"/>
      <c r="AL88" s="177"/>
      <c r="AM88" s="177"/>
      <c r="AN88" s="177"/>
      <c r="AO88" s="179"/>
      <c r="AP88" s="179"/>
      <c r="AQ88" s="578" t="s">
        <v>265</v>
      </c>
      <c r="AR88" s="578"/>
      <c r="AS88" s="578" t="s">
        <v>276</v>
      </c>
      <c r="AT88" s="578"/>
      <c r="AU88" s="578"/>
      <c r="AV88" s="578"/>
      <c r="AW88" s="179"/>
      <c r="AX88" s="179"/>
      <c r="AY88" s="179"/>
      <c r="AZ88" s="179"/>
      <c r="BA88" s="179"/>
      <c r="BB88" s="179"/>
      <c r="BC88" s="179"/>
      <c r="BD88" s="180"/>
      <c r="BE88" s="175"/>
      <c r="BF88" s="170"/>
      <c r="BG88" s="170"/>
      <c r="BH88" s="170"/>
      <c r="BI88" s="170"/>
      <c r="BJ88" s="170"/>
    </row>
    <row r="89" spans="2:62" ht="20.25" customHeight="1" x14ac:dyDescent="0.2">
      <c r="B89" s="167"/>
      <c r="C89" s="168"/>
      <c r="D89" s="168"/>
      <c r="E89" s="168"/>
      <c r="F89" s="168"/>
      <c r="G89" s="168"/>
      <c r="H89" s="168"/>
      <c r="I89" s="176"/>
      <c r="J89" s="176"/>
      <c r="K89" s="177" t="s">
        <v>277</v>
      </c>
      <c r="L89" s="177"/>
      <c r="M89" s="177"/>
      <c r="N89" s="177"/>
      <c r="O89" s="177"/>
      <c r="P89" s="177" t="s">
        <v>278</v>
      </c>
      <c r="Q89" s="177"/>
      <c r="R89" s="177"/>
      <c r="S89" s="177"/>
      <c r="T89" s="178"/>
      <c r="U89" s="177"/>
      <c r="V89" s="177"/>
      <c r="W89" s="177"/>
      <c r="X89" s="177"/>
      <c r="Y89" s="179"/>
      <c r="Z89" s="179"/>
      <c r="AA89" s="177" t="s">
        <v>277</v>
      </c>
      <c r="AB89" s="177"/>
      <c r="AC89" s="177"/>
      <c r="AD89" s="177"/>
      <c r="AE89" s="177"/>
      <c r="AF89" s="177" t="s">
        <v>278</v>
      </c>
      <c r="AG89" s="177"/>
      <c r="AH89" s="177"/>
      <c r="AI89" s="177"/>
      <c r="AJ89" s="178"/>
      <c r="AK89" s="177"/>
      <c r="AL89" s="177"/>
      <c r="AM89" s="177"/>
      <c r="AN89" s="177"/>
      <c r="AO89" s="179"/>
      <c r="AP89" s="179"/>
      <c r="AQ89" s="578" t="s">
        <v>266</v>
      </c>
      <c r="AR89" s="578"/>
      <c r="AS89" s="578" t="s">
        <v>279</v>
      </c>
      <c r="AT89" s="578"/>
      <c r="AU89" s="578"/>
      <c r="AV89" s="578"/>
      <c r="AW89" s="179"/>
      <c r="AX89" s="179"/>
      <c r="AY89" s="179"/>
      <c r="AZ89" s="179"/>
      <c r="BA89" s="179"/>
      <c r="BB89" s="179"/>
      <c r="BC89" s="179"/>
      <c r="BD89" s="180"/>
      <c r="BE89" s="175"/>
      <c r="BF89" s="170"/>
      <c r="BG89" s="170"/>
      <c r="BH89" s="170"/>
      <c r="BI89" s="170"/>
      <c r="BJ89" s="170"/>
    </row>
    <row r="90" spans="2:62" ht="20.25" customHeight="1" x14ac:dyDescent="0.2">
      <c r="B90" s="167"/>
      <c r="C90" s="168"/>
      <c r="D90" s="168"/>
      <c r="E90" s="168"/>
      <c r="F90" s="168"/>
      <c r="G90" s="168"/>
      <c r="H90" s="168"/>
      <c r="I90" s="176"/>
      <c r="J90" s="176"/>
      <c r="K90" s="177" t="str">
        <f>IF($R$88="週","対象時間数（週平均）","対象時間数（当月合計）")</f>
        <v>対象時間数（週平均）</v>
      </c>
      <c r="L90" s="177"/>
      <c r="M90" s="177"/>
      <c r="N90" s="177"/>
      <c r="O90" s="177"/>
      <c r="P90" s="177" t="str">
        <f>IF($R$88="週","週に勤務すべき時間数","当月に勤務すべき時間数")</f>
        <v>週に勤務すべき時間数</v>
      </c>
      <c r="Q90" s="177"/>
      <c r="R90" s="177"/>
      <c r="S90" s="177"/>
      <c r="T90" s="178"/>
      <c r="U90" s="177" t="s">
        <v>280</v>
      </c>
      <c r="V90" s="177"/>
      <c r="W90" s="177"/>
      <c r="X90" s="177"/>
      <c r="Y90" s="179"/>
      <c r="Z90" s="179"/>
      <c r="AA90" s="177" t="str">
        <f>IF(AH88="週","対象時間数（週平均）","対象時間数（当月合計）")</f>
        <v>対象時間数（週平均）</v>
      </c>
      <c r="AB90" s="177"/>
      <c r="AC90" s="177"/>
      <c r="AD90" s="177"/>
      <c r="AE90" s="177"/>
      <c r="AF90" s="177" t="str">
        <f>IF($AH$88="週","週に勤務すべき時間数","当月に勤務すべき時間数")</f>
        <v>週に勤務すべき時間数</v>
      </c>
      <c r="AG90" s="177"/>
      <c r="AH90" s="177"/>
      <c r="AI90" s="177"/>
      <c r="AJ90" s="178"/>
      <c r="AK90" s="177" t="s">
        <v>280</v>
      </c>
      <c r="AL90" s="177"/>
      <c r="AM90" s="177"/>
      <c r="AN90" s="177"/>
      <c r="AO90" s="179"/>
      <c r="AP90" s="179"/>
      <c r="AQ90" s="578" t="s">
        <v>268</v>
      </c>
      <c r="AR90" s="578"/>
      <c r="AS90" s="578" t="s">
        <v>281</v>
      </c>
      <c r="AT90" s="578"/>
      <c r="AU90" s="578"/>
      <c r="AV90" s="578"/>
      <c r="AW90" s="179"/>
      <c r="AX90" s="179"/>
      <c r="AY90" s="179"/>
      <c r="AZ90" s="179"/>
      <c r="BA90" s="179"/>
      <c r="BB90" s="179"/>
      <c r="BC90" s="179"/>
      <c r="BD90" s="180"/>
      <c r="BE90" s="175"/>
      <c r="BF90" s="170"/>
      <c r="BG90" s="170"/>
      <c r="BH90" s="170"/>
      <c r="BI90" s="170"/>
      <c r="BJ90" s="170"/>
    </row>
    <row r="91" spans="2:62" ht="20.25" customHeight="1" x14ac:dyDescent="0.2">
      <c r="I91" s="84"/>
      <c r="J91" s="84"/>
      <c r="K91" s="583">
        <f>IF($R$88="週",T86,R86)</f>
        <v>20</v>
      </c>
      <c r="L91" s="583"/>
      <c r="M91" s="583"/>
      <c r="N91" s="583"/>
      <c r="O91" s="186" t="s">
        <v>282</v>
      </c>
      <c r="P91" s="578">
        <f>IF($R$88="週",$BA$6,$BE$6)</f>
        <v>40</v>
      </c>
      <c r="Q91" s="578"/>
      <c r="R91" s="578"/>
      <c r="S91" s="578"/>
      <c r="T91" s="186" t="s">
        <v>264</v>
      </c>
      <c r="U91" s="579">
        <f>ROUNDDOWN(K91/P91,1)</f>
        <v>0.5</v>
      </c>
      <c r="V91" s="579"/>
      <c r="W91" s="579"/>
      <c r="X91" s="579"/>
      <c r="Y91" s="84"/>
      <c r="Z91" s="84"/>
      <c r="AA91" s="583">
        <f>IF($AH$88="週",AJ86,AH86)</f>
        <v>128</v>
      </c>
      <c r="AB91" s="583"/>
      <c r="AC91" s="583"/>
      <c r="AD91" s="583"/>
      <c r="AE91" s="186" t="s">
        <v>282</v>
      </c>
      <c r="AF91" s="578">
        <f>IF($AH$88="週",$BA$6,$BE$6)</f>
        <v>40</v>
      </c>
      <c r="AG91" s="578"/>
      <c r="AH91" s="578"/>
      <c r="AI91" s="578"/>
      <c r="AJ91" s="186" t="s">
        <v>264</v>
      </c>
      <c r="AK91" s="579">
        <f>ROUNDDOWN(AA91/AF91,1)</f>
        <v>3.2</v>
      </c>
      <c r="AL91" s="579"/>
      <c r="AM91" s="579"/>
      <c r="AN91" s="579"/>
      <c r="AO91" s="84"/>
      <c r="AP91" s="84"/>
      <c r="AQ91" s="84"/>
      <c r="AR91" s="84"/>
      <c r="AS91" s="84"/>
      <c r="AT91" s="84"/>
      <c r="AU91" s="84"/>
      <c r="AV91" s="84"/>
      <c r="AW91" s="84"/>
      <c r="AX91" s="84"/>
      <c r="AY91" s="84"/>
      <c r="AZ91" s="84"/>
      <c r="BA91" s="84"/>
      <c r="BB91" s="84"/>
      <c r="BC91" s="84"/>
      <c r="BD91" s="84"/>
    </row>
    <row r="92" spans="2:62" ht="20.25" customHeight="1" x14ac:dyDescent="0.2">
      <c r="I92" s="84"/>
      <c r="J92" s="84"/>
      <c r="K92" s="177"/>
      <c r="L92" s="177"/>
      <c r="M92" s="177"/>
      <c r="N92" s="177"/>
      <c r="O92" s="177"/>
      <c r="P92" s="177"/>
      <c r="Q92" s="177"/>
      <c r="R92" s="177"/>
      <c r="S92" s="177"/>
      <c r="T92" s="178"/>
      <c r="U92" s="177" t="s">
        <v>283</v>
      </c>
      <c r="V92" s="177"/>
      <c r="W92" s="177"/>
      <c r="X92" s="177"/>
      <c r="Y92" s="84"/>
      <c r="Z92" s="84"/>
      <c r="AA92" s="177"/>
      <c r="AB92" s="177"/>
      <c r="AC92" s="177"/>
      <c r="AD92" s="177"/>
      <c r="AE92" s="177"/>
      <c r="AF92" s="177"/>
      <c r="AG92" s="177"/>
      <c r="AH92" s="177"/>
      <c r="AI92" s="177"/>
      <c r="AJ92" s="178"/>
      <c r="AK92" s="177" t="s">
        <v>283</v>
      </c>
      <c r="AL92" s="177"/>
      <c r="AM92" s="177"/>
      <c r="AN92" s="177"/>
      <c r="AO92" s="84"/>
      <c r="AP92" s="84"/>
      <c r="AQ92" s="84"/>
      <c r="AR92" s="84"/>
      <c r="AS92" s="84"/>
      <c r="AT92" s="84"/>
      <c r="AU92" s="84"/>
      <c r="AV92" s="84"/>
      <c r="AW92" s="84"/>
      <c r="AX92" s="84"/>
      <c r="AY92" s="84"/>
      <c r="AZ92" s="84"/>
      <c r="BA92" s="84"/>
      <c r="BB92" s="84"/>
      <c r="BC92" s="84"/>
      <c r="BD92" s="84"/>
    </row>
    <row r="93" spans="2:62" ht="20.25" customHeight="1" x14ac:dyDescent="0.2">
      <c r="I93" s="84"/>
      <c r="J93" s="84"/>
      <c r="K93" s="177" t="s">
        <v>284</v>
      </c>
      <c r="L93" s="177"/>
      <c r="M93" s="177"/>
      <c r="N93" s="177"/>
      <c r="O93" s="177"/>
      <c r="P93" s="177"/>
      <c r="Q93" s="177"/>
      <c r="R93" s="177"/>
      <c r="S93" s="177"/>
      <c r="T93" s="178"/>
      <c r="U93" s="177"/>
      <c r="V93" s="177"/>
      <c r="W93" s="177"/>
      <c r="X93" s="177"/>
      <c r="Y93" s="84"/>
      <c r="Z93" s="84"/>
      <c r="AA93" s="177" t="s">
        <v>285</v>
      </c>
      <c r="AB93" s="177"/>
      <c r="AC93" s="177"/>
      <c r="AD93" s="177"/>
      <c r="AE93" s="177"/>
      <c r="AF93" s="177"/>
      <c r="AG93" s="177"/>
      <c r="AH93" s="177"/>
      <c r="AI93" s="177"/>
      <c r="AJ93" s="178"/>
      <c r="AK93" s="177"/>
      <c r="AL93" s="177"/>
      <c r="AM93" s="177"/>
      <c r="AN93" s="177"/>
      <c r="AO93" s="84"/>
      <c r="AP93" s="84"/>
      <c r="AQ93" s="84"/>
      <c r="AR93" s="84"/>
      <c r="AS93" s="84"/>
      <c r="AT93" s="84"/>
      <c r="AU93" s="84"/>
      <c r="AV93" s="84"/>
      <c r="AW93" s="84"/>
      <c r="AX93" s="84"/>
      <c r="AY93" s="84"/>
      <c r="AZ93" s="84"/>
      <c r="BA93" s="84"/>
      <c r="BB93" s="84"/>
      <c r="BC93" s="84"/>
      <c r="BD93" s="84"/>
    </row>
    <row r="94" spans="2:62" ht="20.25" customHeight="1" x14ac:dyDescent="0.2">
      <c r="I94" s="84"/>
      <c r="J94" s="84"/>
      <c r="K94" s="177" t="s">
        <v>257</v>
      </c>
      <c r="L94" s="177"/>
      <c r="M94" s="177"/>
      <c r="N94" s="177"/>
      <c r="O94" s="177"/>
      <c r="P94" s="177"/>
      <c r="Q94" s="177"/>
      <c r="R94" s="177"/>
      <c r="S94" s="177"/>
      <c r="T94" s="178"/>
      <c r="U94" s="576"/>
      <c r="V94" s="576"/>
      <c r="W94" s="576"/>
      <c r="X94" s="576"/>
      <c r="Y94" s="84"/>
      <c r="Z94" s="84"/>
      <c r="AA94" s="177" t="s">
        <v>257</v>
      </c>
      <c r="AB94" s="177"/>
      <c r="AC94" s="177"/>
      <c r="AD94" s="177"/>
      <c r="AE94" s="177"/>
      <c r="AF94" s="177"/>
      <c r="AG94" s="177"/>
      <c r="AH94" s="177"/>
      <c r="AI94" s="177"/>
      <c r="AJ94" s="178"/>
      <c r="AK94" s="576"/>
      <c r="AL94" s="576"/>
      <c r="AM94" s="576"/>
      <c r="AN94" s="576"/>
      <c r="AO94" s="84"/>
      <c r="AP94" s="84"/>
      <c r="AQ94" s="84"/>
      <c r="AR94" s="84"/>
      <c r="AS94" s="84"/>
      <c r="AT94" s="84"/>
      <c r="AU94" s="84"/>
      <c r="AV94" s="84"/>
      <c r="AW94" s="84"/>
      <c r="AX94" s="84"/>
      <c r="AY94" s="84"/>
      <c r="AZ94" s="84"/>
      <c r="BA94" s="84"/>
      <c r="BB94" s="84"/>
      <c r="BC94" s="84"/>
      <c r="BD94" s="84"/>
    </row>
    <row r="95" spans="2:62" ht="20.25" customHeight="1" x14ac:dyDescent="0.2">
      <c r="I95" s="84"/>
      <c r="J95" s="84"/>
      <c r="K95" s="181" t="s">
        <v>286</v>
      </c>
      <c r="L95" s="181"/>
      <c r="M95" s="181"/>
      <c r="N95" s="181"/>
      <c r="O95" s="181"/>
      <c r="P95" s="177" t="s">
        <v>287</v>
      </c>
      <c r="Q95" s="181"/>
      <c r="R95" s="181"/>
      <c r="S95" s="181"/>
      <c r="T95" s="181"/>
      <c r="U95" s="577" t="s">
        <v>261</v>
      </c>
      <c r="V95" s="577"/>
      <c r="W95" s="577"/>
      <c r="X95" s="577"/>
      <c r="Y95" s="84"/>
      <c r="Z95" s="84"/>
      <c r="AA95" s="181" t="s">
        <v>286</v>
      </c>
      <c r="AB95" s="181"/>
      <c r="AC95" s="181"/>
      <c r="AD95" s="181"/>
      <c r="AE95" s="181"/>
      <c r="AF95" s="177" t="s">
        <v>287</v>
      </c>
      <c r="AG95" s="181"/>
      <c r="AH95" s="181"/>
      <c r="AI95" s="181"/>
      <c r="AJ95" s="181"/>
      <c r="AK95" s="577" t="s">
        <v>261</v>
      </c>
      <c r="AL95" s="577"/>
      <c r="AM95" s="577"/>
      <c r="AN95" s="577"/>
      <c r="AO95" s="84"/>
      <c r="AP95" s="84"/>
      <c r="AQ95" s="84"/>
      <c r="AR95" s="84"/>
      <c r="AS95" s="84"/>
      <c r="AT95" s="84"/>
      <c r="AU95" s="84"/>
      <c r="AV95" s="84"/>
      <c r="AW95" s="84"/>
      <c r="AX95" s="84"/>
      <c r="AY95" s="84"/>
      <c r="AZ95" s="84"/>
      <c r="BA95" s="84"/>
      <c r="BB95" s="84"/>
      <c r="BC95" s="84"/>
      <c r="BD95" s="84"/>
    </row>
    <row r="96" spans="2:62" ht="20.25" customHeight="1" x14ac:dyDescent="0.2">
      <c r="I96" s="84"/>
      <c r="J96" s="84"/>
      <c r="K96" s="578">
        <f>W86</f>
        <v>3</v>
      </c>
      <c r="L96" s="578"/>
      <c r="M96" s="578"/>
      <c r="N96" s="578"/>
      <c r="O96" s="186" t="s">
        <v>263</v>
      </c>
      <c r="P96" s="579">
        <f>U91</f>
        <v>0.5</v>
      </c>
      <c r="Q96" s="579"/>
      <c r="R96" s="579"/>
      <c r="S96" s="579"/>
      <c r="T96" s="186" t="s">
        <v>264</v>
      </c>
      <c r="U96" s="580">
        <f>ROUNDDOWN(K96+P96,1)</f>
        <v>3.5</v>
      </c>
      <c r="V96" s="580"/>
      <c r="W96" s="580"/>
      <c r="X96" s="580"/>
      <c r="Y96" s="194"/>
      <c r="Z96" s="194"/>
      <c r="AA96" s="581">
        <f>AM86</f>
        <v>17</v>
      </c>
      <c r="AB96" s="581"/>
      <c r="AC96" s="581"/>
      <c r="AD96" s="581"/>
      <c r="AE96" s="191" t="s">
        <v>263</v>
      </c>
      <c r="AF96" s="582">
        <f>AK91</f>
        <v>3.2</v>
      </c>
      <c r="AG96" s="582"/>
      <c r="AH96" s="582"/>
      <c r="AI96" s="582"/>
      <c r="AJ96" s="191" t="s">
        <v>264</v>
      </c>
      <c r="AK96" s="580">
        <f>ROUNDDOWN(AA96+AF96,1)</f>
        <v>20.2</v>
      </c>
      <c r="AL96" s="580"/>
      <c r="AM96" s="580"/>
      <c r="AN96" s="580"/>
      <c r="AO96" s="84"/>
      <c r="AP96" s="84"/>
      <c r="AQ96" s="84"/>
      <c r="AR96" s="84"/>
      <c r="AS96" s="84"/>
      <c r="AT96" s="84"/>
      <c r="AU96" s="84"/>
      <c r="AV96" s="84"/>
      <c r="AW96" s="84"/>
      <c r="AX96" s="84"/>
      <c r="AY96" s="84"/>
      <c r="AZ96" s="84"/>
      <c r="BA96" s="84"/>
      <c r="BB96" s="84"/>
      <c r="BC96" s="84"/>
      <c r="BD96" s="84"/>
    </row>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43" spans="1:59" x14ac:dyDescent="0.2">
      <c r="A143" s="195"/>
      <c r="B143" s="195"/>
      <c r="C143" s="196"/>
      <c r="D143" s="196"/>
      <c r="E143" s="196"/>
      <c r="F143" s="196"/>
      <c r="G143" s="196"/>
      <c r="H143" s="196"/>
      <c r="I143" s="196"/>
      <c r="J143" s="196"/>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c r="AP143" s="197"/>
      <c r="AQ143" s="197"/>
      <c r="AR143" s="197"/>
      <c r="AS143" s="197"/>
      <c r="AT143" s="197"/>
      <c r="AU143" s="197"/>
      <c r="AV143" s="197"/>
      <c r="AW143" s="197"/>
      <c r="AX143" s="197"/>
      <c r="AY143" s="197"/>
      <c r="AZ143" s="198"/>
      <c r="BA143" s="198"/>
      <c r="BB143" s="198"/>
      <c r="BC143" s="198"/>
      <c r="BD143" s="198"/>
      <c r="BE143" s="198"/>
      <c r="BF143" s="198"/>
      <c r="BG143" s="198"/>
    </row>
    <row r="144" spans="1:59" x14ac:dyDescent="0.2">
      <c r="A144" s="195"/>
      <c r="B144" s="195"/>
      <c r="C144" s="196"/>
      <c r="D144" s="196"/>
      <c r="E144" s="196"/>
      <c r="F144" s="196"/>
      <c r="G144" s="196"/>
      <c r="H144" s="196"/>
      <c r="I144" s="196"/>
      <c r="J144" s="196"/>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7"/>
      <c r="AQ144" s="197"/>
      <c r="AR144" s="197"/>
      <c r="AS144" s="197"/>
      <c r="AT144" s="197"/>
      <c r="AU144" s="197"/>
      <c r="AV144" s="197"/>
      <c r="AW144" s="197"/>
      <c r="AX144" s="197"/>
      <c r="AY144" s="197"/>
      <c r="AZ144" s="198"/>
      <c r="BA144" s="198"/>
      <c r="BB144" s="198"/>
      <c r="BC144" s="198"/>
      <c r="BD144" s="198"/>
      <c r="BE144" s="198"/>
      <c r="BF144" s="198"/>
      <c r="BG144" s="198"/>
    </row>
    <row r="145" spans="1:18" x14ac:dyDescent="0.2">
      <c r="A145" s="195"/>
      <c r="B145" s="195"/>
      <c r="C145" s="199"/>
      <c r="D145" s="199"/>
      <c r="E145" s="199"/>
      <c r="F145" s="199"/>
      <c r="G145" s="199"/>
      <c r="H145" s="199"/>
      <c r="I145" s="199"/>
      <c r="J145" s="199"/>
      <c r="K145" s="196"/>
      <c r="L145" s="196"/>
      <c r="M145" s="195"/>
      <c r="N145" s="195"/>
      <c r="O145" s="195"/>
      <c r="P145" s="195"/>
      <c r="Q145" s="195"/>
      <c r="R145" s="195"/>
    </row>
    <row r="146" spans="1:18" x14ac:dyDescent="0.2">
      <c r="A146" s="195"/>
      <c r="B146" s="195"/>
      <c r="C146" s="199"/>
      <c r="D146" s="199"/>
      <c r="E146" s="199"/>
      <c r="F146" s="199"/>
      <c r="G146" s="199"/>
      <c r="H146" s="199"/>
      <c r="I146" s="199"/>
      <c r="J146" s="199"/>
      <c r="K146" s="196"/>
      <c r="L146" s="196"/>
      <c r="M146" s="195"/>
      <c r="N146" s="195"/>
      <c r="O146" s="195"/>
      <c r="P146" s="195"/>
      <c r="Q146" s="195"/>
      <c r="R146" s="195"/>
    </row>
    <row r="147" spans="1:18" x14ac:dyDescent="0.2">
      <c r="C147" s="97"/>
      <c r="D147" s="97"/>
      <c r="E147" s="97"/>
      <c r="F147" s="97"/>
      <c r="G147" s="97"/>
      <c r="H147" s="97"/>
      <c r="I147" s="97"/>
      <c r="J147" s="97"/>
    </row>
    <row r="148" spans="1:18" x14ac:dyDescent="0.2">
      <c r="C148" s="97"/>
      <c r="D148" s="97"/>
      <c r="E148" s="97"/>
      <c r="F148" s="97"/>
      <c r="G148" s="97"/>
      <c r="H148" s="97"/>
      <c r="I148" s="97"/>
      <c r="J148" s="97"/>
    </row>
    <row r="149" spans="1:18" x14ac:dyDescent="0.2">
      <c r="C149" s="97"/>
      <c r="D149" s="97"/>
      <c r="E149" s="97"/>
      <c r="F149" s="97"/>
      <c r="G149" s="97"/>
      <c r="H149" s="97"/>
      <c r="I149" s="97"/>
      <c r="J149" s="97"/>
    </row>
    <row r="150" spans="1:18" x14ac:dyDescent="0.2">
      <c r="C150" s="97"/>
      <c r="D150" s="97"/>
      <c r="E150" s="97"/>
      <c r="F150" s="97"/>
      <c r="G150" s="97"/>
      <c r="H150" s="97"/>
      <c r="I150" s="97"/>
      <c r="J150" s="97"/>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9"/>
  <conditionalFormatting sqref="W90:Z90 AO90:BA90">
    <cfRule type="expression" dxfId="276" priority="67">
      <formula>OR(#REF!=$B77,#REF!=$B77)</formula>
    </cfRule>
  </conditionalFormatting>
  <conditionalFormatting sqref="Z80 W80:X80 W89:Z89 AO89:BA89 AO80:BA80">
    <cfRule type="expression" dxfId="275" priority="68">
      <formula>OR(#REF!=$B78,#REF!=$B78)</formula>
    </cfRule>
  </conditionalFormatting>
  <conditionalFormatting sqref="AM90:AN90">
    <cfRule type="expression" dxfId="274" priority="65">
      <formula>OR(#REF!=$B77,#REF!=$B77)</formula>
    </cfRule>
  </conditionalFormatting>
  <conditionalFormatting sqref="AM80:AN80 AM89:AN89">
    <cfRule type="expression" dxfId="273" priority="66">
      <formula>OR(#REF!=$B78,#REF!=$B78)</formula>
    </cfRule>
  </conditionalFormatting>
  <conditionalFormatting sqref="W18:BE18">
    <cfRule type="expression" dxfId="272" priority="64">
      <formula>INDIRECT(ADDRESS(ROW(),COLUMN()))=TRUNC(INDIRECT(ADDRESS(ROW(),COLUMN())))</formula>
    </cfRule>
  </conditionalFormatting>
  <conditionalFormatting sqref="BB20:BE20">
    <cfRule type="expression" dxfId="271" priority="63">
      <formula>INDIRECT(ADDRESS(ROW(),COLUMN()))=TRUNC(INDIRECT(ADDRESS(ROW(),COLUMN())))</formula>
    </cfRule>
  </conditionalFormatting>
  <conditionalFormatting sqref="BB22:BE22">
    <cfRule type="expression" dxfId="270" priority="62">
      <formula>INDIRECT(ADDRESS(ROW(),COLUMN()))=TRUNC(INDIRECT(ADDRESS(ROW(),COLUMN())))</formula>
    </cfRule>
  </conditionalFormatting>
  <conditionalFormatting sqref="BB24:BE24">
    <cfRule type="expression" dxfId="269" priority="61">
      <formula>INDIRECT(ADDRESS(ROW(),COLUMN()))=TRUNC(INDIRECT(ADDRESS(ROW(),COLUMN())))</formula>
    </cfRule>
  </conditionalFormatting>
  <conditionalFormatting sqref="BB26:BE26">
    <cfRule type="expression" dxfId="268" priority="60">
      <formula>INDIRECT(ADDRESS(ROW(),COLUMN()))=TRUNC(INDIRECT(ADDRESS(ROW(),COLUMN())))</formula>
    </cfRule>
  </conditionalFormatting>
  <conditionalFormatting sqref="BB28:BE28">
    <cfRule type="expression" dxfId="267" priority="59">
      <formula>INDIRECT(ADDRESS(ROW(),COLUMN()))=TRUNC(INDIRECT(ADDRESS(ROW(),COLUMN())))</formula>
    </cfRule>
  </conditionalFormatting>
  <conditionalFormatting sqref="BB30:BE30">
    <cfRule type="expression" dxfId="266" priority="58">
      <formula>INDIRECT(ADDRESS(ROW(),COLUMN()))=TRUNC(INDIRECT(ADDRESS(ROW(),COLUMN())))</formula>
    </cfRule>
  </conditionalFormatting>
  <conditionalFormatting sqref="BB32:BE32">
    <cfRule type="expression" dxfId="265" priority="57">
      <formula>INDIRECT(ADDRESS(ROW(),COLUMN()))=TRUNC(INDIRECT(ADDRESS(ROW(),COLUMN())))</formula>
    </cfRule>
  </conditionalFormatting>
  <conditionalFormatting sqref="BB34:BE34">
    <cfRule type="expression" dxfId="264" priority="56">
      <formula>INDIRECT(ADDRESS(ROW(),COLUMN()))=TRUNC(INDIRECT(ADDRESS(ROW(),COLUMN())))</formula>
    </cfRule>
  </conditionalFormatting>
  <conditionalFormatting sqref="BB36:BE36">
    <cfRule type="expression" dxfId="263" priority="55">
      <formula>INDIRECT(ADDRESS(ROW(),COLUMN()))=TRUNC(INDIRECT(ADDRESS(ROW(),COLUMN())))</formula>
    </cfRule>
  </conditionalFormatting>
  <conditionalFormatting sqref="BB38:BE38">
    <cfRule type="expression" dxfId="262" priority="54">
      <formula>INDIRECT(ADDRESS(ROW(),COLUMN()))=TRUNC(INDIRECT(ADDRESS(ROW(),COLUMN())))</formula>
    </cfRule>
  </conditionalFormatting>
  <conditionalFormatting sqref="BB40:BE40">
    <cfRule type="expression" dxfId="261" priority="53">
      <formula>INDIRECT(ADDRESS(ROW(),COLUMN()))=TRUNC(INDIRECT(ADDRESS(ROW(),COLUMN())))</formula>
    </cfRule>
  </conditionalFormatting>
  <conditionalFormatting sqref="BB42:BE42">
    <cfRule type="expression" dxfId="260" priority="52">
      <formula>INDIRECT(ADDRESS(ROW(),COLUMN()))=TRUNC(INDIRECT(ADDRESS(ROW(),COLUMN())))</formula>
    </cfRule>
  </conditionalFormatting>
  <conditionalFormatting sqref="BB44:BE44">
    <cfRule type="expression" dxfId="259" priority="51">
      <formula>INDIRECT(ADDRESS(ROW(),COLUMN()))=TRUNC(INDIRECT(ADDRESS(ROW(),COLUMN())))</formula>
    </cfRule>
  </conditionalFormatting>
  <conditionalFormatting sqref="BB46:BE46">
    <cfRule type="expression" dxfId="258" priority="50">
      <formula>INDIRECT(ADDRESS(ROW(),COLUMN()))=TRUNC(INDIRECT(ADDRESS(ROW(),COLUMN())))</formula>
    </cfRule>
  </conditionalFormatting>
  <conditionalFormatting sqref="BB48:BE48">
    <cfRule type="expression" dxfId="257" priority="49">
      <formula>INDIRECT(ADDRESS(ROW(),COLUMN()))=TRUNC(INDIRECT(ADDRESS(ROW(),COLUMN())))</formula>
    </cfRule>
  </conditionalFormatting>
  <conditionalFormatting sqref="BB50:BE50">
    <cfRule type="expression" dxfId="256" priority="48">
      <formula>INDIRECT(ADDRESS(ROW(),COLUMN()))=TRUNC(INDIRECT(ADDRESS(ROW(),COLUMN())))</formula>
    </cfRule>
  </conditionalFormatting>
  <conditionalFormatting sqref="BB52:BE52">
    <cfRule type="expression" dxfId="255" priority="47">
      <formula>INDIRECT(ADDRESS(ROW(),COLUMN()))=TRUNC(INDIRECT(ADDRESS(ROW(),COLUMN())))</formula>
    </cfRule>
  </conditionalFormatting>
  <conditionalFormatting sqref="BB54:BE54">
    <cfRule type="expression" dxfId="254" priority="46">
      <formula>INDIRECT(ADDRESS(ROW(),COLUMN()))=TRUNC(INDIRECT(ADDRESS(ROW(),COLUMN())))</formula>
    </cfRule>
  </conditionalFormatting>
  <conditionalFormatting sqref="BB56:BE56">
    <cfRule type="expression" dxfId="253" priority="45">
      <formula>INDIRECT(ADDRESS(ROW(),COLUMN()))=TRUNC(INDIRECT(ADDRESS(ROW(),COLUMN())))</formula>
    </cfRule>
  </conditionalFormatting>
  <conditionalFormatting sqref="BB58:BE58">
    <cfRule type="expression" dxfId="252" priority="44">
      <formula>INDIRECT(ADDRESS(ROW(),COLUMN()))=TRUNC(INDIRECT(ADDRESS(ROW(),COLUMN())))</formula>
    </cfRule>
  </conditionalFormatting>
  <conditionalFormatting sqref="BB60:BE60">
    <cfRule type="expression" dxfId="251" priority="43">
      <formula>INDIRECT(ADDRESS(ROW(),COLUMN()))=TRUNC(INDIRECT(ADDRESS(ROW(),COLUMN())))</formula>
    </cfRule>
  </conditionalFormatting>
  <conditionalFormatting sqref="BB62:BE62">
    <cfRule type="expression" dxfId="250" priority="42">
      <formula>INDIRECT(ADDRESS(ROW(),COLUMN()))=TRUNC(INDIRECT(ADDRESS(ROW(),COLUMN())))</formula>
    </cfRule>
  </conditionalFormatting>
  <conditionalFormatting sqref="BB64:BE64">
    <cfRule type="expression" dxfId="249" priority="41">
      <formula>INDIRECT(ADDRESS(ROW(),COLUMN()))=TRUNC(INDIRECT(ADDRESS(ROW(),COLUMN())))</formula>
    </cfRule>
  </conditionalFormatting>
  <conditionalFormatting sqref="BB66:BE66">
    <cfRule type="expression" dxfId="248" priority="40">
      <formula>INDIRECT(ADDRESS(ROW(),COLUMN()))=TRUNC(INDIRECT(ADDRESS(ROW(),COLUMN())))</formula>
    </cfRule>
  </conditionalFormatting>
  <conditionalFormatting sqref="BB68:BE68">
    <cfRule type="expression" dxfId="247" priority="39">
      <formula>INDIRECT(ADDRESS(ROW(),COLUMN()))=TRUNC(INDIRECT(ADDRESS(ROW(),COLUMN())))</formula>
    </cfRule>
  </conditionalFormatting>
  <conditionalFormatting sqref="BB70:BE70">
    <cfRule type="expression" dxfId="246" priority="38">
      <formula>INDIRECT(ADDRESS(ROW(),COLUMN()))=TRUNC(INDIRECT(ADDRESS(ROW(),COLUMN())))</formula>
    </cfRule>
  </conditionalFormatting>
  <conditionalFormatting sqref="BB72:BE72">
    <cfRule type="expression" dxfId="245" priority="37">
      <formula>INDIRECT(ADDRESS(ROW(),COLUMN()))=TRUNC(INDIRECT(ADDRESS(ROW(),COLUMN())))</formula>
    </cfRule>
  </conditionalFormatting>
  <conditionalFormatting sqref="BB74:BE74">
    <cfRule type="expression" dxfId="244" priority="36">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4">
      <formula>INDIRECT(ADDRESS(ROW(),COLUMN()))=TRUNC(INDIRECT(ADDRESS(ROW(),COLUMN())))</formula>
    </cfRule>
  </conditionalFormatting>
  <conditionalFormatting sqref="AC86:AN86 AG82:AN85">
    <cfRule type="expression" dxfId="241" priority="33">
      <formula>INDIRECT(ADDRESS(ROW(),COLUMN()))=TRUNC(INDIRECT(ADDRESS(ROW(),COLUMN())))</formula>
    </cfRule>
  </conditionalFormatting>
  <conditionalFormatting sqref="K91:N91">
    <cfRule type="expression" dxfId="240" priority="32">
      <formula>INDIRECT(ADDRESS(ROW(),COLUMN()))=TRUNC(INDIRECT(ADDRESS(ROW(),COLUMN())))</formula>
    </cfRule>
  </conditionalFormatting>
  <conditionalFormatting sqref="AA91:AD91">
    <cfRule type="expression" dxfId="239" priority="31">
      <formula>INDIRECT(ADDRESS(ROW(),COLUMN()))=TRUNC(INDIRECT(ADDRESS(ROW(),COLUMN())))</formula>
    </cfRule>
  </conditionalFormatting>
  <conditionalFormatting sqref="AC82:AF85">
    <cfRule type="expression" dxfId="238" priority="30">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ColWidth="10" defaultRowHeight="19.2" x14ac:dyDescent="0.2"/>
  <cols>
    <col min="1" max="1" width="1.77734375" style="202" customWidth="1"/>
    <col min="2" max="2" width="6.21875" style="201" customWidth="1"/>
    <col min="3" max="3" width="11.77734375" style="201" customWidth="1"/>
    <col min="4" max="4" width="11.77734375" style="201" hidden="1" customWidth="1"/>
    <col min="5" max="5" width="3.77734375" style="201" bestFit="1" customWidth="1"/>
    <col min="6" max="6" width="17.33203125" style="202" customWidth="1"/>
    <col min="7" max="7" width="3.77734375" style="202" bestFit="1" customWidth="1"/>
    <col min="8" max="8" width="17.33203125" style="202" customWidth="1"/>
    <col min="9" max="9" width="3.77734375" style="202" bestFit="1" customWidth="1"/>
    <col min="10" max="10" width="17.33203125" style="201" customWidth="1"/>
    <col min="11" max="11" width="3.77734375" style="202" bestFit="1" customWidth="1"/>
    <col min="12" max="12" width="17.33203125" style="202" customWidth="1"/>
    <col min="13" max="13" width="3.77734375" style="202" customWidth="1"/>
    <col min="14" max="14" width="56.21875" style="202" customWidth="1"/>
    <col min="15" max="16384" width="10" style="202"/>
  </cols>
  <sheetData>
    <row r="1" spans="2:14" x14ac:dyDescent="0.2">
      <c r="B1" s="200" t="s">
        <v>288</v>
      </c>
    </row>
    <row r="2" spans="2:14" x14ac:dyDescent="0.2">
      <c r="B2" s="203" t="s">
        <v>289</v>
      </c>
      <c r="F2" s="204"/>
      <c r="G2" s="205"/>
      <c r="H2" s="205"/>
      <c r="I2" s="205"/>
      <c r="J2" s="206"/>
      <c r="K2" s="205"/>
      <c r="L2" s="205"/>
    </row>
    <row r="3" spans="2:14" x14ac:dyDescent="0.2">
      <c r="B3" s="204" t="s">
        <v>290</v>
      </c>
      <c r="F3" s="206" t="s">
        <v>291</v>
      </c>
      <c r="G3" s="205"/>
      <c r="H3" s="205"/>
      <c r="I3" s="205"/>
      <c r="J3" s="206"/>
      <c r="K3" s="205"/>
      <c r="L3" s="205"/>
    </row>
    <row r="4" spans="2:14" x14ac:dyDescent="0.2">
      <c r="B4" s="203"/>
      <c r="F4" s="730" t="s">
        <v>292</v>
      </c>
      <c r="G4" s="730"/>
      <c r="H4" s="730"/>
      <c r="I4" s="730"/>
      <c r="J4" s="730"/>
      <c r="K4" s="730"/>
      <c r="L4" s="730"/>
      <c r="N4" s="730" t="s">
        <v>293</v>
      </c>
    </row>
    <row r="5" spans="2:14" x14ac:dyDescent="0.2">
      <c r="B5" s="201" t="s">
        <v>181</v>
      </c>
      <c r="C5" s="201" t="s">
        <v>270</v>
      </c>
      <c r="F5" s="201" t="s">
        <v>294</v>
      </c>
      <c r="G5" s="201"/>
      <c r="H5" s="201" t="s">
        <v>295</v>
      </c>
      <c r="J5" s="201" t="s">
        <v>296</v>
      </c>
      <c r="L5" s="201" t="s">
        <v>292</v>
      </c>
      <c r="N5" s="730"/>
    </row>
    <row r="6" spans="2:14" x14ac:dyDescent="0.2">
      <c r="B6" s="207">
        <v>1</v>
      </c>
      <c r="C6" s="208" t="s">
        <v>220</v>
      </c>
      <c r="D6" s="209" t="str">
        <f>C6</f>
        <v>a</v>
      </c>
      <c r="E6" s="207" t="s">
        <v>297</v>
      </c>
      <c r="F6" s="210">
        <v>0.29166666666666669</v>
      </c>
      <c r="G6" s="207" t="s">
        <v>298</v>
      </c>
      <c r="H6" s="210">
        <v>0.66666666666666663</v>
      </c>
      <c r="I6" s="211" t="s">
        <v>299</v>
      </c>
      <c r="J6" s="210">
        <v>4.1666666666666664E-2</v>
      </c>
      <c r="K6" s="212" t="s">
        <v>161</v>
      </c>
      <c r="L6" s="213">
        <f>IF(OR(F6="",H6=""),"",(H6+IF(F6&gt;H6,1,0)-F6-J6)*24)</f>
        <v>7.9999999999999982</v>
      </c>
      <c r="N6" s="214"/>
    </row>
    <row r="7" spans="2:14" x14ac:dyDescent="0.2">
      <c r="B7" s="207">
        <v>2</v>
      </c>
      <c r="C7" s="208" t="s">
        <v>199</v>
      </c>
      <c r="D7" s="209" t="str">
        <f t="shared" ref="D7:D38" si="0">C7</f>
        <v>b</v>
      </c>
      <c r="E7" s="207" t="s">
        <v>297</v>
      </c>
      <c r="F7" s="210">
        <v>0.375</v>
      </c>
      <c r="G7" s="207" t="s">
        <v>298</v>
      </c>
      <c r="H7" s="210">
        <v>0.75</v>
      </c>
      <c r="I7" s="211" t="s">
        <v>299</v>
      </c>
      <c r="J7" s="210">
        <v>4.1666666666666664E-2</v>
      </c>
      <c r="K7" s="212" t="s">
        <v>161</v>
      </c>
      <c r="L7" s="213">
        <f>IF(OR(F7="",H7=""),"",(H7+IF(F7&gt;H7,1,0)-F7-J7)*24)</f>
        <v>8</v>
      </c>
      <c r="N7" s="214"/>
    </row>
    <row r="8" spans="2:14" x14ac:dyDescent="0.2">
      <c r="B8" s="207">
        <v>3</v>
      </c>
      <c r="C8" s="208" t="s">
        <v>300</v>
      </c>
      <c r="D8" s="209" t="str">
        <f t="shared" si="0"/>
        <v>c</v>
      </c>
      <c r="E8" s="207" t="s">
        <v>297</v>
      </c>
      <c r="F8" s="210">
        <v>0.41666666666666669</v>
      </c>
      <c r="G8" s="207" t="s">
        <v>298</v>
      </c>
      <c r="H8" s="210">
        <v>0.79166666666666663</v>
      </c>
      <c r="I8" s="211" t="s">
        <v>299</v>
      </c>
      <c r="J8" s="210">
        <v>4.1666666666666664E-2</v>
      </c>
      <c r="K8" s="212" t="s">
        <v>161</v>
      </c>
      <c r="L8" s="213">
        <f>IF(OR(F8="",H8=""),"",(H8+IF(F8&gt;H8,1,0)-F8-J8)*24)</f>
        <v>7.9999999999999982</v>
      </c>
      <c r="N8" s="214"/>
    </row>
    <row r="9" spans="2:14" x14ac:dyDescent="0.2">
      <c r="B9" s="207">
        <v>4</v>
      </c>
      <c r="C9" s="208" t="s">
        <v>221</v>
      </c>
      <c r="D9" s="209" t="str">
        <f t="shared" si="0"/>
        <v>d</v>
      </c>
      <c r="E9" s="207" t="s">
        <v>297</v>
      </c>
      <c r="F9" s="210">
        <v>0.5</v>
      </c>
      <c r="G9" s="207" t="s">
        <v>298</v>
      </c>
      <c r="H9" s="210">
        <v>0.875</v>
      </c>
      <c r="I9" s="211" t="s">
        <v>299</v>
      </c>
      <c r="J9" s="210">
        <v>4.1666666666666664E-2</v>
      </c>
      <c r="K9" s="212" t="s">
        <v>161</v>
      </c>
      <c r="L9" s="213">
        <f>IF(OR(F9="",H9=""),"",(H9+IF(F9&gt;H9,1,0)-F9-J9)*24)</f>
        <v>8</v>
      </c>
      <c r="N9" s="214"/>
    </row>
    <row r="10" spans="2:14" x14ac:dyDescent="0.2">
      <c r="B10" s="207">
        <v>5</v>
      </c>
      <c r="C10" s="208" t="s">
        <v>222</v>
      </c>
      <c r="D10" s="209" t="str">
        <f t="shared" si="0"/>
        <v>e</v>
      </c>
      <c r="E10" s="207" t="s">
        <v>297</v>
      </c>
      <c r="F10" s="210">
        <v>0.375</v>
      </c>
      <c r="G10" s="207" t="s">
        <v>298</v>
      </c>
      <c r="H10" s="210">
        <v>0.54166666666666663</v>
      </c>
      <c r="I10" s="211" t="s">
        <v>299</v>
      </c>
      <c r="J10" s="210">
        <v>0</v>
      </c>
      <c r="K10" s="212" t="s">
        <v>161</v>
      </c>
      <c r="L10" s="213">
        <f t="shared" ref="L10:L22" si="1">IF(OR(F10="",H10=""),"",(H10+IF(F10&gt;H10,1,0)-F10-J10)*24)</f>
        <v>3.9999999999999991</v>
      </c>
      <c r="N10" s="214"/>
    </row>
    <row r="11" spans="2:14" x14ac:dyDescent="0.2">
      <c r="B11" s="207">
        <v>6</v>
      </c>
      <c r="C11" s="208" t="s">
        <v>212</v>
      </c>
      <c r="D11" s="209" t="str">
        <f t="shared" si="0"/>
        <v>f</v>
      </c>
      <c r="E11" s="207" t="s">
        <v>297</v>
      </c>
      <c r="F11" s="210">
        <v>0.54166666666666663</v>
      </c>
      <c r="G11" s="207" t="s">
        <v>298</v>
      </c>
      <c r="H11" s="210">
        <v>0.75</v>
      </c>
      <c r="I11" s="211" t="s">
        <v>299</v>
      </c>
      <c r="J11" s="210">
        <v>4.1666666666666664E-2</v>
      </c>
      <c r="K11" s="212" t="s">
        <v>161</v>
      </c>
      <c r="L11" s="213">
        <f>IF(OR(F11="",H11=""),"",(H11+IF(F11&gt;H11,1,0)-F11-J11)*24)</f>
        <v>4.0000000000000009</v>
      </c>
      <c r="N11" s="214"/>
    </row>
    <row r="12" spans="2:14" x14ac:dyDescent="0.2">
      <c r="B12" s="207">
        <v>7</v>
      </c>
      <c r="C12" s="208" t="s">
        <v>301</v>
      </c>
      <c r="D12" s="209" t="str">
        <f t="shared" si="0"/>
        <v>g</v>
      </c>
      <c r="E12" s="207" t="s">
        <v>297</v>
      </c>
      <c r="F12" s="210">
        <v>0.58333333333333337</v>
      </c>
      <c r="G12" s="207" t="s">
        <v>298</v>
      </c>
      <c r="H12" s="210">
        <v>0.83333333333333337</v>
      </c>
      <c r="I12" s="211" t="s">
        <v>299</v>
      </c>
      <c r="J12" s="210">
        <v>0</v>
      </c>
      <c r="K12" s="212" t="s">
        <v>161</v>
      </c>
      <c r="L12" s="213">
        <f t="shared" si="1"/>
        <v>6</v>
      </c>
      <c r="N12" s="214"/>
    </row>
    <row r="13" spans="2:14" x14ac:dyDescent="0.2">
      <c r="B13" s="207">
        <v>8</v>
      </c>
      <c r="C13" s="208" t="s">
        <v>218</v>
      </c>
      <c r="D13" s="209" t="str">
        <f t="shared" si="0"/>
        <v>h</v>
      </c>
      <c r="E13" s="207" t="s">
        <v>297</v>
      </c>
      <c r="F13" s="210">
        <v>0.66666666666666663</v>
      </c>
      <c r="G13" s="207" t="s">
        <v>298</v>
      </c>
      <c r="H13" s="210">
        <v>1</v>
      </c>
      <c r="I13" s="211" t="s">
        <v>299</v>
      </c>
      <c r="J13" s="210">
        <v>0</v>
      </c>
      <c r="K13" s="212" t="s">
        <v>161</v>
      </c>
      <c r="L13" s="213">
        <f t="shared" si="1"/>
        <v>8</v>
      </c>
      <c r="N13" s="214" t="s">
        <v>302</v>
      </c>
    </row>
    <row r="14" spans="2:14" x14ac:dyDescent="0.2">
      <c r="B14" s="207">
        <v>9</v>
      </c>
      <c r="C14" s="208" t="s">
        <v>219</v>
      </c>
      <c r="D14" s="209" t="str">
        <f t="shared" si="0"/>
        <v>i</v>
      </c>
      <c r="E14" s="207" t="s">
        <v>297</v>
      </c>
      <c r="F14" s="210">
        <v>0</v>
      </c>
      <c r="G14" s="207" t="s">
        <v>298</v>
      </c>
      <c r="H14" s="210">
        <v>0.375</v>
      </c>
      <c r="I14" s="211" t="s">
        <v>299</v>
      </c>
      <c r="J14" s="210">
        <v>4.1666666666666664E-2</v>
      </c>
      <c r="K14" s="212" t="s">
        <v>161</v>
      </c>
      <c r="L14" s="213">
        <f t="shared" si="1"/>
        <v>8</v>
      </c>
      <c r="N14" s="214" t="s">
        <v>303</v>
      </c>
    </row>
    <row r="15" spans="2:14" x14ac:dyDescent="0.2">
      <c r="B15" s="207">
        <v>10</v>
      </c>
      <c r="C15" s="208" t="s">
        <v>304</v>
      </c>
      <c r="D15" s="209" t="str">
        <f t="shared" si="0"/>
        <v>j</v>
      </c>
      <c r="E15" s="207" t="s">
        <v>297</v>
      </c>
      <c r="F15" s="210"/>
      <c r="G15" s="207" t="s">
        <v>298</v>
      </c>
      <c r="H15" s="210"/>
      <c r="I15" s="211" t="s">
        <v>299</v>
      </c>
      <c r="J15" s="210">
        <v>0</v>
      </c>
      <c r="K15" s="212" t="s">
        <v>161</v>
      </c>
      <c r="L15" s="213" t="str">
        <f t="shared" si="1"/>
        <v/>
      </c>
      <c r="N15" s="214"/>
    </row>
    <row r="16" spans="2:14" x14ac:dyDescent="0.2">
      <c r="B16" s="207">
        <v>11</v>
      </c>
      <c r="C16" s="208" t="s">
        <v>305</v>
      </c>
      <c r="D16" s="209" t="str">
        <f t="shared" si="0"/>
        <v>k</v>
      </c>
      <c r="E16" s="207" t="s">
        <v>297</v>
      </c>
      <c r="F16" s="210"/>
      <c r="G16" s="207" t="s">
        <v>298</v>
      </c>
      <c r="H16" s="210"/>
      <c r="I16" s="211" t="s">
        <v>299</v>
      </c>
      <c r="J16" s="210">
        <v>0</v>
      </c>
      <c r="K16" s="212" t="s">
        <v>161</v>
      </c>
      <c r="L16" s="213" t="str">
        <f t="shared" si="1"/>
        <v/>
      </c>
      <c r="N16" s="214"/>
    </row>
    <row r="17" spans="2:14" x14ac:dyDescent="0.2">
      <c r="B17" s="207">
        <v>12</v>
      </c>
      <c r="C17" s="208" t="s">
        <v>306</v>
      </c>
      <c r="D17" s="209" t="str">
        <f t="shared" si="0"/>
        <v>l</v>
      </c>
      <c r="E17" s="207" t="s">
        <v>297</v>
      </c>
      <c r="F17" s="210"/>
      <c r="G17" s="207" t="s">
        <v>298</v>
      </c>
      <c r="H17" s="210"/>
      <c r="I17" s="211" t="s">
        <v>299</v>
      </c>
      <c r="J17" s="210">
        <v>0</v>
      </c>
      <c r="K17" s="212" t="s">
        <v>161</v>
      </c>
      <c r="L17" s="213" t="str">
        <f t="shared" si="1"/>
        <v/>
      </c>
      <c r="N17" s="214"/>
    </row>
    <row r="18" spans="2:14" x14ac:dyDescent="0.2">
      <c r="B18" s="207">
        <v>13</v>
      </c>
      <c r="C18" s="208" t="s">
        <v>307</v>
      </c>
      <c r="D18" s="209" t="str">
        <f t="shared" si="0"/>
        <v>m</v>
      </c>
      <c r="E18" s="207" t="s">
        <v>297</v>
      </c>
      <c r="F18" s="210"/>
      <c r="G18" s="207" t="s">
        <v>298</v>
      </c>
      <c r="H18" s="210"/>
      <c r="I18" s="211" t="s">
        <v>299</v>
      </c>
      <c r="J18" s="210">
        <v>0</v>
      </c>
      <c r="K18" s="212" t="s">
        <v>161</v>
      </c>
      <c r="L18" s="213" t="str">
        <f t="shared" si="1"/>
        <v/>
      </c>
      <c r="N18" s="214"/>
    </row>
    <row r="19" spans="2:14" x14ac:dyDescent="0.2">
      <c r="B19" s="207">
        <v>14</v>
      </c>
      <c r="C19" s="208" t="s">
        <v>308</v>
      </c>
      <c r="D19" s="209" t="str">
        <f t="shared" si="0"/>
        <v>n</v>
      </c>
      <c r="E19" s="207" t="s">
        <v>297</v>
      </c>
      <c r="F19" s="210"/>
      <c r="G19" s="207" t="s">
        <v>298</v>
      </c>
      <c r="H19" s="210"/>
      <c r="I19" s="211" t="s">
        <v>299</v>
      </c>
      <c r="J19" s="210">
        <v>0</v>
      </c>
      <c r="K19" s="212" t="s">
        <v>161</v>
      </c>
      <c r="L19" s="213" t="str">
        <f t="shared" si="1"/>
        <v/>
      </c>
      <c r="N19" s="214"/>
    </row>
    <row r="20" spans="2:14" x14ac:dyDescent="0.2">
      <c r="B20" s="207">
        <v>15</v>
      </c>
      <c r="C20" s="208" t="s">
        <v>309</v>
      </c>
      <c r="D20" s="209" t="str">
        <f t="shared" si="0"/>
        <v>o</v>
      </c>
      <c r="E20" s="207" t="s">
        <v>297</v>
      </c>
      <c r="F20" s="210"/>
      <c r="G20" s="207" t="s">
        <v>298</v>
      </c>
      <c r="H20" s="210"/>
      <c r="I20" s="211" t="s">
        <v>299</v>
      </c>
      <c r="J20" s="210">
        <v>0</v>
      </c>
      <c r="K20" s="212" t="s">
        <v>161</v>
      </c>
      <c r="L20" s="213" t="str">
        <f t="shared" si="1"/>
        <v/>
      </c>
      <c r="N20" s="214"/>
    </row>
    <row r="21" spans="2:14" x14ac:dyDescent="0.2">
      <c r="B21" s="207">
        <v>16</v>
      </c>
      <c r="C21" s="208" t="s">
        <v>310</v>
      </c>
      <c r="D21" s="209" t="str">
        <f t="shared" si="0"/>
        <v>p</v>
      </c>
      <c r="E21" s="207" t="s">
        <v>297</v>
      </c>
      <c r="F21" s="210"/>
      <c r="G21" s="207" t="s">
        <v>298</v>
      </c>
      <c r="H21" s="210"/>
      <c r="I21" s="211" t="s">
        <v>299</v>
      </c>
      <c r="J21" s="210">
        <v>0</v>
      </c>
      <c r="K21" s="212" t="s">
        <v>161</v>
      </c>
      <c r="L21" s="213" t="str">
        <f t="shared" si="1"/>
        <v/>
      </c>
      <c r="N21" s="214"/>
    </row>
    <row r="22" spans="2:14" x14ac:dyDescent="0.2">
      <c r="B22" s="207">
        <v>17</v>
      </c>
      <c r="C22" s="208" t="s">
        <v>311</v>
      </c>
      <c r="D22" s="209" t="str">
        <f t="shared" si="0"/>
        <v>q</v>
      </c>
      <c r="E22" s="207" t="s">
        <v>297</v>
      </c>
      <c r="F22" s="210"/>
      <c r="G22" s="207" t="s">
        <v>298</v>
      </c>
      <c r="H22" s="210"/>
      <c r="I22" s="211" t="s">
        <v>299</v>
      </c>
      <c r="J22" s="210">
        <v>0</v>
      </c>
      <c r="K22" s="212" t="s">
        <v>161</v>
      </c>
      <c r="L22" s="213" t="str">
        <f t="shared" si="1"/>
        <v/>
      </c>
      <c r="N22" s="214"/>
    </row>
    <row r="23" spans="2:14" x14ac:dyDescent="0.2">
      <c r="B23" s="207">
        <v>18</v>
      </c>
      <c r="C23" s="208" t="s">
        <v>312</v>
      </c>
      <c r="D23" s="209" t="str">
        <f t="shared" si="0"/>
        <v>r</v>
      </c>
      <c r="E23" s="207" t="s">
        <v>297</v>
      </c>
      <c r="F23" s="215"/>
      <c r="G23" s="207" t="s">
        <v>298</v>
      </c>
      <c r="H23" s="215"/>
      <c r="I23" s="211" t="s">
        <v>299</v>
      </c>
      <c r="J23" s="215"/>
      <c r="K23" s="212" t="s">
        <v>161</v>
      </c>
      <c r="L23" s="208">
        <v>1</v>
      </c>
      <c r="N23" s="214"/>
    </row>
    <row r="24" spans="2:14" x14ac:dyDescent="0.2">
      <c r="B24" s="207">
        <v>19</v>
      </c>
      <c r="C24" s="208" t="s">
        <v>313</v>
      </c>
      <c r="D24" s="209" t="str">
        <f t="shared" si="0"/>
        <v>s</v>
      </c>
      <c r="E24" s="207" t="s">
        <v>297</v>
      </c>
      <c r="F24" s="215"/>
      <c r="G24" s="207" t="s">
        <v>298</v>
      </c>
      <c r="H24" s="215"/>
      <c r="I24" s="211" t="s">
        <v>299</v>
      </c>
      <c r="J24" s="215"/>
      <c r="K24" s="212" t="s">
        <v>161</v>
      </c>
      <c r="L24" s="208">
        <v>2</v>
      </c>
      <c r="N24" s="214"/>
    </row>
    <row r="25" spans="2:14" x14ac:dyDescent="0.2">
      <c r="B25" s="207">
        <v>20</v>
      </c>
      <c r="C25" s="208" t="s">
        <v>314</v>
      </c>
      <c r="D25" s="209" t="str">
        <f t="shared" si="0"/>
        <v>t</v>
      </c>
      <c r="E25" s="207" t="s">
        <v>297</v>
      </c>
      <c r="F25" s="215"/>
      <c r="G25" s="207" t="s">
        <v>298</v>
      </c>
      <c r="H25" s="215"/>
      <c r="I25" s="211" t="s">
        <v>299</v>
      </c>
      <c r="J25" s="215"/>
      <c r="K25" s="212" t="s">
        <v>161</v>
      </c>
      <c r="L25" s="208">
        <v>3</v>
      </c>
      <c r="N25" s="214"/>
    </row>
    <row r="26" spans="2:14" x14ac:dyDescent="0.2">
      <c r="B26" s="207">
        <v>21</v>
      </c>
      <c r="C26" s="208" t="s">
        <v>315</v>
      </c>
      <c r="D26" s="209" t="str">
        <f t="shared" si="0"/>
        <v>u</v>
      </c>
      <c r="E26" s="207" t="s">
        <v>297</v>
      </c>
      <c r="F26" s="215"/>
      <c r="G26" s="207" t="s">
        <v>298</v>
      </c>
      <c r="H26" s="215"/>
      <c r="I26" s="211" t="s">
        <v>299</v>
      </c>
      <c r="J26" s="215"/>
      <c r="K26" s="212" t="s">
        <v>161</v>
      </c>
      <c r="L26" s="208">
        <v>4</v>
      </c>
      <c r="N26" s="214"/>
    </row>
    <row r="27" spans="2:14" x14ac:dyDescent="0.2">
      <c r="B27" s="207">
        <v>22</v>
      </c>
      <c r="C27" s="208" t="s">
        <v>316</v>
      </c>
      <c r="D27" s="209" t="str">
        <f t="shared" si="0"/>
        <v>v</v>
      </c>
      <c r="E27" s="207" t="s">
        <v>297</v>
      </c>
      <c r="F27" s="215"/>
      <c r="G27" s="207" t="s">
        <v>298</v>
      </c>
      <c r="H27" s="215"/>
      <c r="I27" s="211" t="s">
        <v>299</v>
      </c>
      <c r="J27" s="215"/>
      <c r="K27" s="212" t="s">
        <v>161</v>
      </c>
      <c r="L27" s="208">
        <v>5</v>
      </c>
      <c r="N27" s="214"/>
    </row>
    <row r="28" spans="2:14" x14ac:dyDescent="0.2">
      <c r="B28" s="207">
        <v>23</v>
      </c>
      <c r="C28" s="208" t="s">
        <v>317</v>
      </c>
      <c r="D28" s="209" t="str">
        <f t="shared" si="0"/>
        <v>w</v>
      </c>
      <c r="E28" s="207" t="s">
        <v>297</v>
      </c>
      <c r="F28" s="215"/>
      <c r="G28" s="207" t="s">
        <v>298</v>
      </c>
      <c r="H28" s="215"/>
      <c r="I28" s="211" t="s">
        <v>299</v>
      </c>
      <c r="J28" s="215"/>
      <c r="K28" s="212" t="s">
        <v>161</v>
      </c>
      <c r="L28" s="208">
        <v>6</v>
      </c>
      <c r="N28" s="214"/>
    </row>
    <row r="29" spans="2:14" x14ac:dyDescent="0.2">
      <c r="B29" s="207">
        <v>24</v>
      </c>
      <c r="C29" s="208" t="s">
        <v>318</v>
      </c>
      <c r="D29" s="209" t="str">
        <f t="shared" si="0"/>
        <v>x</v>
      </c>
      <c r="E29" s="207" t="s">
        <v>297</v>
      </c>
      <c r="F29" s="215"/>
      <c r="G29" s="207" t="s">
        <v>298</v>
      </c>
      <c r="H29" s="215"/>
      <c r="I29" s="211" t="s">
        <v>299</v>
      </c>
      <c r="J29" s="215"/>
      <c r="K29" s="212" t="s">
        <v>161</v>
      </c>
      <c r="L29" s="208">
        <v>7</v>
      </c>
      <c r="N29" s="214"/>
    </row>
    <row r="30" spans="2:14" x14ac:dyDescent="0.2">
      <c r="B30" s="207">
        <v>25</v>
      </c>
      <c r="C30" s="208" t="s">
        <v>319</v>
      </c>
      <c r="D30" s="209" t="str">
        <f t="shared" si="0"/>
        <v>y</v>
      </c>
      <c r="E30" s="207" t="s">
        <v>297</v>
      </c>
      <c r="F30" s="215"/>
      <c r="G30" s="207" t="s">
        <v>298</v>
      </c>
      <c r="H30" s="215"/>
      <c r="I30" s="211" t="s">
        <v>299</v>
      </c>
      <c r="J30" s="215"/>
      <c r="K30" s="212" t="s">
        <v>161</v>
      </c>
      <c r="L30" s="208">
        <v>8</v>
      </c>
      <c r="N30" s="214"/>
    </row>
    <row r="31" spans="2:14" x14ac:dyDescent="0.2">
      <c r="B31" s="207">
        <v>26</v>
      </c>
      <c r="C31" s="208" t="s">
        <v>320</v>
      </c>
      <c r="D31" s="209" t="str">
        <f t="shared" si="0"/>
        <v>z</v>
      </c>
      <c r="E31" s="207" t="s">
        <v>297</v>
      </c>
      <c r="F31" s="215"/>
      <c r="G31" s="207" t="s">
        <v>298</v>
      </c>
      <c r="H31" s="215"/>
      <c r="I31" s="211" t="s">
        <v>299</v>
      </c>
      <c r="J31" s="215"/>
      <c r="K31" s="212" t="s">
        <v>161</v>
      </c>
      <c r="L31" s="208">
        <v>1</v>
      </c>
      <c r="N31" s="214"/>
    </row>
    <row r="32" spans="2:14" x14ac:dyDescent="0.2">
      <c r="B32" s="207">
        <v>27</v>
      </c>
      <c r="C32" s="208" t="s">
        <v>318</v>
      </c>
      <c r="D32" s="209" t="str">
        <f t="shared" si="0"/>
        <v>x</v>
      </c>
      <c r="E32" s="207" t="s">
        <v>297</v>
      </c>
      <c r="F32" s="215"/>
      <c r="G32" s="207" t="s">
        <v>298</v>
      </c>
      <c r="H32" s="215"/>
      <c r="I32" s="211" t="s">
        <v>299</v>
      </c>
      <c r="J32" s="215"/>
      <c r="K32" s="212" t="s">
        <v>161</v>
      </c>
      <c r="L32" s="208">
        <v>2</v>
      </c>
      <c r="N32" s="214"/>
    </row>
    <row r="33" spans="2:14" x14ac:dyDescent="0.2">
      <c r="B33" s="207">
        <v>28</v>
      </c>
      <c r="C33" s="208" t="s">
        <v>321</v>
      </c>
      <c r="D33" s="209" t="str">
        <f t="shared" si="0"/>
        <v>aa</v>
      </c>
      <c r="E33" s="207" t="s">
        <v>297</v>
      </c>
      <c r="F33" s="215"/>
      <c r="G33" s="207" t="s">
        <v>298</v>
      </c>
      <c r="H33" s="215"/>
      <c r="I33" s="211" t="s">
        <v>299</v>
      </c>
      <c r="J33" s="215"/>
      <c r="K33" s="212" t="s">
        <v>161</v>
      </c>
      <c r="L33" s="208">
        <v>3</v>
      </c>
      <c r="N33" s="214"/>
    </row>
    <row r="34" spans="2:14" x14ac:dyDescent="0.2">
      <c r="B34" s="207">
        <v>29</v>
      </c>
      <c r="C34" s="208" t="s">
        <v>322</v>
      </c>
      <c r="D34" s="209" t="str">
        <f t="shared" si="0"/>
        <v>ab</v>
      </c>
      <c r="E34" s="207" t="s">
        <v>297</v>
      </c>
      <c r="F34" s="215"/>
      <c r="G34" s="207" t="s">
        <v>298</v>
      </c>
      <c r="H34" s="215"/>
      <c r="I34" s="211" t="s">
        <v>299</v>
      </c>
      <c r="J34" s="215"/>
      <c r="K34" s="212" t="s">
        <v>161</v>
      </c>
      <c r="L34" s="208">
        <v>4</v>
      </c>
      <c r="N34" s="214"/>
    </row>
    <row r="35" spans="2:14" x14ac:dyDescent="0.2">
      <c r="B35" s="207">
        <v>30</v>
      </c>
      <c r="C35" s="208" t="s">
        <v>323</v>
      </c>
      <c r="D35" s="209" t="str">
        <f t="shared" si="0"/>
        <v>ac</v>
      </c>
      <c r="E35" s="207" t="s">
        <v>297</v>
      </c>
      <c r="F35" s="215"/>
      <c r="G35" s="207" t="s">
        <v>298</v>
      </c>
      <c r="H35" s="215"/>
      <c r="I35" s="211" t="s">
        <v>299</v>
      </c>
      <c r="J35" s="215"/>
      <c r="K35" s="212" t="s">
        <v>161</v>
      </c>
      <c r="L35" s="208">
        <v>5</v>
      </c>
      <c r="N35" s="214"/>
    </row>
    <row r="36" spans="2:14" x14ac:dyDescent="0.2">
      <c r="B36" s="207">
        <v>31</v>
      </c>
      <c r="C36" s="208" t="s">
        <v>324</v>
      </c>
      <c r="D36" s="209" t="str">
        <f t="shared" si="0"/>
        <v>ad</v>
      </c>
      <c r="E36" s="207" t="s">
        <v>297</v>
      </c>
      <c r="F36" s="215"/>
      <c r="G36" s="207" t="s">
        <v>298</v>
      </c>
      <c r="H36" s="215"/>
      <c r="I36" s="211" t="s">
        <v>299</v>
      </c>
      <c r="J36" s="215"/>
      <c r="K36" s="212" t="s">
        <v>161</v>
      </c>
      <c r="L36" s="208">
        <v>6</v>
      </c>
      <c r="N36" s="214"/>
    </row>
    <row r="37" spans="2:14" x14ac:dyDescent="0.2">
      <c r="B37" s="207">
        <v>32</v>
      </c>
      <c r="C37" s="208" t="s">
        <v>325</v>
      </c>
      <c r="D37" s="209" t="str">
        <f t="shared" si="0"/>
        <v>ae</v>
      </c>
      <c r="E37" s="207" t="s">
        <v>297</v>
      </c>
      <c r="F37" s="215"/>
      <c r="G37" s="207" t="s">
        <v>298</v>
      </c>
      <c r="H37" s="215"/>
      <c r="I37" s="211" t="s">
        <v>299</v>
      </c>
      <c r="J37" s="215"/>
      <c r="K37" s="212" t="s">
        <v>161</v>
      </c>
      <c r="L37" s="208">
        <v>7</v>
      </c>
      <c r="N37" s="214"/>
    </row>
    <row r="38" spans="2:14" x14ac:dyDescent="0.2">
      <c r="B38" s="207">
        <v>33</v>
      </c>
      <c r="C38" s="208" t="s">
        <v>326</v>
      </c>
      <c r="D38" s="209" t="str">
        <f t="shared" si="0"/>
        <v>af</v>
      </c>
      <c r="E38" s="207" t="s">
        <v>297</v>
      </c>
      <c r="F38" s="215"/>
      <c r="G38" s="207" t="s">
        <v>298</v>
      </c>
      <c r="H38" s="215"/>
      <c r="I38" s="211" t="s">
        <v>299</v>
      </c>
      <c r="J38" s="215"/>
      <c r="K38" s="212" t="s">
        <v>161</v>
      </c>
      <c r="L38" s="208">
        <v>8</v>
      </c>
      <c r="N38" s="214"/>
    </row>
    <row r="39" spans="2:14" x14ac:dyDescent="0.2">
      <c r="B39" s="207">
        <v>34</v>
      </c>
      <c r="C39" s="216" t="s">
        <v>327</v>
      </c>
      <c r="D39" s="209"/>
      <c r="E39" s="207" t="s">
        <v>297</v>
      </c>
      <c r="F39" s="210">
        <v>0.29166666666666669</v>
      </c>
      <c r="G39" s="207" t="s">
        <v>298</v>
      </c>
      <c r="H39" s="210">
        <v>0.39583333333333331</v>
      </c>
      <c r="I39" s="211" t="s">
        <v>299</v>
      </c>
      <c r="J39" s="210">
        <v>0</v>
      </c>
      <c r="K39" s="212" t="s">
        <v>161</v>
      </c>
      <c r="L39" s="213">
        <f t="shared" ref="L39:L40" si="2">IF(OR(F39="",H39=""),"",(H39+IF(F39&gt;H39,1,0)-F39-J39)*24)</f>
        <v>2.4999999999999991</v>
      </c>
      <c r="N39" s="214"/>
    </row>
    <row r="40" spans="2:14" x14ac:dyDescent="0.2">
      <c r="B40" s="207"/>
      <c r="C40" s="217" t="s">
        <v>267</v>
      </c>
      <c r="D40" s="209"/>
      <c r="E40" s="207" t="s">
        <v>297</v>
      </c>
      <c r="F40" s="210">
        <v>0.6875</v>
      </c>
      <c r="G40" s="207" t="s">
        <v>298</v>
      </c>
      <c r="H40" s="210">
        <v>0.83333333333333337</v>
      </c>
      <c r="I40" s="211" t="s">
        <v>299</v>
      </c>
      <c r="J40" s="210">
        <v>0</v>
      </c>
      <c r="K40" s="212" t="s">
        <v>161</v>
      </c>
      <c r="L40" s="213">
        <f t="shared" si="2"/>
        <v>3.5000000000000009</v>
      </c>
      <c r="N40" s="214"/>
    </row>
    <row r="41" spans="2:14" x14ac:dyDescent="0.2">
      <c r="B41" s="207"/>
      <c r="C41" s="218" t="s">
        <v>267</v>
      </c>
      <c r="D41" s="209" t="str">
        <f>C39</f>
        <v>ag</v>
      </c>
      <c r="E41" s="207" t="s">
        <v>297</v>
      </c>
      <c r="F41" s="210" t="s">
        <v>267</v>
      </c>
      <c r="G41" s="207" t="s">
        <v>298</v>
      </c>
      <c r="H41" s="210" t="s">
        <v>267</v>
      </c>
      <c r="I41" s="211" t="s">
        <v>299</v>
      </c>
      <c r="J41" s="210" t="s">
        <v>267</v>
      </c>
      <c r="K41" s="212" t="s">
        <v>161</v>
      </c>
      <c r="L41" s="213">
        <f>IF(OR(L39="",L40=""),"",L39+L40)</f>
        <v>6</v>
      </c>
      <c r="N41" s="214" t="s">
        <v>328</v>
      </c>
    </row>
    <row r="42" spans="2:14" x14ac:dyDescent="0.2">
      <c r="B42" s="207"/>
      <c r="C42" s="216" t="s">
        <v>329</v>
      </c>
      <c r="D42" s="209"/>
      <c r="E42" s="207" t="s">
        <v>297</v>
      </c>
      <c r="F42" s="210"/>
      <c r="G42" s="207" t="s">
        <v>298</v>
      </c>
      <c r="H42" s="210"/>
      <c r="I42" s="211" t="s">
        <v>299</v>
      </c>
      <c r="J42" s="210">
        <v>0</v>
      </c>
      <c r="K42" s="212" t="s">
        <v>161</v>
      </c>
      <c r="L42" s="213" t="str">
        <f t="shared" ref="L42:L43" si="3">IF(OR(F42="",H42=""),"",(H42+IF(F42&gt;H42,1,0)-F42-J42)*24)</f>
        <v/>
      </c>
      <c r="N42" s="214"/>
    </row>
    <row r="43" spans="2:14" x14ac:dyDescent="0.2">
      <c r="B43" s="207">
        <v>35</v>
      </c>
      <c r="C43" s="217" t="s">
        <v>267</v>
      </c>
      <c r="D43" s="209"/>
      <c r="E43" s="207" t="s">
        <v>297</v>
      </c>
      <c r="F43" s="210"/>
      <c r="G43" s="207" t="s">
        <v>298</v>
      </c>
      <c r="H43" s="210"/>
      <c r="I43" s="211" t="s">
        <v>299</v>
      </c>
      <c r="J43" s="210">
        <v>0</v>
      </c>
      <c r="K43" s="212" t="s">
        <v>161</v>
      </c>
      <c r="L43" s="213" t="str">
        <f t="shared" si="3"/>
        <v/>
      </c>
      <c r="N43" s="214"/>
    </row>
    <row r="44" spans="2:14" x14ac:dyDescent="0.2">
      <c r="B44" s="207"/>
      <c r="C44" s="218" t="s">
        <v>267</v>
      </c>
      <c r="D44" s="209" t="str">
        <f>C42</f>
        <v>ah</v>
      </c>
      <c r="E44" s="207" t="s">
        <v>297</v>
      </c>
      <c r="F44" s="210" t="s">
        <v>267</v>
      </c>
      <c r="G44" s="207" t="s">
        <v>298</v>
      </c>
      <c r="H44" s="210" t="s">
        <v>267</v>
      </c>
      <c r="I44" s="211" t="s">
        <v>299</v>
      </c>
      <c r="J44" s="210" t="s">
        <v>267</v>
      </c>
      <c r="K44" s="212" t="s">
        <v>161</v>
      </c>
      <c r="L44" s="213" t="str">
        <f>IF(OR(L42="",L43=""),"",L42+L43)</f>
        <v/>
      </c>
      <c r="N44" s="214" t="s">
        <v>330</v>
      </c>
    </row>
    <row r="45" spans="2:14" x14ac:dyDescent="0.2">
      <c r="B45" s="207"/>
      <c r="C45" s="216" t="s">
        <v>331</v>
      </c>
      <c r="D45" s="209"/>
      <c r="E45" s="207" t="s">
        <v>297</v>
      </c>
      <c r="F45" s="210"/>
      <c r="G45" s="207" t="s">
        <v>298</v>
      </c>
      <c r="H45" s="210"/>
      <c r="I45" s="211" t="s">
        <v>299</v>
      </c>
      <c r="J45" s="210">
        <v>0</v>
      </c>
      <c r="K45" s="212" t="s">
        <v>161</v>
      </c>
      <c r="L45" s="213" t="str">
        <f t="shared" ref="L45:L46" si="4">IF(OR(F45="",H45=""),"",(H45+IF(F45&gt;H45,1,0)-F45-J45)*24)</f>
        <v/>
      </c>
      <c r="N45" s="214"/>
    </row>
    <row r="46" spans="2:14" x14ac:dyDescent="0.2">
      <c r="B46" s="207">
        <v>36</v>
      </c>
      <c r="C46" s="217" t="s">
        <v>267</v>
      </c>
      <c r="D46" s="209"/>
      <c r="E46" s="207" t="s">
        <v>297</v>
      </c>
      <c r="F46" s="210"/>
      <c r="G46" s="207" t="s">
        <v>298</v>
      </c>
      <c r="H46" s="210"/>
      <c r="I46" s="211" t="s">
        <v>299</v>
      </c>
      <c r="J46" s="210">
        <v>0</v>
      </c>
      <c r="K46" s="212" t="s">
        <v>161</v>
      </c>
      <c r="L46" s="213" t="str">
        <f t="shared" si="4"/>
        <v/>
      </c>
      <c r="N46" s="214"/>
    </row>
    <row r="47" spans="2:14" x14ac:dyDescent="0.2">
      <c r="B47" s="207"/>
      <c r="C47" s="218" t="s">
        <v>267</v>
      </c>
      <c r="D47" s="209" t="str">
        <f>C45</f>
        <v>ai</v>
      </c>
      <c r="E47" s="207" t="s">
        <v>297</v>
      </c>
      <c r="F47" s="210" t="s">
        <v>267</v>
      </c>
      <c r="G47" s="207" t="s">
        <v>298</v>
      </c>
      <c r="H47" s="210" t="s">
        <v>267</v>
      </c>
      <c r="I47" s="211" t="s">
        <v>299</v>
      </c>
      <c r="J47" s="210" t="s">
        <v>267</v>
      </c>
      <c r="K47" s="212" t="s">
        <v>161</v>
      </c>
      <c r="L47" s="213" t="str">
        <f>IF(OR(L45="",L46=""),"",L45+L46)</f>
        <v/>
      </c>
      <c r="N47" s="214" t="s">
        <v>330</v>
      </c>
    </row>
    <row r="49" spans="3:4" x14ac:dyDescent="0.2">
      <c r="C49" s="203" t="s">
        <v>332</v>
      </c>
      <c r="D49" s="203"/>
    </row>
    <row r="50" spans="3:4" x14ac:dyDescent="0.2">
      <c r="C50" s="203" t="s">
        <v>333</v>
      </c>
      <c r="D50" s="203"/>
    </row>
    <row r="51" spans="3:4" x14ac:dyDescent="0.2">
      <c r="C51" s="203" t="s">
        <v>334</v>
      </c>
      <c r="D51" s="203"/>
    </row>
    <row r="52" spans="3:4" x14ac:dyDescent="0.2">
      <c r="C52" s="203" t="s">
        <v>335</v>
      </c>
      <c r="D52" s="203"/>
    </row>
  </sheetData>
  <sheetProtection sheet="1" insertRows="0" deleteRows="0"/>
  <mergeCells count="2">
    <mergeCell ref="F4:L4"/>
    <mergeCell ref="N4:N5"/>
  </mergeCells>
  <phoneticPr fontId="9"/>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55" zoomScaleNormal="55" zoomScaleSheetLayoutView="55" workbookViewId="0"/>
  </sheetViews>
  <sheetFormatPr defaultColWidth="5" defaultRowHeight="14.4" x14ac:dyDescent="0.2"/>
  <cols>
    <col min="1" max="1" width="1" style="96" customWidth="1"/>
    <col min="2" max="2" width="6.33203125" style="96" customWidth="1"/>
    <col min="3" max="4" width="9" style="96" customWidth="1"/>
    <col min="5" max="8" width="3.5546875" style="96" hidden="1" customWidth="1"/>
    <col min="9" max="10" width="3.5546875" style="96" customWidth="1"/>
    <col min="11" max="62" width="6.33203125" style="96" customWidth="1"/>
    <col min="63" max="63" width="1.21875" style="96" customWidth="1"/>
    <col min="64" max="16384" width="5" style="96"/>
  </cols>
  <sheetData>
    <row r="1" spans="2:67" s="59" customFormat="1" ht="20.25" customHeight="1" x14ac:dyDescent="0.2">
      <c r="C1" s="60" t="s">
        <v>157</v>
      </c>
      <c r="D1" s="60"/>
      <c r="E1" s="60"/>
      <c r="F1" s="60"/>
      <c r="G1" s="60"/>
      <c r="H1" s="60"/>
      <c r="I1" s="60"/>
      <c r="J1" s="60"/>
      <c r="M1" s="61" t="s">
        <v>158</v>
      </c>
      <c r="P1" s="60"/>
      <c r="Q1" s="60"/>
      <c r="R1" s="60"/>
      <c r="S1" s="60"/>
      <c r="T1" s="60"/>
      <c r="U1" s="60"/>
      <c r="V1" s="60"/>
      <c r="W1" s="60"/>
      <c r="AS1" s="62" t="s">
        <v>159</v>
      </c>
      <c r="AT1" s="723" t="s">
        <v>160</v>
      </c>
      <c r="AU1" s="724"/>
      <c r="AV1" s="724"/>
      <c r="AW1" s="724"/>
      <c r="AX1" s="724"/>
      <c r="AY1" s="724"/>
      <c r="AZ1" s="724"/>
      <c r="BA1" s="724"/>
      <c r="BB1" s="724"/>
      <c r="BC1" s="724"/>
      <c r="BD1" s="724"/>
      <c r="BE1" s="724"/>
      <c r="BF1" s="724"/>
      <c r="BG1" s="724"/>
      <c r="BH1" s="724"/>
      <c r="BI1" s="724"/>
      <c r="BJ1" s="62" t="s">
        <v>161</v>
      </c>
    </row>
    <row r="2" spans="2:67" s="63" customFormat="1" ht="20.25" customHeight="1" x14ac:dyDescent="0.2">
      <c r="J2" s="61"/>
      <c r="M2" s="61"/>
      <c r="N2" s="61"/>
      <c r="P2" s="62"/>
      <c r="Q2" s="62"/>
      <c r="R2" s="62"/>
      <c r="S2" s="62"/>
      <c r="T2" s="62"/>
      <c r="U2" s="62"/>
      <c r="V2" s="62"/>
      <c r="W2" s="62"/>
      <c r="AB2" s="64" t="s">
        <v>162</v>
      </c>
      <c r="AC2" s="725"/>
      <c r="AD2" s="725"/>
      <c r="AE2" s="64" t="s">
        <v>163</v>
      </c>
      <c r="AF2" s="726" t="str">
        <f>IF(AC2=0,"",YEAR(DATE(2018+AC2,1,1)))</f>
        <v/>
      </c>
      <c r="AG2" s="726"/>
      <c r="AH2" s="65" t="s">
        <v>164</v>
      </c>
      <c r="AI2" s="65" t="s">
        <v>165</v>
      </c>
      <c r="AJ2" s="725"/>
      <c r="AK2" s="725"/>
      <c r="AL2" s="65" t="s">
        <v>166</v>
      </c>
      <c r="AS2" s="62" t="s">
        <v>167</v>
      </c>
      <c r="AT2" s="725" t="s">
        <v>168</v>
      </c>
      <c r="AU2" s="725"/>
      <c r="AV2" s="725"/>
      <c r="AW2" s="725"/>
      <c r="AX2" s="725"/>
      <c r="AY2" s="725"/>
      <c r="AZ2" s="725"/>
      <c r="BA2" s="725"/>
      <c r="BB2" s="725"/>
      <c r="BC2" s="725"/>
      <c r="BD2" s="725"/>
      <c r="BE2" s="725"/>
      <c r="BF2" s="725"/>
      <c r="BG2" s="725"/>
      <c r="BH2" s="725"/>
      <c r="BI2" s="725"/>
      <c r="BJ2" s="62" t="s">
        <v>161</v>
      </c>
      <c r="BK2" s="62"/>
      <c r="BL2" s="62"/>
      <c r="BM2" s="62"/>
    </row>
    <row r="3" spans="2:67" s="63" customFormat="1" ht="20.25" customHeight="1" x14ac:dyDescent="0.2">
      <c r="J3" s="61"/>
      <c r="M3" s="61"/>
      <c r="O3" s="62"/>
      <c r="P3" s="62"/>
      <c r="Q3" s="62"/>
      <c r="R3" s="62"/>
      <c r="S3" s="62"/>
      <c r="T3" s="62"/>
      <c r="U3" s="62"/>
      <c r="AC3" s="66"/>
      <c r="AD3" s="66"/>
      <c r="AE3" s="67"/>
      <c r="AF3" s="68"/>
      <c r="AG3" s="67"/>
      <c r="BD3" s="69" t="s">
        <v>169</v>
      </c>
      <c r="BE3" s="727" t="s">
        <v>170</v>
      </c>
      <c r="BF3" s="728"/>
      <c r="BG3" s="728"/>
      <c r="BH3" s="729"/>
      <c r="BI3" s="62"/>
    </row>
    <row r="4" spans="2:67" s="63" customFormat="1" ht="20.25" customHeight="1" x14ac:dyDescent="0.2">
      <c r="B4" s="70"/>
      <c r="C4" s="70"/>
      <c r="D4" s="70"/>
      <c r="E4" s="70"/>
      <c r="F4" s="70"/>
      <c r="G4" s="70"/>
      <c r="H4" s="70"/>
      <c r="I4" s="70"/>
      <c r="J4" s="71"/>
      <c r="K4" s="70"/>
      <c r="L4" s="70"/>
      <c r="M4" s="71"/>
      <c r="N4" s="70"/>
      <c r="O4" s="72"/>
      <c r="P4" s="72"/>
      <c r="Q4" s="72"/>
      <c r="R4" s="72"/>
      <c r="S4" s="72"/>
      <c r="T4" s="72"/>
      <c r="U4" s="72"/>
      <c r="V4" s="70"/>
      <c r="W4" s="70"/>
      <c r="X4" s="70"/>
      <c r="Y4" s="70"/>
      <c r="Z4" s="70"/>
      <c r="AA4" s="70"/>
      <c r="AB4" s="70"/>
      <c r="AC4" s="73"/>
      <c r="AD4" s="73"/>
      <c r="AE4" s="74"/>
      <c r="AF4" s="75"/>
      <c r="AG4" s="74"/>
      <c r="AH4" s="70"/>
      <c r="AI4" s="70"/>
      <c r="AJ4" s="70"/>
      <c r="AK4" s="70"/>
      <c r="AL4" s="70"/>
      <c r="AM4" s="70"/>
      <c r="AN4" s="70"/>
      <c r="AO4" s="70"/>
      <c r="AP4" s="70"/>
      <c r="AQ4" s="70"/>
      <c r="AR4" s="70"/>
      <c r="BD4" s="69" t="s">
        <v>171</v>
      </c>
      <c r="BE4" s="727" t="s">
        <v>172</v>
      </c>
      <c r="BF4" s="728"/>
      <c r="BG4" s="728"/>
      <c r="BH4" s="729"/>
      <c r="BI4" s="62"/>
    </row>
    <row r="5" spans="2:67" s="63" customFormat="1" ht="9" customHeight="1" x14ac:dyDescent="0.2">
      <c r="B5" s="70"/>
      <c r="C5" s="70"/>
      <c r="D5" s="70"/>
      <c r="E5" s="70"/>
      <c r="F5" s="70"/>
      <c r="G5" s="70"/>
      <c r="H5" s="70"/>
      <c r="I5" s="70"/>
      <c r="J5" s="71"/>
      <c r="K5" s="70"/>
      <c r="L5" s="70"/>
      <c r="M5" s="71"/>
      <c r="N5" s="70"/>
      <c r="O5" s="72"/>
      <c r="P5" s="72"/>
      <c r="Q5" s="72"/>
      <c r="R5" s="72"/>
      <c r="S5" s="72"/>
      <c r="T5" s="72"/>
      <c r="U5" s="72"/>
      <c r="V5" s="70"/>
      <c r="W5" s="70"/>
      <c r="X5" s="70"/>
      <c r="Y5" s="70"/>
      <c r="Z5" s="70"/>
      <c r="AA5" s="70"/>
      <c r="AB5" s="70"/>
      <c r="AC5" s="76"/>
      <c r="AD5" s="76"/>
      <c r="AE5" s="70"/>
      <c r="AF5" s="70"/>
      <c r="AG5" s="70"/>
      <c r="AH5" s="70"/>
      <c r="AI5" s="70"/>
      <c r="AJ5" s="77"/>
      <c r="AK5" s="77"/>
      <c r="AL5" s="77"/>
      <c r="AM5" s="77"/>
      <c r="AN5" s="77"/>
      <c r="AO5" s="77"/>
      <c r="AP5" s="77"/>
      <c r="AQ5" s="77"/>
      <c r="AR5" s="77"/>
      <c r="AS5" s="59"/>
      <c r="AT5" s="59"/>
      <c r="AU5" s="59"/>
      <c r="AV5" s="59"/>
      <c r="AW5" s="59"/>
      <c r="AX5" s="59"/>
      <c r="AY5" s="59"/>
      <c r="AZ5" s="59"/>
      <c r="BA5" s="59"/>
      <c r="BB5" s="59"/>
      <c r="BC5" s="59"/>
      <c r="BD5" s="59"/>
      <c r="BE5" s="59"/>
      <c r="BF5" s="59"/>
      <c r="BG5" s="59"/>
      <c r="BH5" s="78"/>
      <c r="BI5" s="78"/>
    </row>
    <row r="6" spans="2:67" s="63" customFormat="1" ht="21" customHeight="1" x14ac:dyDescent="0.2">
      <c r="B6" s="79"/>
      <c r="C6" s="80"/>
      <c r="D6" s="80"/>
      <c r="E6" s="80"/>
      <c r="F6" s="80"/>
      <c r="G6" s="80"/>
      <c r="H6" s="80"/>
      <c r="I6" s="80"/>
      <c r="J6" s="80"/>
      <c r="K6" s="81"/>
      <c r="L6" s="81"/>
      <c r="M6" s="81"/>
      <c r="N6" s="82"/>
      <c r="O6" s="81"/>
      <c r="P6" s="81"/>
      <c r="Q6" s="81"/>
      <c r="R6" s="70"/>
      <c r="S6" s="70"/>
      <c r="T6" s="70"/>
      <c r="U6" s="70"/>
      <c r="V6" s="70"/>
      <c r="W6" s="70"/>
      <c r="X6" s="70"/>
      <c r="Y6" s="70"/>
      <c r="Z6" s="70"/>
      <c r="AA6" s="70"/>
      <c r="AB6" s="70"/>
      <c r="AC6" s="70"/>
      <c r="AD6" s="70"/>
      <c r="AE6" s="70"/>
      <c r="AF6" s="70"/>
      <c r="AG6" s="70"/>
      <c r="AH6" s="70"/>
      <c r="AI6" s="70"/>
      <c r="AJ6" s="77"/>
      <c r="AK6" s="77"/>
      <c r="AL6" s="77"/>
      <c r="AM6" s="77"/>
      <c r="AN6" s="77"/>
      <c r="AO6" s="77" t="s">
        <v>173</v>
      </c>
      <c r="AP6" s="77"/>
      <c r="AQ6" s="77"/>
      <c r="AR6" s="77"/>
      <c r="AS6" s="59"/>
      <c r="AT6" s="59"/>
      <c r="AU6" s="59"/>
      <c r="AW6" s="83"/>
      <c r="AX6" s="83"/>
      <c r="AY6" s="84"/>
      <c r="AZ6" s="59"/>
      <c r="BA6" s="680"/>
      <c r="BB6" s="681"/>
      <c r="BC6" s="84" t="s">
        <v>174</v>
      </c>
      <c r="BD6" s="59"/>
      <c r="BE6" s="680"/>
      <c r="BF6" s="681"/>
      <c r="BG6" s="84" t="s">
        <v>175</v>
      </c>
      <c r="BH6" s="59"/>
      <c r="BI6" s="78"/>
    </row>
    <row r="7" spans="2:67" s="63" customFormat="1" ht="5.25" customHeight="1" x14ac:dyDescent="0.2">
      <c r="B7" s="79"/>
      <c r="C7" s="85"/>
      <c r="D7" s="85"/>
      <c r="E7" s="85"/>
      <c r="F7" s="85"/>
      <c r="G7" s="85"/>
      <c r="H7" s="85"/>
      <c r="I7" s="85"/>
      <c r="J7" s="81"/>
      <c r="K7" s="81"/>
      <c r="L7" s="81"/>
      <c r="M7" s="82"/>
      <c r="N7" s="81"/>
      <c r="O7" s="81"/>
      <c r="P7" s="81"/>
      <c r="Q7" s="81"/>
      <c r="R7" s="70"/>
      <c r="S7" s="70"/>
      <c r="T7" s="70"/>
      <c r="U7" s="70"/>
      <c r="V7" s="70"/>
      <c r="W7" s="70"/>
      <c r="X7" s="70"/>
      <c r="Y7" s="70"/>
      <c r="Z7" s="70"/>
      <c r="AA7" s="70"/>
      <c r="AB7" s="70"/>
      <c r="AC7" s="70"/>
      <c r="AD7" s="70"/>
      <c r="AE7" s="70"/>
      <c r="AF7" s="70"/>
      <c r="AG7" s="70"/>
      <c r="AH7" s="70"/>
      <c r="AI7" s="70"/>
      <c r="AJ7" s="77"/>
      <c r="AK7" s="77"/>
      <c r="AL7" s="77"/>
      <c r="AM7" s="77"/>
      <c r="AN7" s="77"/>
      <c r="AO7" s="77"/>
      <c r="AP7" s="77"/>
      <c r="AQ7" s="77"/>
      <c r="AR7" s="77"/>
      <c r="AS7" s="77"/>
      <c r="AT7" s="77"/>
      <c r="AU7" s="77"/>
      <c r="AV7" s="77"/>
      <c r="AW7" s="77"/>
      <c r="AX7" s="77"/>
      <c r="AY7" s="77"/>
      <c r="AZ7" s="77"/>
      <c r="BA7" s="77"/>
      <c r="BB7" s="77"/>
      <c r="BC7" s="77"/>
      <c r="BD7" s="77"/>
      <c r="BE7" s="77"/>
      <c r="BF7" s="77"/>
      <c r="BG7" s="77"/>
      <c r="BH7" s="86"/>
      <c r="BI7" s="86"/>
      <c r="BJ7" s="70"/>
    </row>
    <row r="8" spans="2:67" s="63" customFormat="1" ht="21" customHeight="1" x14ac:dyDescent="0.2">
      <c r="B8" s="87"/>
      <c r="C8" s="82"/>
      <c r="D8" s="82"/>
      <c r="E8" s="82"/>
      <c r="F8" s="82"/>
      <c r="G8" s="82"/>
      <c r="H8" s="82"/>
      <c r="I8" s="82"/>
      <c r="J8" s="81"/>
      <c r="K8" s="81"/>
      <c r="L8" s="81"/>
      <c r="M8" s="82"/>
      <c r="N8" s="81"/>
      <c r="O8" s="81"/>
      <c r="P8" s="81"/>
      <c r="Q8" s="81"/>
      <c r="R8" s="70"/>
      <c r="S8" s="70"/>
      <c r="T8" s="70"/>
      <c r="U8" s="70"/>
      <c r="V8" s="70"/>
      <c r="W8" s="70"/>
      <c r="X8" s="70"/>
      <c r="Y8" s="70"/>
      <c r="Z8" s="70"/>
      <c r="AA8" s="70"/>
      <c r="AB8" s="70"/>
      <c r="AC8" s="70"/>
      <c r="AD8" s="70"/>
      <c r="AE8" s="70"/>
      <c r="AF8" s="70"/>
      <c r="AG8" s="70"/>
      <c r="AH8" s="70"/>
      <c r="AI8" s="70"/>
      <c r="AJ8" s="88"/>
      <c r="AK8" s="88"/>
      <c r="AL8" s="88"/>
      <c r="AM8" s="80"/>
      <c r="AN8" s="89"/>
      <c r="AO8" s="90"/>
      <c r="AP8" s="90"/>
      <c r="AQ8" s="79"/>
      <c r="AR8" s="83"/>
      <c r="AS8" s="83"/>
      <c r="AT8" s="83"/>
      <c r="AU8" s="91"/>
      <c r="AV8" s="91"/>
      <c r="AW8" s="77"/>
      <c r="AX8" s="83"/>
      <c r="AY8" s="83"/>
      <c r="AZ8" s="82"/>
      <c r="BA8" s="77"/>
      <c r="BB8" s="77" t="s">
        <v>176</v>
      </c>
      <c r="BC8" s="77"/>
      <c r="BD8" s="77"/>
      <c r="BE8" s="678" t="e">
        <f>DAY(EOMONTH(DATE(AF2,AJ2,1),0))</f>
        <v>#VALUE!</v>
      </c>
      <c r="BF8" s="679"/>
      <c r="BG8" s="77" t="s">
        <v>177</v>
      </c>
      <c r="BH8" s="77"/>
      <c r="BI8" s="77"/>
      <c r="BJ8" s="70"/>
      <c r="BM8" s="62"/>
      <c r="BN8" s="62"/>
      <c r="BO8" s="62"/>
    </row>
    <row r="9" spans="2:67" s="63" customFormat="1" ht="5.25" customHeight="1" x14ac:dyDescent="0.2">
      <c r="B9" s="87"/>
      <c r="C9" s="82"/>
      <c r="D9" s="82"/>
      <c r="E9" s="82"/>
      <c r="F9" s="82"/>
      <c r="G9" s="82"/>
      <c r="H9" s="82"/>
      <c r="I9" s="82"/>
      <c r="J9" s="81"/>
      <c r="K9" s="81"/>
      <c r="L9" s="81"/>
      <c r="M9" s="82"/>
      <c r="N9" s="81"/>
      <c r="O9" s="81"/>
      <c r="P9" s="81"/>
      <c r="Q9" s="81"/>
      <c r="R9" s="70"/>
      <c r="S9" s="70"/>
      <c r="T9" s="70"/>
      <c r="U9" s="70"/>
      <c r="V9" s="70"/>
      <c r="W9" s="70"/>
      <c r="X9" s="70"/>
      <c r="Y9" s="70"/>
      <c r="Z9" s="70"/>
      <c r="AA9" s="70"/>
      <c r="AB9" s="70"/>
      <c r="AC9" s="70"/>
      <c r="AD9" s="70"/>
      <c r="AE9" s="70"/>
      <c r="AF9" s="70"/>
      <c r="AG9" s="70"/>
      <c r="AH9" s="70"/>
      <c r="AI9" s="70"/>
      <c r="AJ9" s="88"/>
      <c r="AK9" s="88"/>
      <c r="AL9" s="88"/>
      <c r="AM9" s="80"/>
      <c r="AN9" s="89"/>
      <c r="AO9" s="90"/>
      <c r="AP9" s="90"/>
      <c r="AQ9" s="79"/>
      <c r="AR9" s="83"/>
      <c r="AS9" s="83"/>
      <c r="AT9" s="83"/>
      <c r="AU9" s="91"/>
      <c r="AV9" s="91"/>
      <c r="AW9" s="77"/>
      <c r="AX9" s="83"/>
      <c r="AY9" s="83"/>
      <c r="AZ9" s="82"/>
      <c r="BA9" s="77"/>
      <c r="BB9" s="77"/>
      <c r="BC9" s="77"/>
      <c r="BD9" s="77"/>
      <c r="BE9" s="82"/>
      <c r="BF9" s="82"/>
      <c r="BG9" s="77"/>
      <c r="BH9" s="77"/>
      <c r="BI9" s="77"/>
      <c r="BJ9" s="70"/>
      <c r="BM9" s="62"/>
      <c r="BN9" s="62"/>
      <c r="BO9" s="62"/>
    </row>
    <row r="10" spans="2:67" s="63" customFormat="1" ht="21" customHeight="1" x14ac:dyDescent="0.2">
      <c r="B10" s="87"/>
      <c r="C10" s="82"/>
      <c r="D10" s="82"/>
      <c r="E10" s="82"/>
      <c r="F10" s="82"/>
      <c r="G10" s="82"/>
      <c r="H10" s="82"/>
      <c r="I10" s="82"/>
      <c r="J10" s="81"/>
      <c r="K10" s="81"/>
      <c r="L10" s="81"/>
      <c r="M10" s="82"/>
      <c r="N10" s="81"/>
      <c r="O10" s="81"/>
      <c r="P10" s="81"/>
      <c r="Q10" s="81"/>
      <c r="R10" s="70"/>
      <c r="S10" s="70"/>
      <c r="T10" s="70"/>
      <c r="U10" s="70"/>
      <c r="V10" s="70"/>
      <c r="W10" s="70"/>
      <c r="X10" s="70"/>
      <c r="Y10" s="70"/>
      <c r="Z10" s="70"/>
      <c r="AA10" s="70"/>
      <c r="AB10" s="70"/>
      <c r="AC10" s="70"/>
      <c r="AD10" s="70"/>
      <c r="AE10" s="70"/>
      <c r="AF10" s="70"/>
      <c r="AG10" s="70"/>
      <c r="AH10" s="70"/>
      <c r="AI10" s="70"/>
      <c r="AJ10" s="88"/>
      <c r="AK10" s="88"/>
      <c r="AL10" s="88"/>
      <c r="AM10" s="80"/>
      <c r="AN10" s="89"/>
      <c r="AO10" s="90"/>
      <c r="AP10" s="90"/>
      <c r="AQ10" s="79"/>
      <c r="AR10" s="83"/>
      <c r="AS10" s="77" t="s">
        <v>178</v>
      </c>
      <c r="AT10" s="80"/>
      <c r="AU10" s="80"/>
      <c r="AV10" s="92"/>
      <c r="AW10" s="77"/>
      <c r="AX10" s="93"/>
      <c r="AY10" s="93"/>
      <c r="AZ10" s="93"/>
      <c r="BA10" s="77"/>
      <c r="BB10" s="77"/>
      <c r="BC10" s="86" t="s">
        <v>179</v>
      </c>
      <c r="BD10" s="77"/>
      <c r="BE10" s="680"/>
      <c r="BF10" s="681"/>
      <c r="BG10" s="84" t="s">
        <v>180</v>
      </c>
      <c r="BH10" s="77"/>
      <c r="BI10" s="77"/>
      <c r="BJ10" s="70"/>
      <c r="BM10" s="62"/>
      <c r="BN10" s="62"/>
      <c r="BO10" s="62"/>
    </row>
    <row r="11" spans="2:67" ht="5.25" customHeight="1" thickBot="1" x14ac:dyDescent="0.25">
      <c r="B11" s="94"/>
      <c r="C11" s="95"/>
      <c r="D11" s="95"/>
      <c r="E11" s="95"/>
      <c r="F11" s="95"/>
      <c r="G11" s="95"/>
      <c r="H11" s="95"/>
      <c r="I11" s="95"/>
      <c r="J11" s="95"/>
      <c r="K11" s="94"/>
      <c r="L11" s="94"/>
      <c r="M11" s="94"/>
      <c r="N11" s="94"/>
      <c r="O11" s="94"/>
      <c r="P11" s="94"/>
      <c r="Q11" s="94"/>
      <c r="R11" s="94"/>
      <c r="S11" s="94"/>
      <c r="T11" s="94"/>
      <c r="U11" s="94"/>
      <c r="V11" s="94"/>
      <c r="W11" s="94"/>
      <c r="X11" s="94"/>
      <c r="Y11" s="94"/>
      <c r="Z11" s="94"/>
      <c r="AA11" s="94"/>
      <c r="AB11" s="94"/>
      <c r="AC11" s="95"/>
      <c r="AD11" s="94"/>
      <c r="AE11" s="94"/>
      <c r="AF11" s="94"/>
      <c r="AG11" s="94"/>
      <c r="AH11" s="94"/>
      <c r="AI11" s="94"/>
      <c r="AJ11" s="94"/>
      <c r="AK11" s="94"/>
      <c r="AL11" s="94"/>
      <c r="AM11" s="94"/>
      <c r="AN11" s="94"/>
      <c r="AO11" s="94"/>
      <c r="AP11" s="94"/>
      <c r="AQ11" s="94"/>
      <c r="AR11" s="94"/>
      <c r="AT11" s="97"/>
      <c r="BK11" s="98"/>
      <c r="BL11" s="98"/>
      <c r="BM11" s="98"/>
    </row>
    <row r="12" spans="2:67" ht="21.6" customHeight="1" x14ac:dyDescent="0.2">
      <c r="B12" s="682" t="s">
        <v>181</v>
      </c>
      <c r="C12" s="685" t="s">
        <v>336</v>
      </c>
      <c r="D12" s="686"/>
      <c r="E12" s="99"/>
      <c r="F12" s="100"/>
      <c r="G12" s="99"/>
      <c r="H12" s="100"/>
      <c r="I12" s="691" t="s">
        <v>337</v>
      </c>
      <c r="J12" s="692"/>
      <c r="K12" s="697" t="s">
        <v>338</v>
      </c>
      <c r="L12" s="698"/>
      <c r="M12" s="698"/>
      <c r="N12" s="686"/>
      <c r="O12" s="697" t="s">
        <v>339</v>
      </c>
      <c r="P12" s="698"/>
      <c r="Q12" s="698"/>
      <c r="R12" s="698"/>
      <c r="S12" s="686"/>
      <c r="T12" s="101"/>
      <c r="U12" s="101"/>
      <c r="V12" s="102"/>
      <c r="W12" s="703" t="s">
        <v>340</v>
      </c>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704"/>
      <c r="AV12" s="704"/>
      <c r="AW12" s="704"/>
      <c r="AX12" s="704"/>
      <c r="AY12" s="704"/>
      <c r="AZ12" s="704"/>
      <c r="BA12" s="704"/>
      <c r="BB12" s="705" t="str">
        <f>IF(BE3="４週","(10)1～4週目の勤務時間数合計","(10)1か月の勤務時間数　合計")</f>
        <v>(10)1～4週目の勤務時間数合計</v>
      </c>
      <c r="BC12" s="706"/>
      <c r="BD12" s="711" t="s">
        <v>341</v>
      </c>
      <c r="BE12" s="712"/>
      <c r="BF12" s="685" t="s">
        <v>342</v>
      </c>
      <c r="BG12" s="698"/>
      <c r="BH12" s="698"/>
      <c r="BI12" s="698"/>
      <c r="BJ12" s="717"/>
    </row>
    <row r="13" spans="2:67" ht="20.25" customHeight="1" x14ac:dyDescent="0.2">
      <c r="B13" s="683"/>
      <c r="C13" s="687"/>
      <c r="D13" s="688"/>
      <c r="E13" s="103"/>
      <c r="F13" s="104"/>
      <c r="G13" s="103"/>
      <c r="H13" s="104"/>
      <c r="I13" s="693"/>
      <c r="J13" s="694"/>
      <c r="K13" s="699"/>
      <c r="L13" s="700"/>
      <c r="M13" s="700"/>
      <c r="N13" s="688"/>
      <c r="O13" s="699"/>
      <c r="P13" s="700"/>
      <c r="Q13" s="700"/>
      <c r="R13" s="700"/>
      <c r="S13" s="688"/>
      <c r="T13" s="105"/>
      <c r="U13" s="105"/>
      <c r="V13" s="106"/>
      <c r="W13" s="720" t="s">
        <v>189</v>
      </c>
      <c r="X13" s="720"/>
      <c r="Y13" s="720"/>
      <c r="Z13" s="720"/>
      <c r="AA13" s="720"/>
      <c r="AB13" s="720"/>
      <c r="AC13" s="721"/>
      <c r="AD13" s="722" t="s">
        <v>190</v>
      </c>
      <c r="AE13" s="720"/>
      <c r="AF13" s="720"/>
      <c r="AG13" s="720"/>
      <c r="AH13" s="720"/>
      <c r="AI13" s="720"/>
      <c r="AJ13" s="721"/>
      <c r="AK13" s="722" t="s">
        <v>191</v>
      </c>
      <c r="AL13" s="720"/>
      <c r="AM13" s="720"/>
      <c r="AN13" s="720"/>
      <c r="AO13" s="720"/>
      <c r="AP13" s="720"/>
      <c r="AQ13" s="721"/>
      <c r="AR13" s="722" t="s">
        <v>192</v>
      </c>
      <c r="AS13" s="720"/>
      <c r="AT13" s="720"/>
      <c r="AU13" s="720"/>
      <c r="AV13" s="720"/>
      <c r="AW13" s="720"/>
      <c r="AX13" s="721"/>
      <c r="AY13" s="722" t="s">
        <v>193</v>
      </c>
      <c r="AZ13" s="720"/>
      <c r="BA13" s="720"/>
      <c r="BB13" s="707"/>
      <c r="BC13" s="708"/>
      <c r="BD13" s="713"/>
      <c r="BE13" s="714"/>
      <c r="BF13" s="687"/>
      <c r="BG13" s="700"/>
      <c r="BH13" s="700"/>
      <c r="BI13" s="700"/>
      <c r="BJ13" s="718"/>
    </row>
    <row r="14" spans="2:67" ht="20.25" customHeight="1" x14ac:dyDescent="0.2">
      <c r="B14" s="683"/>
      <c r="C14" s="687"/>
      <c r="D14" s="688"/>
      <c r="E14" s="103"/>
      <c r="F14" s="104"/>
      <c r="G14" s="103"/>
      <c r="H14" s="104"/>
      <c r="I14" s="693"/>
      <c r="J14" s="694"/>
      <c r="K14" s="699"/>
      <c r="L14" s="700"/>
      <c r="M14" s="700"/>
      <c r="N14" s="688"/>
      <c r="O14" s="699"/>
      <c r="P14" s="700"/>
      <c r="Q14" s="700"/>
      <c r="R14" s="700"/>
      <c r="S14" s="688"/>
      <c r="T14" s="105"/>
      <c r="U14" s="105"/>
      <c r="V14" s="106"/>
      <c r="W14" s="107">
        <v>1</v>
      </c>
      <c r="X14" s="108">
        <v>2</v>
      </c>
      <c r="Y14" s="108">
        <v>3</v>
      </c>
      <c r="Z14" s="108">
        <v>4</v>
      </c>
      <c r="AA14" s="108">
        <v>5</v>
      </c>
      <c r="AB14" s="108">
        <v>6</v>
      </c>
      <c r="AC14" s="109">
        <v>7</v>
      </c>
      <c r="AD14" s="110">
        <v>8</v>
      </c>
      <c r="AE14" s="108">
        <v>9</v>
      </c>
      <c r="AF14" s="108">
        <v>10</v>
      </c>
      <c r="AG14" s="108">
        <v>11</v>
      </c>
      <c r="AH14" s="108">
        <v>12</v>
      </c>
      <c r="AI14" s="108">
        <v>13</v>
      </c>
      <c r="AJ14" s="109">
        <v>14</v>
      </c>
      <c r="AK14" s="107">
        <v>15</v>
      </c>
      <c r="AL14" s="108">
        <v>16</v>
      </c>
      <c r="AM14" s="108">
        <v>17</v>
      </c>
      <c r="AN14" s="108">
        <v>18</v>
      </c>
      <c r="AO14" s="108">
        <v>19</v>
      </c>
      <c r="AP14" s="108">
        <v>20</v>
      </c>
      <c r="AQ14" s="109">
        <v>21</v>
      </c>
      <c r="AR14" s="110">
        <v>22</v>
      </c>
      <c r="AS14" s="108">
        <v>23</v>
      </c>
      <c r="AT14" s="108">
        <v>24</v>
      </c>
      <c r="AU14" s="108">
        <v>25</v>
      </c>
      <c r="AV14" s="108">
        <v>26</v>
      </c>
      <c r="AW14" s="108">
        <v>27</v>
      </c>
      <c r="AX14" s="109">
        <v>28</v>
      </c>
      <c r="AY14" s="111" t="str">
        <f>IF($BE$3="実績",IF(DAY(DATE($AF$2,$AJ$2,29))=29,29,""),"")</f>
        <v/>
      </c>
      <c r="AZ14" s="112" t="str">
        <f>IF($BE$3="実績",IF(DAY(DATE($AF$2,$AJ$2,30))=30,30,""),"")</f>
        <v/>
      </c>
      <c r="BA14" s="113" t="str">
        <f>IF($BE$3="実績",IF(DAY(DATE($AF$2,$AJ$2,31))=31,31,""),"")</f>
        <v/>
      </c>
      <c r="BB14" s="707"/>
      <c r="BC14" s="708"/>
      <c r="BD14" s="713"/>
      <c r="BE14" s="714"/>
      <c r="BF14" s="687"/>
      <c r="BG14" s="700"/>
      <c r="BH14" s="700"/>
      <c r="BI14" s="700"/>
      <c r="BJ14" s="718"/>
    </row>
    <row r="15" spans="2:67" ht="20.25" hidden="1" customHeight="1" x14ac:dyDescent="0.2">
      <c r="B15" s="683"/>
      <c r="C15" s="687"/>
      <c r="D15" s="688"/>
      <c r="E15" s="103"/>
      <c r="F15" s="104"/>
      <c r="G15" s="103"/>
      <c r="H15" s="104"/>
      <c r="I15" s="693"/>
      <c r="J15" s="694"/>
      <c r="K15" s="699"/>
      <c r="L15" s="700"/>
      <c r="M15" s="700"/>
      <c r="N15" s="688"/>
      <c r="O15" s="699"/>
      <c r="P15" s="700"/>
      <c r="Q15" s="700"/>
      <c r="R15" s="700"/>
      <c r="S15" s="688"/>
      <c r="T15" s="105"/>
      <c r="U15" s="105"/>
      <c r="V15" s="106"/>
      <c r="W15" s="107" t="e">
        <f>WEEKDAY(DATE($AF$2,$AJ$2,1))</f>
        <v>#VALUE!</v>
      </c>
      <c r="X15" s="108" t="e">
        <f>WEEKDAY(DATE($AF$2,$AJ$2,2))</f>
        <v>#VALUE!</v>
      </c>
      <c r="Y15" s="108" t="e">
        <f>WEEKDAY(DATE($AF$2,$AJ$2,3))</f>
        <v>#VALUE!</v>
      </c>
      <c r="Z15" s="108" t="e">
        <f>WEEKDAY(DATE($AF$2,$AJ$2,4))</f>
        <v>#VALUE!</v>
      </c>
      <c r="AA15" s="108" t="e">
        <f>WEEKDAY(DATE($AF$2,$AJ$2,5))</f>
        <v>#VALUE!</v>
      </c>
      <c r="AB15" s="108" t="e">
        <f>WEEKDAY(DATE($AF$2,$AJ$2,6))</f>
        <v>#VALUE!</v>
      </c>
      <c r="AC15" s="109" t="e">
        <f>WEEKDAY(DATE($AF$2,$AJ$2,7))</f>
        <v>#VALUE!</v>
      </c>
      <c r="AD15" s="110" t="e">
        <f>WEEKDAY(DATE($AF$2,$AJ$2,8))</f>
        <v>#VALUE!</v>
      </c>
      <c r="AE15" s="108" t="e">
        <f>WEEKDAY(DATE($AF$2,$AJ$2,9))</f>
        <v>#VALUE!</v>
      </c>
      <c r="AF15" s="108" t="e">
        <f>WEEKDAY(DATE($AF$2,$AJ$2,10))</f>
        <v>#VALUE!</v>
      </c>
      <c r="AG15" s="108" t="e">
        <f>WEEKDAY(DATE($AF$2,$AJ$2,11))</f>
        <v>#VALUE!</v>
      </c>
      <c r="AH15" s="108" t="e">
        <f>WEEKDAY(DATE($AF$2,$AJ$2,12))</f>
        <v>#VALUE!</v>
      </c>
      <c r="AI15" s="108" t="e">
        <f>WEEKDAY(DATE($AF$2,$AJ$2,13))</f>
        <v>#VALUE!</v>
      </c>
      <c r="AJ15" s="109" t="e">
        <f>WEEKDAY(DATE($AF$2,$AJ$2,14))</f>
        <v>#VALUE!</v>
      </c>
      <c r="AK15" s="110" t="e">
        <f>WEEKDAY(DATE($AF$2,$AJ$2,15))</f>
        <v>#VALUE!</v>
      </c>
      <c r="AL15" s="108" t="e">
        <f>WEEKDAY(DATE($AF$2,$AJ$2,16))</f>
        <v>#VALUE!</v>
      </c>
      <c r="AM15" s="108" t="e">
        <f>WEEKDAY(DATE($AF$2,$AJ$2,17))</f>
        <v>#VALUE!</v>
      </c>
      <c r="AN15" s="108" t="e">
        <f>WEEKDAY(DATE($AF$2,$AJ$2,18))</f>
        <v>#VALUE!</v>
      </c>
      <c r="AO15" s="108" t="e">
        <f>WEEKDAY(DATE($AF$2,$AJ$2,19))</f>
        <v>#VALUE!</v>
      </c>
      <c r="AP15" s="108" t="e">
        <f>WEEKDAY(DATE($AF$2,$AJ$2,20))</f>
        <v>#VALUE!</v>
      </c>
      <c r="AQ15" s="109" t="e">
        <f>WEEKDAY(DATE($AF$2,$AJ$2,21))</f>
        <v>#VALUE!</v>
      </c>
      <c r="AR15" s="110" t="e">
        <f>WEEKDAY(DATE($AF$2,$AJ$2,22))</f>
        <v>#VALUE!</v>
      </c>
      <c r="AS15" s="108" t="e">
        <f>WEEKDAY(DATE($AF$2,$AJ$2,23))</f>
        <v>#VALUE!</v>
      </c>
      <c r="AT15" s="108" t="e">
        <f>WEEKDAY(DATE($AF$2,$AJ$2,24))</f>
        <v>#VALUE!</v>
      </c>
      <c r="AU15" s="108" t="e">
        <f>WEEKDAY(DATE($AF$2,$AJ$2,25))</f>
        <v>#VALUE!</v>
      </c>
      <c r="AV15" s="108" t="e">
        <f>WEEKDAY(DATE($AF$2,$AJ$2,26))</f>
        <v>#VALUE!</v>
      </c>
      <c r="AW15" s="108" t="e">
        <f>WEEKDAY(DATE($AF$2,$AJ$2,27))</f>
        <v>#VALUE!</v>
      </c>
      <c r="AX15" s="109" t="e">
        <f>WEEKDAY(DATE($AF$2,$AJ$2,28))</f>
        <v>#VALUE!</v>
      </c>
      <c r="AY15" s="110">
        <f>IF(AY14=29,WEEKDAY(DATE($AF$2,$AJ$2,29)),0)</f>
        <v>0</v>
      </c>
      <c r="AZ15" s="108">
        <f>IF(AZ14=30,WEEKDAY(DATE($AF$2,$AJ$2,30)),0)</f>
        <v>0</v>
      </c>
      <c r="BA15" s="109">
        <f>IF(BA14=31,WEEKDAY(DATE($AF$2,$AJ$2,31)),0)</f>
        <v>0</v>
      </c>
      <c r="BB15" s="707"/>
      <c r="BC15" s="708"/>
      <c r="BD15" s="713"/>
      <c r="BE15" s="714"/>
      <c r="BF15" s="687"/>
      <c r="BG15" s="700"/>
      <c r="BH15" s="700"/>
      <c r="BI15" s="700"/>
      <c r="BJ15" s="718"/>
    </row>
    <row r="16" spans="2:67" ht="20.25" customHeight="1" thickBot="1" x14ac:dyDescent="0.25">
      <c r="B16" s="684"/>
      <c r="C16" s="689"/>
      <c r="D16" s="690"/>
      <c r="E16" s="114"/>
      <c r="F16" s="115"/>
      <c r="G16" s="114"/>
      <c r="H16" s="115"/>
      <c r="I16" s="695"/>
      <c r="J16" s="696"/>
      <c r="K16" s="701"/>
      <c r="L16" s="702"/>
      <c r="M16" s="702"/>
      <c r="N16" s="690"/>
      <c r="O16" s="701"/>
      <c r="P16" s="702"/>
      <c r="Q16" s="702"/>
      <c r="R16" s="702"/>
      <c r="S16" s="690"/>
      <c r="T16" s="116"/>
      <c r="U16" s="116"/>
      <c r="V16" s="117"/>
      <c r="W16" s="118" t="e">
        <f>IF(W15=1,"日",IF(W15=2,"月",IF(W15=3,"火",IF(W15=4,"水",IF(W15=5,"木",IF(W15=6,"金","土"))))))</f>
        <v>#VALUE!</v>
      </c>
      <c r="X16" s="119" t="e">
        <f t="shared" ref="X16:AX16" si="0">IF(X15=1,"日",IF(X15=2,"月",IF(X15=3,"火",IF(X15=4,"水",IF(X15=5,"木",IF(X15=6,"金","土"))))))</f>
        <v>#VALUE!</v>
      </c>
      <c r="Y16" s="119" t="e">
        <f t="shared" si="0"/>
        <v>#VALUE!</v>
      </c>
      <c r="Z16" s="119" t="e">
        <f t="shared" si="0"/>
        <v>#VALUE!</v>
      </c>
      <c r="AA16" s="119" t="e">
        <f t="shared" si="0"/>
        <v>#VALUE!</v>
      </c>
      <c r="AB16" s="119" t="e">
        <f t="shared" si="0"/>
        <v>#VALUE!</v>
      </c>
      <c r="AC16" s="120" t="e">
        <f t="shared" si="0"/>
        <v>#VALUE!</v>
      </c>
      <c r="AD16" s="121" t="e">
        <f>IF(AD15=1,"日",IF(AD15=2,"月",IF(AD15=3,"火",IF(AD15=4,"水",IF(AD15=5,"木",IF(AD15=6,"金","土"))))))</f>
        <v>#VALUE!</v>
      </c>
      <c r="AE16" s="119" t="e">
        <f t="shared" si="0"/>
        <v>#VALUE!</v>
      </c>
      <c r="AF16" s="119" t="e">
        <f t="shared" si="0"/>
        <v>#VALUE!</v>
      </c>
      <c r="AG16" s="119" t="e">
        <f t="shared" si="0"/>
        <v>#VALUE!</v>
      </c>
      <c r="AH16" s="119" t="e">
        <f t="shared" si="0"/>
        <v>#VALUE!</v>
      </c>
      <c r="AI16" s="119" t="e">
        <f t="shared" si="0"/>
        <v>#VALUE!</v>
      </c>
      <c r="AJ16" s="120" t="e">
        <f t="shared" si="0"/>
        <v>#VALUE!</v>
      </c>
      <c r="AK16" s="121" t="e">
        <f>IF(AK15=1,"日",IF(AK15=2,"月",IF(AK15=3,"火",IF(AK15=4,"水",IF(AK15=5,"木",IF(AK15=6,"金","土"))))))</f>
        <v>#VALUE!</v>
      </c>
      <c r="AL16" s="119" t="e">
        <f t="shared" si="0"/>
        <v>#VALUE!</v>
      </c>
      <c r="AM16" s="119" t="e">
        <f t="shared" si="0"/>
        <v>#VALUE!</v>
      </c>
      <c r="AN16" s="119" t="e">
        <f t="shared" si="0"/>
        <v>#VALUE!</v>
      </c>
      <c r="AO16" s="119" t="e">
        <f t="shared" si="0"/>
        <v>#VALUE!</v>
      </c>
      <c r="AP16" s="119" t="e">
        <f t="shared" si="0"/>
        <v>#VALUE!</v>
      </c>
      <c r="AQ16" s="120" t="e">
        <f t="shared" si="0"/>
        <v>#VALUE!</v>
      </c>
      <c r="AR16" s="121" t="e">
        <f>IF(AR15=1,"日",IF(AR15=2,"月",IF(AR15=3,"火",IF(AR15=4,"水",IF(AR15=5,"木",IF(AR15=6,"金","土"))))))</f>
        <v>#VALUE!</v>
      </c>
      <c r="AS16" s="119" t="e">
        <f t="shared" si="0"/>
        <v>#VALUE!</v>
      </c>
      <c r="AT16" s="119" t="e">
        <f t="shared" si="0"/>
        <v>#VALUE!</v>
      </c>
      <c r="AU16" s="119" t="e">
        <f t="shared" si="0"/>
        <v>#VALUE!</v>
      </c>
      <c r="AV16" s="119" t="e">
        <f t="shared" si="0"/>
        <v>#VALUE!</v>
      </c>
      <c r="AW16" s="119" t="e">
        <f t="shared" si="0"/>
        <v>#VALUE!</v>
      </c>
      <c r="AX16" s="120" t="e">
        <f t="shared" si="0"/>
        <v>#VALUE!</v>
      </c>
      <c r="AY16" s="119" t="str">
        <f>IF(AY15=1,"日",IF(AY15=2,"月",IF(AY15=3,"火",IF(AY15=4,"水",IF(AY15=5,"木",IF(AY15=6,"金",IF(AY15=0,"","土")))))))</f>
        <v/>
      </c>
      <c r="AZ16" s="119" t="str">
        <f>IF(AZ15=1,"日",IF(AZ15=2,"月",IF(AZ15=3,"火",IF(AZ15=4,"水",IF(AZ15=5,"木",IF(AZ15=6,"金",IF(AZ15=0,"","土")))))))</f>
        <v/>
      </c>
      <c r="BA16" s="119" t="str">
        <f>IF(BA15=1,"日",IF(BA15=2,"月",IF(BA15=3,"火",IF(BA15=4,"水",IF(BA15=5,"木",IF(BA15=6,"金",IF(BA15=0,"","土")))))))</f>
        <v/>
      </c>
      <c r="BB16" s="709"/>
      <c r="BC16" s="710"/>
      <c r="BD16" s="715"/>
      <c r="BE16" s="716"/>
      <c r="BF16" s="689"/>
      <c r="BG16" s="702"/>
      <c r="BH16" s="702"/>
      <c r="BI16" s="702"/>
      <c r="BJ16" s="719"/>
    </row>
    <row r="17" spans="2:62" ht="20.25" customHeight="1" x14ac:dyDescent="0.2">
      <c r="B17" s="604">
        <f>B15+1</f>
        <v>1</v>
      </c>
      <c r="C17" s="667"/>
      <c r="D17" s="668"/>
      <c r="E17" s="122"/>
      <c r="F17" s="123"/>
      <c r="G17" s="122"/>
      <c r="H17" s="123"/>
      <c r="I17" s="669"/>
      <c r="J17" s="670"/>
      <c r="K17" s="671"/>
      <c r="L17" s="672"/>
      <c r="M17" s="672"/>
      <c r="N17" s="668"/>
      <c r="O17" s="673"/>
      <c r="P17" s="674"/>
      <c r="Q17" s="674"/>
      <c r="R17" s="674"/>
      <c r="S17" s="675"/>
      <c r="T17" s="124" t="s">
        <v>198</v>
      </c>
      <c r="U17" s="125"/>
      <c r="V17" s="126"/>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8"/>
      <c r="AU17" s="128"/>
      <c r="AV17" s="128"/>
      <c r="AW17" s="128"/>
      <c r="AX17" s="129"/>
      <c r="AY17" s="127"/>
      <c r="AZ17" s="128"/>
      <c r="BA17" s="128"/>
      <c r="BB17" s="676"/>
      <c r="BC17" s="677"/>
      <c r="BD17" s="662"/>
      <c r="BE17" s="663"/>
      <c r="BF17" s="664"/>
      <c r="BG17" s="665"/>
      <c r="BH17" s="665"/>
      <c r="BI17" s="665"/>
      <c r="BJ17" s="666"/>
    </row>
    <row r="18" spans="2:62" ht="20.25" customHeight="1" x14ac:dyDescent="0.2">
      <c r="B18" s="637"/>
      <c r="C18" s="650"/>
      <c r="D18" s="651"/>
      <c r="E18" s="130"/>
      <c r="F18" s="131">
        <f>C17</f>
        <v>0</v>
      </c>
      <c r="G18" s="130"/>
      <c r="H18" s="131">
        <f>I17</f>
        <v>0</v>
      </c>
      <c r="I18" s="652"/>
      <c r="J18" s="653"/>
      <c r="K18" s="654"/>
      <c r="L18" s="655"/>
      <c r="M18" s="655"/>
      <c r="N18" s="651"/>
      <c r="O18" s="618"/>
      <c r="P18" s="619"/>
      <c r="Q18" s="619"/>
      <c r="R18" s="619"/>
      <c r="S18" s="620"/>
      <c r="T18" s="132" t="s">
        <v>201</v>
      </c>
      <c r="U18" s="133"/>
      <c r="V18" s="13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659">
        <f>IF($BE$3="４週",SUM(W18:AX18),IF($BE$3="暦月",SUM(W18:BA18),""))</f>
        <v>0</v>
      </c>
      <c r="BC18" s="660"/>
      <c r="BD18" s="661">
        <f>IF($BE$3="４週",BB18/4,IF($BE$3="暦月",(BB18/($BE$8/7)),""))</f>
        <v>0</v>
      </c>
      <c r="BE18" s="660"/>
      <c r="BF18" s="656"/>
      <c r="BG18" s="657"/>
      <c r="BH18" s="657"/>
      <c r="BI18" s="657"/>
      <c r="BJ18" s="658"/>
    </row>
    <row r="19" spans="2:62" ht="20.25" customHeight="1" x14ac:dyDescent="0.2">
      <c r="B19" s="604">
        <f>B17+1</f>
        <v>2</v>
      </c>
      <c r="C19" s="606"/>
      <c r="D19" s="607"/>
      <c r="E19" s="138"/>
      <c r="F19" s="139"/>
      <c r="G19" s="138"/>
      <c r="H19" s="139"/>
      <c r="I19" s="610"/>
      <c r="J19" s="611"/>
      <c r="K19" s="614"/>
      <c r="L19" s="615"/>
      <c r="M19" s="615"/>
      <c r="N19" s="607"/>
      <c r="O19" s="618"/>
      <c r="P19" s="619"/>
      <c r="Q19" s="619"/>
      <c r="R19" s="619"/>
      <c r="S19" s="620"/>
      <c r="T19" s="140" t="s">
        <v>198</v>
      </c>
      <c r="U19" s="141"/>
      <c r="V19" s="142"/>
      <c r="W19" s="143"/>
      <c r="X19" s="144"/>
      <c r="Y19" s="144"/>
      <c r="Z19" s="144"/>
      <c r="AA19" s="144"/>
      <c r="AB19" s="144"/>
      <c r="AC19" s="145"/>
      <c r="AD19" s="143"/>
      <c r="AE19" s="144"/>
      <c r="AF19" s="144"/>
      <c r="AG19" s="144"/>
      <c r="AH19" s="144"/>
      <c r="AI19" s="144"/>
      <c r="AJ19" s="145"/>
      <c r="AK19" s="143"/>
      <c r="AL19" s="144"/>
      <c r="AM19" s="144"/>
      <c r="AN19" s="144"/>
      <c r="AO19" s="144"/>
      <c r="AP19" s="144"/>
      <c r="AQ19" s="145"/>
      <c r="AR19" s="143"/>
      <c r="AS19" s="144"/>
      <c r="AT19" s="144"/>
      <c r="AU19" s="144"/>
      <c r="AV19" s="144"/>
      <c r="AW19" s="144"/>
      <c r="AX19" s="145"/>
      <c r="AY19" s="143"/>
      <c r="AZ19" s="144"/>
      <c r="BA19" s="146"/>
      <c r="BB19" s="624"/>
      <c r="BC19" s="625"/>
      <c r="BD19" s="626"/>
      <c r="BE19" s="627"/>
      <c r="BF19" s="628"/>
      <c r="BG19" s="629"/>
      <c r="BH19" s="629"/>
      <c r="BI19" s="629"/>
      <c r="BJ19" s="630"/>
    </row>
    <row r="20" spans="2:62" ht="20.25" customHeight="1" x14ac:dyDescent="0.2">
      <c r="B20" s="637"/>
      <c r="C20" s="650"/>
      <c r="D20" s="651"/>
      <c r="E20" s="130"/>
      <c r="F20" s="131">
        <f>C19</f>
        <v>0</v>
      </c>
      <c r="G20" s="130"/>
      <c r="H20" s="131">
        <f>I19</f>
        <v>0</v>
      </c>
      <c r="I20" s="652"/>
      <c r="J20" s="653"/>
      <c r="K20" s="654"/>
      <c r="L20" s="655"/>
      <c r="M20" s="655"/>
      <c r="N20" s="651"/>
      <c r="O20" s="618"/>
      <c r="P20" s="619"/>
      <c r="Q20" s="619"/>
      <c r="R20" s="619"/>
      <c r="S20" s="620"/>
      <c r="T20" s="132" t="s">
        <v>201</v>
      </c>
      <c r="U20" s="133"/>
      <c r="V20" s="13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659">
        <f>IF($BE$3="４週",SUM(W20:AX20),IF($BE$3="暦月",SUM(W20:BA20),""))</f>
        <v>0</v>
      </c>
      <c r="BC20" s="660"/>
      <c r="BD20" s="661">
        <f>IF($BE$3="４週",BB20/4,IF($BE$3="暦月",(BB20/($BE$8/7)),""))</f>
        <v>0</v>
      </c>
      <c r="BE20" s="660"/>
      <c r="BF20" s="656"/>
      <c r="BG20" s="657"/>
      <c r="BH20" s="657"/>
      <c r="BI20" s="657"/>
      <c r="BJ20" s="658"/>
    </row>
    <row r="21" spans="2:62" ht="20.25" customHeight="1" x14ac:dyDescent="0.2">
      <c r="B21" s="604">
        <f>B19+1</f>
        <v>3</v>
      </c>
      <c r="C21" s="606"/>
      <c r="D21" s="607"/>
      <c r="E21" s="130"/>
      <c r="F21" s="131"/>
      <c r="G21" s="130"/>
      <c r="H21" s="131"/>
      <c r="I21" s="610"/>
      <c r="J21" s="611"/>
      <c r="K21" s="614"/>
      <c r="L21" s="615"/>
      <c r="M21" s="615"/>
      <c r="N21" s="607"/>
      <c r="O21" s="618"/>
      <c r="P21" s="619"/>
      <c r="Q21" s="619"/>
      <c r="R21" s="619"/>
      <c r="S21" s="620"/>
      <c r="T21" s="140" t="s">
        <v>198</v>
      </c>
      <c r="U21" s="141"/>
      <c r="V21" s="142"/>
      <c r="W21" s="143"/>
      <c r="X21" s="144"/>
      <c r="Y21" s="144"/>
      <c r="Z21" s="144"/>
      <c r="AA21" s="144"/>
      <c r="AB21" s="144"/>
      <c r="AC21" s="145"/>
      <c r="AD21" s="143"/>
      <c r="AE21" s="144"/>
      <c r="AF21" s="144"/>
      <c r="AG21" s="144"/>
      <c r="AH21" s="144"/>
      <c r="AI21" s="144"/>
      <c r="AJ21" s="145"/>
      <c r="AK21" s="143"/>
      <c r="AL21" s="144"/>
      <c r="AM21" s="144"/>
      <c r="AN21" s="144"/>
      <c r="AO21" s="144"/>
      <c r="AP21" s="144"/>
      <c r="AQ21" s="145"/>
      <c r="AR21" s="143"/>
      <c r="AS21" s="144"/>
      <c r="AT21" s="144"/>
      <c r="AU21" s="144"/>
      <c r="AV21" s="144"/>
      <c r="AW21" s="144"/>
      <c r="AX21" s="145"/>
      <c r="AY21" s="143"/>
      <c r="AZ21" s="144"/>
      <c r="BA21" s="146"/>
      <c r="BB21" s="624"/>
      <c r="BC21" s="625"/>
      <c r="BD21" s="626"/>
      <c r="BE21" s="627"/>
      <c r="BF21" s="628"/>
      <c r="BG21" s="629"/>
      <c r="BH21" s="629"/>
      <c r="BI21" s="629"/>
      <c r="BJ21" s="630"/>
    </row>
    <row r="22" spans="2:62" ht="20.25" customHeight="1" x14ac:dyDescent="0.2">
      <c r="B22" s="637"/>
      <c r="C22" s="650"/>
      <c r="D22" s="651"/>
      <c r="E22" s="130"/>
      <c r="F22" s="131">
        <f>C21</f>
        <v>0</v>
      </c>
      <c r="G22" s="130"/>
      <c r="H22" s="131">
        <f>I21</f>
        <v>0</v>
      </c>
      <c r="I22" s="652"/>
      <c r="J22" s="653"/>
      <c r="K22" s="654"/>
      <c r="L22" s="655"/>
      <c r="M22" s="655"/>
      <c r="N22" s="651"/>
      <c r="O22" s="618"/>
      <c r="P22" s="619"/>
      <c r="Q22" s="619"/>
      <c r="R22" s="619"/>
      <c r="S22" s="620"/>
      <c r="T22" s="132" t="s">
        <v>201</v>
      </c>
      <c r="U22" s="133"/>
      <c r="V22" s="13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659">
        <f>IF($BE$3="４週",SUM(W22:AX22),IF($BE$3="暦月",SUM(W22:BA22),""))</f>
        <v>0</v>
      </c>
      <c r="BC22" s="660"/>
      <c r="BD22" s="661">
        <f>IF($BE$3="４週",BB22/4,IF($BE$3="暦月",(BB22/($BE$8/7)),""))</f>
        <v>0</v>
      </c>
      <c r="BE22" s="660"/>
      <c r="BF22" s="656"/>
      <c r="BG22" s="657"/>
      <c r="BH22" s="657"/>
      <c r="BI22" s="657"/>
      <c r="BJ22" s="658"/>
    </row>
    <row r="23" spans="2:62" ht="20.25" customHeight="1" x14ac:dyDescent="0.2">
      <c r="B23" s="604">
        <f>B21+1</f>
        <v>4</v>
      </c>
      <c r="C23" s="606"/>
      <c r="D23" s="607"/>
      <c r="E23" s="130"/>
      <c r="F23" s="131"/>
      <c r="G23" s="130"/>
      <c r="H23" s="131"/>
      <c r="I23" s="610"/>
      <c r="J23" s="611"/>
      <c r="K23" s="614"/>
      <c r="L23" s="615"/>
      <c r="M23" s="615"/>
      <c r="N23" s="607"/>
      <c r="O23" s="618"/>
      <c r="P23" s="619"/>
      <c r="Q23" s="619"/>
      <c r="R23" s="619"/>
      <c r="S23" s="620"/>
      <c r="T23" s="140" t="s">
        <v>198</v>
      </c>
      <c r="U23" s="141"/>
      <c r="V23" s="142"/>
      <c r="W23" s="143"/>
      <c r="X23" s="144"/>
      <c r="Y23" s="144"/>
      <c r="Z23" s="144"/>
      <c r="AA23" s="144"/>
      <c r="AB23" s="144"/>
      <c r="AC23" s="145"/>
      <c r="AD23" s="143"/>
      <c r="AE23" s="144"/>
      <c r="AF23" s="144"/>
      <c r="AG23" s="144"/>
      <c r="AH23" s="144"/>
      <c r="AI23" s="144"/>
      <c r="AJ23" s="145"/>
      <c r="AK23" s="143"/>
      <c r="AL23" s="144"/>
      <c r="AM23" s="144"/>
      <c r="AN23" s="144"/>
      <c r="AO23" s="144"/>
      <c r="AP23" s="144"/>
      <c r="AQ23" s="145"/>
      <c r="AR23" s="143"/>
      <c r="AS23" s="144"/>
      <c r="AT23" s="144"/>
      <c r="AU23" s="144"/>
      <c r="AV23" s="144"/>
      <c r="AW23" s="144"/>
      <c r="AX23" s="145"/>
      <c r="AY23" s="143"/>
      <c r="AZ23" s="144"/>
      <c r="BA23" s="146"/>
      <c r="BB23" s="624"/>
      <c r="BC23" s="625"/>
      <c r="BD23" s="626"/>
      <c r="BE23" s="627"/>
      <c r="BF23" s="628"/>
      <c r="BG23" s="629"/>
      <c r="BH23" s="629"/>
      <c r="BI23" s="629"/>
      <c r="BJ23" s="630"/>
    </row>
    <row r="24" spans="2:62" ht="20.25" customHeight="1" x14ac:dyDescent="0.2">
      <c r="B24" s="637"/>
      <c r="C24" s="650"/>
      <c r="D24" s="651"/>
      <c r="E24" s="130"/>
      <c r="F24" s="131">
        <f>C23</f>
        <v>0</v>
      </c>
      <c r="G24" s="130"/>
      <c r="H24" s="131">
        <f>I23</f>
        <v>0</v>
      </c>
      <c r="I24" s="652"/>
      <c r="J24" s="653"/>
      <c r="K24" s="654"/>
      <c r="L24" s="655"/>
      <c r="M24" s="655"/>
      <c r="N24" s="651"/>
      <c r="O24" s="618"/>
      <c r="P24" s="619"/>
      <c r="Q24" s="619"/>
      <c r="R24" s="619"/>
      <c r="S24" s="620"/>
      <c r="T24" s="132" t="s">
        <v>201</v>
      </c>
      <c r="U24" s="133"/>
      <c r="V24" s="134"/>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659">
        <f>IF($BE$3="４週",SUM(W24:AX24),IF($BE$3="暦月",SUM(W24:BA24),""))</f>
        <v>0</v>
      </c>
      <c r="BC24" s="660"/>
      <c r="BD24" s="661">
        <f>IF($BE$3="４週",BB24/4,IF($BE$3="暦月",(BB24/($BE$8/7)),""))</f>
        <v>0</v>
      </c>
      <c r="BE24" s="660"/>
      <c r="BF24" s="656"/>
      <c r="BG24" s="657"/>
      <c r="BH24" s="657"/>
      <c r="BI24" s="657"/>
      <c r="BJ24" s="658"/>
    </row>
    <row r="25" spans="2:62" ht="20.25" customHeight="1" x14ac:dyDescent="0.2">
      <c r="B25" s="604">
        <f>B23+1</f>
        <v>5</v>
      </c>
      <c r="C25" s="606"/>
      <c r="D25" s="607"/>
      <c r="E25" s="130"/>
      <c r="F25" s="131"/>
      <c r="G25" s="130"/>
      <c r="H25" s="131"/>
      <c r="I25" s="610"/>
      <c r="J25" s="611"/>
      <c r="K25" s="614"/>
      <c r="L25" s="615"/>
      <c r="M25" s="615"/>
      <c r="N25" s="607"/>
      <c r="O25" s="618"/>
      <c r="P25" s="619"/>
      <c r="Q25" s="619"/>
      <c r="R25" s="619"/>
      <c r="S25" s="620"/>
      <c r="T25" s="140" t="s">
        <v>198</v>
      </c>
      <c r="U25" s="141"/>
      <c r="V25" s="142"/>
      <c r="W25" s="143"/>
      <c r="X25" s="144"/>
      <c r="Y25" s="144"/>
      <c r="Z25" s="144"/>
      <c r="AA25" s="144"/>
      <c r="AB25" s="144"/>
      <c r="AC25" s="145"/>
      <c r="AD25" s="143"/>
      <c r="AE25" s="144"/>
      <c r="AF25" s="144"/>
      <c r="AG25" s="144"/>
      <c r="AH25" s="144"/>
      <c r="AI25" s="144"/>
      <c r="AJ25" s="145"/>
      <c r="AK25" s="143"/>
      <c r="AL25" s="144"/>
      <c r="AM25" s="144"/>
      <c r="AN25" s="144"/>
      <c r="AO25" s="144"/>
      <c r="AP25" s="144"/>
      <c r="AQ25" s="145"/>
      <c r="AR25" s="143"/>
      <c r="AS25" s="144"/>
      <c r="AT25" s="144"/>
      <c r="AU25" s="144"/>
      <c r="AV25" s="144"/>
      <c r="AW25" s="144"/>
      <c r="AX25" s="145"/>
      <c r="AY25" s="143"/>
      <c r="AZ25" s="144"/>
      <c r="BA25" s="146"/>
      <c r="BB25" s="624"/>
      <c r="BC25" s="625"/>
      <c r="BD25" s="626"/>
      <c r="BE25" s="627"/>
      <c r="BF25" s="628"/>
      <c r="BG25" s="629"/>
      <c r="BH25" s="629"/>
      <c r="BI25" s="629"/>
      <c r="BJ25" s="630"/>
    </row>
    <row r="26" spans="2:62" ht="20.25" customHeight="1" x14ac:dyDescent="0.2">
      <c r="B26" s="637"/>
      <c r="C26" s="650"/>
      <c r="D26" s="651"/>
      <c r="E26" s="130"/>
      <c r="F26" s="131">
        <f>C25</f>
        <v>0</v>
      </c>
      <c r="G26" s="130"/>
      <c r="H26" s="131">
        <f>I25</f>
        <v>0</v>
      </c>
      <c r="I26" s="652"/>
      <c r="J26" s="653"/>
      <c r="K26" s="654"/>
      <c r="L26" s="655"/>
      <c r="M26" s="655"/>
      <c r="N26" s="651"/>
      <c r="O26" s="618"/>
      <c r="P26" s="619"/>
      <c r="Q26" s="619"/>
      <c r="R26" s="619"/>
      <c r="S26" s="620"/>
      <c r="T26" s="147" t="s">
        <v>201</v>
      </c>
      <c r="U26" s="148"/>
      <c r="V26" s="149"/>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659">
        <f>IF($BE$3="４週",SUM(W26:AX26),IF($BE$3="暦月",SUM(W26:BA26),""))</f>
        <v>0</v>
      </c>
      <c r="BC26" s="660"/>
      <c r="BD26" s="661">
        <f>IF($BE$3="４週",BB26/4,IF($BE$3="暦月",(BB26/($BE$8/7)),""))</f>
        <v>0</v>
      </c>
      <c r="BE26" s="660"/>
      <c r="BF26" s="656"/>
      <c r="BG26" s="657"/>
      <c r="BH26" s="657"/>
      <c r="BI26" s="657"/>
      <c r="BJ26" s="658"/>
    </row>
    <row r="27" spans="2:62" ht="20.25" customHeight="1" x14ac:dyDescent="0.2">
      <c r="B27" s="604">
        <f>B25+1</f>
        <v>6</v>
      </c>
      <c r="C27" s="606"/>
      <c r="D27" s="607"/>
      <c r="E27" s="130"/>
      <c r="F27" s="131"/>
      <c r="G27" s="130"/>
      <c r="H27" s="131"/>
      <c r="I27" s="610"/>
      <c r="J27" s="611"/>
      <c r="K27" s="614"/>
      <c r="L27" s="615"/>
      <c r="M27" s="615"/>
      <c r="N27" s="607"/>
      <c r="O27" s="618"/>
      <c r="P27" s="619"/>
      <c r="Q27" s="619"/>
      <c r="R27" s="619"/>
      <c r="S27" s="620"/>
      <c r="T27" s="150" t="s">
        <v>198</v>
      </c>
      <c r="U27" s="151"/>
      <c r="V27" s="152"/>
      <c r="W27" s="143"/>
      <c r="X27" s="144"/>
      <c r="Y27" s="144"/>
      <c r="Z27" s="144"/>
      <c r="AA27" s="144"/>
      <c r="AB27" s="144"/>
      <c r="AC27" s="145"/>
      <c r="AD27" s="143"/>
      <c r="AE27" s="144"/>
      <c r="AF27" s="144"/>
      <c r="AG27" s="144"/>
      <c r="AH27" s="144"/>
      <c r="AI27" s="144"/>
      <c r="AJ27" s="145"/>
      <c r="AK27" s="143"/>
      <c r="AL27" s="144"/>
      <c r="AM27" s="144"/>
      <c r="AN27" s="144"/>
      <c r="AO27" s="144"/>
      <c r="AP27" s="144"/>
      <c r="AQ27" s="145"/>
      <c r="AR27" s="143"/>
      <c r="AS27" s="144"/>
      <c r="AT27" s="144"/>
      <c r="AU27" s="144"/>
      <c r="AV27" s="144"/>
      <c r="AW27" s="144"/>
      <c r="AX27" s="145"/>
      <c r="AY27" s="143"/>
      <c r="AZ27" s="144"/>
      <c r="BA27" s="146"/>
      <c r="BB27" s="624"/>
      <c r="BC27" s="625"/>
      <c r="BD27" s="626"/>
      <c r="BE27" s="627"/>
      <c r="BF27" s="628"/>
      <c r="BG27" s="629"/>
      <c r="BH27" s="629"/>
      <c r="BI27" s="629"/>
      <c r="BJ27" s="630"/>
    </row>
    <row r="28" spans="2:62" ht="20.25" customHeight="1" x14ac:dyDescent="0.2">
      <c r="B28" s="637"/>
      <c r="C28" s="650"/>
      <c r="D28" s="651"/>
      <c r="E28" s="130"/>
      <c r="F28" s="131">
        <f>C27</f>
        <v>0</v>
      </c>
      <c r="G28" s="130"/>
      <c r="H28" s="131">
        <f>I27</f>
        <v>0</v>
      </c>
      <c r="I28" s="652"/>
      <c r="J28" s="653"/>
      <c r="K28" s="654"/>
      <c r="L28" s="655"/>
      <c r="M28" s="655"/>
      <c r="N28" s="651"/>
      <c r="O28" s="618"/>
      <c r="P28" s="619"/>
      <c r="Q28" s="619"/>
      <c r="R28" s="619"/>
      <c r="S28" s="620"/>
      <c r="T28" s="132" t="s">
        <v>201</v>
      </c>
      <c r="U28" s="133"/>
      <c r="V28" s="13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659">
        <f>IF($BE$3="４週",SUM(W28:AX28),IF($BE$3="暦月",SUM(W28:BA28),""))</f>
        <v>0</v>
      </c>
      <c r="BC28" s="660"/>
      <c r="BD28" s="661">
        <f>IF($BE$3="４週",BB28/4,IF($BE$3="暦月",(BB28/($BE$8/7)),""))</f>
        <v>0</v>
      </c>
      <c r="BE28" s="660"/>
      <c r="BF28" s="656"/>
      <c r="BG28" s="657"/>
      <c r="BH28" s="657"/>
      <c r="BI28" s="657"/>
      <c r="BJ28" s="658"/>
    </row>
    <row r="29" spans="2:62" ht="20.25" customHeight="1" x14ac:dyDescent="0.2">
      <c r="B29" s="604">
        <f>B27+1</f>
        <v>7</v>
      </c>
      <c r="C29" s="606"/>
      <c r="D29" s="607"/>
      <c r="E29" s="130"/>
      <c r="F29" s="131"/>
      <c r="G29" s="130"/>
      <c r="H29" s="131"/>
      <c r="I29" s="610"/>
      <c r="J29" s="611"/>
      <c r="K29" s="614"/>
      <c r="L29" s="615"/>
      <c r="M29" s="615"/>
      <c r="N29" s="607"/>
      <c r="O29" s="618"/>
      <c r="P29" s="619"/>
      <c r="Q29" s="619"/>
      <c r="R29" s="619"/>
      <c r="S29" s="620"/>
      <c r="T29" s="140" t="s">
        <v>198</v>
      </c>
      <c r="U29" s="141"/>
      <c r="V29" s="142"/>
      <c r="W29" s="143"/>
      <c r="X29" s="144"/>
      <c r="Y29" s="144"/>
      <c r="Z29" s="144"/>
      <c r="AA29" s="144"/>
      <c r="AB29" s="144"/>
      <c r="AC29" s="145"/>
      <c r="AD29" s="143"/>
      <c r="AE29" s="144"/>
      <c r="AF29" s="144"/>
      <c r="AG29" s="144"/>
      <c r="AH29" s="144"/>
      <c r="AI29" s="144"/>
      <c r="AJ29" s="145"/>
      <c r="AK29" s="143"/>
      <c r="AL29" s="144"/>
      <c r="AM29" s="144"/>
      <c r="AN29" s="144"/>
      <c r="AO29" s="144"/>
      <c r="AP29" s="144"/>
      <c r="AQ29" s="145"/>
      <c r="AR29" s="143"/>
      <c r="AS29" s="144"/>
      <c r="AT29" s="144"/>
      <c r="AU29" s="144"/>
      <c r="AV29" s="144"/>
      <c r="AW29" s="144"/>
      <c r="AX29" s="145"/>
      <c r="AY29" s="143"/>
      <c r="AZ29" s="144"/>
      <c r="BA29" s="146"/>
      <c r="BB29" s="624"/>
      <c r="BC29" s="625"/>
      <c r="BD29" s="626"/>
      <c r="BE29" s="627"/>
      <c r="BF29" s="628"/>
      <c r="BG29" s="629"/>
      <c r="BH29" s="629"/>
      <c r="BI29" s="629"/>
      <c r="BJ29" s="630"/>
    </row>
    <row r="30" spans="2:62" ht="20.25" customHeight="1" x14ac:dyDescent="0.2">
      <c r="B30" s="637"/>
      <c r="C30" s="650"/>
      <c r="D30" s="651"/>
      <c r="E30" s="130"/>
      <c r="F30" s="131">
        <f>C29</f>
        <v>0</v>
      </c>
      <c r="G30" s="130"/>
      <c r="H30" s="131">
        <f>I29</f>
        <v>0</v>
      </c>
      <c r="I30" s="652"/>
      <c r="J30" s="653"/>
      <c r="K30" s="654"/>
      <c r="L30" s="655"/>
      <c r="M30" s="655"/>
      <c r="N30" s="651"/>
      <c r="O30" s="618"/>
      <c r="P30" s="619"/>
      <c r="Q30" s="619"/>
      <c r="R30" s="619"/>
      <c r="S30" s="620"/>
      <c r="T30" s="132" t="s">
        <v>201</v>
      </c>
      <c r="U30" s="133"/>
      <c r="V30" s="13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659">
        <f>IF($BE$3="４週",SUM(W30:AX30),IF($BE$3="暦月",SUM(W30:BA30),""))</f>
        <v>0</v>
      </c>
      <c r="BC30" s="660"/>
      <c r="BD30" s="661">
        <f>IF($BE$3="４週",BB30/4,IF($BE$3="暦月",(BB30/($BE$8/7)),""))</f>
        <v>0</v>
      </c>
      <c r="BE30" s="660"/>
      <c r="BF30" s="656"/>
      <c r="BG30" s="657"/>
      <c r="BH30" s="657"/>
      <c r="BI30" s="657"/>
      <c r="BJ30" s="658"/>
    </row>
    <row r="31" spans="2:62" ht="20.25" customHeight="1" x14ac:dyDescent="0.2">
      <c r="B31" s="604">
        <f>B29+1</f>
        <v>8</v>
      </c>
      <c r="C31" s="606"/>
      <c r="D31" s="607"/>
      <c r="E31" s="130"/>
      <c r="F31" s="131"/>
      <c r="G31" s="130"/>
      <c r="H31" s="131"/>
      <c r="I31" s="610"/>
      <c r="J31" s="611"/>
      <c r="K31" s="614"/>
      <c r="L31" s="615"/>
      <c r="M31" s="615"/>
      <c r="N31" s="607"/>
      <c r="O31" s="618"/>
      <c r="P31" s="619"/>
      <c r="Q31" s="619"/>
      <c r="R31" s="619"/>
      <c r="S31" s="620"/>
      <c r="T31" s="140" t="s">
        <v>198</v>
      </c>
      <c r="U31" s="141"/>
      <c r="V31" s="142"/>
      <c r="W31" s="143"/>
      <c r="X31" s="144"/>
      <c r="Y31" s="144"/>
      <c r="Z31" s="144"/>
      <c r="AA31" s="144"/>
      <c r="AB31" s="144"/>
      <c r="AC31" s="145"/>
      <c r="AD31" s="143"/>
      <c r="AE31" s="144"/>
      <c r="AF31" s="144"/>
      <c r="AG31" s="144"/>
      <c r="AH31" s="144"/>
      <c r="AI31" s="144"/>
      <c r="AJ31" s="145"/>
      <c r="AK31" s="143"/>
      <c r="AL31" s="144"/>
      <c r="AM31" s="144"/>
      <c r="AN31" s="144"/>
      <c r="AO31" s="144"/>
      <c r="AP31" s="144"/>
      <c r="AQ31" s="145"/>
      <c r="AR31" s="143"/>
      <c r="AS31" s="144"/>
      <c r="AT31" s="144"/>
      <c r="AU31" s="144"/>
      <c r="AV31" s="144"/>
      <c r="AW31" s="144"/>
      <c r="AX31" s="145"/>
      <c r="AY31" s="143"/>
      <c r="AZ31" s="144"/>
      <c r="BA31" s="146"/>
      <c r="BB31" s="624"/>
      <c r="BC31" s="625"/>
      <c r="BD31" s="626"/>
      <c r="BE31" s="627"/>
      <c r="BF31" s="628"/>
      <c r="BG31" s="629"/>
      <c r="BH31" s="629"/>
      <c r="BI31" s="629"/>
      <c r="BJ31" s="630"/>
    </row>
    <row r="32" spans="2:62" ht="20.25" customHeight="1" x14ac:dyDescent="0.2">
      <c r="B32" s="637"/>
      <c r="C32" s="650"/>
      <c r="D32" s="651"/>
      <c r="E32" s="130"/>
      <c r="F32" s="131">
        <f>C31</f>
        <v>0</v>
      </c>
      <c r="G32" s="130"/>
      <c r="H32" s="131">
        <f>I31</f>
        <v>0</v>
      </c>
      <c r="I32" s="652"/>
      <c r="J32" s="653"/>
      <c r="K32" s="654"/>
      <c r="L32" s="655"/>
      <c r="M32" s="655"/>
      <c r="N32" s="651"/>
      <c r="O32" s="618"/>
      <c r="P32" s="619"/>
      <c r="Q32" s="619"/>
      <c r="R32" s="619"/>
      <c r="S32" s="620"/>
      <c r="T32" s="132" t="s">
        <v>201</v>
      </c>
      <c r="U32" s="133"/>
      <c r="V32" s="134"/>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659">
        <f>IF($BE$3="４週",SUM(W32:AX32),IF($BE$3="暦月",SUM(W32:BA32),""))</f>
        <v>0</v>
      </c>
      <c r="BC32" s="660"/>
      <c r="BD32" s="661">
        <f>IF($BE$3="４週",BB32/4,IF($BE$3="暦月",(BB32/($BE$8/7)),""))</f>
        <v>0</v>
      </c>
      <c r="BE32" s="660"/>
      <c r="BF32" s="656"/>
      <c r="BG32" s="657"/>
      <c r="BH32" s="657"/>
      <c r="BI32" s="657"/>
      <c r="BJ32" s="658"/>
    </row>
    <row r="33" spans="2:62" ht="20.25" customHeight="1" x14ac:dyDescent="0.2">
      <c r="B33" s="604">
        <f>B31+1</f>
        <v>9</v>
      </c>
      <c r="C33" s="606"/>
      <c r="D33" s="607"/>
      <c r="E33" s="130"/>
      <c r="F33" s="131"/>
      <c r="G33" s="130"/>
      <c r="H33" s="131"/>
      <c r="I33" s="610"/>
      <c r="J33" s="611"/>
      <c r="K33" s="614"/>
      <c r="L33" s="615"/>
      <c r="M33" s="615"/>
      <c r="N33" s="607"/>
      <c r="O33" s="618"/>
      <c r="P33" s="619"/>
      <c r="Q33" s="619"/>
      <c r="R33" s="619"/>
      <c r="S33" s="620"/>
      <c r="T33" s="140" t="s">
        <v>198</v>
      </c>
      <c r="U33" s="141"/>
      <c r="V33" s="142"/>
      <c r="W33" s="143"/>
      <c r="X33" s="144"/>
      <c r="Y33" s="144"/>
      <c r="Z33" s="144"/>
      <c r="AA33" s="144"/>
      <c r="AB33" s="144"/>
      <c r="AC33" s="145"/>
      <c r="AD33" s="143"/>
      <c r="AE33" s="144"/>
      <c r="AF33" s="144"/>
      <c r="AG33" s="144"/>
      <c r="AH33" s="144"/>
      <c r="AI33" s="144"/>
      <c r="AJ33" s="145"/>
      <c r="AK33" s="143"/>
      <c r="AL33" s="144"/>
      <c r="AM33" s="144"/>
      <c r="AN33" s="144"/>
      <c r="AO33" s="144"/>
      <c r="AP33" s="144"/>
      <c r="AQ33" s="145"/>
      <c r="AR33" s="143"/>
      <c r="AS33" s="144"/>
      <c r="AT33" s="144"/>
      <c r="AU33" s="144"/>
      <c r="AV33" s="144"/>
      <c r="AW33" s="144"/>
      <c r="AX33" s="145"/>
      <c r="AY33" s="143"/>
      <c r="AZ33" s="144"/>
      <c r="BA33" s="146"/>
      <c r="BB33" s="624"/>
      <c r="BC33" s="625"/>
      <c r="BD33" s="626"/>
      <c r="BE33" s="627"/>
      <c r="BF33" s="628"/>
      <c r="BG33" s="629"/>
      <c r="BH33" s="629"/>
      <c r="BI33" s="629"/>
      <c r="BJ33" s="630"/>
    </row>
    <row r="34" spans="2:62" ht="20.25" customHeight="1" x14ac:dyDescent="0.2">
      <c r="B34" s="637"/>
      <c r="C34" s="650"/>
      <c r="D34" s="651"/>
      <c r="E34" s="130"/>
      <c r="F34" s="131">
        <f>C33</f>
        <v>0</v>
      </c>
      <c r="G34" s="130"/>
      <c r="H34" s="131">
        <f>I33</f>
        <v>0</v>
      </c>
      <c r="I34" s="652"/>
      <c r="J34" s="653"/>
      <c r="K34" s="654"/>
      <c r="L34" s="655"/>
      <c r="M34" s="655"/>
      <c r="N34" s="651"/>
      <c r="O34" s="618"/>
      <c r="P34" s="619"/>
      <c r="Q34" s="619"/>
      <c r="R34" s="619"/>
      <c r="S34" s="620"/>
      <c r="T34" s="147" t="s">
        <v>201</v>
      </c>
      <c r="U34" s="148"/>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659">
        <f>IF($BE$3="４週",SUM(W34:AX34),IF($BE$3="暦月",SUM(W34:BA34),""))</f>
        <v>0</v>
      </c>
      <c r="BC34" s="660"/>
      <c r="BD34" s="661">
        <f>IF($BE$3="４週",BB34/4,IF($BE$3="暦月",(BB34/($BE$8/7)),""))</f>
        <v>0</v>
      </c>
      <c r="BE34" s="660"/>
      <c r="BF34" s="656"/>
      <c r="BG34" s="657"/>
      <c r="BH34" s="657"/>
      <c r="BI34" s="657"/>
      <c r="BJ34" s="658"/>
    </row>
    <row r="35" spans="2:62" ht="20.25" customHeight="1" x14ac:dyDescent="0.2">
      <c r="B35" s="604">
        <f>B33+1</f>
        <v>10</v>
      </c>
      <c r="C35" s="606"/>
      <c r="D35" s="607"/>
      <c r="E35" s="130"/>
      <c r="F35" s="131"/>
      <c r="G35" s="130"/>
      <c r="H35" s="131"/>
      <c r="I35" s="610"/>
      <c r="J35" s="611"/>
      <c r="K35" s="614"/>
      <c r="L35" s="615"/>
      <c r="M35" s="615"/>
      <c r="N35" s="607"/>
      <c r="O35" s="618"/>
      <c r="P35" s="619"/>
      <c r="Q35" s="619"/>
      <c r="R35" s="619"/>
      <c r="S35" s="620"/>
      <c r="T35" s="150" t="s">
        <v>198</v>
      </c>
      <c r="U35" s="151"/>
      <c r="V35" s="152"/>
      <c r="W35" s="143"/>
      <c r="X35" s="144"/>
      <c r="Y35" s="144"/>
      <c r="Z35" s="144"/>
      <c r="AA35" s="144"/>
      <c r="AB35" s="144"/>
      <c r="AC35" s="145"/>
      <c r="AD35" s="143"/>
      <c r="AE35" s="144"/>
      <c r="AF35" s="144"/>
      <c r="AG35" s="144"/>
      <c r="AH35" s="144"/>
      <c r="AI35" s="144"/>
      <c r="AJ35" s="145"/>
      <c r="AK35" s="143"/>
      <c r="AL35" s="144"/>
      <c r="AM35" s="144"/>
      <c r="AN35" s="144"/>
      <c r="AO35" s="144"/>
      <c r="AP35" s="144"/>
      <c r="AQ35" s="145"/>
      <c r="AR35" s="143"/>
      <c r="AS35" s="144"/>
      <c r="AT35" s="144"/>
      <c r="AU35" s="144"/>
      <c r="AV35" s="144"/>
      <c r="AW35" s="144"/>
      <c r="AX35" s="145"/>
      <c r="AY35" s="143"/>
      <c r="AZ35" s="144"/>
      <c r="BA35" s="146"/>
      <c r="BB35" s="624"/>
      <c r="BC35" s="625"/>
      <c r="BD35" s="626"/>
      <c r="BE35" s="627"/>
      <c r="BF35" s="628"/>
      <c r="BG35" s="629"/>
      <c r="BH35" s="629"/>
      <c r="BI35" s="629"/>
      <c r="BJ35" s="630"/>
    </row>
    <row r="36" spans="2:62" ht="20.25" customHeight="1" x14ac:dyDescent="0.2">
      <c r="B36" s="637"/>
      <c r="C36" s="650"/>
      <c r="D36" s="651"/>
      <c r="E36" s="130"/>
      <c r="F36" s="131">
        <f>C35</f>
        <v>0</v>
      </c>
      <c r="G36" s="130"/>
      <c r="H36" s="131">
        <f>I35</f>
        <v>0</v>
      </c>
      <c r="I36" s="652"/>
      <c r="J36" s="653"/>
      <c r="K36" s="654"/>
      <c r="L36" s="655"/>
      <c r="M36" s="655"/>
      <c r="N36" s="651"/>
      <c r="O36" s="618"/>
      <c r="P36" s="619"/>
      <c r="Q36" s="619"/>
      <c r="R36" s="619"/>
      <c r="S36" s="620"/>
      <c r="T36" s="147" t="s">
        <v>201</v>
      </c>
      <c r="U36" s="148"/>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659">
        <f>IF($BE$3="４週",SUM(W36:AX36),IF($BE$3="暦月",SUM(W36:BA36),""))</f>
        <v>0</v>
      </c>
      <c r="BC36" s="660"/>
      <c r="BD36" s="661">
        <f>IF($BE$3="４週",BB36/4,IF($BE$3="暦月",(BB36/($BE$8/7)),""))</f>
        <v>0</v>
      </c>
      <c r="BE36" s="660"/>
      <c r="BF36" s="656"/>
      <c r="BG36" s="657"/>
      <c r="BH36" s="657"/>
      <c r="BI36" s="657"/>
      <c r="BJ36" s="658"/>
    </row>
    <row r="37" spans="2:62" ht="20.25" customHeight="1" x14ac:dyDescent="0.2">
      <c r="B37" s="604">
        <f>B35+1</f>
        <v>11</v>
      </c>
      <c r="C37" s="606"/>
      <c r="D37" s="607"/>
      <c r="E37" s="130"/>
      <c r="F37" s="131"/>
      <c r="G37" s="130"/>
      <c r="H37" s="131"/>
      <c r="I37" s="610"/>
      <c r="J37" s="611"/>
      <c r="K37" s="614"/>
      <c r="L37" s="615"/>
      <c r="M37" s="615"/>
      <c r="N37" s="607"/>
      <c r="O37" s="618"/>
      <c r="P37" s="619"/>
      <c r="Q37" s="619"/>
      <c r="R37" s="619"/>
      <c r="S37" s="620"/>
      <c r="T37" s="150" t="s">
        <v>198</v>
      </c>
      <c r="U37" s="151"/>
      <c r="V37" s="152"/>
      <c r="W37" s="143"/>
      <c r="X37" s="144"/>
      <c r="Y37" s="144"/>
      <c r="Z37" s="144"/>
      <c r="AA37" s="144"/>
      <c r="AB37" s="144"/>
      <c r="AC37" s="145"/>
      <c r="AD37" s="143"/>
      <c r="AE37" s="144"/>
      <c r="AF37" s="144"/>
      <c r="AG37" s="144"/>
      <c r="AH37" s="144"/>
      <c r="AI37" s="144"/>
      <c r="AJ37" s="145"/>
      <c r="AK37" s="143"/>
      <c r="AL37" s="144"/>
      <c r="AM37" s="144"/>
      <c r="AN37" s="144"/>
      <c r="AO37" s="144"/>
      <c r="AP37" s="144"/>
      <c r="AQ37" s="145"/>
      <c r="AR37" s="143"/>
      <c r="AS37" s="144"/>
      <c r="AT37" s="144"/>
      <c r="AU37" s="144"/>
      <c r="AV37" s="144"/>
      <c r="AW37" s="144"/>
      <c r="AX37" s="145"/>
      <c r="AY37" s="143"/>
      <c r="AZ37" s="144"/>
      <c r="BA37" s="146"/>
      <c r="BB37" s="624"/>
      <c r="BC37" s="625"/>
      <c r="BD37" s="626"/>
      <c r="BE37" s="627"/>
      <c r="BF37" s="628"/>
      <c r="BG37" s="629"/>
      <c r="BH37" s="629"/>
      <c r="BI37" s="629"/>
      <c r="BJ37" s="630"/>
    </row>
    <row r="38" spans="2:62" ht="20.25" customHeight="1" x14ac:dyDescent="0.2">
      <c r="B38" s="637"/>
      <c r="C38" s="650"/>
      <c r="D38" s="651"/>
      <c r="E38" s="130"/>
      <c r="F38" s="131">
        <f>C37</f>
        <v>0</v>
      </c>
      <c r="G38" s="130"/>
      <c r="H38" s="131">
        <f>I37</f>
        <v>0</v>
      </c>
      <c r="I38" s="652"/>
      <c r="J38" s="653"/>
      <c r="K38" s="654"/>
      <c r="L38" s="655"/>
      <c r="M38" s="655"/>
      <c r="N38" s="651"/>
      <c r="O38" s="618"/>
      <c r="P38" s="619"/>
      <c r="Q38" s="619"/>
      <c r="R38" s="619"/>
      <c r="S38" s="620"/>
      <c r="T38" s="147" t="s">
        <v>201</v>
      </c>
      <c r="U38" s="148"/>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659">
        <f>IF($BE$3="４週",SUM(W38:AX38),IF($BE$3="暦月",SUM(W38:BA38),""))</f>
        <v>0</v>
      </c>
      <c r="BC38" s="660"/>
      <c r="BD38" s="661">
        <f>IF($BE$3="４週",BB38/4,IF($BE$3="暦月",(BB38/($BE$8/7)),""))</f>
        <v>0</v>
      </c>
      <c r="BE38" s="660"/>
      <c r="BF38" s="656"/>
      <c r="BG38" s="657"/>
      <c r="BH38" s="657"/>
      <c r="BI38" s="657"/>
      <c r="BJ38" s="658"/>
    </row>
    <row r="39" spans="2:62" ht="20.25" customHeight="1" x14ac:dyDescent="0.2">
      <c r="B39" s="604">
        <f>B37+1</f>
        <v>12</v>
      </c>
      <c r="C39" s="606"/>
      <c r="D39" s="607"/>
      <c r="E39" s="130"/>
      <c r="F39" s="131"/>
      <c r="G39" s="130"/>
      <c r="H39" s="131"/>
      <c r="I39" s="610"/>
      <c r="J39" s="611"/>
      <c r="K39" s="614"/>
      <c r="L39" s="615"/>
      <c r="M39" s="615"/>
      <c r="N39" s="607"/>
      <c r="O39" s="618"/>
      <c r="P39" s="619"/>
      <c r="Q39" s="619"/>
      <c r="R39" s="619"/>
      <c r="S39" s="620"/>
      <c r="T39" s="150" t="s">
        <v>198</v>
      </c>
      <c r="U39" s="151"/>
      <c r="V39" s="152"/>
      <c r="W39" s="143"/>
      <c r="X39" s="144"/>
      <c r="Y39" s="144"/>
      <c r="Z39" s="144"/>
      <c r="AA39" s="144"/>
      <c r="AB39" s="144"/>
      <c r="AC39" s="145"/>
      <c r="AD39" s="143"/>
      <c r="AE39" s="144"/>
      <c r="AF39" s="144"/>
      <c r="AG39" s="144"/>
      <c r="AH39" s="144"/>
      <c r="AI39" s="144"/>
      <c r="AJ39" s="145"/>
      <c r="AK39" s="143"/>
      <c r="AL39" s="144"/>
      <c r="AM39" s="144"/>
      <c r="AN39" s="144"/>
      <c r="AO39" s="144"/>
      <c r="AP39" s="144"/>
      <c r="AQ39" s="145"/>
      <c r="AR39" s="143"/>
      <c r="AS39" s="144"/>
      <c r="AT39" s="144"/>
      <c r="AU39" s="144"/>
      <c r="AV39" s="144"/>
      <c r="AW39" s="144"/>
      <c r="AX39" s="145"/>
      <c r="AY39" s="143"/>
      <c r="AZ39" s="144"/>
      <c r="BA39" s="146"/>
      <c r="BB39" s="624"/>
      <c r="BC39" s="625"/>
      <c r="BD39" s="626"/>
      <c r="BE39" s="627"/>
      <c r="BF39" s="628"/>
      <c r="BG39" s="629"/>
      <c r="BH39" s="629"/>
      <c r="BI39" s="629"/>
      <c r="BJ39" s="630"/>
    </row>
    <row r="40" spans="2:62" ht="20.25" customHeight="1" x14ac:dyDescent="0.2">
      <c r="B40" s="637"/>
      <c r="C40" s="650"/>
      <c r="D40" s="651"/>
      <c r="E40" s="130"/>
      <c r="F40" s="131">
        <f>C39</f>
        <v>0</v>
      </c>
      <c r="G40" s="130"/>
      <c r="H40" s="131">
        <f>I39</f>
        <v>0</v>
      </c>
      <c r="I40" s="652"/>
      <c r="J40" s="653"/>
      <c r="K40" s="654"/>
      <c r="L40" s="655"/>
      <c r="M40" s="655"/>
      <c r="N40" s="651"/>
      <c r="O40" s="618"/>
      <c r="P40" s="619"/>
      <c r="Q40" s="619"/>
      <c r="R40" s="619"/>
      <c r="S40" s="620"/>
      <c r="T40" s="147" t="s">
        <v>201</v>
      </c>
      <c r="U40" s="148"/>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659">
        <f>IF($BE$3="４週",SUM(W40:AX40),IF($BE$3="暦月",SUM(W40:BA40),""))</f>
        <v>0</v>
      </c>
      <c r="BC40" s="660"/>
      <c r="BD40" s="661">
        <f>IF($BE$3="４週",BB40/4,IF($BE$3="暦月",(BB40/($BE$8/7)),""))</f>
        <v>0</v>
      </c>
      <c r="BE40" s="660"/>
      <c r="BF40" s="656"/>
      <c r="BG40" s="657"/>
      <c r="BH40" s="657"/>
      <c r="BI40" s="657"/>
      <c r="BJ40" s="658"/>
    </row>
    <row r="41" spans="2:62" ht="20.25" customHeight="1" x14ac:dyDescent="0.2">
      <c r="B41" s="604">
        <f>B39+1</f>
        <v>13</v>
      </c>
      <c r="C41" s="606"/>
      <c r="D41" s="607"/>
      <c r="E41" s="130"/>
      <c r="F41" s="131"/>
      <c r="G41" s="130"/>
      <c r="H41" s="131"/>
      <c r="I41" s="610"/>
      <c r="J41" s="611"/>
      <c r="K41" s="614"/>
      <c r="L41" s="615"/>
      <c r="M41" s="615"/>
      <c r="N41" s="607"/>
      <c r="O41" s="618"/>
      <c r="P41" s="619"/>
      <c r="Q41" s="619"/>
      <c r="R41" s="619"/>
      <c r="S41" s="620"/>
      <c r="T41" s="150" t="s">
        <v>198</v>
      </c>
      <c r="U41" s="151"/>
      <c r="V41" s="152"/>
      <c r="W41" s="143"/>
      <c r="X41" s="144"/>
      <c r="Y41" s="144"/>
      <c r="Z41" s="144"/>
      <c r="AA41" s="144"/>
      <c r="AB41" s="144"/>
      <c r="AC41" s="145"/>
      <c r="AD41" s="143"/>
      <c r="AE41" s="144"/>
      <c r="AF41" s="144"/>
      <c r="AG41" s="144"/>
      <c r="AH41" s="144"/>
      <c r="AI41" s="144"/>
      <c r="AJ41" s="145"/>
      <c r="AK41" s="143"/>
      <c r="AL41" s="144"/>
      <c r="AM41" s="144"/>
      <c r="AN41" s="144"/>
      <c r="AO41" s="144"/>
      <c r="AP41" s="144"/>
      <c r="AQ41" s="145"/>
      <c r="AR41" s="143"/>
      <c r="AS41" s="144"/>
      <c r="AT41" s="144"/>
      <c r="AU41" s="144"/>
      <c r="AV41" s="144"/>
      <c r="AW41" s="144"/>
      <c r="AX41" s="145"/>
      <c r="AY41" s="143"/>
      <c r="AZ41" s="144"/>
      <c r="BA41" s="146"/>
      <c r="BB41" s="624"/>
      <c r="BC41" s="625"/>
      <c r="BD41" s="626"/>
      <c r="BE41" s="627"/>
      <c r="BF41" s="628"/>
      <c r="BG41" s="629"/>
      <c r="BH41" s="629"/>
      <c r="BI41" s="629"/>
      <c r="BJ41" s="630"/>
    </row>
    <row r="42" spans="2:62" ht="20.25" customHeight="1" x14ac:dyDescent="0.2">
      <c r="B42" s="637"/>
      <c r="C42" s="650"/>
      <c r="D42" s="651"/>
      <c r="E42" s="130"/>
      <c r="F42" s="131">
        <f>C41</f>
        <v>0</v>
      </c>
      <c r="G42" s="130"/>
      <c r="H42" s="131">
        <f>I41</f>
        <v>0</v>
      </c>
      <c r="I42" s="652"/>
      <c r="J42" s="653"/>
      <c r="K42" s="654"/>
      <c r="L42" s="655"/>
      <c r="M42" s="655"/>
      <c r="N42" s="651"/>
      <c r="O42" s="618"/>
      <c r="P42" s="619"/>
      <c r="Q42" s="619"/>
      <c r="R42" s="619"/>
      <c r="S42" s="620"/>
      <c r="T42" s="147" t="s">
        <v>201</v>
      </c>
      <c r="U42" s="148"/>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659">
        <f>IF($BE$3="４週",SUM(W42:AX42),IF($BE$3="暦月",SUM(W42:BA42),""))</f>
        <v>0</v>
      </c>
      <c r="BC42" s="660"/>
      <c r="BD42" s="661">
        <f>IF($BE$3="４週",BB42/4,IF($BE$3="暦月",(BB42/($BE$8/7)),""))</f>
        <v>0</v>
      </c>
      <c r="BE42" s="660"/>
      <c r="BF42" s="656"/>
      <c r="BG42" s="657"/>
      <c r="BH42" s="657"/>
      <c r="BI42" s="657"/>
      <c r="BJ42" s="658"/>
    </row>
    <row r="43" spans="2:62" ht="20.25" customHeight="1" x14ac:dyDescent="0.2">
      <c r="B43" s="604">
        <f>B41+1</f>
        <v>14</v>
      </c>
      <c r="C43" s="606"/>
      <c r="D43" s="607"/>
      <c r="E43" s="130"/>
      <c r="F43" s="131"/>
      <c r="G43" s="130"/>
      <c r="H43" s="131"/>
      <c r="I43" s="610"/>
      <c r="J43" s="611"/>
      <c r="K43" s="614"/>
      <c r="L43" s="615"/>
      <c r="M43" s="615"/>
      <c r="N43" s="607"/>
      <c r="O43" s="618"/>
      <c r="P43" s="619"/>
      <c r="Q43" s="619"/>
      <c r="R43" s="619"/>
      <c r="S43" s="620"/>
      <c r="T43" s="150" t="s">
        <v>198</v>
      </c>
      <c r="U43" s="151"/>
      <c r="V43" s="152"/>
      <c r="W43" s="143"/>
      <c r="X43" s="144"/>
      <c r="Y43" s="144"/>
      <c r="Z43" s="144"/>
      <c r="AA43" s="144"/>
      <c r="AB43" s="144"/>
      <c r="AC43" s="145"/>
      <c r="AD43" s="143"/>
      <c r="AE43" s="144"/>
      <c r="AF43" s="144"/>
      <c r="AG43" s="144"/>
      <c r="AH43" s="144"/>
      <c r="AI43" s="144"/>
      <c r="AJ43" s="145"/>
      <c r="AK43" s="143"/>
      <c r="AL43" s="144"/>
      <c r="AM43" s="144"/>
      <c r="AN43" s="144"/>
      <c r="AO43" s="144"/>
      <c r="AP43" s="144"/>
      <c r="AQ43" s="145"/>
      <c r="AR43" s="143"/>
      <c r="AS43" s="144"/>
      <c r="AT43" s="144"/>
      <c r="AU43" s="144"/>
      <c r="AV43" s="144"/>
      <c r="AW43" s="144"/>
      <c r="AX43" s="145"/>
      <c r="AY43" s="143"/>
      <c r="AZ43" s="144"/>
      <c r="BA43" s="146"/>
      <c r="BB43" s="624"/>
      <c r="BC43" s="625"/>
      <c r="BD43" s="626"/>
      <c r="BE43" s="627"/>
      <c r="BF43" s="628"/>
      <c r="BG43" s="629"/>
      <c r="BH43" s="629"/>
      <c r="BI43" s="629"/>
      <c r="BJ43" s="630"/>
    </row>
    <row r="44" spans="2:62" ht="20.25" customHeight="1" x14ac:dyDescent="0.2">
      <c r="B44" s="637"/>
      <c r="C44" s="650"/>
      <c r="D44" s="651"/>
      <c r="E44" s="130"/>
      <c r="F44" s="131">
        <f>C43</f>
        <v>0</v>
      </c>
      <c r="G44" s="130"/>
      <c r="H44" s="131">
        <f>I43</f>
        <v>0</v>
      </c>
      <c r="I44" s="652"/>
      <c r="J44" s="653"/>
      <c r="K44" s="654"/>
      <c r="L44" s="655"/>
      <c r="M44" s="655"/>
      <c r="N44" s="651"/>
      <c r="O44" s="618"/>
      <c r="P44" s="619"/>
      <c r="Q44" s="619"/>
      <c r="R44" s="619"/>
      <c r="S44" s="620"/>
      <c r="T44" s="147" t="s">
        <v>201</v>
      </c>
      <c r="U44" s="148"/>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659">
        <f>IF($BE$3="４週",SUM(W44:AX44),IF($BE$3="暦月",SUM(W44:BA44),""))</f>
        <v>0</v>
      </c>
      <c r="BC44" s="660"/>
      <c r="BD44" s="661">
        <f>IF($BE$3="４週",BB44/4,IF($BE$3="暦月",(BB44/($BE$8/7)),""))</f>
        <v>0</v>
      </c>
      <c r="BE44" s="660"/>
      <c r="BF44" s="656"/>
      <c r="BG44" s="657"/>
      <c r="BH44" s="657"/>
      <c r="BI44" s="657"/>
      <c r="BJ44" s="658"/>
    </row>
    <row r="45" spans="2:62" ht="20.25" customHeight="1" x14ac:dyDescent="0.2">
      <c r="B45" s="604">
        <f>B43+1</f>
        <v>15</v>
      </c>
      <c r="C45" s="606"/>
      <c r="D45" s="607"/>
      <c r="E45" s="130"/>
      <c r="F45" s="131"/>
      <c r="G45" s="130"/>
      <c r="H45" s="131"/>
      <c r="I45" s="610"/>
      <c r="J45" s="611"/>
      <c r="K45" s="614"/>
      <c r="L45" s="615"/>
      <c r="M45" s="615"/>
      <c r="N45" s="607"/>
      <c r="O45" s="618"/>
      <c r="P45" s="619"/>
      <c r="Q45" s="619"/>
      <c r="R45" s="619"/>
      <c r="S45" s="620"/>
      <c r="T45" s="150" t="s">
        <v>198</v>
      </c>
      <c r="U45" s="151"/>
      <c r="V45" s="152"/>
      <c r="W45" s="143"/>
      <c r="X45" s="144"/>
      <c r="Y45" s="144"/>
      <c r="Z45" s="144"/>
      <c r="AA45" s="144"/>
      <c r="AB45" s="144"/>
      <c r="AC45" s="145"/>
      <c r="AD45" s="143"/>
      <c r="AE45" s="144"/>
      <c r="AF45" s="144"/>
      <c r="AG45" s="144"/>
      <c r="AH45" s="144"/>
      <c r="AI45" s="144"/>
      <c r="AJ45" s="145"/>
      <c r="AK45" s="143"/>
      <c r="AL45" s="144"/>
      <c r="AM45" s="144"/>
      <c r="AN45" s="144"/>
      <c r="AO45" s="144"/>
      <c r="AP45" s="144"/>
      <c r="AQ45" s="145"/>
      <c r="AR45" s="143"/>
      <c r="AS45" s="144"/>
      <c r="AT45" s="144"/>
      <c r="AU45" s="144"/>
      <c r="AV45" s="144"/>
      <c r="AW45" s="144"/>
      <c r="AX45" s="145"/>
      <c r="AY45" s="143"/>
      <c r="AZ45" s="144"/>
      <c r="BA45" s="146"/>
      <c r="BB45" s="624"/>
      <c r="BC45" s="625"/>
      <c r="BD45" s="626"/>
      <c r="BE45" s="627"/>
      <c r="BF45" s="628"/>
      <c r="BG45" s="629"/>
      <c r="BH45" s="629"/>
      <c r="BI45" s="629"/>
      <c r="BJ45" s="630"/>
    </row>
    <row r="46" spans="2:62" ht="20.25" customHeight="1" x14ac:dyDescent="0.2">
      <c r="B46" s="637"/>
      <c r="C46" s="650"/>
      <c r="D46" s="651"/>
      <c r="E46" s="130"/>
      <c r="F46" s="131">
        <f>C45</f>
        <v>0</v>
      </c>
      <c r="G46" s="130"/>
      <c r="H46" s="131">
        <f>I45</f>
        <v>0</v>
      </c>
      <c r="I46" s="652"/>
      <c r="J46" s="653"/>
      <c r="K46" s="654"/>
      <c r="L46" s="655"/>
      <c r="M46" s="655"/>
      <c r="N46" s="651"/>
      <c r="O46" s="618"/>
      <c r="P46" s="619"/>
      <c r="Q46" s="619"/>
      <c r="R46" s="619"/>
      <c r="S46" s="620"/>
      <c r="T46" s="147" t="s">
        <v>201</v>
      </c>
      <c r="U46" s="148"/>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659">
        <f>IF($BE$3="４週",SUM(W46:AX46),IF($BE$3="暦月",SUM(W46:BA46),""))</f>
        <v>0</v>
      </c>
      <c r="BC46" s="660"/>
      <c r="BD46" s="661">
        <f>IF($BE$3="４週",BB46/4,IF($BE$3="暦月",(BB46/($BE$8/7)),""))</f>
        <v>0</v>
      </c>
      <c r="BE46" s="660"/>
      <c r="BF46" s="656"/>
      <c r="BG46" s="657"/>
      <c r="BH46" s="657"/>
      <c r="BI46" s="657"/>
      <c r="BJ46" s="658"/>
    </row>
    <row r="47" spans="2:62" ht="20.25" customHeight="1" x14ac:dyDescent="0.2">
      <c r="B47" s="604">
        <f>B45+1</f>
        <v>16</v>
      </c>
      <c r="C47" s="606"/>
      <c r="D47" s="607"/>
      <c r="E47" s="130"/>
      <c r="F47" s="131"/>
      <c r="G47" s="130"/>
      <c r="H47" s="131"/>
      <c r="I47" s="610"/>
      <c r="J47" s="611"/>
      <c r="K47" s="614"/>
      <c r="L47" s="615"/>
      <c r="M47" s="615"/>
      <c r="N47" s="607"/>
      <c r="O47" s="618"/>
      <c r="P47" s="619"/>
      <c r="Q47" s="619"/>
      <c r="R47" s="619"/>
      <c r="S47" s="620"/>
      <c r="T47" s="150" t="s">
        <v>198</v>
      </c>
      <c r="U47" s="151"/>
      <c r="V47" s="152"/>
      <c r="W47" s="143"/>
      <c r="X47" s="144"/>
      <c r="Y47" s="144"/>
      <c r="Z47" s="144"/>
      <c r="AA47" s="144"/>
      <c r="AB47" s="144"/>
      <c r="AC47" s="145"/>
      <c r="AD47" s="143"/>
      <c r="AE47" s="144"/>
      <c r="AF47" s="144"/>
      <c r="AG47" s="144"/>
      <c r="AH47" s="144"/>
      <c r="AI47" s="144"/>
      <c r="AJ47" s="145"/>
      <c r="AK47" s="143"/>
      <c r="AL47" s="144"/>
      <c r="AM47" s="144"/>
      <c r="AN47" s="144"/>
      <c r="AO47" s="144"/>
      <c r="AP47" s="144"/>
      <c r="AQ47" s="145"/>
      <c r="AR47" s="143"/>
      <c r="AS47" s="144"/>
      <c r="AT47" s="144"/>
      <c r="AU47" s="144"/>
      <c r="AV47" s="144"/>
      <c r="AW47" s="144"/>
      <c r="AX47" s="145"/>
      <c r="AY47" s="143"/>
      <c r="AZ47" s="144"/>
      <c r="BA47" s="146"/>
      <c r="BB47" s="624"/>
      <c r="BC47" s="625"/>
      <c r="BD47" s="626"/>
      <c r="BE47" s="627"/>
      <c r="BF47" s="628"/>
      <c r="BG47" s="629"/>
      <c r="BH47" s="629"/>
      <c r="BI47" s="629"/>
      <c r="BJ47" s="630"/>
    </row>
    <row r="48" spans="2:62" ht="20.25" customHeight="1" x14ac:dyDescent="0.2">
      <c r="B48" s="637"/>
      <c r="C48" s="650"/>
      <c r="D48" s="651"/>
      <c r="E48" s="130"/>
      <c r="F48" s="131">
        <f>C47</f>
        <v>0</v>
      </c>
      <c r="G48" s="130"/>
      <c r="H48" s="131">
        <f>I47</f>
        <v>0</v>
      </c>
      <c r="I48" s="652"/>
      <c r="J48" s="653"/>
      <c r="K48" s="654"/>
      <c r="L48" s="655"/>
      <c r="M48" s="655"/>
      <c r="N48" s="651"/>
      <c r="O48" s="618"/>
      <c r="P48" s="619"/>
      <c r="Q48" s="619"/>
      <c r="R48" s="619"/>
      <c r="S48" s="620"/>
      <c r="T48" s="147" t="s">
        <v>201</v>
      </c>
      <c r="U48" s="148"/>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659">
        <f>IF($BE$3="４週",SUM(W48:AX48),IF($BE$3="暦月",SUM(W48:BA48),""))</f>
        <v>0</v>
      </c>
      <c r="BC48" s="660"/>
      <c r="BD48" s="661">
        <f>IF($BE$3="４週",BB48/4,IF($BE$3="暦月",(BB48/($BE$8/7)),""))</f>
        <v>0</v>
      </c>
      <c r="BE48" s="660"/>
      <c r="BF48" s="656"/>
      <c r="BG48" s="657"/>
      <c r="BH48" s="657"/>
      <c r="BI48" s="657"/>
      <c r="BJ48" s="658"/>
    </row>
    <row r="49" spans="2:62" ht="20.25" customHeight="1" x14ac:dyDescent="0.2">
      <c r="B49" s="604">
        <f>B47+1</f>
        <v>17</v>
      </c>
      <c r="C49" s="606"/>
      <c r="D49" s="607"/>
      <c r="E49" s="130"/>
      <c r="F49" s="131"/>
      <c r="G49" s="130"/>
      <c r="H49" s="131"/>
      <c r="I49" s="610"/>
      <c r="J49" s="611"/>
      <c r="K49" s="614"/>
      <c r="L49" s="615"/>
      <c r="M49" s="615"/>
      <c r="N49" s="607"/>
      <c r="O49" s="618"/>
      <c r="P49" s="619"/>
      <c r="Q49" s="619"/>
      <c r="R49" s="619"/>
      <c r="S49" s="620"/>
      <c r="T49" s="150" t="s">
        <v>198</v>
      </c>
      <c r="U49" s="151"/>
      <c r="V49" s="152"/>
      <c r="W49" s="143"/>
      <c r="X49" s="144"/>
      <c r="Y49" s="144"/>
      <c r="Z49" s="144"/>
      <c r="AA49" s="144"/>
      <c r="AB49" s="144"/>
      <c r="AC49" s="145"/>
      <c r="AD49" s="143"/>
      <c r="AE49" s="144"/>
      <c r="AF49" s="144"/>
      <c r="AG49" s="144"/>
      <c r="AH49" s="144"/>
      <c r="AI49" s="144"/>
      <c r="AJ49" s="145"/>
      <c r="AK49" s="143"/>
      <c r="AL49" s="144"/>
      <c r="AM49" s="144"/>
      <c r="AN49" s="144"/>
      <c r="AO49" s="144"/>
      <c r="AP49" s="144"/>
      <c r="AQ49" s="145"/>
      <c r="AR49" s="143"/>
      <c r="AS49" s="144"/>
      <c r="AT49" s="144"/>
      <c r="AU49" s="144"/>
      <c r="AV49" s="144"/>
      <c r="AW49" s="144"/>
      <c r="AX49" s="145"/>
      <c r="AY49" s="143"/>
      <c r="AZ49" s="144"/>
      <c r="BA49" s="146"/>
      <c r="BB49" s="624"/>
      <c r="BC49" s="625"/>
      <c r="BD49" s="626"/>
      <c r="BE49" s="627"/>
      <c r="BF49" s="628"/>
      <c r="BG49" s="629"/>
      <c r="BH49" s="629"/>
      <c r="BI49" s="629"/>
      <c r="BJ49" s="630"/>
    </row>
    <row r="50" spans="2:62" ht="20.25" customHeight="1" x14ac:dyDescent="0.2">
      <c r="B50" s="637"/>
      <c r="C50" s="650"/>
      <c r="D50" s="651"/>
      <c r="E50" s="130"/>
      <c r="F50" s="131">
        <f>C49</f>
        <v>0</v>
      </c>
      <c r="G50" s="130"/>
      <c r="H50" s="131">
        <f>I49</f>
        <v>0</v>
      </c>
      <c r="I50" s="652"/>
      <c r="J50" s="653"/>
      <c r="K50" s="654"/>
      <c r="L50" s="655"/>
      <c r="M50" s="655"/>
      <c r="N50" s="651"/>
      <c r="O50" s="618"/>
      <c r="P50" s="619"/>
      <c r="Q50" s="619"/>
      <c r="R50" s="619"/>
      <c r="S50" s="620"/>
      <c r="T50" s="147" t="s">
        <v>201</v>
      </c>
      <c r="U50" s="148"/>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659">
        <f>IF($BE$3="４週",SUM(W50:AX50),IF($BE$3="暦月",SUM(W50:BA50),""))</f>
        <v>0</v>
      </c>
      <c r="BC50" s="660"/>
      <c r="BD50" s="661">
        <f>IF($BE$3="４週",BB50/4,IF($BE$3="暦月",(BB50/($BE$8/7)),""))</f>
        <v>0</v>
      </c>
      <c r="BE50" s="660"/>
      <c r="BF50" s="656"/>
      <c r="BG50" s="657"/>
      <c r="BH50" s="657"/>
      <c r="BI50" s="657"/>
      <c r="BJ50" s="658"/>
    </row>
    <row r="51" spans="2:62" ht="20.25" customHeight="1" x14ac:dyDescent="0.2">
      <c r="B51" s="604">
        <f>B49+1</f>
        <v>18</v>
      </c>
      <c r="C51" s="606"/>
      <c r="D51" s="607"/>
      <c r="E51" s="130"/>
      <c r="F51" s="131"/>
      <c r="G51" s="130"/>
      <c r="H51" s="131"/>
      <c r="I51" s="610"/>
      <c r="J51" s="611"/>
      <c r="K51" s="614"/>
      <c r="L51" s="615"/>
      <c r="M51" s="615"/>
      <c r="N51" s="607"/>
      <c r="O51" s="618"/>
      <c r="P51" s="619"/>
      <c r="Q51" s="619"/>
      <c r="R51" s="619"/>
      <c r="S51" s="620"/>
      <c r="T51" s="150" t="s">
        <v>198</v>
      </c>
      <c r="U51" s="151"/>
      <c r="V51" s="152"/>
      <c r="W51" s="143"/>
      <c r="X51" s="144"/>
      <c r="Y51" s="144"/>
      <c r="Z51" s="144"/>
      <c r="AA51" s="144"/>
      <c r="AB51" s="144"/>
      <c r="AC51" s="145"/>
      <c r="AD51" s="143"/>
      <c r="AE51" s="144"/>
      <c r="AF51" s="144"/>
      <c r="AG51" s="144"/>
      <c r="AH51" s="144"/>
      <c r="AI51" s="144"/>
      <c r="AJ51" s="145"/>
      <c r="AK51" s="143"/>
      <c r="AL51" s="144"/>
      <c r="AM51" s="144"/>
      <c r="AN51" s="144"/>
      <c r="AO51" s="144"/>
      <c r="AP51" s="144"/>
      <c r="AQ51" s="145"/>
      <c r="AR51" s="143"/>
      <c r="AS51" s="144"/>
      <c r="AT51" s="144"/>
      <c r="AU51" s="144"/>
      <c r="AV51" s="144"/>
      <c r="AW51" s="144"/>
      <c r="AX51" s="145"/>
      <c r="AY51" s="143"/>
      <c r="AZ51" s="144"/>
      <c r="BA51" s="146"/>
      <c r="BB51" s="624"/>
      <c r="BC51" s="625"/>
      <c r="BD51" s="626"/>
      <c r="BE51" s="627"/>
      <c r="BF51" s="628"/>
      <c r="BG51" s="629"/>
      <c r="BH51" s="629"/>
      <c r="BI51" s="629"/>
      <c r="BJ51" s="630"/>
    </row>
    <row r="52" spans="2:62" ht="20.25" customHeight="1" x14ac:dyDescent="0.2">
      <c r="B52" s="637"/>
      <c r="C52" s="650"/>
      <c r="D52" s="651"/>
      <c r="E52" s="130"/>
      <c r="F52" s="131">
        <f>C51</f>
        <v>0</v>
      </c>
      <c r="G52" s="130"/>
      <c r="H52" s="131">
        <f>I51</f>
        <v>0</v>
      </c>
      <c r="I52" s="652"/>
      <c r="J52" s="653"/>
      <c r="K52" s="654"/>
      <c r="L52" s="655"/>
      <c r="M52" s="655"/>
      <c r="N52" s="651"/>
      <c r="O52" s="618"/>
      <c r="P52" s="619"/>
      <c r="Q52" s="619"/>
      <c r="R52" s="619"/>
      <c r="S52" s="620"/>
      <c r="T52" s="147" t="s">
        <v>201</v>
      </c>
      <c r="U52" s="148"/>
      <c r="V52" s="149"/>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659">
        <f>IF($BE$3="４週",SUM(W52:AX52),IF($BE$3="暦月",SUM(W52:BA52),""))</f>
        <v>0</v>
      </c>
      <c r="BC52" s="660"/>
      <c r="BD52" s="661">
        <f>IF($BE$3="４週",BB52/4,IF($BE$3="暦月",(BB52/($BE$8/7)),""))</f>
        <v>0</v>
      </c>
      <c r="BE52" s="660"/>
      <c r="BF52" s="656"/>
      <c r="BG52" s="657"/>
      <c r="BH52" s="657"/>
      <c r="BI52" s="657"/>
      <c r="BJ52" s="658"/>
    </row>
    <row r="53" spans="2:62" ht="20.25" customHeight="1" x14ac:dyDescent="0.2">
      <c r="B53" s="604">
        <f>B51+1</f>
        <v>19</v>
      </c>
      <c r="C53" s="606"/>
      <c r="D53" s="607"/>
      <c r="E53" s="138"/>
      <c r="F53" s="139"/>
      <c r="G53" s="138"/>
      <c r="H53" s="139"/>
      <c r="I53" s="610"/>
      <c r="J53" s="611"/>
      <c r="K53" s="614"/>
      <c r="L53" s="615"/>
      <c r="M53" s="615"/>
      <c r="N53" s="607"/>
      <c r="O53" s="618"/>
      <c r="P53" s="619"/>
      <c r="Q53" s="619"/>
      <c r="R53" s="619"/>
      <c r="S53" s="620"/>
      <c r="T53" s="140" t="s">
        <v>198</v>
      </c>
      <c r="U53" s="141"/>
      <c r="V53" s="142"/>
      <c r="W53" s="143"/>
      <c r="X53" s="144"/>
      <c r="Y53" s="144"/>
      <c r="Z53" s="144"/>
      <c r="AA53" s="144"/>
      <c r="AB53" s="144"/>
      <c r="AC53" s="145"/>
      <c r="AD53" s="143"/>
      <c r="AE53" s="144"/>
      <c r="AF53" s="144"/>
      <c r="AG53" s="144"/>
      <c r="AH53" s="144"/>
      <c r="AI53" s="144"/>
      <c r="AJ53" s="145"/>
      <c r="AK53" s="143"/>
      <c r="AL53" s="144"/>
      <c r="AM53" s="144"/>
      <c r="AN53" s="144"/>
      <c r="AO53" s="144"/>
      <c r="AP53" s="144"/>
      <c r="AQ53" s="145"/>
      <c r="AR53" s="143"/>
      <c r="AS53" s="144"/>
      <c r="AT53" s="144"/>
      <c r="AU53" s="144"/>
      <c r="AV53" s="144"/>
      <c r="AW53" s="144"/>
      <c r="AX53" s="145"/>
      <c r="AY53" s="143"/>
      <c r="AZ53" s="144"/>
      <c r="BA53" s="146"/>
      <c r="BB53" s="624"/>
      <c r="BC53" s="625"/>
      <c r="BD53" s="626"/>
      <c r="BE53" s="627"/>
      <c r="BF53" s="628"/>
      <c r="BG53" s="629"/>
      <c r="BH53" s="629"/>
      <c r="BI53" s="629"/>
      <c r="BJ53" s="630"/>
    </row>
    <row r="54" spans="2:62" ht="20.25" customHeight="1" x14ac:dyDescent="0.2">
      <c r="B54" s="637"/>
      <c r="C54" s="650"/>
      <c r="D54" s="651"/>
      <c r="E54" s="130"/>
      <c r="F54" s="131">
        <f>C53</f>
        <v>0</v>
      </c>
      <c r="G54" s="130"/>
      <c r="H54" s="131">
        <f>I53</f>
        <v>0</v>
      </c>
      <c r="I54" s="652"/>
      <c r="J54" s="653"/>
      <c r="K54" s="654"/>
      <c r="L54" s="655"/>
      <c r="M54" s="655"/>
      <c r="N54" s="651"/>
      <c r="O54" s="618"/>
      <c r="P54" s="619"/>
      <c r="Q54" s="619"/>
      <c r="R54" s="619"/>
      <c r="S54" s="620"/>
      <c r="T54" s="147" t="s">
        <v>201</v>
      </c>
      <c r="U54" s="133"/>
      <c r="V54" s="134"/>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659">
        <f>IF($BE$3="４週",SUM(W54:AX54),IF($BE$3="暦月",SUM(W54:BA54),""))</f>
        <v>0</v>
      </c>
      <c r="BC54" s="660"/>
      <c r="BD54" s="661">
        <f>IF($BE$3="４週",BB54/4,IF($BE$3="暦月",(BB54/($BE$8/7)),""))</f>
        <v>0</v>
      </c>
      <c r="BE54" s="660"/>
      <c r="BF54" s="656"/>
      <c r="BG54" s="657"/>
      <c r="BH54" s="657"/>
      <c r="BI54" s="657"/>
      <c r="BJ54" s="658"/>
    </row>
    <row r="55" spans="2:62" ht="20.25" customHeight="1" x14ac:dyDescent="0.2">
      <c r="B55" s="604">
        <f>B53+1</f>
        <v>20</v>
      </c>
      <c r="C55" s="606"/>
      <c r="D55" s="607"/>
      <c r="E55" s="138"/>
      <c r="F55" s="139"/>
      <c r="G55" s="138"/>
      <c r="H55" s="139"/>
      <c r="I55" s="610"/>
      <c r="J55" s="611"/>
      <c r="K55" s="614"/>
      <c r="L55" s="615"/>
      <c r="M55" s="615"/>
      <c r="N55" s="607"/>
      <c r="O55" s="618"/>
      <c r="P55" s="619"/>
      <c r="Q55" s="619"/>
      <c r="R55" s="619"/>
      <c r="S55" s="620"/>
      <c r="T55" s="140" t="s">
        <v>198</v>
      </c>
      <c r="U55" s="141"/>
      <c r="V55" s="142"/>
      <c r="W55" s="143"/>
      <c r="X55" s="144"/>
      <c r="Y55" s="144"/>
      <c r="Z55" s="144"/>
      <c r="AA55" s="144"/>
      <c r="AB55" s="144"/>
      <c r="AC55" s="145"/>
      <c r="AD55" s="143"/>
      <c r="AE55" s="144"/>
      <c r="AF55" s="144"/>
      <c r="AG55" s="144"/>
      <c r="AH55" s="144"/>
      <c r="AI55" s="144"/>
      <c r="AJ55" s="145"/>
      <c r="AK55" s="143"/>
      <c r="AL55" s="144"/>
      <c r="AM55" s="144"/>
      <c r="AN55" s="144"/>
      <c r="AO55" s="144"/>
      <c r="AP55" s="144"/>
      <c r="AQ55" s="145"/>
      <c r="AR55" s="143"/>
      <c r="AS55" s="144"/>
      <c r="AT55" s="144"/>
      <c r="AU55" s="144"/>
      <c r="AV55" s="144"/>
      <c r="AW55" s="144"/>
      <c r="AX55" s="145"/>
      <c r="AY55" s="143"/>
      <c r="AZ55" s="144"/>
      <c r="BA55" s="146"/>
      <c r="BB55" s="624"/>
      <c r="BC55" s="625"/>
      <c r="BD55" s="626"/>
      <c r="BE55" s="627"/>
      <c r="BF55" s="628"/>
      <c r="BG55" s="629"/>
      <c r="BH55" s="629"/>
      <c r="BI55" s="629"/>
      <c r="BJ55" s="630"/>
    </row>
    <row r="56" spans="2:62" ht="20.25" customHeight="1" x14ac:dyDescent="0.2">
      <c r="B56" s="637"/>
      <c r="C56" s="650"/>
      <c r="D56" s="651"/>
      <c r="E56" s="130"/>
      <c r="F56" s="131">
        <f>C55</f>
        <v>0</v>
      </c>
      <c r="G56" s="130"/>
      <c r="H56" s="131">
        <f>I55</f>
        <v>0</v>
      </c>
      <c r="I56" s="652"/>
      <c r="J56" s="653"/>
      <c r="K56" s="654"/>
      <c r="L56" s="655"/>
      <c r="M56" s="655"/>
      <c r="N56" s="651"/>
      <c r="O56" s="618"/>
      <c r="P56" s="619"/>
      <c r="Q56" s="619"/>
      <c r="R56" s="619"/>
      <c r="S56" s="620"/>
      <c r="T56" s="147" t="s">
        <v>201</v>
      </c>
      <c r="U56" s="148"/>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659">
        <f>IF($BE$3="４週",SUM(W56:AX56),IF($BE$3="暦月",SUM(W56:BA56),""))</f>
        <v>0</v>
      </c>
      <c r="BC56" s="660"/>
      <c r="BD56" s="661">
        <f>IF($BE$3="４週",BB56/4,IF($BE$3="暦月",(BB56/($BE$8/7)),""))</f>
        <v>0</v>
      </c>
      <c r="BE56" s="660"/>
      <c r="BF56" s="656"/>
      <c r="BG56" s="657"/>
      <c r="BH56" s="657"/>
      <c r="BI56" s="657"/>
      <c r="BJ56" s="658"/>
    </row>
    <row r="57" spans="2:62" ht="20.25" customHeight="1" x14ac:dyDescent="0.2">
      <c r="B57" s="604">
        <f>B55+1</f>
        <v>21</v>
      </c>
      <c r="C57" s="606"/>
      <c r="D57" s="607"/>
      <c r="E57" s="130"/>
      <c r="F57" s="131"/>
      <c r="G57" s="130"/>
      <c r="H57" s="131"/>
      <c r="I57" s="610"/>
      <c r="J57" s="611"/>
      <c r="K57" s="614"/>
      <c r="L57" s="615"/>
      <c r="M57" s="615"/>
      <c r="N57" s="607"/>
      <c r="O57" s="618"/>
      <c r="P57" s="619"/>
      <c r="Q57" s="619"/>
      <c r="R57" s="619"/>
      <c r="S57" s="620"/>
      <c r="T57" s="150" t="s">
        <v>198</v>
      </c>
      <c r="U57" s="151"/>
      <c r="V57" s="152"/>
      <c r="W57" s="143"/>
      <c r="X57" s="144"/>
      <c r="Y57" s="144"/>
      <c r="Z57" s="144"/>
      <c r="AA57" s="144"/>
      <c r="AB57" s="144"/>
      <c r="AC57" s="145"/>
      <c r="AD57" s="143"/>
      <c r="AE57" s="144"/>
      <c r="AF57" s="144"/>
      <c r="AG57" s="144"/>
      <c r="AH57" s="144"/>
      <c r="AI57" s="144"/>
      <c r="AJ57" s="145"/>
      <c r="AK57" s="143"/>
      <c r="AL57" s="144"/>
      <c r="AM57" s="144"/>
      <c r="AN57" s="144"/>
      <c r="AO57" s="144"/>
      <c r="AP57" s="144"/>
      <c r="AQ57" s="145"/>
      <c r="AR57" s="143"/>
      <c r="AS57" s="144"/>
      <c r="AT57" s="144"/>
      <c r="AU57" s="144"/>
      <c r="AV57" s="144"/>
      <c r="AW57" s="144"/>
      <c r="AX57" s="145"/>
      <c r="AY57" s="143"/>
      <c r="AZ57" s="144"/>
      <c r="BA57" s="146"/>
      <c r="BB57" s="624"/>
      <c r="BC57" s="625"/>
      <c r="BD57" s="626"/>
      <c r="BE57" s="627"/>
      <c r="BF57" s="628"/>
      <c r="BG57" s="629"/>
      <c r="BH57" s="629"/>
      <c r="BI57" s="629"/>
      <c r="BJ57" s="630"/>
    </row>
    <row r="58" spans="2:62" ht="20.25" customHeight="1" x14ac:dyDescent="0.2">
      <c r="B58" s="637"/>
      <c r="C58" s="650"/>
      <c r="D58" s="651"/>
      <c r="E58" s="130"/>
      <c r="F58" s="131">
        <f>C57</f>
        <v>0</v>
      </c>
      <c r="G58" s="130"/>
      <c r="H58" s="131">
        <f>I57</f>
        <v>0</v>
      </c>
      <c r="I58" s="652"/>
      <c r="J58" s="653"/>
      <c r="K58" s="654"/>
      <c r="L58" s="655"/>
      <c r="M58" s="655"/>
      <c r="N58" s="651"/>
      <c r="O58" s="618"/>
      <c r="P58" s="619"/>
      <c r="Q58" s="619"/>
      <c r="R58" s="619"/>
      <c r="S58" s="620"/>
      <c r="T58" s="147" t="s">
        <v>201</v>
      </c>
      <c r="U58" s="148"/>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659">
        <f>IF($BE$3="４週",SUM(W58:AX58),IF($BE$3="暦月",SUM(W58:BA58),""))</f>
        <v>0</v>
      </c>
      <c r="BC58" s="660"/>
      <c r="BD58" s="661">
        <f>IF($BE$3="４週",BB58/4,IF($BE$3="暦月",(BB58/($BE$8/7)),""))</f>
        <v>0</v>
      </c>
      <c r="BE58" s="660"/>
      <c r="BF58" s="656"/>
      <c r="BG58" s="657"/>
      <c r="BH58" s="657"/>
      <c r="BI58" s="657"/>
      <c r="BJ58" s="658"/>
    </row>
    <row r="59" spans="2:62" ht="20.25" customHeight="1" x14ac:dyDescent="0.2">
      <c r="B59" s="604">
        <f>B57+1</f>
        <v>22</v>
      </c>
      <c r="C59" s="606"/>
      <c r="D59" s="607"/>
      <c r="E59" s="130"/>
      <c r="F59" s="131"/>
      <c r="G59" s="130"/>
      <c r="H59" s="131"/>
      <c r="I59" s="610"/>
      <c r="J59" s="611"/>
      <c r="K59" s="614"/>
      <c r="L59" s="615"/>
      <c r="M59" s="615"/>
      <c r="N59" s="607"/>
      <c r="O59" s="618"/>
      <c r="P59" s="619"/>
      <c r="Q59" s="619"/>
      <c r="R59" s="619"/>
      <c r="S59" s="620"/>
      <c r="T59" s="150" t="s">
        <v>198</v>
      </c>
      <c r="U59" s="151"/>
      <c r="V59" s="152"/>
      <c r="W59" s="143"/>
      <c r="X59" s="144"/>
      <c r="Y59" s="144"/>
      <c r="Z59" s="144"/>
      <c r="AA59" s="144"/>
      <c r="AB59" s="144"/>
      <c r="AC59" s="145"/>
      <c r="AD59" s="143"/>
      <c r="AE59" s="144"/>
      <c r="AF59" s="144"/>
      <c r="AG59" s="144"/>
      <c r="AH59" s="144"/>
      <c r="AI59" s="144"/>
      <c r="AJ59" s="145"/>
      <c r="AK59" s="143"/>
      <c r="AL59" s="144"/>
      <c r="AM59" s="144"/>
      <c r="AN59" s="144"/>
      <c r="AO59" s="144"/>
      <c r="AP59" s="144"/>
      <c r="AQ59" s="145"/>
      <c r="AR59" s="143"/>
      <c r="AS59" s="144"/>
      <c r="AT59" s="144"/>
      <c r="AU59" s="144"/>
      <c r="AV59" s="144"/>
      <c r="AW59" s="144"/>
      <c r="AX59" s="145"/>
      <c r="AY59" s="143"/>
      <c r="AZ59" s="144"/>
      <c r="BA59" s="146"/>
      <c r="BB59" s="624"/>
      <c r="BC59" s="625"/>
      <c r="BD59" s="626"/>
      <c r="BE59" s="627"/>
      <c r="BF59" s="628"/>
      <c r="BG59" s="629"/>
      <c r="BH59" s="629"/>
      <c r="BI59" s="629"/>
      <c r="BJ59" s="630"/>
    </row>
    <row r="60" spans="2:62" ht="20.25" customHeight="1" x14ac:dyDescent="0.2">
      <c r="B60" s="637"/>
      <c r="C60" s="650"/>
      <c r="D60" s="651"/>
      <c r="E60" s="130"/>
      <c r="F60" s="131">
        <f>C59</f>
        <v>0</v>
      </c>
      <c r="G60" s="130"/>
      <c r="H60" s="131">
        <f>I59</f>
        <v>0</v>
      </c>
      <c r="I60" s="652"/>
      <c r="J60" s="653"/>
      <c r="K60" s="654"/>
      <c r="L60" s="655"/>
      <c r="M60" s="655"/>
      <c r="N60" s="651"/>
      <c r="O60" s="618"/>
      <c r="P60" s="619"/>
      <c r="Q60" s="619"/>
      <c r="R60" s="619"/>
      <c r="S60" s="620"/>
      <c r="T60" s="147" t="s">
        <v>201</v>
      </c>
      <c r="U60" s="148"/>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659">
        <f>IF($BE$3="４週",SUM(W60:AX60),IF($BE$3="暦月",SUM(W60:BA60),""))</f>
        <v>0</v>
      </c>
      <c r="BC60" s="660"/>
      <c r="BD60" s="661">
        <f>IF($BE$3="４週",BB60/4,IF($BE$3="暦月",(BB60/($BE$8/7)),""))</f>
        <v>0</v>
      </c>
      <c r="BE60" s="660"/>
      <c r="BF60" s="656"/>
      <c r="BG60" s="657"/>
      <c r="BH60" s="657"/>
      <c r="BI60" s="657"/>
      <c r="BJ60" s="658"/>
    </row>
    <row r="61" spans="2:62" ht="20.25" customHeight="1" x14ac:dyDescent="0.2">
      <c r="B61" s="604">
        <f>B59+1</f>
        <v>23</v>
      </c>
      <c r="C61" s="606"/>
      <c r="D61" s="607"/>
      <c r="E61" s="130"/>
      <c r="F61" s="131"/>
      <c r="G61" s="130"/>
      <c r="H61" s="131"/>
      <c r="I61" s="610"/>
      <c r="J61" s="611"/>
      <c r="K61" s="614"/>
      <c r="L61" s="615"/>
      <c r="M61" s="615"/>
      <c r="N61" s="607"/>
      <c r="O61" s="618"/>
      <c r="P61" s="619"/>
      <c r="Q61" s="619"/>
      <c r="R61" s="619"/>
      <c r="S61" s="620"/>
      <c r="T61" s="150" t="s">
        <v>198</v>
      </c>
      <c r="U61" s="151"/>
      <c r="V61" s="152"/>
      <c r="W61" s="143"/>
      <c r="X61" s="144"/>
      <c r="Y61" s="144"/>
      <c r="Z61" s="144"/>
      <c r="AA61" s="144"/>
      <c r="AB61" s="144"/>
      <c r="AC61" s="145"/>
      <c r="AD61" s="143"/>
      <c r="AE61" s="144"/>
      <c r="AF61" s="144"/>
      <c r="AG61" s="144"/>
      <c r="AH61" s="144"/>
      <c r="AI61" s="144"/>
      <c r="AJ61" s="145"/>
      <c r="AK61" s="143"/>
      <c r="AL61" s="144"/>
      <c r="AM61" s="144"/>
      <c r="AN61" s="144"/>
      <c r="AO61" s="144"/>
      <c r="AP61" s="144"/>
      <c r="AQ61" s="145"/>
      <c r="AR61" s="143"/>
      <c r="AS61" s="144"/>
      <c r="AT61" s="144"/>
      <c r="AU61" s="144"/>
      <c r="AV61" s="144"/>
      <c r="AW61" s="144"/>
      <c r="AX61" s="145"/>
      <c r="AY61" s="143"/>
      <c r="AZ61" s="144"/>
      <c r="BA61" s="146"/>
      <c r="BB61" s="624"/>
      <c r="BC61" s="625"/>
      <c r="BD61" s="626"/>
      <c r="BE61" s="627"/>
      <c r="BF61" s="628"/>
      <c r="BG61" s="629"/>
      <c r="BH61" s="629"/>
      <c r="BI61" s="629"/>
      <c r="BJ61" s="630"/>
    </row>
    <row r="62" spans="2:62" ht="20.25" customHeight="1" x14ac:dyDescent="0.2">
      <c r="B62" s="637"/>
      <c r="C62" s="650"/>
      <c r="D62" s="651"/>
      <c r="E62" s="130"/>
      <c r="F62" s="131">
        <f>C61</f>
        <v>0</v>
      </c>
      <c r="G62" s="130"/>
      <c r="H62" s="131">
        <f>I61</f>
        <v>0</v>
      </c>
      <c r="I62" s="652"/>
      <c r="J62" s="653"/>
      <c r="K62" s="654"/>
      <c r="L62" s="655"/>
      <c r="M62" s="655"/>
      <c r="N62" s="651"/>
      <c r="O62" s="618"/>
      <c r="P62" s="619"/>
      <c r="Q62" s="619"/>
      <c r="R62" s="619"/>
      <c r="S62" s="620"/>
      <c r="T62" s="147" t="s">
        <v>201</v>
      </c>
      <c r="U62" s="148"/>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659">
        <f>IF($BE$3="４週",SUM(W62:AX62),IF($BE$3="暦月",SUM(W62:BA62),""))</f>
        <v>0</v>
      </c>
      <c r="BC62" s="660"/>
      <c r="BD62" s="661">
        <f>IF($BE$3="４週",BB62/4,IF($BE$3="暦月",(BB62/($BE$8/7)),""))</f>
        <v>0</v>
      </c>
      <c r="BE62" s="660"/>
      <c r="BF62" s="656"/>
      <c r="BG62" s="657"/>
      <c r="BH62" s="657"/>
      <c r="BI62" s="657"/>
      <c r="BJ62" s="658"/>
    </row>
    <row r="63" spans="2:62" ht="20.25" customHeight="1" x14ac:dyDescent="0.2">
      <c r="B63" s="604">
        <f>B61+1</f>
        <v>24</v>
      </c>
      <c r="C63" s="606"/>
      <c r="D63" s="607"/>
      <c r="E63" s="130"/>
      <c r="F63" s="131"/>
      <c r="G63" s="130"/>
      <c r="H63" s="131"/>
      <c r="I63" s="610"/>
      <c r="J63" s="611"/>
      <c r="K63" s="614"/>
      <c r="L63" s="615"/>
      <c r="M63" s="615"/>
      <c r="N63" s="607"/>
      <c r="O63" s="618"/>
      <c r="P63" s="619"/>
      <c r="Q63" s="619"/>
      <c r="R63" s="619"/>
      <c r="S63" s="620"/>
      <c r="T63" s="150" t="s">
        <v>198</v>
      </c>
      <c r="U63" s="151"/>
      <c r="V63" s="152"/>
      <c r="W63" s="143"/>
      <c r="X63" s="144"/>
      <c r="Y63" s="144"/>
      <c r="Z63" s="144"/>
      <c r="AA63" s="144"/>
      <c r="AB63" s="144"/>
      <c r="AC63" s="145"/>
      <c r="AD63" s="143"/>
      <c r="AE63" s="144"/>
      <c r="AF63" s="144"/>
      <c r="AG63" s="144"/>
      <c r="AH63" s="144"/>
      <c r="AI63" s="144"/>
      <c r="AJ63" s="145"/>
      <c r="AK63" s="143"/>
      <c r="AL63" s="144"/>
      <c r="AM63" s="144"/>
      <c r="AN63" s="144"/>
      <c r="AO63" s="144"/>
      <c r="AP63" s="144"/>
      <c r="AQ63" s="145"/>
      <c r="AR63" s="143"/>
      <c r="AS63" s="144"/>
      <c r="AT63" s="144"/>
      <c r="AU63" s="144"/>
      <c r="AV63" s="144"/>
      <c r="AW63" s="144"/>
      <c r="AX63" s="145"/>
      <c r="AY63" s="143"/>
      <c r="AZ63" s="144"/>
      <c r="BA63" s="146"/>
      <c r="BB63" s="624"/>
      <c r="BC63" s="625"/>
      <c r="BD63" s="626"/>
      <c r="BE63" s="627"/>
      <c r="BF63" s="628"/>
      <c r="BG63" s="629"/>
      <c r="BH63" s="629"/>
      <c r="BI63" s="629"/>
      <c r="BJ63" s="630"/>
    </row>
    <row r="64" spans="2:62" ht="20.25" customHeight="1" x14ac:dyDescent="0.2">
      <c r="B64" s="637"/>
      <c r="C64" s="650"/>
      <c r="D64" s="651"/>
      <c r="E64" s="130"/>
      <c r="F64" s="131">
        <f>C63</f>
        <v>0</v>
      </c>
      <c r="G64" s="130"/>
      <c r="H64" s="131">
        <f>I63</f>
        <v>0</v>
      </c>
      <c r="I64" s="652"/>
      <c r="J64" s="653"/>
      <c r="K64" s="654"/>
      <c r="L64" s="655"/>
      <c r="M64" s="655"/>
      <c r="N64" s="651"/>
      <c r="O64" s="618"/>
      <c r="P64" s="619"/>
      <c r="Q64" s="619"/>
      <c r="R64" s="619"/>
      <c r="S64" s="620"/>
      <c r="T64" s="147" t="s">
        <v>201</v>
      </c>
      <c r="U64" s="148"/>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659">
        <f>IF($BE$3="４週",SUM(W64:AX64),IF($BE$3="暦月",SUM(W64:BA64),""))</f>
        <v>0</v>
      </c>
      <c r="BC64" s="660"/>
      <c r="BD64" s="661">
        <f>IF($BE$3="４週",BB64/4,IF($BE$3="暦月",(BB64/($BE$8/7)),""))</f>
        <v>0</v>
      </c>
      <c r="BE64" s="660"/>
      <c r="BF64" s="656"/>
      <c r="BG64" s="657"/>
      <c r="BH64" s="657"/>
      <c r="BI64" s="657"/>
      <c r="BJ64" s="658"/>
    </row>
    <row r="65" spans="2:62" ht="20.25" customHeight="1" x14ac:dyDescent="0.2">
      <c r="B65" s="604">
        <f>B63+1</f>
        <v>25</v>
      </c>
      <c r="C65" s="606"/>
      <c r="D65" s="607"/>
      <c r="E65" s="130"/>
      <c r="F65" s="131"/>
      <c r="G65" s="130"/>
      <c r="H65" s="131"/>
      <c r="I65" s="610"/>
      <c r="J65" s="611"/>
      <c r="K65" s="614"/>
      <c r="L65" s="615"/>
      <c r="M65" s="615"/>
      <c r="N65" s="607"/>
      <c r="O65" s="618"/>
      <c r="P65" s="619"/>
      <c r="Q65" s="619"/>
      <c r="R65" s="619"/>
      <c r="S65" s="620"/>
      <c r="T65" s="150" t="s">
        <v>198</v>
      </c>
      <c r="U65" s="151"/>
      <c r="V65" s="152"/>
      <c r="W65" s="143"/>
      <c r="X65" s="144"/>
      <c r="Y65" s="144"/>
      <c r="Z65" s="144"/>
      <c r="AA65" s="144"/>
      <c r="AB65" s="144"/>
      <c r="AC65" s="145"/>
      <c r="AD65" s="143"/>
      <c r="AE65" s="144"/>
      <c r="AF65" s="144"/>
      <c r="AG65" s="144"/>
      <c r="AH65" s="144"/>
      <c r="AI65" s="144"/>
      <c r="AJ65" s="145"/>
      <c r="AK65" s="143"/>
      <c r="AL65" s="144"/>
      <c r="AM65" s="144"/>
      <c r="AN65" s="144"/>
      <c r="AO65" s="144"/>
      <c r="AP65" s="144"/>
      <c r="AQ65" s="145"/>
      <c r="AR65" s="143"/>
      <c r="AS65" s="144"/>
      <c r="AT65" s="144"/>
      <c r="AU65" s="144"/>
      <c r="AV65" s="144"/>
      <c r="AW65" s="144"/>
      <c r="AX65" s="145"/>
      <c r="AY65" s="143"/>
      <c r="AZ65" s="144"/>
      <c r="BA65" s="146"/>
      <c r="BB65" s="624"/>
      <c r="BC65" s="625"/>
      <c r="BD65" s="626"/>
      <c r="BE65" s="627"/>
      <c r="BF65" s="628"/>
      <c r="BG65" s="629"/>
      <c r="BH65" s="629"/>
      <c r="BI65" s="629"/>
      <c r="BJ65" s="630"/>
    </row>
    <row r="66" spans="2:62" ht="20.25" customHeight="1" x14ac:dyDescent="0.2">
      <c r="B66" s="637"/>
      <c r="C66" s="650"/>
      <c r="D66" s="651"/>
      <c r="E66" s="130"/>
      <c r="F66" s="131">
        <f>C65</f>
        <v>0</v>
      </c>
      <c r="G66" s="130"/>
      <c r="H66" s="131">
        <f>I65</f>
        <v>0</v>
      </c>
      <c r="I66" s="652"/>
      <c r="J66" s="653"/>
      <c r="K66" s="654"/>
      <c r="L66" s="655"/>
      <c r="M66" s="655"/>
      <c r="N66" s="651"/>
      <c r="O66" s="618"/>
      <c r="P66" s="619"/>
      <c r="Q66" s="619"/>
      <c r="R66" s="619"/>
      <c r="S66" s="620"/>
      <c r="T66" s="147" t="s">
        <v>201</v>
      </c>
      <c r="U66" s="148"/>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659">
        <f>IF($BE$3="４週",SUM(W66:AX66),IF($BE$3="暦月",SUM(W66:BA66),""))</f>
        <v>0</v>
      </c>
      <c r="BC66" s="660"/>
      <c r="BD66" s="661">
        <f>IF($BE$3="４週",BB66/4,IF($BE$3="暦月",(BB66/($BE$8/7)),""))</f>
        <v>0</v>
      </c>
      <c r="BE66" s="660"/>
      <c r="BF66" s="656"/>
      <c r="BG66" s="657"/>
      <c r="BH66" s="657"/>
      <c r="BI66" s="657"/>
      <c r="BJ66" s="658"/>
    </row>
    <row r="67" spans="2:62" ht="20.25" customHeight="1" x14ac:dyDescent="0.2">
      <c r="B67" s="604">
        <f>B65+1</f>
        <v>26</v>
      </c>
      <c r="C67" s="606"/>
      <c r="D67" s="607"/>
      <c r="E67" s="130"/>
      <c r="F67" s="131"/>
      <c r="G67" s="130"/>
      <c r="H67" s="131"/>
      <c r="I67" s="610"/>
      <c r="J67" s="611"/>
      <c r="K67" s="614"/>
      <c r="L67" s="615"/>
      <c r="M67" s="615"/>
      <c r="N67" s="607"/>
      <c r="O67" s="618"/>
      <c r="P67" s="619"/>
      <c r="Q67" s="619"/>
      <c r="R67" s="619"/>
      <c r="S67" s="620"/>
      <c r="T67" s="150" t="s">
        <v>198</v>
      </c>
      <c r="U67" s="151"/>
      <c r="V67" s="152"/>
      <c r="W67" s="143"/>
      <c r="X67" s="144"/>
      <c r="Y67" s="144"/>
      <c r="Z67" s="144"/>
      <c r="AA67" s="144"/>
      <c r="AB67" s="144"/>
      <c r="AC67" s="145"/>
      <c r="AD67" s="143"/>
      <c r="AE67" s="144"/>
      <c r="AF67" s="144"/>
      <c r="AG67" s="144"/>
      <c r="AH67" s="144"/>
      <c r="AI67" s="144"/>
      <c r="AJ67" s="145"/>
      <c r="AK67" s="143"/>
      <c r="AL67" s="144"/>
      <c r="AM67" s="144"/>
      <c r="AN67" s="144"/>
      <c r="AO67" s="144"/>
      <c r="AP67" s="144"/>
      <c r="AQ67" s="145"/>
      <c r="AR67" s="143"/>
      <c r="AS67" s="144"/>
      <c r="AT67" s="144"/>
      <c r="AU67" s="144"/>
      <c r="AV67" s="144"/>
      <c r="AW67" s="144"/>
      <c r="AX67" s="145"/>
      <c r="AY67" s="143"/>
      <c r="AZ67" s="144"/>
      <c r="BA67" s="146"/>
      <c r="BB67" s="624"/>
      <c r="BC67" s="625"/>
      <c r="BD67" s="626"/>
      <c r="BE67" s="627"/>
      <c r="BF67" s="628"/>
      <c r="BG67" s="629"/>
      <c r="BH67" s="629"/>
      <c r="BI67" s="629"/>
      <c r="BJ67" s="630"/>
    </row>
    <row r="68" spans="2:62" ht="20.25" customHeight="1" x14ac:dyDescent="0.2">
      <c r="B68" s="637"/>
      <c r="C68" s="650"/>
      <c r="D68" s="651"/>
      <c r="E68" s="130"/>
      <c r="F68" s="131">
        <f>C67</f>
        <v>0</v>
      </c>
      <c r="G68" s="130"/>
      <c r="H68" s="131">
        <f>I67</f>
        <v>0</v>
      </c>
      <c r="I68" s="652"/>
      <c r="J68" s="653"/>
      <c r="K68" s="654"/>
      <c r="L68" s="655"/>
      <c r="M68" s="655"/>
      <c r="N68" s="651"/>
      <c r="O68" s="618"/>
      <c r="P68" s="619"/>
      <c r="Q68" s="619"/>
      <c r="R68" s="619"/>
      <c r="S68" s="620"/>
      <c r="T68" s="147" t="s">
        <v>201</v>
      </c>
      <c r="U68" s="148"/>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659">
        <f>IF($BE$3="４週",SUM(W68:AX68),IF($BE$3="暦月",SUM(W68:BA68),""))</f>
        <v>0</v>
      </c>
      <c r="BC68" s="660"/>
      <c r="BD68" s="661">
        <f>IF($BE$3="４週",BB68/4,IF($BE$3="暦月",(BB68/($BE$8/7)),""))</f>
        <v>0</v>
      </c>
      <c r="BE68" s="660"/>
      <c r="BF68" s="656"/>
      <c r="BG68" s="657"/>
      <c r="BH68" s="657"/>
      <c r="BI68" s="657"/>
      <c r="BJ68" s="658"/>
    </row>
    <row r="69" spans="2:62" ht="20.25" customHeight="1" x14ac:dyDescent="0.2">
      <c r="B69" s="604">
        <f>B67+1</f>
        <v>27</v>
      </c>
      <c r="C69" s="606"/>
      <c r="D69" s="607"/>
      <c r="E69" s="130"/>
      <c r="F69" s="131"/>
      <c r="G69" s="130"/>
      <c r="H69" s="131"/>
      <c r="I69" s="610"/>
      <c r="J69" s="611"/>
      <c r="K69" s="614"/>
      <c r="L69" s="615"/>
      <c r="M69" s="615"/>
      <c r="N69" s="607"/>
      <c r="O69" s="618"/>
      <c r="P69" s="619"/>
      <c r="Q69" s="619"/>
      <c r="R69" s="619"/>
      <c r="S69" s="620"/>
      <c r="T69" s="150" t="s">
        <v>198</v>
      </c>
      <c r="U69" s="151"/>
      <c r="V69" s="152"/>
      <c r="W69" s="143"/>
      <c r="X69" s="144"/>
      <c r="Y69" s="144"/>
      <c r="Z69" s="144"/>
      <c r="AA69" s="144"/>
      <c r="AB69" s="144"/>
      <c r="AC69" s="145"/>
      <c r="AD69" s="143"/>
      <c r="AE69" s="144"/>
      <c r="AF69" s="144"/>
      <c r="AG69" s="144"/>
      <c r="AH69" s="144"/>
      <c r="AI69" s="144"/>
      <c r="AJ69" s="145"/>
      <c r="AK69" s="143"/>
      <c r="AL69" s="144"/>
      <c r="AM69" s="144"/>
      <c r="AN69" s="144"/>
      <c r="AO69" s="144"/>
      <c r="AP69" s="144"/>
      <c r="AQ69" s="145"/>
      <c r="AR69" s="143"/>
      <c r="AS69" s="144"/>
      <c r="AT69" s="144"/>
      <c r="AU69" s="144"/>
      <c r="AV69" s="144"/>
      <c r="AW69" s="144"/>
      <c r="AX69" s="145"/>
      <c r="AY69" s="143"/>
      <c r="AZ69" s="144"/>
      <c r="BA69" s="146"/>
      <c r="BB69" s="624"/>
      <c r="BC69" s="625"/>
      <c r="BD69" s="626"/>
      <c r="BE69" s="627"/>
      <c r="BF69" s="628"/>
      <c r="BG69" s="629"/>
      <c r="BH69" s="629"/>
      <c r="BI69" s="629"/>
      <c r="BJ69" s="630"/>
    </row>
    <row r="70" spans="2:62" ht="20.25" customHeight="1" x14ac:dyDescent="0.2">
      <c r="B70" s="637"/>
      <c r="C70" s="650"/>
      <c r="D70" s="651"/>
      <c r="E70" s="130"/>
      <c r="F70" s="131">
        <f>C69</f>
        <v>0</v>
      </c>
      <c r="G70" s="130"/>
      <c r="H70" s="131">
        <f>I69</f>
        <v>0</v>
      </c>
      <c r="I70" s="652"/>
      <c r="J70" s="653"/>
      <c r="K70" s="654"/>
      <c r="L70" s="655"/>
      <c r="M70" s="655"/>
      <c r="N70" s="651"/>
      <c r="O70" s="618"/>
      <c r="P70" s="619"/>
      <c r="Q70" s="619"/>
      <c r="R70" s="619"/>
      <c r="S70" s="620"/>
      <c r="T70" s="147" t="s">
        <v>201</v>
      </c>
      <c r="U70" s="148"/>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659">
        <f>IF($BE$3="４週",SUM(W70:AX70),IF($BE$3="暦月",SUM(W70:BA70),""))</f>
        <v>0</v>
      </c>
      <c r="BC70" s="660"/>
      <c r="BD70" s="661">
        <f>IF($BE$3="４週",BB70/4,IF($BE$3="暦月",(BB70/($BE$8/7)),""))</f>
        <v>0</v>
      </c>
      <c r="BE70" s="660"/>
      <c r="BF70" s="656"/>
      <c r="BG70" s="657"/>
      <c r="BH70" s="657"/>
      <c r="BI70" s="657"/>
      <c r="BJ70" s="658"/>
    </row>
    <row r="71" spans="2:62" ht="20.25" customHeight="1" x14ac:dyDescent="0.2">
      <c r="B71" s="604">
        <f>B69+1</f>
        <v>28</v>
      </c>
      <c r="C71" s="606"/>
      <c r="D71" s="607"/>
      <c r="E71" s="130"/>
      <c r="F71" s="131"/>
      <c r="G71" s="130"/>
      <c r="H71" s="131"/>
      <c r="I71" s="610"/>
      <c r="J71" s="611"/>
      <c r="K71" s="614"/>
      <c r="L71" s="615"/>
      <c r="M71" s="615"/>
      <c r="N71" s="607"/>
      <c r="O71" s="618"/>
      <c r="P71" s="619"/>
      <c r="Q71" s="619"/>
      <c r="R71" s="619"/>
      <c r="S71" s="620"/>
      <c r="T71" s="150" t="s">
        <v>198</v>
      </c>
      <c r="U71" s="151"/>
      <c r="V71" s="152"/>
      <c r="W71" s="143"/>
      <c r="X71" s="144"/>
      <c r="Y71" s="144"/>
      <c r="Z71" s="144"/>
      <c r="AA71" s="144"/>
      <c r="AB71" s="144"/>
      <c r="AC71" s="145"/>
      <c r="AD71" s="143"/>
      <c r="AE71" s="144"/>
      <c r="AF71" s="144"/>
      <c r="AG71" s="144"/>
      <c r="AH71" s="144"/>
      <c r="AI71" s="144"/>
      <c r="AJ71" s="145"/>
      <c r="AK71" s="143"/>
      <c r="AL71" s="144"/>
      <c r="AM71" s="144"/>
      <c r="AN71" s="144"/>
      <c r="AO71" s="144"/>
      <c r="AP71" s="144"/>
      <c r="AQ71" s="145"/>
      <c r="AR71" s="143"/>
      <c r="AS71" s="144"/>
      <c r="AT71" s="144"/>
      <c r="AU71" s="144"/>
      <c r="AV71" s="144"/>
      <c r="AW71" s="144"/>
      <c r="AX71" s="145"/>
      <c r="AY71" s="143"/>
      <c r="AZ71" s="144"/>
      <c r="BA71" s="146"/>
      <c r="BB71" s="624"/>
      <c r="BC71" s="625"/>
      <c r="BD71" s="626"/>
      <c r="BE71" s="627"/>
      <c r="BF71" s="628"/>
      <c r="BG71" s="629"/>
      <c r="BH71" s="629"/>
      <c r="BI71" s="629"/>
      <c r="BJ71" s="630"/>
    </row>
    <row r="72" spans="2:62" ht="20.25" customHeight="1" x14ac:dyDescent="0.2">
      <c r="B72" s="637"/>
      <c r="C72" s="650"/>
      <c r="D72" s="651"/>
      <c r="E72" s="130"/>
      <c r="F72" s="131">
        <f>C71</f>
        <v>0</v>
      </c>
      <c r="G72" s="130"/>
      <c r="H72" s="131">
        <f>I71</f>
        <v>0</v>
      </c>
      <c r="I72" s="652"/>
      <c r="J72" s="653"/>
      <c r="K72" s="654"/>
      <c r="L72" s="655"/>
      <c r="M72" s="655"/>
      <c r="N72" s="651"/>
      <c r="O72" s="618"/>
      <c r="P72" s="619"/>
      <c r="Q72" s="619"/>
      <c r="R72" s="619"/>
      <c r="S72" s="620"/>
      <c r="T72" s="147" t="s">
        <v>201</v>
      </c>
      <c r="U72" s="148"/>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659">
        <f>IF($BE$3="４週",SUM(W72:AX72),IF($BE$3="暦月",SUM(W72:BA72),""))</f>
        <v>0</v>
      </c>
      <c r="BC72" s="660"/>
      <c r="BD72" s="661">
        <f>IF($BE$3="４週",BB72/4,IF($BE$3="暦月",(BB72/($BE$8/7)),""))</f>
        <v>0</v>
      </c>
      <c r="BE72" s="660"/>
      <c r="BF72" s="656"/>
      <c r="BG72" s="657"/>
      <c r="BH72" s="657"/>
      <c r="BI72" s="657"/>
      <c r="BJ72" s="658"/>
    </row>
    <row r="73" spans="2:62" ht="20.25" customHeight="1" x14ac:dyDescent="0.2">
      <c r="B73" s="604">
        <f>B71+1</f>
        <v>29</v>
      </c>
      <c r="C73" s="606"/>
      <c r="D73" s="607"/>
      <c r="E73" s="130"/>
      <c r="F73" s="131"/>
      <c r="G73" s="130"/>
      <c r="H73" s="131"/>
      <c r="I73" s="610"/>
      <c r="J73" s="611"/>
      <c r="K73" s="614"/>
      <c r="L73" s="615"/>
      <c r="M73" s="615"/>
      <c r="N73" s="607"/>
      <c r="O73" s="618"/>
      <c r="P73" s="619"/>
      <c r="Q73" s="619"/>
      <c r="R73" s="619"/>
      <c r="S73" s="620"/>
      <c r="T73" s="150" t="s">
        <v>198</v>
      </c>
      <c r="U73" s="151"/>
      <c r="V73" s="152"/>
      <c r="W73" s="143"/>
      <c r="X73" s="144"/>
      <c r="Y73" s="144"/>
      <c r="Z73" s="144"/>
      <c r="AA73" s="144"/>
      <c r="AB73" s="144"/>
      <c r="AC73" s="145"/>
      <c r="AD73" s="143"/>
      <c r="AE73" s="144"/>
      <c r="AF73" s="144"/>
      <c r="AG73" s="144"/>
      <c r="AH73" s="144"/>
      <c r="AI73" s="144"/>
      <c r="AJ73" s="145"/>
      <c r="AK73" s="143"/>
      <c r="AL73" s="144"/>
      <c r="AM73" s="144"/>
      <c r="AN73" s="144"/>
      <c r="AO73" s="144"/>
      <c r="AP73" s="144"/>
      <c r="AQ73" s="145"/>
      <c r="AR73" s="143"/>
      <c r="AS73" s="144"/>
      <c r="AT73" s="144"/>
      <c r="AU73" s="144"/>
      <c r="AV73" s="144"/>
      <c r="AW73" s="144"/>
      <c r="AX73" s="145"/>
      <c r="AY73" s="143"/>
      <c r="AZ73" s="144"/>
      <c r="BA73" s="146"/>
      <c r="BB73" s="624"/>
      <c r="BC73" s="625"/>
      <c r="BD73" s="626"/>
      <c r="BE73" s="627"/>
      <c r="BF73" s="628"/>
      <c r="BG73" s="629"/>
      <c r="BH73" s="629"/>
      <c r="BI73" s="629"/>
      <c r="BJ73" s="630"/>
    </row>
    <row r="74" spans="2:62" ht="20.25" customHeight="1" x14ac:dyDescent="0.2">
      <c r="B74" s="637"/>
      <c r="C74" s="638"/>
      <c r="D74" s="639"/>
      <c r="E74" s="153"/>
      <c r="F74" s="154">
        <f>C73</f>
        <v>0</v>
      </c>
      <c r="G74" s="153"/>
      <c r="H74" s="154">
        <f>I73</f>
        <v>0</v>
      </c>
      <c r="I74" s="640"/>
      <c r="J74" s="641"/>
      <c r="K74" s="642"/>
      <c r="L74" s="643"/>
      <c r="M74" s="643"/>
      <c r="N74" s="639"/>
      <c r="O74" s="618"/>
      <c r="P74" s="619"/>
      <c r="Q74" s="619"/>
      <c r="R74" s="619"/>
      <c r="S74" s="620"/>
      <c r="T74" s="147" t="s">
        <v>201</v>
      </c>
      <c r="U74" s="148"/>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647">
        <f>IF($BE$3="４週",SUM(W74:AX74),IF($BE$3="暦月",SUM(W74:BA74),""))</f>
        <v>0</v>
      </c>
      <c r="BC74" s="648"/>
      <c r="BD74" s="649">
        <f>IF($BE$3="４週",BB74/4,IF($BE$3="暦月",(BB74/($BE$8/7)),""))</f>
        <v>0</v>
      </c>
      <c r="BE74" s="648"/>
      <c r="BF74" s="644"/>
      <c r="BG74" s="645"/>
      <c r="BH74" s="645"/>
      <c r="BI74" s="645"/>
      <c r="BJ74" s="646"/>
    </row>
    <row r="75" spans="2:62" ht="20.25" customHeight="1" x14ac:dyDescent="0.2">
      <c r="B75" s="604">
        <f>B73+1</f>
        <v>30</v>
      </c>
      <c r="C75" s="606"/>
      <c r="D75" s="607"/>
      <c r="E75" s="130"/>
      <c r="F75" s="131"/>
      <c r="G75" s="130"/>
      <c r="H75" s="131"/>
      <c r="I75" s="610"/>
      <c r="J75" s="611"/>
      <c r="K75" s="614"/>
      <c r="L75" s="615"/>
      <c r="M75" s="615"/>
      <c r="N75" s="607"/>
      <c r="O75" s="618"/>
      <c r="P75" s="619"/>
      <c r="Q75" s="619"/>
      <c r="R75" s="619"/>
      <c r="S75" s="620"/>
      <c r="T75" s="150" t="s">
        <v>198</v>
      </c>
      <c r="U75" s="151"/>
      <c r="V75" s="152"/>
      <c r="W75" s="143"/>
      <c r="X75" s="144"/>
      <c r="Y75" s="144"/>
      <c r="Z75" s="144"/>
      <c r="AA75" s="144"/>
      <c r="AB75" s="144"/>
      <c r="AC75" s="145"/>
      <c r="AD75" s="143"/>
      <c r="AE75" s="144"/>
      <c r="AF75" s="144"/>
      <c r="AG75" s="144"/>
      <c r="AH75" s="144"/>
      <c r="AI75" s="144"/>
      <c r="AJ75" s="145"/>
      <c r="AK75" s="143"/>
      <c r="AL75" s="144"/>
      <c r="AM75" s="144"/>
      <c r="AN75" s="144"/>
      <c r="AO75" s="144"/>
      <c r="AP75" s="144"/>
      <c r="AQ75" s="145"/>
      <c r="AR75" s="143"/>
      <c r="AS75" s="144"/>
      <c r="AT75" s="144"/>
      <c r="AU75" s="144"/>
      <c r="AV75" s="144"/>
      <c r="AW75" s="144"/>
      <c r="AX75" s="145"/>
      <c r="AY75" s="143"/>
      <c r="AZ75" s="144"/>
      <c r="BA75" s="146"/>
      <c r="BB75" s="624"/>
      <c r="BC75" s="625"/>
      <c r="BD75" s="626"/>
      <c r="BE75" s="627"/>
      <c r="BF75" s="628"/>
      <c r="BG75" s="629"/>
      <c r="BH75" s="629"/>
      <c r="BI75" s="629"/>
      <c r="BJ75" s="630"/>
    </row>
    <row r="76" spans="2:62" ht="20.25" customHeight="1" x14ac:dyDescent="0.2">
      <c r="B76" s="637"/>
      <c r="C76" s="638"/>
      <c r="D76" s="639"/>
      <c r="E76" s="153"/>
      <c r="F76" s="154">
        <f>C75</f>
        <v>0</v>
      </c>
      <c r="G76" s="153"/>
      <c r="H76" s="154">
        <f>I75</f>
        <v>0</v>
      </c>
      <c r="I76" s="640"/>
      <c r="J76" s="641"/>
      <c r="K76" s="642"/>
      <c r="L76" s="643"/>
      <c r="M76" s="643"/>
      <c r="N76" s="639"/>
      <c r="O76" s="618"/>
      <c r="P76" s="619"/>
      <c r="Q76" s="619"/>
      <c r="R76" s="619"/>
      <c r="S76" s="620"/>
      <c r="T76" s="147" t="s">
        <v>201</v>
      </c>
      <c r="U76" s="148"/>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647">
        <f>IF($BE$3="４週",SUM(W76:AX76),IF($BE$3="暦月",SUM(W76:BA76),""))</f>
        <v>0</v>
      </c>
      <c r="BC76" s="648"/>
      <c r="BD76" s="649">
        <f>IF($BE$3="４週",BB76/4,IF($BE$3="暦月",(BB76/($BE$8/7)),""))</f>
        <v>0</v>
      </c>
      <c r="BE76" s="648"/>
      <c r="BF76" s="644"/>
      <c r="BG76" s="645"/>
      <c r="BH76" s="645"/>
      <c r="BI76" s="645"/>
      <c r="BJ76" s="646"/>
    </row>
    <row r="77" spans="2:62" ht="20.25" customHeight="1" x14ac:dyDescent="0.2">
      <c r="B77" s="604">
        <f>B75+1</f>
        <v>31</v>
      </c>
      <c r="C77" s="606"/>
      <c r="D77" s="607"/>
      <c r="E77" s="130"/>
      <c r="F77" s="131"/>
      <c r="G77" s="130"/>
      <c r="H77" s="131"/>
      <c r="I77" s="610"/>
      <c r="J77" s="611"/>
      <c r="K77" s="614"/>
      <c r="L77" s="615"/>
      <c r="M77" s="615"/>
      <c r="N77" s="607"/>
      <c r="O77" s="618"/>
      <c r="P77" s="619"/>
      <c r="Q77" s="619"/>
      <c r="R77" s="619"/>
      <c r="S77" s="620"/>
      <c r="T77" s="150" t="s">
        <v>198</v>
      </c>
      <c r="U77" s="151"/>
      <c r="V77" s="152"/>
      <c r="W77" s="143"/>
      <c r="X77" s="144"/>
      <c r="Y77" s="144"/>
      <c r="Z77" s="144"/>
      <c r="AA77" s="144"/>
      <c r="AB77" s="144"/>
      <c r="AC77" s="145"/>
      <c r="AD77" s="143"/>
      <c r="AE77" s="144"/>
      <c r="AF77" s="144"/>
      <c r="AG77" s="144"/>
      <c r="AH77" s="144"/>
      <c r="AI77" s="144"/>
      <c r="AJ77" s="145"/>
      <c r="AK77" s="143"/>
      <c r="AL77" s="144"/>
      <c r="AM77" s="144"/>
      <c r="AN77" s="144"/>
      <c r="AO77" s="144"/>
      <c r="AP77" s="144"/>
      <c r="AQ77" s="145"/>
      <c r="AR77" s="143"/>
      <c r="AS77" s="144"/>
      <c r="AT77" s="144"/>
      <c r="AU77" s="144"/>
      <c r="AV77" s="144"/>
      <c r="AW77" s="144"/>
      <c r="AX77" s="145"/>
      <c r="AY77" s="143"/>
      <c r="AZ77" s="144"/>
      <c r="BA77" s="146"/>
      <c r="BB77" s="624"/>
      <c r="BC77" s="625"/>
      <c r="BD77" s="626"/>
      <c r="BE77" s="627"/>
      <c r="BF77" s="628"/>
      <c r="BG77" s="629"/>
      <c r="BH77" s="629"/>
      <c r="BI77" s="629"/>
      <c r="BJ77" s="630"/>
    </row>
    <row r="78" spans="2:62" ht="20.25" customHeight="1" x14ac:dyDescent="0.2">
      <c r="B78" s="637"/>
      <c r="C78" s="638"/>
      <c r="D78" s="639"/>
      <c r="E78" s="153"/>
      <c r="F78" s="154">
        <f>C77</f>
        <v>0</v>
      </c>
      <c r="G78" s="153"/>
      <c r="H78" s="154">
        <f>I77</f>
        <v>0</v>
      </c>
      <c r="I78" s="640"/>
      <c r="J78" s="641"/>
      <c r="K78" s="642"/>
      <c r="L78" s="643"/>
      <c r="M78" s="643"/>
      <c r="N78" s="639"/>
      <c r="O78" s="618"/>
      <c r="P78" s="619"/>
      <c r="Q78" s="619"/>
      <c r="R78" s="619"/>
      <c r="S78" s="620"/>
      <c r="T78" s="147" t="s">
        <v>201</v>
      </c>
      <c r="U78" s="148"/>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647">
        <f>IF($BE$3="４週",SUM(W78:AX78),IF($BE$3="暦月",SUM(W78:BA78),""))</f>
        <v>0</v>
      </c>
      <c r="BC78" s="648"/>
      <c r="BD78" s="649">
        <f>IF($BE$3="４週",BB78/4,IF($BE$3="暦月",(BB78/($BE$8/7)),""))</f>
        <v>0</v>
      </c>
      <c r="BE78" s="648"/>
      <c r="BF78" s="644"/>
      <c r="BG78" s="645"/>
      <c r="BH78" s="645"/>
      <c r="BI78" s="645"/>
      <c r="BJ78" s="646"/>
    </row>
    <row r="79" spans="2:62" ht="20.25" customHeight="1" x14ac:dyDescent="0.2">
      <c r="B79" s="604">
        <f>B77+1</f>
        <v>32</v>
      </c>
      <c r="C79" s="606"/>
      <c r="D79" s="607"/>
      <c r="E79" s="130"/>
      <c r="F79" s="131"/>
      <c r="G79" s="130"/>
      <c r="H79" s="131"/>
      <c r="I79" s="610"/>
      <c r="J79" s="611"/>
      <c r="K79" s="614"/>
      <c r="L79" s="615"/>
      <c r="M79" s="615"/>
      <c r="N79" s="607"/>
      <c r="O79" s="618"/>
      <c r="P79" s="619"/>
      <c r="Q79" s="619"/>
      <c r="R79" s="619"/>
      <c r="S79" s="620"/>
      <c r="T79" s="150" t="s">
        <v>198</v>
      </c>
      <c r="U79" s="151"/>
      <c r="V79" s="152"/>
      <c r="W79" s="143"/>
      <c r="X79" s="144"/>
      <c r="Y79" s="144"/>
      <c r="Z79" s="144"/>
      <c r="AA79" s="144"/>
      <c r="AB79" s="144"/>
      <c r="AC79" s="145"/>
      <c r="AD79" s="143"/>
      <c r="AE79" s="144"/>
      <c r="AF79" s="144"/>
      <c r="AG79" s="144"/>
      <c r="AH79" s="144"/>
      <c r="AI79" s="144"/>
      <c r="AJ79" s="145"/>
      <c r="AK79" s="143"/>
      <c r="AL79" s="144"/>
      <c r="AM79" s="144"/>
      <c r="AN79" s="144"/>
      <c r="AO79" s="144"/>
      <c r="AP79" s="144"/>
      <c r="AQ79" s="145"/>
      <c r="AR79" s="143"/>
      <c r="AS79" s="144"/>
      <c r="AT79" s="144"/>
      <c r="AU79" s="144"/>
      <c r="AV79" s="144"/>
      <c r="AW79" s="144"/>
      <c r="AX79" s="145"/>
      <c r="AY79" s="143"/>
      <c r="AZ79" s="144"/>
      <c r="BA79" s="146"/>
      <c r="BB79" s="624"/>
      <c r="BC79" s="625"/>
      <c r="BD79" s="626"/>
      <c r="BE79" s="627"/>
      <c r="BF79" s="628"/>
      <c r="BG79" s="629"/>
      <c r="BH79" s="629"/>
      <c r="BI79" s="629"/>
      <c r="BJ79" s="630"/>
    </row>
    <row r="80" spans="2:62" ht="20.25" customHeight="1" x14ac:dyDescent="0.2">
      <c r="B80" s="637"/>
      <c r="C80" s="638"/>
      <c r="D80" s="639"/>
      <c r="E80" s="153"/>
      <c r="F80" s="154">
        <f>C79</f>
        <v>0</v>
      </c>
      <c r="G80" s="153"/>
      <c r="H80" s="154">
        <f>I79</f>
        <v>0</v>
      </c>
      <c r="I80" s="640"/>
      <c r="J80" s="641"/>
      <c r="K80" s="642"/>
      <c r="L80" s="643"/>
      <c r="M80" s="643"/>
      <c r="N80" s="639"/>
      <c r="O80" s="618"/>
      <c r="P80" s="619"/>
      <c r="Q80" s="619"/>
      <c r="R80" s="619"/>
      <c r="S80" s="620"/>
      <c r="T80" s="147" t="s">
        <v>201</v>
      </c>
      <c r="U80" s="148"/>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647">
        <f>IF($BE$3="４週",SUM(W80:AX80),IF($BE$3="暦月",SUM(W80:BA80),""))</f>
        <v>0</v>
      </c>
      <c r="BC80" s="648"/>
      <c r="BD80" s="649">
        <f>IF($BE$3="４週",BB80/4,IF($BE$3="暦月",(BB80/($BE$8/7)),""))</f>
        <v>0</v>
      </c>
      <c r="BE80" s="648"/>
      <c r="BF80" s="644"/>
      <c r="BG80" s="645"/>
      <c r="BH80" s="645"/>
      <c r="BI80" s="645"/>
      <c r="BJ80" s="646"/>
    </row>
    <row r="81" spans="2:62" ht="20.25" customHeight="1" x14ac:dyDescent="0.2">
      <c r="B81" s="604">
        <f>B79+1</f>
        <v>33</v>
      </c>
      <c r="C81" s="606"/>
      <c r="D81" s="607"/>
      <c r="E81" s="130"/>
      <c r="F81" s="131"/>
      <c r="G81" s="130"/>
      <c r="H81" s="131"/>
      <c r="I81" s="610"/>
      <c r="J81" s="611"/>
      <c r="K81" s="614"/>
      <c r="L81" s="615"/>
      <c r="M81" s="615"/>
      <c r="N81" s="607"/>
      <c r="O81" s="618"/>
      <c r="P81" s="619"/>
      <c r="Q81" s="619"/>
      <c r="R81" s="619"/>
      <c r="S81" s="620"/>
      <c r="T81" s="150" t="s">
        <v>198</v>
      </c>
      <c r="U81" s="151"/>
      <c r="V81" s="152"/>
      <c r="W81" s="143"/>
      <c r="X81" s="144"/>
      <c r="Y81" s="144"/>
      <c r="Z81" s="144"/>
      <c r="AA81" s="144"/>
      <c r="AB81" s="144"/>
      <c r="AC81" s="145"/>
      <c r="AD81" s="143"/>
      <c r="AE81" s="144"/>
      <c r="AF81" s="144"/>
      <c r="AG81" s="144"/>
      <c r="AH81" s="144"/>
      <c r="AI81" s="144"/>
      <c r="AJ81" s="145"/>
      <c r="AK81" s="143"/>
      <c r="AL81" s="144"/>
      <c r="AM81" s="144"/>
      <c r="AN81" s="144"/>
      <c r="AO81" s="144"/>
      <c r="AP81" s="144"/>
      <c r="AQ81" s="145"/>
      <c r="AR81" s="143"/>
      <c r="AS81" s="144"/>
      <c r="AT81" s="144"/>
      <c r="AU81" s="144"/>
      <c r="AV81" s="144"/>
      <c r="AW81" s="144"/>
      <c r="AX81" s="145"/>
      <c r="AY81" s="143"/>
      <c r="AZ81" s="144"/>
      <c r="BA81" s="146"/>
      <c r="BB81" s="624"/>
      <c r="BC81" s="625"/>
      <c r="BD81" s="626"/>
      <c r="BE81" s="627"/>
      <c r="BF81" s="628"/>
      <c r="BG81" s="629"/>
      <c r="BH81" s="629"/>
      <c r="BI81" s="629"/>
      <c r="BJ81" s="630"/>
    </row>
    <row r="82" spans="2:62" ht="20.25" customHeight="1" x14ac:dyDescent="0.2">
      <c r="B82" s="637"/>
      <c r="C82" s="638"/>
      <c r="D82" s="639"/>
      <c r="E82" s="153"/>
      <c r="F82" s="154">
        <f>C81</f>
        <v>0</v>
      </c>
      <c r="G82" s="153"/>
      <c r="H82" s="154">
        <f>I81</f>
        <v>0</v>
      </c>
      <c r="I82" s="640"/>
      <c r="J82" s="641"/>
      <c r="K82" s="642"/>
      <c r="L82" s="643"/>
      <c r="M82" s="643"/>
      <c r="N82" s="639"/>
      <c r="O82" s="618"/>
      <c r="P82" s="619"/>
      <c r="Q82" s="619"/>
      <c r="R82" s="619"/>
      <c r="S82" s="620"/>
      <c r="T82" s="147" t="s">
        <v>201</v>
      </c>
      <c r="U82" s="148"/>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647">
        <f>IF($BE$3="４週",SUM(W82:AX82),IF($BE$3="暦月",SUM(W82:BA82),""))</f>
        <v>0</v>
      </c>
      <c r="BC82" s="648"/>
      <c r="BD82" s="649">
        <f>IF($BE$3="４週",BB82/4,IF($BE$3="暦月",(BB82/($BE$8/7)),""))</f>
        <v>0</v>
      </c>
      <c r="BE82" s="648"/>
      <c r="BF82" s="644"/>
      <c r="BG82" s="645"/>
      <c r="BH82" s="645"/>
      <c r="BI82" s="645"/>
      <c r="BJ82" s="646"/>
    </row>
    <row r="83" spans="2:62" ht="20.25" customHeight="1" x14ac:dyDescent="0.2">
      <c r="B83" s="604">
        <f>B81+1</f>
        <v>34</v>
      </c>
      <c r="C83" s="606"/>
      <c r="D83" s="607"/>
      <c r="E83" s="130"/>
      <c r="F83" s="131"/>
      <c r="G83" s="130"/>
      <c r="H83" s="131"/>
      <c r="I83" s="610"/>
      <c r="J83" s="611"/>
      <c r="K83" s="614"/>
      <c r="L83" s="615"/>
      <c r="M83" s="615"/>
      <c r="N83" s="607"/>
      <c r="O83" s="618"/>
      <c r="P83" s="619"/>
      <c r="Q83" s="619"/>
      <c r="R83" s="619"/>
      <c r="S83" s="620"/>
      <c r="T83" s="150" t="s">
        <v>198</v>
      </c>
      <c r="U83" s="151"/>
      <c r="V83" s="152"/>
      <c r="W83" s="143"/>
      <c r="X83" s="144"/>
      <c r="Y83" s="144"/>
      <c r="Z83" s="144"/>
      <c r="AA83" s="144"/>
      <c r="AB83" s="144"/>
      <c r="AC83" s="145"/>
      <c r="AD83" s="143"/>
      <c r="AE83" s="144"/>
      <c r="AF83" s="144"/>
      <c r="AG83" s="144"/>
      <c r="AH83" s="144"/>
      <c r="AI83" s="144"/>
      <c r="AJ83" s="145"/>
      <c r="AK83" s="143"/>
      <c r="AL83" s="144"/>
      <c r="AM83" s="144"/>
      <c r="AN83" s="144"/>
      <c r="AO83" s="144"/>
      <c r="AP83" s="144"/>
      <c r="AQ83" s="145"/>
      <c r="AR83" s="143"/>
      <c r="AS83" s="144"/>
      <c r="AT83" s="144"/>
      <c r="AU83" s="144"/>
      <c r="AV83" s="144"/>
      <c r="AW83" s="144"/>
      <c r="AX83" s="145"/>
      <c r="AY83" s="143"/>
      <c r="AZ83" s="144"/>
      <c r="BA83" s="146"/>
      <c r="BB83" s="624"/>
      <c r="BC83" s="625"/>
      <c r="BD83" s="626"/>
      <c r="BE83" s="627"/>
      <c r="BF83" s="628"/>
      <c r="BG83" s="629"/>
      <c r="BH83" s="629"/>
      <c r="BI83" s="629"/>
      <c r="BJ83" s="630"/>
    </row>
    <row r="84" spans="2:62" ht="20.25" customHeight="1" x14ac:dyDescent="0.2">
      <c r="B84" s="637"/>
      <c r="C84" s="638"/>
      <c r="D84" s="639"/>
      <c r="E84" s="153"/>
      <c r="F84" s="154">
        <f>C83</f>
        <v>0</v>
      </c>
      <c r="G84" s="153"/>
      <c r="H84" s="154">
        <f>I83</f>
        <v>0</v>
      </c>
      <c r="I84" s="640"/>
      <c r="J84" s="641"/>
      <c r="K84" s="642"/>
      <c r="L84" s="643"/>
      <c r="M84" s="643"/>
      <c r="N84" s="639"/>
      <c r="O84" s="618"/>
      <c r="P84" s="619"/>
      <c r="Q84" s="619"/>
      <c r="R84" s="619"/>
      <c r="S84" s="620"/>
      <c r="T84" s="147" t="s">
        <v>201</v>
      </c>
      <c r="U84" s="148"/>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647">
        <f>IF($BE$3="４週",SUM(W84:AX84),IF($BE$3="暦月",SUM(W84:BA84),""))</f>
        <v>0</v>
      </c>
      <c r="BC84" s="648"/>
      <c r="BD84" s="649">
        <f>IF($BE$3="４週",BB84/4,IF($BE$3="暦月",(BB84/($BE$8/7)),""))</f>
        <v>0</v>
      </c>
      <c r="BE84" s="648"/>
      <c r="BF84" s="644"/>
      <c r="BG84" s="645"/>
      <c r="BH84" s="645"/>
      <c r="BI84" s="645"/>
      <c r="BJ84" s="646"/>
    </row>
    <row r="85" spans="2:62" ht="20.25" customHeight="1" x14ac:dyDescent="0.2">
      <c r="B85" s="604">
        <f>B83+1</f>
        <v>35</v>
      </c>
      <c r="C85" s="606"/>
      <c r="D85" s="607"/>
      <c r="E85" s="130"/>
      <c r="F85" s="131"/>
      <c r="G85" s="130"/>
      <c r="H85" s="131"/>
      <c r="I85" s="610"/>
      <c r="J85" s="611"/>
      <c r="K85" s="614"/>
      <c r="L85" s="615"/>
      <c r="M85" s="615"/>
      <c r="N85" s="607"/>
      <c r="O85" s="618"/>
      <c r="P85" s="619"/>
      <c r="Q85" s="619"/>
      <c r="R85" s="619"/>
      <c r="S85" s="620"/>
      <c r="T85" s="150" t="s">
        <v>198</v>
      </c>
      <c r="U85" s="151"/>
      <c r="V85" s="152"/>
      <c r="W85" s="143"/>
      <c r="X85" s="144"/>
      <c r="Y85" s="144"/>
      <c r="Z85" s="144"/>
      <c r="AA85" s="144"/>
      <c r="AB85" s="144"/>
      <c r="AC85" s="145"/>
      <c r="AD85" s="143"/>
      <c r="AE85" s="144"/>
      <c r="AF85" s="144"/>
      <c r="AG85" s="144"/>
      <c r="AH85" s="144"/>
      <c r="AI85" s="144"/>
      <c r="AJ85" s="145"/>
      <c r="AK85" s="143"/>
      <c r="AL85" s="144"/>
      <c r="AM85" s="144"/>
      <c r="AN85" s="144"/>
      <c r="AO85" s="144"/>
      <c r="AP85" s="144"/>
      <c r="AQ85" s="145"/>
      <c r="AR85" s="143"/>
      <c r="AS85" s="144"/>
      <c r="AT85" s="144"/>
      <c r="AU85" s="144"/>
      <c r="AV85" s="144"/>
      <c r="AW85" s="144"/>
      <c r="AX85" s="145"/>
      <c r="AY85" s="143"/>
      <c r="AZ85" s="144"/>
      <c r="BA85" s="146"/>
      <c r="BB85" s="624"/>
      <c r="BC85" s="625"/>
      <c r="BD85" s="626"/>
      <c r="BE85" s="627"/>
      <c r="BF85" s="628"/>
      <c r="BG85" s="629"/>
      <c r="BH85" s="629"/>
      <c r="BI85" s="629"/>
      <c r="BJ85" s="630"/>
    </row>
    <row r="86" spans="2:62" ht="20.25" customHeight="1" x14ac:dyDescent="0.2">
      <c r="B86" s="637"/>
      <c r="C86" s="638"/>
      <c r="D86" s="639"/>
      <c r="E86" s="153"/>
      <c r="F86" s="154">
        <f>C85</f>
        <v>0</v>
      </c>
      <c r="G86" s="153"/>
      <c r="H86" s="154">
        <f>I85</f>
        <v>0</v>
      </c>
      <c r="I86" s="640"/>
      <c r="J86" s="641"/>
      <c r="K86" s="642"/>
      <c r="L86" s="643"/>
      <c r="M86" s="643"/>
      <c r="N86" s="639"/>
      <c r="O86" s="618"/>
      <c r="P86" s="619"/>
      <c r="Q86" s="619"/>
      <c r="R86" s="619"/>
      <c r="S86" s="620"/>
      <c r="T86" s="147" t="s">
        <v>201</v>
      </c>
      <c r="U86" s="148"/>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647">
        <f>IF($BE$3="４週",SUM(W86:AX86),IF($BE$3="暦月",SUM(W86:BA86),""))</f>
        <v>0</v>
      </c>
      <c r="BC86" s="648"/>
      <c r="BD86" s="649">
        <f>IF($BE$3="４週",BB86/4,IF($BE$3="暦月",(BB86/($BE$8/7)),""))</f>
        <v>0</v>
      </c>
      <c r="BE86" s="648"/>
      <c r="BF86" s="644"/>
      <c r="BG86" s="645"/>
      <c r="BH86" s="645"/>
      <c r="BI86" s="645"/>
      <c r="BJ86" s="646"/>
    </row>
    <row r="87" spans="2:62" ht="20.25" customHeight="1" x14ac:dyDescent="0.2">
      <c r="B87" s="604">
        <f>B85+1</f>
        <v>36</v>
      </c>
      <c r="C87" s="606"/>
      <c r="D87" s="607"/>
      <c r="E87" s="130"/>
      <c r="F87" s="131"/>
      <c r="G87" s="130"/>
      <c r="H87" s="131"/>
      <c r="I87" s="610"/>
      <c r="J87" s="611"/>
      <c r="K87" s="614"/>
      <c r="L87" s="615"/>
      <c r="M87" s="615"/>
      <c r="N87" s="607"/>
      <c r="O87" s="618"/>
      <c r="P87" s="619"/>
      <c r="Q87" s="619"/>
      <c r="R87" s="619"/>
      <c r="S87" s="620"/>
      <c r="T87" s="150" t="s">
        <v>198</v>
      </c>
      <c r="U87" s="151"/>
      <c r="V87" s="152"/>
      <c r="W87" s="143"/>
      <c r="X87" s="144"/>
      <c r="Y87" s="144"/>
      <c r="Z87" s="144"/>
      <c r="AA87" s="144"/>
      <c r="AB87" s="144"/>
      <c r="AC87" s="145"/>
      <c r="AD87" s="143"/>
      <c r="AE87" s="144"/>
      <c r="AF87" s="144"/>
      <c r="AG87" s="144"/>
      <c r="AH87" s="144"/>
      <c r="AI87" s="144"/>
      <c r="AJ87" s="145"/>
      <c r="AK87" s="143"/>
      <c r="AL87" s="144"/>
      <c r="AM87" s="144"/>
      <c r="AN87" s="144"/>
      <c r="AO87" s="144"/>
      <c r="AP87" s="144"/>
      <c r="AQ87" s="145"/>
      <c r="AR87" s="143"/>
      <c r="AS87" s="144"/>
      <c r="AT87" s="144"/>
      <c r="AU87" s="144"/>
      <c r="AV87" s="144"/>
      <c r="AW87" s="144"/>
      <c r="AX87" s="145"/>
      <c r="AY87" s="143"/>
      <c r="AZ87" s="144"/>
      <c r="BA87" s="146"/>
      <c r="BB87" s="624"/>
      <c r="BC87" s="625"/>
      <c r="BD87" s="626"/>
      <c r="BE87" s="627"/>
      <c r="BF87" s="628"/>
      <c r="BG87" s="629"/>
      <c r="BH87" s="629"/>
      <c r="BI87" s="629"/>
      <c r="BJ87" s="630"/>
    </row>
    <row r="88" spans="2:62" ht="20.25" customHeight="1" x14ac:dyDescent="0.2">
      <c r="B88" s="637"/>
      <c r="C88" s="638"/>
      <c r="D88" s="639"/>
      <c r="E88" s="153"/>
      <c r="F88" s="154">
        <f>C87</f>
        <v>0</v>
      </c>
      <c r="G88" s="153"/>
      <c r="H88" s="154">
        <f>I87</f>
        <v>0</v>
      </c>
      <c r="I88" s="640"/>
      <c r="J88" s="641"/>
      <c r="K88" s="642"/>
      <c r="L88" s="643"/>
      <c r="M88" s="643"/>
      <c r="N88" s="639"/>
      <c r="O88" s="618"/>
      <c r="P88" s="619"/>
      <c r="Q88" s="619"/>
      <c r="R88" s="619"/>
      <c r="S88" s="620"/>
      <c r="T88" s="147" t="s">
        <v>201</v>
      </c>
      <c r="U88" s="148"/>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647">
        <f>IF($BE$3="４週",SUM(W88:AX88),IF($BE$3="暦月",SUM(W88:BA88),""))</f>
        <v>0</v>
      </c>
      <c r="BC88" s="648"/>
      <c r="BD88" s="649">
        <f>IF($BE$3="４週",BB88/4,IF($BE$3="暦月",(BB88/($BE$8/7)),""))</f>
        <v>0</v>
      </c>
      <c r="BE88" s="648"/>
      <c r="BF88" s="644"/>
      <c r="BG88" s="645"/>
      <c r="BH88" s="645"/>
      <c r="BI88" s="645"/>
      <c r="BJ88" s="646"/>
    </row>
    <row r="89" spans="2:62" ht="20.25" customHeight="1" x14ac:dyDescent="0.2">
      <c r="B89" s="604">
        <f>B87+1</f>
        <v>37</v>
      </c>
      <c r="C89" s="606"/>
      <c r="D89" s="607"/>
      <c r="E89" s="130"/>
      <c r="F89" s="131"/>
      <c r="G89" s="130"/>
      <c r="H89" s="131"/>
      <c r="I89" s="610"/>
      <c r="J89" s="611"/>
      <c r="K89" s="614"/>
      <c r="L89" s="615"/>
      <c r="M89" s="615"/>
      <c r="N89" s="607"/>
      <c r="O89" s="618"/>
      <c r="P89" s="619"/>
      <c r="Q89" s="619"/>
      <c r="R89" s="619"/>
      <c r="S89" s="620"/>
      <c r="T89" s="150" t="s">
        <v>198</v>
      </c>
      <c r="U89" s="151"/>
      <c r="V89" s="152"/>
      <c r="W89" s="143"/>
      <c r="X89" s="144"/>
      <c r="Y89" s="144"/>
      <c r="Z89" s="144"/>
      <c r="AA89" s="144"/>
      <c r="AB89" s="144"/>
      <c r="AC89" s="145"/>
      <c r="AD89" s="143"/>
      <c r="AE89" s="144"/>
      <c r="AF89" s="144"/>
      <c r="AG89" s="144"/>
      <c r="AH89" s="144"/>
      <c r="AI89" s="144"/>
      <c r="AJ89" s="145"/>
      <c r="AK89" s="143"/>
      <c r="AL89" s="144"/>
      <c r="AM89" s="144"/>
      <c r="AN89" s="144"/>
      <c r="AO89" s="144"/>
      <c r="AP89" s="144"/>
      <c r="AQ89" s="145"/>
      <c r="AR89" s="143"/>
      <c r="AS89" s="144"/>
      <c r="AT89" s="144"/>
      <c r="AU89" s="144"/>
      <c r="AV89" s="144"/>
      <c r="AW89" s="144"/>
      <c r="AX89" s="145"/>
      <c r="AY89" s="143"/>
      <c r="AZ89" s="144"/>
      <c r="BA89" s="146"/>
      <c r="BB89" s="624"/>
      <c r="BC89" s="625"/>
      <c r="BD89" s="626"/>
      <c r="BE89" s="627"/>
      <c r="BF89" s="628"/>
      <c r="BG89" s="629"/>
      <c r="BH89" s="629"/>
      <c r="BI89" s="629"/>
      <c r="BJ89" s="630"/>
    </row>
    <row r="90" spans="2:62" ht="20.25" customHeight="1" x14ac:dyDescent="0.2">
      <c r="B90" s="637"/>
      <c r="C90" s="638"/>
      <c r="D90" s="639"/>
      <c r="E90" s="153"/>
      <c r="F90" s="154">
        <f>C89</f>
        <v>0</v>
      </c>
      <c r="G90" s="153"/>
      <c r="H90" s="154">
        <f>I89</f>
        <v>0</v>
      </c>
      <c r="I90" s="640"/>
      <c r="J90" s="641"/>
      <c r="K90" s="642"/>
      <c r="L90" s="643"/>
      <c r="M90" s="643"/>
      <c r="N90" s="639"/>
      <c r="O90" s="618"/>
      <c r="P90" s="619"/>
      <c r="Q90" s="619"/>
      <c r="R90" s="619"/>
      <c r="S90" s="620"/>
      <c r="T90" s="147" t="s">
        <v>201</v>
      </c>
      <c r="U90" s="148"/>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647">
        <f>IF($BE$3="４週",SUM(W90:AX90),IF($BE$3="暦月",SUM(W90:BA90),""))</f>
        <v>0</v>
      </c>
      <c r="BC90" s="648"/>
      <c r="BD90" s="649">
        <f>IF($BE$3="４週",BB90/4,IF($BE$3="暦月",(BB90/($BE$8/7)),""))</f>
        <v>0</v>
      </c>
      <c r="BE90" s="648"/>
      <c r="BF90" s="644"/>
      <c r="BG90" s="645"/>
      <c r="BH90" s="645"/>
      <c r="BI90" s="645"/>
      <c r="BJ90" s="646"/>
    </row>
    <row r="91" spans="2:62" ht="20.25" customHeight="1" x14ac:dyDescent="0.2">
      <c r="B91" s="604">
        <f>B89+1</f>
        <v>38</v>
      </c>
      <c r="C91" s="606"/>
      <c r="D91" s="607"/>
      <c r="E91" s="130"/>
      <c r="F91" s="131"/>
      <c r="G91" s="130"/>
      <c r="H91" s="131"/>
      <c r="I91" s="610"/>
      <c r="J91" s="611"/>
      <c r="K91" s="614"/>
      <c r="L91" s="615"/>
      <c r="M91" s="615"/>
      <c r="N91" s="607"/>
      <c r="O91" s="618"/>
      <c r="P91" s="619"/>
      <c r="Q91" s="619"/>
      <c r="R91" s="619"/>
      <c r="S91" s="620"/>
      <c r="T91" s="150" t="s">
        <v>198</v>
      </c>
      <c r="U91" s="151"/>
      <c r="V91" s="152"/>
      <c r="W91" s="143"/>
      <c r="X91" s="144"/>
      <c r="Y91" s="144"/>
      <c r="Z91" s="144"/>
      <c r="AA91" s="144"/>
      <c r="AB91" s="144"/>
      <c r="AC91" s="145"/>
      <c r="AD91" s="143"/>
      <c r="AE91" s="144"/>
      <c r="AF91" s="144"/>
      <c r="AG91" s="144"/>
      <c r="AH91" s="144"/>
      <c r="AI91" s="144"/>
      <c r="AJ91" s="145"/>
      <c r="AK91" s="143"/>
      <c r="AL91" s="144"/>
      <c r="AM91" s="144"/>
      <c r="AN91" s="144"/>
      <c r="AO91" s="144"/>
      <c r="AP91" s="144"/>
      <c r="AQ91" s="145"/>
      <c r="AR91" s="143"/>
      <c r="AS91" s="144"/>
      <c r="AT91" s="144"/>
      <c r="AU91" s="144"/>
      <c r="AV91" s="144"/>
      <c r="AW91" s="144"/>
      <c r="AX91" s="145"/>
      <c r="AY91" s="143"/>
      <c r="AZ91" s="144"/>
      <c r="BA91" s="146"/>
      <c r="BB91" s="624"/>
      <c r="BC91" s="625"/>
      <c r="BD91" s="626"/>
      <c r="BE91" s="627"/>
      <c r="BF91" s="628"/>
      <c r="BG91" s="629"/>
      <c r="BH91" s="629"/>
      <c r="BI91" s="629"/>
      <c r="BJ91" s="630"/>
    </row>
    <row r="92" spans="2:62" ht="20.25" customHeight="1" x14ac:dyDescent="0.2">
      <c r="B92" s="637"/>
      <c r="C92" s="638"/>
      <c r="D92" s="639"/>
      <c r="E92" s="153"/>
      <c r="F92" s="154">
        <f>C91</f>
        <v>0</v>
      </c>
      <c r="G92" s="153"/>
      <c r="H92" s="154">
        <f>I91</f>
        <v>0</v>
      </c>
      <c r="I92" s="640"/>
      <c r="J92" s="641"/>
      <c r="K92" s="642"/>
      <c r="L92" s="643"/>
      <c r="M92" s="643"/>
      <c r="N92" s="639"/>
      <c r="O92" s="618"/>
      <c r="P92" s="619"/>
      <c r="Q92" s="619"/>
      <c r="R92" s="619"/>
      <c r="S92" s="620"/>
      <c r="T92" s="147" t="s">
        <v>201</v>
      </c>
      <c r="U92" s="148"/>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647">
        <f>IF($BE$3="４週",SUM(W92:AX92),IF($BE$3="暦月",SUM(W92:BA92),""))</f>
        <v>0</v>
      </c>
      <c r="BC92" s="648"/>
      <c r="BD92" s="649">
        <f>IF($BE$3="４週",BB92/4,IF($BE$3="暦月",(BB92/($BE$8/7)),""))</f>
        <v>0</v>
      </c>
      <c r="BE92" s="648"/>
      <c r="BF92" s="644"/>
      <c r="BG92" s="645"/>
      <c r="BH92" s="645"/>
      <c r="BI92" s="645"/>
      <c r="BJ92" s="646"/>
    </row>
    <row r="93" spans="2:62" ht="20.25" customHeight="1" x14ac:dyDescent="0.2">
      <c r="B93" s="604">
        <f>B91+1</f>
        <v>39</v>
      </c>
      <c r="C93" s="606"/>
      <c r="D93" s="607"/>
      <c r="E93" s="130"/>
      <c r="F93" s="131"/>
      <c r="G93" s="130"/>
      <c r="H93" s="131"/>
      <c r="I93" s="610"/>
      <c r="J93" s="611"/>
      <c r="K93" s="614"/>
      <c r="L93" s="615"/>
      <c r="M93" s="615"/>
      <c r="N93" s="607"/>
      <c r="O93" s="618"/>
      <c r="P93" s="619"/>
      <c r="Q93" s="619"/>
      <c r="R93" s="619"/>
      <c r="S93" s="620"/>
      <c r="T93" s="150" t="s">
        <v>198</v>
      </c>
      <c r="U93" s="151"/>
      <c r="V93" s="152"/>
      <c r="W93" s="143"/>
      <c r="X93" s="144"/>
      <c r="Y93" s="144"/>
      <c r="Z93" s="144"/>
      <c r="AA93" s="144"/>
      <c r="AB93" s="144"/>
      <c r="AC93" s="145"/>
      <c r="AD93" s="143"/>
      <c r="AE93" s="144"/>
      <c r="AF93" s="144"/>
      <c r="AG93" s="144"/>
      <c r="AH93" s="144"/>
      <c r="AI93" s="144"/>
      <c r="AJ93" s="145"/>
      <c r="AK93" s="143"/>
      <c r="AL93" s="144"/>
      <c r="AM93" s="144"/>
      <c r="AN93" s="144"/>
      <c r="AO93" s="144"/>
      <c r="AP93" s="144"/>
      <c r="AQ93" s="145"/>
      <c r="AR93" s="143"/>
      <c r="AS93" s="144"/>
      <c r="AT93" s="144"/>
      <c r="AU93" s="144"/>
      <c r="AV93" s="144"/>
      <c r="AW93" s="144"/>
      <c r="AX93" s="145"/>
      <c r="AY93" s="143"/>
      <c r="AZ93" s="144"/>
      <c r="BA93" s="146"/>
      <c r="BB93" s="624"/>
      <c r="BC93" s="625"/>
      <c r="BD93" s="626"/>
      <c r="BE93" s="627"/>
      <c r="BF93" s="628"/>
      <c r="BG93" s="629"/>
      <c r="BH93" s="629"/>
      <c r="BI93" s="629"/>
      <c r="BJ93" s="630"/>
    </row>
    <row r="94" spans="2:62" ht="20.25" customHeight="1" x14ac:dyDescent="0.2">
      <c r="B94" s="637"/>
      <c r="C94" s="638"/>
      <c r="D94" s="639"/>
      <c r="E94" s="153"/>
      <c r="F94" s="154">
        <f>C93</f>
        <v>0</v>
      </c>
      <c r="G94" s="153"/>
      <c r="H94" s="154">
        <f>I93</f>
        <v>0</v>
      </c>
      <c r="I94" s="640"/>
      <c r="J94" s="641"/>
      <c r="K94" s="642"/>
      <c r="L94" s="643"/>
      <c r="M94" s="643"/>
      <c r="N94" s="639"/>
      <c r="O94" s="618"/>
      <c r="P94" s="619"/>
      <c r="Q94" s="619"/>
      <c r="R94" s="619"/>
      <c r="S94" s="620"/>
      <c r="T94" s="147" t="s">
        <v>201</v>
      </c>
      <c r="U94" s="148"/>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647">
        <f>IF($BE$3="４週",SUM(W94:AX94),IF($BE$3="暦月",SUM(W94:BA94),""))</f>
        <v>0</v>
      </c>
      <c r="BC94" s="648"/>
      <c r="BD94" s="649">
        <f>IF($BE$3="４週",BB94/4,IF($BE$3="暦月",(BB94/($BE$8/7)),""))</f>
        <v>0</v>
      </c>
      <c r="BE94" s="648"/>
      <c r="BF94" s="644"/>
      <c r="BG94" s="645"/>
      <c r="BH94" s="645"/>
      <c r="BI94" s="645"/>
      <c r="BJ94" s="646"/>
    </row>
    <row r="95" spans="2:62" ht="20.25" customHeight="1" x14ac:dyDescent="0.2">
      <c r="B95" s="604">
        <f>B93+1</f>
        <v>40</v>
      </c>
      <c r="C95" s="606"/>
      <c r="D95" s="607"/>
      <c r="E95" s="130"/>
      <c r="F95" s="131"/>
      <c r="G95" s="130"/>
      <c r="H95" s="131"/>
      <c r="I95" s="610"/>
      <c r="J95" s="611"/>
      <c r="K95" s="614"/>
      <c r="L95" s="615"/>
      <c r="M95" s="615"/>
      <c r="N95" s="607"/>
      <c r="O95" s="618"/>
      <c r="P95" s="619"/>
      <c r="Q95" s="619"/>
      <c r="R95" s="619"/>
      <c r="S95" s="620"/>
      <c r="T95" s="150" t="s">
        <v>198</v>
      </c>
      <c r="U95" s="151"/>
      <c r="V95" s="152"/>
      <c r="W95" s="143"/>
      <c r="X95" s="144"/>
      <c r="Y95" s="144"/>
      <c r="Z95" s="144"/>
      <c r="AA95" s="144"/>
      <c r="AB95" s="144"/>
      <c r="AC95" s="145"/>
      <c r="AD95" s="143"/>
      <c r="AE95" s="144"/>
      <c r="AF95" s="144"/>
      <c r="AG95" s="144"/>
      <c r="AH95" s="144"/>
      <c r="AI95" s="144"/>
      <c r="AJ95" s="145"/>
      <c r="AK95" s="143"/>
      <c r="AL95" s="144"/>
      <c r="AM95" s="144"/>
      <c r="AN95" s="144"/>
      <c r="AO95" s="144"/>
      <c r="AP95" s="144"/>
      <c r="AQ95" s="145"/>
      <c r="AR95" s="143"/>
      <c r="AS95" s="144"/>
      <c r="AT95" s="144"/>
      <c r="AU95" s="144"/>
      <c r="AV95" s="144"/>
      <c r="AW95" s="144"/>
      <c r="AX95" s="145"/>
      <c r="AY95" s="143"/>
      <c r="AZ95" s="144"/>
      <c r="BA95" s="146"/>
      <c r="BB95" s="624"/>
      <c r="BC95" s="625"/>
      <c r="BD95" s="626"/>
      <c r="BE95" s="627"/>
      <c r="BF95" s="628"/>
      <c r="BG95" s="629"/>
      <c r="BH95" s="629"/>
      <c r="BI95" s="629"/>
      <c r="BJ95" s="630"/>
    </row>
    <row r="96" spans="2:62" ht="20.25" customHeight="1" x14ac:dyDescent="0.2">
      <c r="B96" s="637"/>
      <c r="C96" s="638"/>
      <c r="D96" s="639"/>
      <c r="E96" s="153"/>
      <c r="F96" s="154">
        <f>C95</f>
        <v>0</v>
      </c>
      <c r="G96" s="153"/>
      <c r="H96" s="154">
        <f>I95</f>
        <v>0</v>
      </c>
      <c r="I96" s="640"/>
      <c r="J96" s="641"/>
      <c r="K96" s="642"/>
      <c r="L96" s="643"/>
      <c r="M96" s="643"/>
      <c r="N96" s="639"/>
      <c r="O96" s="618"/>
      <c r="P96" s="619"/>
      <c r="Q96" s="619"/>
      <c r="R96" s="619"/>
      <c r="S96" s="620"/>
      <c r="T96" s="147" t="s">
        <v>201</v>
      </c>
      <c r="U96" s="148"/>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647">
        <f>IF($BE$3="４週",SUM(W96:AX96),IF($BE$3="暦月",SUM(W96:BA96),""))</f>
        <v>0</v>
      </c>
      <c r="BC96" s="648"/>
      <c r="BD96" s="649">
        <f>IF($BE$3="４週",BB96/4,IF($BE$3="暦月",(BB96/($BE$8/7)),""))</f>
        <v>0</v>
      </c>
      <c r="BE96" s="648"/>
      <c r="BF96" s="644"/>
      <c r="BG96" s="645"/>
      <c r="BH96" s="645"/>
      <c r="BI96" s="645"/>
      <c r="BJ96" s="646"/>
    </row>
    <row r="97" spans="2:62" ht="20.25" customHeight="1" x14ac:dyDescent="0.2">
      <c r="B97" s="604">
        <f>B95+1</f>
        <v>41</v>
      </c>
      <c r="C97" s="606"/>
      <c r="D97" s="607"/>
      <c r="E97" s="130"/>
      <c r="F97" s="131"/>
      <c r="G97" s="130"/>
      <c r="H97" s="131"/>
      <c r="I97" s="610"/>
      <c r="J97" s="611"/>
      <c r="K97" s="614"/>
      <c r="L97" s="615"/>
      <c r="M97" s="615"/>
      <c r="N97" s="607"/>
      <c r="O97" s="618"/>
      <c r="P97" s="619"/>
      <c r="Q97" s="619"/>
      <c r="R97" s="619"/>
      <c r="S97" s="620"/>
      <c r="T97" s="150" t="s">
        <v>198</v>
      </c>
      <c r="U97" s="151"/>
      <c r="V97" s="152"/>
      <c r="W97" s="143"/>
      <c r="X97" s="144"/>
      <c r="Y97" s="144"/>
      <c r="Z97" s="144"/>
      <c r="AA97" s="144"/>
      <c r="AB97" s="144"/>
      <c r="AC97" s="145"/>
      <c r="AD97" s="143"/>
      <c r="AE97" s="144"/>
      <c r="AF97" s="144"/>
      <c r="AG97" s="144"/>
      <c r="AH97" s="144"/>
      <c r="AI97" s="144"/>
      <c r="AJ97" s="145"/>
      <c r="AK97" s="143"/>
      <c r="AL97" s="144"/>
      <c r="AM97" s="144"/>
      <c r="AN97" s="144"/>
      <c r="AO97" s="144"/>
      <c r="AP97" s="144"/>
      <c r="AQ97" s="145"/>
      <c r="AR97" s="143"/>
      <c r="AS97" s="144"/>
      <c r="AT97" s="144"/>
      <c r="AU97" s="144"/>
      <c r="AV97" s="144"/>
      <c r="AW97" s="144"/>
      <c r="AX97" s="145"/>
      <c r="AY97" s="143"/>
      <c r="AZ97" s="144"/>
      <c r="BA97" s="146"/>
      <c r="BB97" s="624"/>
      <c r="BC97" s="625"/>
      <c r="BD97" s="626"/>
      <c r="BE97" s="627"/>
      <c r="BF97" s="628"/>
      <c r="BG97" s="629"/>
      <c r="BH97" s="629"/>
      <c r="BI97" s="629"/>
      <c r="BJ97" s="630"/>
    </row>
    <row r="98" spans="2:62" ht="20.25" customHeight="1" x14ac:dyDescent="0.2">
      <c r="B98" s="637"/>
      <c r="C98" s="638"/>
      <c r="D98" s="639"/>
      <c r="E98" s="153"/>
      <c r="F98" s="154">
        <f>C97</f>
        <v>0</v>
      </c>
      <c r="G98" s="153"/>
      <c r="H98" s="154">
        <f>I97</f>
        <v>0</v>
      </c>
      <c r="I98" s="640"/>
      <c r="J98" s="641"/>
      <c r="K98" s="642"/>
      <c r="L98" s="643"/>
      <c r="M98" s="643"/>
      <c r="N98" s="639"/>
      <c r="O98" s="618"/>
      <c r="P98" s="619"/>
      <c r="Q98" s="619"/>
      <c r="R98" s="619"/>
      <c r="S98" s="620"/>
      <c r="T98" s="147" t="s">
        <v>201</v>
      </c>
      <c r="U98" s="148"/>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647">
        <f>IF($BE$3="４週",SUM(W98:AX98),IF($BE$3="暦月",SUM(W98:BA98),""))</f>
        <v>0</v>
      </c>
      <c r="BC98" s="648"/>
      <c r="BD98" s="649">
        <f>IF($BE$3="４週",BB98/4,IF($BE$3="暦月",(BB98/($BE$8/7)),""))</f>
        <v>0</v>
      </c>
      <c r="BE98" s="648"/>
      <c r="BF98" s="644"/>
      <c r="BG98" s="645"/>
      <c r="BH98" s="645"/>
      <c r="BI98" s="645"/>
      <c r="BJ98" s="646"/>
    </row>
    <row r="99" spans="2:62" ht="20.25" customHeight="1" x14ac:dyDescent="0.2">
      <c r="B99" s="604">
        <f>B97+1</f>
        <v>42</v>
      </c>
      <c r="C99" s="606"/>
      <c r="D99" s="607"/>
      <c r="E99" s="130"/>
      <c r="F99" s="131"/>
      <c r="G99" s="130"/>
      <c r="H99" s="131"/>
      <c r="I99" s="610"/>
      <c r="J99" s="611"/>
      <c r="K99" s="614"/>
      <c r="L99" s="615"/>
      <c r="M99" s="615"/>
      <c r="N99" s="607"/>
      <c r="O99" s="618"/>
      <c r="P99" s="619"/>
      <c r="Q99" s="619"/>
      <c r="R99" s="619"/>
      <c r="S99" s="620"/>
      <c r="T99" s="150" t="s">
        <v>198</v>
      </c>
      <c r="U99" s="151"/>
      <c r="V99" s="152"/>
      <c r="W99" s="143"/>
      <c r="X99" s="144"/>
      <c r="Y99" s="144"/>
      <c r="Z99" s="144"/>
      <c r="AA99" s="144"/>
      <c r="AB99" s="144"/>
      <c r="AC99" s="145"/>
      <c r="AD99" s="143"/>
      <c r="AE99" s="144"/>
      <c r="AF99" s="144"/>
      <c r="AG99" s="144"/>
      <c r="AH99" s="144"/>
      <c r="AI99" s="144"/>
      <c r="AJ99" s="145"/>
      <c r="AK99" s="143"/>
      <c r="AL99" s="144"/>
      <c r="AM99" s="144"/>
      <c r="AN99" s="144"/>
      <c r="AO99" s="144"/>
      <c r="AP99" s="144"/>
      <c r="AQ99" s="145"/>
      <c r="AR99" s="143"/>
      <c r="AS99" s="144"/>
      <c r="AT99" s="144"/>
      <c r="AU99" s="144"/>
      <c r="AV99" s="144"/>
      <c r="AW99" s="144"/>
      <c r="AX99" s="145"/>
      <c r="AY99" s="143"/>
      <c r="AZ99" s="144"/>
      <c r="BA99" s="146"/>
      <c r="BB99" s="624"/>
      <c r="BC99" s="625"/>
      <c r="BD99" s="626"/>
      <c r="BE99" s="627"/>
      <c r="BF99" s="628"/>
      <c r="BG99" s="629"/>
      <c r="BH99" s="629"/>
      <c r="BI99" s="629"/>
      <c r="BJ99" s="630"/>
    </row>
    <row r="100" spans="2:62" ht="20.25" customHeight="1" x14ac:dyDescent="0.2">
      <c r="B100" s="637"/>
      <c r="C100" s="638"/>
      <c r="D100" s="639"/>
      <c r="E100" s="153"/>
      <c r="F100" s="154">
        <f>C99</f>
        <v>0</v>
      </c>
      <c r="G100" s="153"/>
      <c r="H100" s="154">
        <f>I99</f>
        <v>0</v>
      </c>
      <c r="I100" s="640"/>
      <c r="J100" s="641"/>
      <c r="K100" s="642"/>
      <c r="L100" s="643"/>
      <c r="M100" s="643"/>
      <c r="N100" s="639"/>
      <c r="O100" s="618"/>
      <c r="P100" s="619"/>
      <c r="Q100" s="619"/>
      <c r="R100" s="619"/>
      <c r="S100" s="620"/>
      <c r="T100" s="147" t="s">
        <v>201</v>
      </c>
      <c r="U100" s="148"/>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647">
        <f>IF($BE$3="４週",SUM(W100:AX100),IF($BE$3="暦月",SUM(W100:BA100),""))</f>
        <v>0</v>
      </c>
      <c r="BC100" s="648"/>
      <c r="BD100" s="649">
        <f>IF($BE$3="４週",BB100/4,IF($BE$3="暦月",(BB100/($BE$8/7)),""))</f>
        <v>0</v>
      </c>
      <c r="BE100" s="648"/>
      <c r="BF100" s="644"/>
      <c r="BG100" s="645"/>
      <c r="BH100" s="645"/>
      <c r="BI100" s="645"/>
      <c r="BJ100" s="646"/>
    </row>
    <row r="101" spans="2:62" ht="20.25" customHeight="1" x14ac:dyDescent="0.2">
      <c r="B101" s="604">
        <f>B99+1</f>
        <v>43</v>
      </c>
      <c r="C101" s="606"/>
      <c r="D101" s="607"/>
      <c r="E101" s="130"/>
      <c r="F101" s="131"/>
      <c r="G101" s="130"/>
      <c r="H101" s="131"/>
      <c r="I101" s="610"/>
      <c r="J101" s="611"/>
      <c r="K101" s="614"/>
      <c r="L101" s="615"/>
      <c r="M101" s="615"/>
      <c r="N101" s="607"/>
      <c r="O101" s="618"/>
      <c r="P101" s="619"/>
      <c r="Q101" s="619"/>
      <c r="R101" s="619"/>
      <c r="S101" s="620"/>
      <c r="T101" s="150" t="s">
        <v>198</v>
      </c>
      <c r="U101" s="151"/>
      <c r="V101" s="152"/>
      <c r="W101" s="143"/>
      <c r="X101" s="144"/>
      <c r="Y101" s="144"/>
      <c r="Z101" s="144"/>
      <c r="AA101" s="144"/>
      <c r="AB101" s="144"/>
      <c r="AC101" s="145"/>
      <c r="AD101" s="143"/>
      <c r="AE101" s="144"/>
      <c r="AF101" s="144"/>
      <c r="AG101" s="144"/>
      <c r="AH101" s="144"/>
      <c r="AI101" s="144"/>
      <c r="AJ101" s="145"/>
      <c r="AK101" s="143"/>
      <c r="AL101" s="144"/>
      <c r="AM101" s="144"/>
      <c r="AN101" s="144"/>
      <c r="AO101" s="144"/>
      <c r="AP101" s="144"/>
      <c r="AQ101" s="145"/>
      <c r="AR101" s="143"/>
      <c r="AS101" s="144"/>
      <c r="AT101" s="144"/>
      <c r="AU101" s="144"/>
      <c r="AV101" s="144"/>
      <c r="AW101" s="144"/>
      <c r="AX101" s="145"/>
      <c r="AY101" s="143"/>
      <c r="AZ101" s="144"/>
      <c r="BA101" s="146"/>
      <c r="BB101" s="624"/>
      <c r="BC101" s="625"/>
      <c r="BD101" s="626"/>
      <c r="BE101" s="627"/>
      <c r="BF101" s="628"/>
      <c r="BG101" s="629"/>
      <c r="BH101" s="629"/>
      <c r="BI101" s="629"/>
      <c r="BJ101" s="630"/>
    </row>
    <row r="102" spans="2:62" ht="20.25" customHeight="1" x14ac:dyDescent="0.2">
      <c r="B102" s="637"/>
      <c r="C102" s="638"/>
      <c r="D102" s="639"/>
      <c r="E102" s="153"/>
      <c r="F102" s="154">
        <f>C101</f>
        <v>0</v>
      </c>
      <c r="G102" s="153"/>
      <c r="H102" s="154">
        <f>I101</f>
        <v>0</v>
      </c>
      <c r="I102" s="640"/>
      <c r="J102" s="641"/>
      <c r="K102" s="642"/>
      <c r="L102" s="643"/>
      <c r="M102" s="643"/>
      <c r="N102" s="639"/>
      <c r="O102" s="618"/>
      <c r="P102" s="619"/>
      <c r="Q102" s="619"/>
      <c r="R102" s="619"/>
      <c r="S102" s="620"/>
      <c r="T102" s="147" t="s">
        <v>201</v>
      </c>
      <c r="U102" s="148"/>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647">
        <f>IF($BE$3="４週",SUM(W102:AX102),IF($BE$3="暦月",SUM(W102:BA102),""))</f>
        <v>0</v>
      </c>
      <c r="BC102" s="648"/>
      <c r="BD102" s="649">
        <f>IF($BE$3="４週",BB102/4,IF($BE$3="暦月",(BB102/($BE$8/7)),""))</f>
        <v>0</v>
      </c>
      <c r="BE102" s="648"/>
      <c r="BF102" s="644"/>
      <c r="BG102" s="645"/>
      <c r="BH102" s="645"/>
      <c r="BI102" s="645"/>
      <c r="BJ102" s="646"/>
    </row>
    <row r="103" spans="2:62" ht="20.25" customHeight="1" x14ac:dyDescent="0.2">
      <c r="B103" s="604">
        <f>B101+1</f>
        <v>44</v>
      </c>
      <c r="C103" s="606"/>
      <c r="D103" s="607"/>
      <c r="E103" s="130"/>
      <c r="F103" s="131"/>
      <c r="G103" s="130"/>
      <c r="H103" s="131"/>
      <c r="I103" s="610"/>
      <c r="J103" s="611"/>
      <c r="K103" s="614"/>
      <c r="L103" s="615"/>
      <c r="M103" s="615"/>
      <c r="N103" s="607"/>
      <c r="O103" s="618"/>
      <c r="P103" s="619"/>
      <c r="Q103" s="619"/>
      <c r="R103" s="619"/>
      <c r="S103" s="620"/>
      <c r="T103" s="150" t="s">
        <v>198</v>
      </c>
      <c r="U103" s="151"/>
      <c r="V103" s="152"/>
      <c r="W103" s="143"/>
      <c r="X103" s="144"/>
      <c r="Y103" s="144"/>
      <c r="Z103" s="144"/>
      <c r="AA103" s="144"/>
      <c r="AB103" s="144"/>
      <c r="AC103" s="145"/>
      <c r="AD103" s="143"/>
      <c r="AE103" s="144"/>
      <c r="AF103" s="144"/>
      <c r="AG103" s="144"/>
      <c r="AH103" s="144"/>
      <c r="AI103" s="144"/>
      <c r="AJ103" s="145"/>
      <c r="AK103" s="143"/>
      <c r="AL103" s="144"/>
      <c r="AM103" s="144"/>
      <c r="AN103" s="144"/>
      <c r="AO103" s="144"/>
      <c r="AP103" s="144"/>
      <c r="AQ103" s="145"/>
      <c r="AR103" s="143"/>
      <c r="AS103" s="144"/>
      <c r="AT103" s="144"/>
      <c r="AU103" s="144"/>
      <c r="AV103" s="144"/>
      <c r="AW103" s="144"/>
      <c r="AX103" s="145"/>
      <c r="AY103" s="143"/>
      <c r="AZ103" s="144"/>
      <c r="BA103" s="146"/>
      <c r="BB103" s="624"/>
      <c r="BC103" s="625"/>
      <c r="BD103" s="626"/>
      <c r="BE103" s="627"/>
      <c r="BF103" s="628"/>
      <c r="BG103" s="629"/>
      <c r="BH103" s="629"/>
      <c r="BI103" s="629"/>
      <c r="BJ103" s="630"/>
    </row>
    <row r="104" spans="2:62" ht="20.25" customHeight="1" x14ac:dyDescent="0.2">
      <c r="B104" s="637"/>
      <c r="C104" s="638"/>
      <c r="D104" s="639"/>
      <c r="E104" s="153"/>
      <c r="F104" s="154">
        <f>C103</f>
        <v>0</v>
      </c>
      <c r="G104" s="153"/>
      <c r="H104" s="154">
        <f>I103</f>
        <v>0</v>
      </c>
      <c r="I104" s="640"/>
      <c r="J104" s="641"/>
      <c r="K104" s="642"/>
      <c r="L104" s="643"/>
      <c r="M104" s="643"/>
      <c r="N104" s="639"/>
      <c r="O104" s="618"/>
      <c r="P104" s="619"/>
      <c r="Q104" s="619"/>
      <c r="R104" s="619"/>
      <c r="S104" s="620"/>
      <c r="T104" s="147" t="s">
        <v>201</v>
      </c>
      <c r="U104" s="148"/>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647">
        <f>IF($BE$3="４週",SUM(W104:AX104),IF($BE$3="暦月",SUM(W104:BA104),""))</f>
        <v>0</v>
      </c>
      <c r="BC104" s="648"/>
      <c r="BD104" s="649">
        <f>IF($BE$3="４週",BB104/4,IF($BE$3="暦月",(BB104/($BE$8/7)),""))</f>
        <v>0</v>
      </c>
      <c r="BE104" s="648"/>
      <c r="BF104" s="644"/>
      <c r="BG104" s="645"/>
      <c r="BH104" s="645"/>
      <c r="BI104" s="645"/>
      <c r="BJ104" s="646"/>
    </row>
    <row r="105" spans="2:62" ht="20.25" customHeight="1" x14ac:dyDescent="0.2">
      <c r="B105" s="604">
        <f>B103+1</f>
        <v>45</v>
      </c>
      <c r="C105" s="606"/>
      <c r="D105" s="607"/>
      <c r="E105" s="130"/>
      <c r="F105" s="131"/>
      <c r="G105" s="130"/>
      <c r="H105" s="131"/>
      <c r="I105" s="610"/>
      <c r="J105" s="611"/>
      <c r="K105" s="614"/>
      <c r="L105" s="615"/>
      <c r="M105" s="615"/>
      <c r="N105" s="607"/>
      <c r="O105" s="618"/>
      <c r="P105" s="619"/>
      <c r="Q105" s="619"/>
      <c r="R105" s="619"/>
      <c r="S105" s="620"/>
      <c r="T105" s="150" t="s">
        <v>198</v>
      </c>
      <c r="U105" s="151"/>
      <c r="V105" s="152"/>
      <c r="W105" s="143"/>
      <c r="X105" s="144"/>
      <c r="Y105" s="144"/>
      <c r="Z105" s="144"/>
      <c r="AA105" s="144"/>
      <c r="AB105" s="144"/>
      <c r="AC105" s="145"/>
      <c r="AD105" s="143"/>
      <c r="AE105" s="144"/>
      <c r="AF105" s="144"/>
      <c r="AG105" s="144"/>
      <c r="AH105" s="144"/>
      <c r="AI105" s="144"/>
      <c r="AJ105" s="145"/>
      <c r="AK105" s="143"/>
      <c r="AL105" s="144"/>
      <c r="AM105" s="144"/>
      <c r="AN105" s="144"/>
      <c r="AO105" s="144"/>
      <c r="AP105" s="144"/>
      <c r="AQ105" s="145"/>
      <c r="AR105" s="143"/>
      <c r="AS105" s="144"/>
      <c r="AT105" s="144"/>
      <c r="AU105" s="144"/>
      <c r="AV105" s="144"/>
      <c r="AW105" s="144"/>
      <c r="AX105" s="145"/>
      <c r="AY105" s="143"/>
      <c r="AZ105" s="144"/>
      <c r="BA105" s="146"/>
      <c r="BB105" s="624"/>
      <c r="BC105" s="625"/>
      <c r="BD105" s="626"/>
      <c r="BE105" s="627"/>
      <c r="BF105" s="628"/>
      <c r="BG105" s="629"/>
      <c r="BH105" s="629"/>
      <c r="BI105" s="629"/>
      <c r="BJ105" s="630"/>
    </row>
    <row r="106" spans="2:62" ht="20.25" customHeight="1" x14ac:dyDescent="0.2">
      <c r="B106" s="637"/>
      <c r="C106" s="638"/>
      <c r="D106" s="639"/>
      <c r="E106" s="153"/>
      <c r="F106" s="154">
        <f>C105</f>
        <v>0</v>
      </c>
      <c r="G106" s="153"/>
      <c r="H106" s="154">
        <f>I105</f>
        <v>0</v>
      </c>
      <c r="I106" s="640"/>
      <c r="J106" s="641"/>
      <c r="K106" s="642"/>
      <c r="L106" s="643"/>
      <c r="M106" s="643"/>
      <c r="N106" s="639"/>
      <c r="O106" s="618"/>
      <c r="P106" s="619"/>
      <c r="Q106" s="619"/>
      <c r="R106" s="619"/>
      <c r="S106" s="620"/>
      <c r="T106" s="147" t="s">
        <v>201</v>
      </c>
      <c r="U106" s="148"/>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647">
        <f>IF($BE$3="４週",SUM(W106:AX106),IF($BE$3="暦月",SUM(W106:BA106),""))</f>
        <v>0</v>
      </c>
      <c r="BC106" s="648"/>
      <c r="BD106" s="649">
        <f>IF($BE$3="４週",BB106/4,IF($BE$3="暦月",(BB106/($BE$8/7)),""))</f>
        <v>0</v>
      </c>
      <c r="BE106" s="648"/>
      <c r="BF106" s="644"/>
      <c r="BG106" s="645"/>
      <c r="BH106" s="645"/>
      <c r="BI106" s="645"/>
      <c r="BJ106" s="646"/>
    </row>
    <row r="107" spans="2:62" ht="20.25" customHeight="1" x14ac:dyDescent="0.2">
      <c r="B107" s="604">
        <f>B105+1</f>
        <v>46</v>
      </c>
      <c r="C107" s="606"/>
      <c r="D107" s="607"/>
      <c r="E107" s="130"/>
      <c r="F107" s="131"/>
      <c r="G107" s="130"/>
      <c r="H107" s="131"/>
      <c r="I107" s="610"/>
      <c r="J107" s="611"/>
      <c r="K107" s="614"/>
      <c r="L107" s="615"/>
      <c r="M107" s="615"/>
      <c r="N107" s="607"/>
      <c r="O107" s="618"/>
      <c r="P107" s="619"/>
      <c r="Q107" s="619"/>
      <c r="R107" s="619"/>
      <c r="S107" s="620"/>
      <c r="T107" s="150" t="s">
        <v>198</v>
      </c>
      <c r="U107" s="151"/>
      <c r="V107" s="152"/>
      <c r="W107" s="143"/>
      <c r="X107" s="144"/>
      <c r="Y107" s="144"/>
      <c r="Z107" s="144"/>
      <c r="AA107" s="144"/>
      <c r="AB107" s="144"/>
      <c r="AC107" s="145"/>
      <c r="AD107" s="143"/>
      <c r="AE107" s="144"/>
      <c r="AF107" s="144"/>
      <c r="AG107" s="144"/>
      <c r="AH107" s="144"/>
      <c r="AI107" s="144"/>
      <c r="AJ107" s="145"/>
      <c r="AK107" s="143"/>
      <c r="AL107" s="144"/>
      <c r="AM107" s="144"/>
      <c r="AN107" s="144"/>
      <c r="AO107" s="144"/>
      <c r="AP107" s="144"/>
      <c r="AQ107" s="145"/>
      <c r="AR107" s="143"/>
      <c r="AS107" s="144"/>
      <c r="AT107" s="144"/>
      <c r="AU107" s="144"/>
      <c r="AV107" s="144"/>
      <c r="AW107" s="144"/>
      <c r="AX107" s="145"/>
      <c r="AY107" s="143"/>
      <c r="AZ107" s="144"/>
      <c r="BA107" s="146"/>
      <c r="BB107" s="624"/>
      <c r="BC107" s="625"/>
      <c r="BD107" s="626"/>
      <c r="BE107" s="627"/>
      <c r="BF107" s="628"/>
      <c r="BG107" s="629"/>
      <c r="BH107" s="629"/>
      <c r="BI107" s="629"/>
      <c r="BJ107" s="630"/>
    </row>
    <row r="108" spans="2:62" ht="20.25" customHeight="1" x14ac:dyDescent="0.2">
      <c r="B108" s="637"/>
      <c r="C108" s="638"/>
      <c r="D108" s="639"/>
      <c r="E108" s="153"/>
      <c r="F108" s="154">
        <f>C107</f>
        <v>0</v>
      </c>
      <c r="G108" s="153"/>
      <c r="H108" s="154">
        <f>I107</f>
        <v>0</v>
      </c>
      <c r="I108" s="640"/>
      <c r="J108" s="641"/>
      <c r="K108" s="642"/>
      <c r="L108" s="643"/>
      <c r="M108" s="643"/>
      <c r="N108" s="639"/>
      <c r="O108" s="618"/>
      <c r="P108" s="619"/>
      <c r="Q108" s="619"/>
      <c r="R108" s="619"/>
      <c r="S108" s="620"/>
      <c r="T108" s="147" t="s">
        <v>201</v>
      </c>
      <c r="U108" s="148"/>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647">
        <f>IF($BE$3="４週",SUM(W108:AX108),IF($BE$3="暦月",SUM(W108:BA108),""))</f>
        <v>0</v>
      </c>
      <c r="BC108" s="648"/>
      <c r="BD108" s="649">
        <f>IF($BE$3="４週",BB108/4,IF($BE$3="暦月",(BB108/($BE$8/7)),""))</f>
        <v>0</v>
      </c>
      <c r="BE108" s="648"/>
      <c r="BF108" s="644"/>
      <c r="BG108" s="645"/>
      <c r="BH108" s="645"/>
      <c r="BI108" s="645"/>
      <c r="BJ108" s="646"/>
    </row>
    <row r="109" spans="2:62" ht="20.25" customHeight="1" x14ac:dyDescent="0.2">
      <c r="B109" s="604">
        <f>B107+1</f>
        <v>47</v>
      </c>
      <c r="C109" s="606"/>
      <c r="D109" s="607"/>
      <c r="E109" s="130"/>
      <c r="F109" s="131"/>
      <c r="G109" s="130"/>
      <c r="H109" s="131"/>
      <c r="I109" s="610"/>
      <c r="J109" s="611"/>
      <c r="K109" s="614"/>
      <c r="L109" s="615"/>
      <c r="M109" s="615"/>
      <c r="N109" s="607"/>
      <c r="O109" s="618"/>
      <c r="P109" s="619"/>
      <c r="Q109" s="619"/>
      <c r="R109" s="619"/>
      <c r="S109" s="620"/>
      <c r="T109" s="150" t="s">
        <v>198</v>
      </c>
      <c r="U109" s="151"/>
      <c r="V109" s="152"/>
      <c r="W109" s="143"/>
      <c r="X109" s="144"/>
      <c r="Y109" s="144"/>
      <c r="Z109" s="144"/>
      <c r="AA109" s="144"/>
      <c r="AB109" s="144"/>
      <c r="AC109" s="145"/>
      <c r="AD109" s="143"/>
      <c r="AE109" s="144"/>
      <c r="AF109" s="144"/>
      <c r="AG109" s="144"/>
      <c r="AH109" s="144"/>
      <c r="AI109" s="144"/>
      <c r="AJ109" s="145"/>
      <c r="AK109" s="143"/>
      <c r="AL109" s="144"/>
      <c r="AM109" s="144"/>
      <c r="AN109" s="144"/>
      <c r="AO109" s="144"/>
      <c r="AP109" s="144"/>
      <c r="AQ109" s="145"/>
      <c r="AR109" s="143"/>
      <c r="AS109" s="144"/>
      <c r="AT109" s="144"/>
      <c r="AU109" s="144"/>
      <c r="AV109" s="144"/>
      <c r="AW109" s="144"/>
      <c r="AX109" s="145"/>
      <c r="AY109" s="143"/>
      <c r="AZ109" s="144"/>
      <c r="BA109" s="146"/>
      <c r="BB109" s="624"/>
      <c r="BC109" s="625"/>
      <c r="BD109" s="626"/>
      <c r="BE109" s="627"/>
      <c r="BF109" s="628"/>
      <c r="BG109" s="629"/>
      <c r="BH109" s="629"/>
      <c r="BI109" s="629"/>
      <c r="BJ109" s="630"/>
    </row>
    <row r="110" spans="2:62" ht="20.25" customHeight="1" x14ac:dyDescent="0.2">
      <c r="B110" s="637"/>
      <c r="C110" s="638"/>
      <c r="D110" s="639"/>
      <c r="E110" s="153"/>
      <c r="F110" s="154">
        <f>C109</f>
        <v>0</v>
      </c>
      <c r="G110" s="153"/>
      <c r="H110" s="154">
        <f>I109</f>
        <v>0</v>
      </c>
      <c r="I110" s="640"/>
      <c r="J110" s="641"/>
      <c r="K110" s="642"/>
      <c r="L110" s="643"/>
      <c r="M110" s="643"/>
      <c r="N110" s="639"/>
      <c r="O110" s="618"/>
      <c r="P110" s="619"/>
      <c r="Q110" s="619"/>
      <c r="R110" s="619"/>
      <c r="S110" s="620"/>
      <c r="T110" s="147" t="s">
        <v>201</v>
      </c>
      <c r="U110" s="148"/>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647">
        <f>IF($BE$3="４週",SUM(W110:AX110),IF($BE$3="暦月",SUM(W110:BA110),""))</f>
        <v>0</v>
      </c>
      <c r="BC110" s="648"/>
      <c r="BD110" s="649">
        <f>IF($BE$3="４週",BB110/4,IF($BE$3="暦月",(BB110/($BE$8/7)),""))</f>
        <v>0</v>
      </c>
      <c r="BE110" s="648"/>
      <c r="BF110" s="644"/>
      <c r="BG110" s="645"/>
      <c r="BH110" s="645"/>
      <c r="BI110" s="645"/>
      <c r="BJ110" s="646"/>
    </row>
    <row r="111" spans="2:62" ht="20.25" customHeight="1" x14ac:dyDescent="0.2">
      <c r="B111" s="604">
        <f>B109+1</f>
        <v>48</v>
      </c>
      <c r="C111" s="606"/>
      <c r="D111" s="607"/>
      <c r="E111" s="130"/>
      <c r="F111" s="131"/>
      <c r="G111" s="130"/>
      <c r="H111" s="131"/>
      <c r="I111" s="610"/>
      <c r="J111" s="611"/>
      <c r="K111" s="614"/>
      <c r="L111" s="615"/>
      <c r="M111" s="615"/>
      <c r="N111" s="607"/>
      <c r="O111" s="618"/>
      <c r="P111" s="619"/>
      <c r="Q111" s="619"/>
      <c r="R111" s="619"/>
      <c r="S111" s="620"/>
      <c r="T111" s="150" t="s">
        <v>198</v>
      </c>
      <c r="U111" s="151"/>
      <c r="V111" s="152"/>
      <c r="W111" s="143"/>
      <c r="X111" s="144"/>
      <c r="Y111" s="144"/>
      <c r="Z111" s="144"/>
      <c r="AA111" s="144"/>
      <c r="AB111" s="144"/>
      <c r="AC111" s="145"/>
      <c r="AD111" s="143"/>
      <c r="AE111" s="144"/>
      <c r="AF111" s="144"/>
      <c r="AG111" s="144"/>
      <c r="AH111" s="144"/>
      <c r="AI111" s="144"/>
      <c r="AJ111" s="145"/>
      <c r="AK111" s="143"/>
      <c r="AL111" s="144"/>
      <c r="AM111" s="144"/>
      <c r="AN111" s="144"/>
      <c r="AO111" s="144"/>
      <c r="AP111" s="144"/>
      <c r="AQ111" s="145"/>
      <c r="AR111" s="143"/>
      <c r="AS111" s="144"/>
      <c r="AT111" s="144"/>
      <c r="AU111" s="144"/>
      <c r="AV111" s="144"/>
      <c r="AW111" s="144"/>
      <c r="AX111" s="145"/>
      <c r="AY111" s="143"/>
      <c r="AZ111" s="144"/>
      <c r="BA111" s="146"/>
      <c r="BB111" s="624"/>
      <c r="BC111" s="625"/>
      <c r="BD111" s="626"/>
      <c r="BE111" s="627"/>
      <c r="BF111" s="628"/>
      <c r="BG111" s="629"/>
      <c r="BH111" s="629"/>
      <c r="BI111" s="629"/>
      <c r="BJ111" s="630"/>
    </row>
    <row r="112" spans="2:62" ht="20.25" customHeight="1" x14ac:dyDescent="0.2">
      <c r="B112" s="637"/>
      <c r="C112" s="638"/>
      <c r="D112" s="639"/>
      <c r="E112" s="153"/>
      <c r="F112" s="154">
        <f>C111</f>
        <v>0</v>
      </c>
      <c r="G112" s="153"/>
      <c r="H112" s="154">
        <f>I111</f>
        <v>0</v>
      </c>
      <c r="I112" s="640"/>
      <c r="J112" s="641"/>
      <c r="K112" s="642"/>
      <c r="L112" s="643"/>
      <c r="M112" s="643"/>
      <c r="N112" s="639"/>
      <c r="O112" s="618"/>
      <c r="P112" s="619"/>
      <c r="Q112" s="619"/>
      <c r="R112" s="619"/>
      <c r="S112" s="620"/>
      <c r="T112" s="147" t="s">
        <v>201</v>
      </c>
      <c r="U112" s="148"/>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647">
        <f>IF($BE$3="４週",SUM(W112:AX112),IF($BE$3="暦月",SUM(W112:BA112),""))</f>
        <v>0</v>
      </c>
      <c r="BC112" s="648"/>
      <c r="BD112" s="649">
        <f>IF($BE$3="４週",BB112/4,IF($BE$3="暦月",(BB112/($BE$8/7)),""))</f>
        <v>0</v>
      </c>
      <c r="BE112" s="648"/>
      <c r="BF112" s="644"/>
      <c r="BG112" s="645"/>
      <c r="BH112" s="645"/>
      <c r="BI112" s="645"/>
      <c r="BJ112" s="646"/>
    </row>
    <row r="113" spans="2:62" ht="20.25" customHeight="1" x14ac:dyDescent="0.2">
      <c r="B113" s="604">
        <f>B111+1</f>
        <v>49</v>
      </c>
      <c r="C113" s="606"/>
      <c r="D113" s="607"/>
      <c r="E113" s="130"/>
      <c r="F113" s="131"/>
      <c r="G113" s="130"/>
      <c r="H113" s="131"/>
      <c r="I113" s="610"/>
      <c r="J113" s="611"/>
      <c r="K113" s="614"/>
      <c r="L113" s="615"/>
      <c r="M113" s="615"/>
      <c r="N113" s="607"/>
      <c r="O113" s="618"/>
      <c r="P113" s="619"/>
      <c r="Q113" s="619"/>
      <c r="R113" s="619"/>
      <c r="S113" s="620"/>
      <c r="T113" s="150" t="s">
        <v>198</v>
      </c>
      <c r="U113" s="151"/>
      <c r="V113" s="152"/>
      <c r="W113" s="143"/>
      <c r="X113" s="144"/>
      <c r="Y113" s="144"/>
      <c r="Z113" s="144"/>
      <c r="AA113" s="144"/>
      <c r="AB113" s="144"/>
      <c r="AC113" s="145"/>
      <c r="AD113" s="143"/>
      <c r="AE113" s="144"/>
      <c r="AF113" s="144"/>
      <c r="AG113" s="144"/>
      <c r="AH113" s="144"/>
      <c r="AI113" s="144"/>
      <c r="AJ113" s="145"/>
      <c r="AK113" s="143"/>
      <c r="AL113" s="144"/>
      <c r="AM113" s="144"/>
      <c r="AN113" s="144"/>
      <c r="AO113" s="144"/>
      <c r="AP113" s="144"/>
      <c r="AQ113" s="145"/>
      <c r="AR113" s="143"/>
      <c r="AS113" s="144"/>
      <c r="AT113" s="144"/>
      <c r="AU113" s="144"/>
      <c r="AV113" s="144"/>
      <c r="AW113" s="144"/>
      <c r="AX113" s="145"/>
      <c r="AY113" s="143"/>
      <c r="AZ113" s="144"/>
      <c r="BA113" s="146"/>
      <c r="BB113" s="624"/>
      <c r="BC113" s="625"/>
      <c r="BD113" s="626"/>
      <c r="BE113" s="627"/>
      <c r="BF113" s="628"/>
      <c r="BG113" s="629"/>
      <c r="BH113" s="629"/>
      <c r="BI113" s="629"/>
      <c r="BJ113" s="630"/>
    </row>
    <row r="114" spans="2:62" ht="20.25" customHeight="1" x14ac:dyDescent="0.2">
      <c r="B114" s="637"/>
      <c r="C114" s="638"/>
      <c r="D114" s="639"/>
      <c r="E114" s="153"/>
      <c r="F114" s="154">
        <f>C113</f>
        <v>0</v>
      </c>
      <c r="G114" s="153"/>
      <c r="H114" s="154">
        <f>I113</f>
        <v>0</v>
      </c>
      <c r="I114" s="640"/>
      <c r="J114" s="641"/>
      <c r="K114" s="642"/>
      <c r="L114" s="643"/>
      <c r="M114" s="643"/>
      <c r="N114" s="639"/>
      <c r="O114" s="618"/>
      <c r="P114" s="619"/>
      <c r="Q114" s="619"/>
      <c r="R114" s="619"/>
      <c r="S114" s="620"/>
      <c r="T114" s="147" t="s">
        <v>201</v>
      </c>
      <c r="U114" s="148"/>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647">
        <f>IF($BE$3="４週",SUM(W114:AX114),IF($BE$3="暦月",SUM(W114:BA114),""))</f>
        <v>0</v>
      </c>
      <c r="BC114" s="648"/>
      <c r="BD114" s="649">
        <f>IF($BE$3="４週",BB114/4,IF($BE$3="暦月",(BB114/($BE$8/7)),""))</f>
        <v>0</v>
      </c>
      <c r="BE114" s="648"/>
      <c r="BF114" s="644"/>
      <c r="BG114" s="645"/>
      <c r="BH114" s="645"/>
      <c r="BI114" s="645"/>
      <c r="BJ114" s="646"/>
    </row>
    <row r="115" spans="2:62" ht="20.25" customHeight="1" x14ac:dyDescent="0.2">
      <c r="B115" s="604">
        <f>B113+1</f>
        <v>50</v>
      </c>
      <c r="C115" s="606"/>
      <c r="D115" s="607"/>
      <c r="E115" s="130"/>
      <c r="F115" s="131"/>
      <c r="G115" s="130"/>
      <c r="H115" s="131"/>
      <c r="I115" s="610"/>
      <c r="J115" s="611"/>
      <c r="K115" s="614"/>
      <c r="L115" s="615"/>
      <c r="M115" s="615"/>
      <c r="N115" s="607"/>
      <c r="O115" s="618"/>
      <c r="P115" s="619"/>
      <c r="Q115" s="619"/>
      <c r="R115" s="619"/>
      <c r="S115" s="620"/>
      <c r="T115" s="150" t="s">
        <v>198</v>
      </c>
      <c r="U115" s="151"/>
      <c r="V115" s="152"/>
      <c r="W115" s="143"/>
      <c r="X115" s="144"/>
      <c r="Y115" s="144"/>
      <c r="Z115" s="144"/>
      <c r="AA115" s="144"/>
      <c r="AB115" s="144"/>
      <c r="AC115" s="145"/>
      <c r="AD115" s="143"/>
      <c r="AE115" s="144"/>
      <c r="AF115" s="144"/>
      <c r="AG115" s="144"/>
      <c r="AH115" s="144"/>
      <c r="AI115" s="144"/>
      <c r="AJ115" s="145"/>
      <c r="AK115" s="143"/>
      <c r="AL115" s="144"/>
      <c r="AM115" s="144"/>
      <c r="AN115" s="144"/>
      <c r="AO115" s="144"/>
      <c r="AP115" s="144"/>
      <c r="AQ115" s="145"/>
      <c r="AR115" s="143"/>
      <c r="AS115" s="144"/>
      <c r="AT115" s="144"/>
      <c r="AU115" s="144"/>
      <c r="AV115" s="144"/>
      <c r="AW115" s="144"/>
      <c r="AX115" s="145"/>
      <c r="AY115" s="143"/>
      <c r="AZ115" s="144"/>
      <c r="BA115" s="146"/>
      <c r="BB115" s="624"/>
      <c r="BC115" s="625"/>
      <c r="BD115" s="626"/>
      <c r="BE115" s="627"/>
      <c r="BF115" s="628"/>
      <c r="BG115" s="629"/>
      <c r="BH115" s="629"/>
      <c r="BI115" s="629"/>
      <c r="BJ115" s="630"/>
    </row>
    <row r="116" spans="2:62" ht="20.25" customHeight="1" x14ac:dyDescent="0.2">
      <c r="B116" s="637"/>
      <c r="C116" s="638"/>
      <c r="D116" s="639"/>
      <c r="E116" s="153"/>
      <c r="F116" s="154">
        <f>C115</f>
        <v>0</v>
      </c>
      <c r="G116" s="153"/>
      <c r="H116" s="154">
        <f>I115</f>
        <v>0</v>
      </c>
      <c r="I116" s="640"/>
      <c r="J116" s="641"/>
      <c r="K116" s="642"/>
      <c r="L116" s="643"/>
      <c r="M116" s="643"/>
      <c r="N116" s="639"/>
      <c r="O116" s="618"/>
      <c r="P116" s="619"/>
      <c r="Q116" s="619"/>
      <c r="R116" s="619"/>
      <c r="S116" s="620"/>
      <c r="T116" s="147" t="s">
        <v>201</v>
      </c>
      <c r="U116" s="148"/>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647">
        <f>IF($BE$3="４週",SUM(W116:AX116),IF($BE$3="暦月",SUM(W116:BA116),""))</f>
        <v>0</v>
      </c>
      <c r="BC116" s="648"/>
      <c r="BD116" s="649">
        <f>IF($BE$3="４週",BB116/4,IF($BE$3="暦月",(BB116/($BE$8/7)),""))</f>
        <v>0</v>
      </c>
      <c r="BE116" s="648"/>
      <c r="BF116" s="644"/>
      <c r="BG116" s="645"/>
      <c r="BH116" s="645"/>
      <c r="BI116" s="645"/>
      <c r="BJ116" s="646"/>
    </row>
    <row r="117" spans="2:62" ht="20.25" customHeight="1" x14ac:dyDescent="0.2">
      <c r="B117" s="604">
        <f>B115+1</f>
        <v>51</v>
      </c>
      <c r="C117" s="606"/>
      <c r="D117" s="607"/>
      <c r="E117" s="130"/>
      <c r="F117" s="131"/>
      <c r="G117" s="130"/>
      <c r="H117" s="131"/>
      <c r="I117" s="610"/>
      <c r="J117" s="611"/>
      <c r="K117" s="614"/>
      <c r="L117" s="615"/>
      <c r="M117" s="615"/>
      <c r="N117" s="607"/>
      <c r="O117" s="618"/>
      <c r="P117" s="619"/>
      <c r="Q117" s="619"/>
      <c r="R117" s="619"/>
      <c r="S117" s="620"/>
      <c r="T117" s="150" t="s">
        <v>198</v>
      </c>
      <c r="U117" s="151"/>
      <c r="V117" s="152"/>
      <c r="W117" s="143"/>
      <c r="X117" s="144"/>
      <c r="Y117" s="144"/>
      <c r="Z117" s="144"/>
      <c r="AA117" s="144"/>
      <c r="AB117" s="144"/>
      <c r="AC117" s="145"/>
      <c r="AD117" s="143"/>
      <c r="AE117" s="144"/>
      <c r="AF117" s="144"/>
      <c r="AG117" s="144"/>
      <c r="AH117" s="144"/>
      <c r="AI117" s="144"/>
      <c r="AJ117" s="145"/>
      <c r="AK117" s="143"/>
      <c r="AL117" s="144"/>
      <c r="AM117" s="144"/>
      <c r="AN117" s="144"/>
      <c r="AO117" s="144"/>
      <c r="AP117" s="144"/>
      <c r="AQ117" s="145"/>
      <c r="AR117" s="143"/>
      <c r="AS117" s="144"/>
      <c r="AT117" s="144"/>
      <c r="AU117" s="144"/>
      <c r="AV117" s="144"/>
      <c r="AW117" s="144"/>
      <c r="AX117" s="145"/>
      <c r="AY117" s="143"/>
      <c r="AZ117" s="144"/>
      <c r="BA117" s="146"/>
      <c r="BB117" s="624"/>
      <c r="BC117" s="625"/>
      <c r="BD117" s="626"/>
      <c r="BE117" s="627"/>
      <c r="BF117" s="628"/>
      <c r="BG117" s="629"/>
      <c r="BH117" s="629"/>
      <c r="BI117" s="629"/>
      <c r="BJ117" s="630"/>
    </row>
    <row r="118" spans="2:62" ht="20.25" customHeight="1" x14ac:dyDescent="0.2">
      <c r="B118" s="637"/>
      <c r="C118" s="638"/>
      <c r="D118" s="639"/>
      <c r="E118" s="153"/>
      <c r="F118" s="154">
        <f>C117</f>
        <v>0</v>
      </c>
      <c r="G118" s="153"/>
      <c r="H118" s="154">
        <f>I117</f>
        <v>0</v>
      </c>
      <c r="I118" s="640"/>
      <c r="J118" s="641"/>
      <c r="K118" s="642"/>
      <c r="L118" s="643"/>
      <c r="M118" s="643"/>
      <c r="N118" s="639"/>
      <c r="O118" s="618"/>
      <c r="P118" s="619"/>
      <c r="Q118" s="619"/>
      <c r="R118" s="619"/>
      <c r="S118" s="620"/>
      <c r="T118" s="147" t="s">
        <v>201</v>
      </c>
      <c r="U118" s="148"/>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647">
        <f>IF($BE$3="４週",SUM(W118:AX118),IF($BE$3="暦月",SUM(W118:BA118),""))</f>
        <v>0</v>
      </c>
      <c r="BC118" s="648"/>
      <c r="BD118" s="649">
        <f>IF($BE$3="４週",BB118/4,IF($BE$3="暦月",(BB118/($BE$8/7)),""))</f>
        <v>0</v>
      </c>
      <c r="BE118" s="648"/>
      <c r="BF118" s="644"/>
      <c r="BG118" s="645"/>
      <c r="BH118" s="645"/>
      <c r="BI118" s="645"/>
      <c r="BJ118" s="646"/>
    </row>
    <row r="119" spans="2:62" ht="20.25" customHeight="1" x14ac:dyDescent="0.2">
      <c r="B119" s="604">
        <f>B117+1</f>
        <v>52</v>
      </c>
      <c r="C119" s="606"/>
      <c r="D119" s="607"/>
      <c r="E119" s="130"/>
      <c r="F119" s="131"/>
      <c r="G119" s="130"/>
      <c r="H119" s="131"/>
      <c r="I119" s="610"/>
      <c r="J119" s="611"/>
      <c r="K119" s="614"/>
      <c r="L119" s="615"/>
      <c r="M119" s="615"/>
      <c r="N119" s="607"/>
      <c r="O119" s="618"/>
      <c r="P119" s="619"/>
      <c r="Q119" s="619"/>
      <c r="R119" s="619"/>
      <c r="S119" s="620"/>
      <c r="T119" s="150" t="s">
        <v>198</v>
      </c>
      <c r="U119" s="151"/>
      <c r="V119" s="152"/>
      <c r="W119" s="143"/>
      <c r="X119" s="144"/>
      <c r="Y119" s="144"/>
      <c r="Z119" s="144"/>
      <c r="AA119" s="144"/>
      <c r="AB119" s="144"/>
      <c r="AC119" s="145"/>
      <c r="AD119" s="143"/>
      <c r="AE119" s="144"/>
      <c r="AF119" s="144"/>
      <c r="AG119" s="144"/>
      <c r="AH119" s="144"/>
      <c r="AI119" s="144"/>
      <c r="AJ119" s="145"/>
      <c r="AK119" s="143"/>
      <c r="AL119" s="144"/>
      <c r="AM119" s="144"/>
      <c r="AN119" s="144"/>
      <c r="AO119" s="144"/>
      <c r="AP119" s="144"/>
      <c r="AQ119" s="145"/>
      <c r="AR119" s="143"/>
      <c r="AS119" s="144"/>
      <c r="AT119" s="144"/>
      <c r="AU119" s="144"/>
      <c r="AV119" s="144"/>
      <c r="AW119" s="144"/>
      <c r="AX119" s="145"/>
      <c r="AY119" s="143"/>
      <c r="AZ119" s="144"/>
      <c r="BA119" s="146"/>
      <c r="BB119" s="624"/>
      <c r="BC119" s="625"/>
      <c r="BD119" s="626"/>
      <c r="BE119" s="627"/>
      <c r="BF119" s="628"/>
      <c r="BG119" s="629"/>
      <c r="BH119" s="629"/>
      <c r="BI119" s="629"/>
      <c r="BJ119" s="630"/>
    </row>
    <row r="120" spans="2:62" ht="20.25" customHeight="1" x14ac:dyDescent="0.2">
      <c r="B120" s="637"/>
      <c r="C120" s="638"/>
      <c r="D120" s="639"/>
      <c r="E120" s="153"/>
      <c r="F120" s="154">
        <f>C119</f>
        <v>0</v>
      </c>
      <c r="G120" s="153"/>
      <c r="H120" s="154">
        <f>I119</f>
        <v>0</v>
      </c>
      <c r="I120" s="640"/>
      <c r="J120" s="641"/>
      <c r="K120" s="642"/>
      <c r="L120" s="643"/>
      <c r="M120" s="643"/>
      <c r="N120" s="639"/>
      <c r="O120" s="618"/>
      <c r="P120" s="619"/>
      <c r="Q120" s="619"/>
      <c r="R120" s="619"/>
      <c r="S120" s="620"/>
      <c r="T120" s="147" t="s">
        <v>201</v>
      </c>
      <c r="U120" s="148"/>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647">
        <f>IF($BE$3="４週",SUM(W120:AX120),IF($BE$3="暦月",SUM(W120:BA120),""))</f>
        <v>0</v>
      </c>
      <c r="BC120" s="648"/>
      <c r="BD120" s="649">
        <f>IF($BE$3="４週",BB120/4,IF($BE$3="暦月",(BB120/($BE$8/7)),""))</f>
        <v>0</v>
      </c>
      <c r="BE120" s="648"/>
      <c r="BF120" s="644"/>
      <c r="BG120" s="645"/>
      <c r="BH120" s="645"/>
      <c r="BI120" s="645"/>
      <c r="BJ120" s="646"/>
    </row>
    <row r="121" spans="2:62" ht="20.25" customHeight="1" x14ac:dyDescent="0.2">
      <c r="B121" s="604">
        <f>B119+1</f>
        <v>53</v>
      </c>
      <c r="C121" s="606"/>
      <c r="D121" s="607"/>
      <c r="E121" s="130"/>
      <c r="F121" s="131"/>
      <c r="G121" s="130"/>
      <c r="H121" s="131"/>
      <c r="I121" s="610"/>
      <c r="J121" s="611"/>
      <c r="K121" s="614"/>
      <c r="L121" s="615"/>
      <c r="M121" s="615"/>
      <c r="N121" s="607"/>
      <c r="O121" s="618"/>
      <c r="P121" s="619"/>
      <c r="Q121" s="619"/>
      <c r="R121" s="619"/>
      <c r="S121" s="620"/>
      <c r="T121" s="150" t="s">
        <v>198</v>
      </c>
      <c r="U121" s="151"/>
      <c r="V121" s="152"/>
      <c r="W121" s="143"/>
      <c r="X121" s="144"/>
      <c r="Y121" s="144"/>
      <c r="Z121" s="144"/>
      <c r="AA121" s="144"/>
      <c r="AB121" s="144"/>
      <c r="AC121" s="145"/>
      <c r="AD121" s="143"/>
      <c r="AE121" s="144"/>
      <c r="AF121" s="144"/>
      <c r="AG121" s="144"/>
      <c r="AH121" s="144"/>
      <c r="AI121" s="144"/>
      <c r="AJ121" s="145"/>
      <c r="AK121" s="143"/>
      <c r="AL121" s="144"/>
      <c r="AM121" s="144"/>
      <c r="AN121" s="144"/>
      <c r="AO121" s="144"/>
      <c r="AP121" s="144"/>
      <c r="AQ121" s="145"/>
      <c r="AR121" s="143"/>
      <c r="AS121" s="144"/>
      <c r="AT121" s="144"/>
      <c r="AU121" s="144"/>
      <c r="AV121" s="144"/>
      <c r="AW121" s="144"/>
      <c r="AX121" s="145"/>
      <c r="AY121" s="143"/>
      <c r="AZ121" s="144"/>
      <c r="BA121" s="146"/>
      <c r="BB121" s="624"/>
      <c r="BC121" s="625"/>
      <c r="BD121" s="626"/>
      <c r="BE121" s="627"/>
      <c r="BF121" s="628"/>
      <c r="BG121" s="629"/>
      <c r="BH121" s="629"/>
      <c r="BI121" s="629"/>
      <c r="BJ121" s="630"/>
    </row>
    <row r="122" spans="2:62" ht="20.25" customHeight="1" x14ac:dyDescent="0.2">
      <c r="B122" s="637"/>
      <c r="C122" s="638"/>
      <c r="D122" s="639"/>
      <c r="E122" s="153"/>
      <c r="F122" s="154">
        <f>C121</f>
        <v>0</v>
      </c>
      <c r="G122" s="153"/>
      <c r="H122" s="154">
        <f>I121</f>
        <v>0</v>
      </c>
      <c r="I122" s="640"/>
      <c r="J122" s="641"/>
      <c r="K122" s="642"/>
      <c r="L122" s="643"/>
      <c r="M122" s="643"/>
      <c r="N122" s="639"/>
      <c r="O122" s="618"/>
      <c r="P122" s="619"/>
      <c r="Q122" s="619"/>
      <c r="R122" s="619"/>
      <c r="S122" s="620"/>
      <c r="T122" s="147" t="s">
        <v>201</v>
      </c>
      <c r="U122" s="148"/>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647">
        <f>IF($BE$3="４週",SUM(W122:AX122),IF($BE$3="暦月",SUM(W122:BA122),""))</f>
        <v>0</v>
      </c>
      <c r="BC122" s="648"/>
      <c r="BD122" s="649">
        <f>IF($BE$3="４週",BB122/4,IF($BE$3="暦月",(BB122/($BE$8/7)),""))</f>
        <v>0</v>
      </c>
      <c r="BE122" s="648"/>
      <c r="BF122" s="644"/>
      <c r="BG122" s="645"/>
      <c r="BH122" s="645"/>
      <c r="BI122" s="645"/>
      <c r="BJ122" s="646"/>
    </row>
    <row r="123" spans="2:62" ht="20.25" customHeight="1" x14ac:dyDescent="0.2">
      <c r="B123" s="604">
        <f>B121+1</f>
        <v>54</v>
      </c>
      <c r="C123" s="606"/>
      <c r="D123" s="607"/>
      <c r="E123" s="130"/>
      <c r="F123" s="131"/>
      <c r="G123" s="130"/>
      <c r="H123" s="131"/>
      <c r="I123" s="610"/>
      <c r="J123" s="611"/>
      <c r="K123" s="614"/>
      <c r="L123" s="615"/>
      <c r="M123" s="615"/>
      <c r="N123" s="607"/>
      <c r="O123" s="618"/>
      <c r="P123" s="619"/>
      <c r="Q123" s="619"/>
      <c r="R123" s="619"/>
      <c r="S123" s="620"/>
      <c r="T123" s="150" t="s">
        <v>198</v>
      </c>
      <c r="U123" s="151"/>
      <c r="V123" s="152"/>
      <c r="W123" s="143"/>
      <c r="X123" s="144"/>
      <c r="Y123" s="144"/>
      <c r="Z123" s="144"/>
      <c r="AA123" s="144"/>
      <c r="AB123" s="144"/>
      <c r="AC123" s="145"/>
      <c r="AD123" s="143"/>
      <c r="AE123" s="144"/>
      <c r="AF123" s="144"/>
      <c r="AG123" s="144"/>
      <c r="AH123" s="144"/>
      <c r="AI123" s="144"/>
      <c r="AJ123" s="145"/>
      <c r="AK123" s="143"/>
      <c r="AL123" s="144"/>
      <c r="AM123" s="144"/>
      <c r="AN123" s="144"/>
      <c r="AO123" s="144"/>
      <c r="AP123" s="144"/>
      <c r="AQ123" s="145"/>
      <c r="AR123" s="143"/>
      <c r="AS123" s="144"/>
      <c r="AT123" s="144"/>
      <c r="AU123" s="144"/>
      <c r="AV123" s="144"/>
      <c r="AW123" s="144"/>
      <c r="AX123" s="145"/>
      <c r="AY123" s="143"/>
      <c r="AZ123" s="144"/>
      <c r="BA123" s="146"/>
      <c r="BB123" s="624"/>
      <c r="BC123" s="625"/>
      <c r="BD123" s="626"/>
      <c r="BE123" s="627"/>
      <c r="BF123" s="628"/>
      <c r="BG123" s="629"/>
      <c r="BH123" s="629"/>
      <c r="BI123" s="629"/>
      <c r="BJ123" s="630"/>
    </row>
    <row r="124" spans="2:62" ht="20.25" customHeight="1" x14ac:dyDescent="0.2">
      <c r="B124" s="637"/>
      <c r="C124" s="638"/>
      <c r="D124" s="639"/>
      <c r="E124" s="153"/>
      <c r="F124" s="154">
        <f>C123</f>
        <v>0</v>
      </c>
      <c r="G124" s="153"/>
      <c r="H124" s="154">
        <f>I123</f>
        <v>0</v>
      </c>
      <c r="I124" s="640"/>
      <c r="J124" s="641"/>
      <c r="K124" s="642"/>
      <c r="L124" s="643"/>
      <c r="M124" s="643"/>
      <c r="N124" s="639"/>
      <c r="O124" s="618"/>
      <c r="P124" s="619"/>
      <c r="Q124" s="619"/>
      <c r="R124" s="619"/>
      <c r="S124" s="620"/>
      <c r="T124" s="147" t="s">
        <v>201</v>
      </c>
      <c r="U124" s="148"/>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647">
        <f>IF($BE$3="４週",SUM(W124:AX124),IF($BE$3="暦月",SUM(W124:BA124),""))</f>
        <v>0</v>
      </c>
      <c r="BC124" s="648"/>
      <c r="BD124" s="649">
        <f>IF($BE$3="４週",BB124/4,IF($BE$3="暦月",(BB124/($BE$8/7)),""))</f>
        <v>0</v>
      </c>
      <c r="BE124" s="648"/>
      <c r="BF124" s="644"/>
      <c r="BG124" s="645"/>
      <c r="BH124" s="645"/>
      <c r="BI124" s="645"/>
      <c r="BJ124" s="646"/>
    </row>
    <row r="125" spans="2:62" ht="20.25" customHeight="1" x14ac:dyDescent="0.2">
      <c r="B125" s="604">
        <f>B123+1</f>
        <v>55</v>
      </c>
      <c r="C125" s="606"/>
      <c r="D125" s="607"/>
      <c r="E125" s="130"/>
      <c r="F125" s="131"/>
      <c r="G125" s="130"/>
      <c r="H125" s="131"/>
      <c r="I125" s="610"/>
      <c r="J125" s="611"/>
      <c r="K125" s="614"/>
      <c r="L125" s="615"/>
      <c r="M125" s="615"/>
      <c r="N125" s="607"/>
      <c r="O125" s="618"/>
      <c r="P125" s="619"/>
      <c r="Q125" s="619"/>
      <c r="R125" s="619"/>
      <c r="S125" s="620"/>
      <c r="T125" s="150" t="s">
        <v>198</v>
      </c>
      <c r="U125" s="151"/>
      <c r="V125" s="152"/>
      <c r="W125" s="143"/>
      <c r="X125" s="144"/>
      <c r="Y125" s="144"/>
      <c r="Z125" s="144"/>
      <c r="AA125" s="144"/>
      <c r="AB125" s="144"/>
      <c r="AC125" s="145"/>
      <c r="AD125" s="143"/>
      <c r="AE125" s="144"/>
      <c r="AF125" s="144"/>
      <c r="AG125" s="144"/>
      <c r="AH125" s="144"/>
      <c r="AI125" s="144"/>
      <c r="AJ125" s="145"/>
      <c r="AK125" s="143"/>
      <c r="AL125" s="144"/>
      <c r="AM125" s="144"/>
      <c r="AN125" s="144"/>
      <c r="AO125" s="144"/>
      <c r="AP125" s="144"/>
      <c r="AQ125" s="145"/>
      <c r="AR125" s="143"/>
      <c r="AS125" s="144"/>
      <c r="AT125" s="144"/>
      <c r="AU125" s="144"/>
      <c r="AV125" s="144"/>
      <c r="AW125" s="144"/>
      <c r="AX125" s="145"/>
      <c r="AY125" s="143"/>
      <c r="AZ125" s="144"/>
      <c r="BA125" s="146"/>
      <c r="BB125" s="624"/>
      <c r="BC125" s="625"/>
      <c r="BD125" s="626"/>
      <c r="BE125" s="627"/>
      <c r="BF125" s="628"/>
      <c r="BG125" s="629"/>
      <c r="BH125" s="629"/>
      <c r="BI125" s="629"/>
      <c r="BJ125" s="630"/>
    </row>
    <row r="126" spans="2:62" ht="20.25" customHeight="1" x14ac:dyDescent="0.2">
      <c r="B126" s="637"/>
      <c r="C126" s="638"/>
      <c r="D126" s="639"/>
      <c r="E126" s="153"/>
      <c r="F126" s="154">
        <f>C125</f>
        <v>0</v>
      </c>
      <c r="G126" s="153"/>
      <c r="H126" s="154">
        <f>I125</f>
        <v>0</v>
      </c>
      <c r="I126" s="640"/>
      <c r="J126" s="641"/>
      <c r="K126" s="642"/>
      <c r="L126" s="643"/>
      <c r="M126" s="643"/>
      <c r="N126" s="639"/>
      <c r="O126" s="618"/>
      <c r="P126" s="619"/>
      <c r="Q126" s="619"/>
      <c r="R126" s="619"/>
      <c r="S126" s="620"/>
      <c r="T126" s="147" t="s">
        <v>201</v>
      </c>
      <c r="U126" s="148"/>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647">
        <f>IF($BE$3="４週",SUM(W126:AX126),IF($BE$3="暦月",SUM(W126:BA126),""))</f>
        <v>0</v>
      </c>
      <c r="BC126" s="648"/>
      <c r="BD126" s="649">
        <f>IF($BE$3="４週",BB126/4,IF($BE$3="暦月",(BB126/($BE$8/7)),""))</f>
        <v>0</v>
      </c>
      <c r="BE126" s="648"/>
      <c r="BF126" s="644"/>
      <c r="BG126" s="645"/>
      <c r="BH126" s="645"/>
      <c r="BI126" s="645"/>
      <c r="BJ126" s="646"/>
    </row>
    <row r="127" spans="2:62" ht="20.25" customHeight="1" x14ac:dyDescent="0.2">
      <c r="B127" s="604">
        <f>B125+1</f>
        <v>56</v>
      </c>
      <c r="C127" s="606"/>
      <c r="D127" s="607"/>
      <c r="E127" s="130"/>
      <c r="F127" s="131"/>
      <c r="G127" s="130"/>
      <c r="H127" s="131"/>
      <c r="I127" s="610"/>
      <c r="J127" s="611"/>
      <c r="K127" s="614"/>
      <c r="L127" s="615"/>
      <c r="M127" s="615"/>
      <c r="N127" s="607"/>
      <c r="O127" s="618"/>
      <c r="P127" s="619"/>
      <c r="Q127" s="619"/>
      <c r="R127" s="619"/>
      <c r="S127" s="620"/>
      <c r="T127" s="150" t="s">
        <v>198</v>
      </c>
      <c r="U127" s="151"/>
      <c r="V127" s="152"/>
      <c r="W127" s="143"/>
      <c r="X127" s="144"/>
      <c r="Y127" s="144"/>
      <c r="Z127" s="144"/>
      <c r="AA127" s="144"/>
      <c r="AB127" s="144"/>
      <c r="AC127" s="145"/>
      <c r="AD127" s="143"/>
      <c r="AE127" s="144"/>
      <c r="AF127" s="144"/>
      <c r="AG127" s="144"/>
      <c r="AH127" s="144"/>
      <c r="AI127" s="144"/>
      <c r="AJ127" s="145"/>
      <c r="AK127" s="143"/>
      <c r="AL127" s="144"/>
      <c r="AM127" s="144"/>
      <c r="AN127" s="144"/>
      <c r="AO127" s="144"/>
      <c r="AP127" s="144"/>
      <c r="AQ127" s="145"/>
      <c r="AR127" s="143"/>
      <c r="AS127" s="144"/>
      <c r="AT127" s="144"/>
      <c r="AU127" s="144"/>
      <c r="AV127" s="144"/>
      <c r="AW127" s="144"/>
      <c r="AX127" s="145"/>
      <c r="AY127" s="143"/>
      <c r="AZ127" s="144"/>
      <c r="BA127" s="146"/>
      <c r="BB127" s="624"/>
      <c r="BC127" s="625"/>
      <c r="BD127" s="626"/>
      <c r="BE127" s="627"/>
      <c r="BF127" s="628"/>
      <c r="BG127" s="629"/>
      <c r="BH127" s="629"/>
      <c r="BI127" s="629"/>
      <c r="BJ127" s="630"/>
    </row>
    <row r="128" spans="2:62" ht="20.25" customHeight="1" x14ac:dyDescent="0.2">
      <c r="B128" s="637"/>
      <c r="C128" s="638"/>
      <c r="D128" s="639"/>
      <c r="E128" s="153"/>
      <c r="F128" s="154">
        <f>C127</f>
        <v>0</v>
      </c>
      <c r="G128" s="153"/>
      <c r="H128" s="154">
        <f>I127</f>
        <v>0</v>
      </c>
      <c r="I128" s="640"/>
      <c r="J128" s="641"/>
      <c r="K128" s="642"/>
      <c r="L128" s="643"/>
      <c r="M128" s="643"/>
      <c r="N128" s="639"/>
      <c r="O128" s="618"/>
      <c r="P128" s="619"/>
      <c r="Q128" s="619"/>
      <c r="R128" s="619"/>
      <c r="S128" s="620"/>
      <c r="T128" s="147" t="s">
        <v>201</v>
      </c>
      <c r="U128" s="148"/>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647">
        <f>IF($BE$3="４週",SUM(W128:AX128),IF($BE$3="暦月",SUM(W128:BA128),""))</f>
        <v>0</v>
      </c>
      <c r="BC128" s="648"/>
      <c r="BD128" s="649">
        <f>IF($BE$3="４週",BB128/4,IF($BE$3="暦月",(BB128/($BE$8/7)),""))</f>
        <v>0</v>
      </c>
      <c r="BE128" s="648"/>
      <c r="BF128" s="644"/>
      <c r="BG128" s="645"/>
      <c r="BH128" s="645"/>
      <c r="BI128" s="645"/>
      <c r="BJ128" s="646"/>
    </row>
    <row r="129" spans="2:62" ht="20.25" customHeight="1" x14ac:dyDescent="0.2">
      <c r="B129" s="604">
        <f>B127+1</f>
        <v>57</v>
      </c>
      <c r="C129" s="606"/>
      <c r="D129" s="607"/>
      <c r="E129" s="130"/>
      <c r="F129" s="131"/>
      <c r="G129" s="130"/>
      <c r="H129" s="131"/>
      <c r="I129" s="610"/>
      <c r="J129" s="611"/>
      <c r="K129" s="614"/>
      <c r="L129" s="615"/>
      <c r="M129" s="615"/>
      <c r="N129" s="607"/>
      <c r="O129" s="618"/>
      <c r="P129" s="619"/>
      <c r="Q129" s="619"/>
      <c r="R129" s="619"/>
      <c r="S129" s="620"/>
      <c r="T129" s="150" t="s">
        <v>198</v>
      </c>
      <c r="U129" s="151"/>
      <c r="V129" s="152"/>
      <c r="W129" s="143"/>
      <c r="X129" s="144"/>
      <c r="Y129" s="144"/>
      <c r="Z129" s="144"/>
      <c r="AA129" s="144"/>
      <c r="AB129" s="144"/>
      <c r="AC129" s="145"/>
      <c r="AD129" s="143"/>
      <c r="AE129" s="144"/>
      <c r="AF129" s="144"/>
      <c r="AG129" s="144"/>
      <c r="AH129" s="144"/>
      <c r="AI129" s="144"/>
      <c r="AJ129" s="145"/>
      <c r="AK129" s="143"/>
      <c r="AL129" s="144"/>
      <c r="AM129" s="144"/>
      <c r="AN129" s="144"/>
      <c r="AO129" s="144"/>
      <c r="AP129" s="144"/>
      <c r="AQ129" s="145"/>
      <c r="AR129" s="143"/>
      <c r="AS129" s="144"/>
      <c r="AT129" s="144"/>
      <c r="AU129" s="144"/>
      <c r="AV129" s="144"/>
      <c r="AW129" s="144"/>
      <c r="AX129" s="145"/>
      <c r="AY129" s="143"/>
      <c r="AZ129" s="144"/>
      <c r="BA129" s="146"/>
      <c r="BB129" s="624"/>
      <c r="BC129" s="625"/>
      <c r="BD129" s="626"/>
      <c r="BE129" s="627"/>
      <c r="BF129" s="628"/>
      <c r="BG129" s="629"/>
      <c r="BH129" s="629"/>
      <c r="BI129" s="629"/>
      <c r="BJ129" s="630"/>
    </row>
    <row r="130" spans="2:62" ht="20.25" customHeight="1" x14ac:dyDescent="0.2">
      <c r="B130" s="637"/>
      <c r="C130" s="638"/>
      <c r="D130" s="639"/>
      <c r="E130" s="153"/>
      <c r="F130" s="154">
        <f>C129</f>
        <v>0</v>
      </c>
      <c r="G130" s="153"/>
      <c r="H130" s="154">
        <f>I129</f>
        <v>0</v>
      </c>
      <c r="I130" s="640"/>
      <c r="J130" s="641"/>
      <c r="K130" s="642"/>
      <c r="L130" s="643"/>
      <c r="M130" s="643"/>
      <c r="N130" s="639"/>
      <c r="O130" s="618"/>
      <c r="P130" s="619"/>
      <c r="Q130" s="619"/>
      <c r="R130" s="619"/>
      <c r="S130" s="620"/>
      <c r="T130" s="147" t="s">
        <v>201</v>
      </c>
      <c r="U130" s="148"/>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647">
        <f>IF($BE$3="４週",SUM(W130:AX130),IF($BE$3="暦月",SUM(W130:BA130),""))</f>
        <v>0</v>
      </c>
      <c r="BC130" s="648"/>
      <c r="BD130" s="649">
        <f>IF($BE$3="４週",BB130/4,IF($BE$3="暦月",(BB130/($BE$8/7)),""))</f>
        <v>0</v>
      </c>
      <c r="BE130" s="648"/>
      <c r="BF130" s="644"/>
      <c r="BG130" s="645"/>
      <c r="BH130" s="645"/>
      <c r="BI130" s="645"/>
      <c r="BJ130" s="646"/>
    </row>
    <row r="131" spans="2:62" ht="20.25" customHeight="1" x14ac:dyDescent="0.2">
      <c r="B131" s="604">
        <f>B129+1</f>
        <v>58</v>
      </c>
      <c r="C131" s="606"/>
      <c r="D131" s="607"/>
      <c r="E131" s="130"/>
      <c r="F131" s="131"/>
      <c r="G131" s="130"/>
      <c r="H131" s="131"/>
      <c r="I131" s="610"/>
      <c r="J131" s="611"/>
      <c r="K131" s="614"/>
      <c r="L131" s="615"/>
      <c r="M131" s="615"/>
      <c r="N131" s="607"/>
      <c r="O131" s="618"/>
      <c r="P131" s="619"/>
      <c r="Q131" s="619"/>
      <c r="R131" s="619"/>
      <c r="S131" s="620"/>
      <c r="T131" s="150" t="s">
        <v>198</v>
      </c>
      <c r="U131" s="151"/>
      <c r="V131" s="152"/>
      <c r="W131" s="143"/>
      <c r="X131" s="144"/>
      <c r="Y131" s="144"/>
      <c r="Z131" s="144"/>
      <c r="AA131" s="144"/>
      <c r="AB131" s="144"/>
      <c r="AC131" s="145"/>
      <c r="AD131" s="143"/>
      <c r="AE131" s="144"/>
      <c r="AF131" s="144"/>
      <c r="AG131" s="144"/>
      <c r="AH131" s="144"/>
      <c r="AI131" s="144"/>
      <c r="AJ131" s="145"/>
      <c r="AK131" s="143"/>
      <c r="AL131" s="144"/>
      <c r="AM131" s="144"/>
      <c r="AN131" s="144"/>
      <c r="AO131" s="144"/>
      <c r="AP131" s="144"/>
      <c r="AQ131" s="145"/>
      <c r="AR131" s="143"/>
      <c r="AS131" s="144"/>
      <c r="AT131" s="144"/>
      <c r="AU131" s="144"/>
      <c r="AV131" s="144"/>
      <c r="AW131" s="144"/>
      <c r="AX131" s="145"/>
      <c r="AY131" s="143"/>
      <c r="AZ131" s="144"/>
      <c r="BA131" s="146"/>
      <c r="BB131" s="624"/>
      <c r="BC131" s="625"/>
      <c r="BD131" s="626"/>
      <c r="BE131" s="627"/>
      <c r="BF131" s="628"/>
      <c r="BG131" s="629"/>
      <c r="BH131" s="629"/>
      <c r="BI131" s="629"/>
      <c r="BJ131" s="630"/>
    </row>
    <row r="132" spans="2:62" ht="20.25" customHeight="1" x14ac:dyDescent="0.2">
      <c r="B132" s="637"/>
      <c r="C132" s="638"/>
      <c r="D132" s="639"/>
      <c r="E132" s="153"/>
      <c r="F132" s="154">
        <f>C131</f>
        <v>0</v>
      </c>
      <c r="G132" s="153"/>
      <c r="H132" s="154">
        <f>I131</f>
        <v>0</v>
      </c>
      <c r="I132" s="640"/>
      <c r="J132" s="641"/>
      <c r="K132" s="642"/>
      <c r="L132" s="643"/>
      <c r="M132" s="643"/>
      <c r="N132" s="639"/>
      <c r="O132" s="618"/>
      <c r="P132" s="619"/>
      <c r="Q132" s="619"/>
      <c r="R132" s="619"/>
      <c r="S132" s="620"/>
      <c r="T132" s="147" t="s">
        <v>201</v>
      </c>
      <c r="U132" s="148"/>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647">
        <f>IF($BE$3="４週",SUM(W132:AX132),IF($BE$3="暦月",SUM(W132:BA132),""))</f>
        <v>0</v>
      </c>
      <c r="BC132" s="648"/>
      <c r="BD132" s="649">
        <f>IF($BE$3="４週",BB132/4,IF($BE$3="暦月",(BB132/($BE$8/7)),""))</f>
        <v>0</v>
      </c>
      <c r="BE132" s="648"/>
      <c r="BF132" s="644"/>
      <c r="BG132" s="645"/>
      <c r="BH132" s="645"/>
      <c r="BI132" s="645"/>
      <c r="BJ132" s="646"/>
    </row>
    <row r="133" spans="2:62" ht="20.25" customHeight="1" x14ac:dyDescent="0.2">
      <c r="B133" s="604">
        <f>B131+1</f>
        <v>59</v>
      </c>
      <c r="C133" s="606"/>
      <c r="D133" s="607"/>
      <c r="E133" s="130"/>
      <c r="F133" s="131"/>
      <c r="G133" s="130"/>
      <c r="H133" s="131"/>
      <c r="I133" s="610"/>
      <c r="J133" s="611"/>
      <c r="K133" s="614"/>
      <c r="L133" s="615"/>
      <c r="M133" s="615"/>
      <c r="N133" s="607"/>
      <c r="O133" s="618"/>
      <c r="P133" s="619"/>
      <c r="Q133" s="619"/>
      <c r="R133" s="619"/>
      <c r="S133" s="620"/>
      <c r="T133" s="150" t="s">
        <v>198</v>
      </c>
      <c r="U133" s="151"/>
      <c r="V133" s="152"/>
      <c r="W133" s="143"/>
      <c r="X133" s="144"/>
      <c r="Y133" s="144"/>
      <c r="Z133" s="144"/>
      <c r="AA133" s="144"/>
      <c r="AB133" s="144"/>
      <c r="AC133" s="145"/>
      <c r="AD133" s="143"/>
      <c r="AE133" s="144"/>
      <c r="AF133" s="144"/>
      <c r="AG133" s="144"/>
      <c r="AH133" s="144"/>
      <c r="AI133" s="144"/>
      <c r="AJ133" s="145"/>
      <c r="AK133" s="143"/>
      <c r="AL133" s="144"/>
      <c r="AM133" s="144"/>
      <c r="AN133" s="144"/>
      <c r="AO133" s="144"/>
      <c r="AP133" s="144"/>
      <c r="AQ133" s="145"/>
      <c r="AR133" s="143"/>
      <c r="AS133" s="144"/>
      <c r="AT133" s="144"/>
      <c r="AU133" s="144"/>
      <c r="AV133" s="144"/>
      <c r="AW133" s="144"/>
      <c r="AX133" s="145"/>
      <c r="AY133" s="143"/>
      <c r="AZ133" s="144"/>
      <c r="BA133" s="146"/>
      <c r="BB133" s="624"/>
      <c r="BC133" s="625"/>
      <c r="BD133" s="626"/>
      <c r="BE133" s="627"/>
      <c r="BF133" s="628"/>
      <c r="BG133" s="629"/>
      <c r="BH133" s="629"/>
      <c r="BI133" s="629"/>
      <c r="BJ133" s="630"/>
    </row>
    <row r="134" spans="2:62" ht="20.25" customHeight="1" x14ac:dyDescent="0.2">
      <c r="B134" s="637"/>
      <c r="C134" s="638"/>
      <c r="D134" s="639"/>
      <c r="E134" s="153"/>
      <c r="F134" s="154">
        <f>C133</f>
        <v>0</v>
      </c>
      <c r="G134" s="153"/>
      <c r="H134" s="154">
        <f>I133</f>
        <v>0</v>
      </c>
      <c r="I134" s="640"/>
      <c r="J134" s="641"/>
      <c r="K134" s="642"/>
      <c r="L134" s="643"/>
      <c r="M134" s="643"/>
      <c r="N134" s="639"/>
      <c r="O134" s="618"/>
      <c r="P134" s="619"/>
      <c r="Q134" s="619"/>
      <c r="R134" s="619"/>
      <c r="S134" s="620"/>
      <c r="T134" s="147" t="s">
        <v>201</v>
      </c>
      <c r="U134" s="148"/>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647">
        <f>IF($BE$3="４週",SUM(W134:AX134),IF($BE$3="暦月",SUM(W134:BA134),""))</f>
        <v>0</v>
      </c>
      <c r="BC134" s="648"/>
      <c r="BD134" s="649">
        <f>IF($BE$3="４週",BB134/4,IF($BE$3="暦月",(BB134/($BE$8/7)),""))</f>
        <v>0</v>
      </c>
      <c r="BE134" s="648"/>
      <c r="BF134" s="644"/>
      <c r="BG134" s="645"/>
      <c r="BH134" s="645"/>
      <c r="BI134" s="645"/>
      <c r="BJ134" s="646"/>
    </row>
    <row r="135" spans="2:62" ht="20.25" customHeight="1" x14ac:dyDescent="0.2">
      <c r="B135" s="604">
        <f>B133+1</f>
        <v>60</v>
      </c>
      <c r="C135" s="606"/>
      <c r="D135" s="607"/>
      <c r="E135" s="130"/>
      <c r="F135" s="131"/>
      <c r="G135" s="130"/>
      <c r="H135" s="131"/>
      <c r="I135" s="610"/>
      <c r="J135" s="611"/>
      <c r="K135" s="614"/>
      <c r="L135" s="615"/>
      <c r="M135" s="615"/>
      <c r="N135" s="607"/>
      <c r="O135" s="618"/>
      <c r="P135" s="619"/>
      <c r="Q135" s="619"/>
      <c r="R135" s="619"/>
      <c r="S135" s="620"/>
      <c r="T135" s="150" t="s">
        <v>198</v>
      </c>
      <c r="U135" s="151"/>
      <c r="V135" s="152"/>
      <c r="W135" s="143"/>
      <c r="X135" s="144"/>
      <c r="Y135" s="144"/>
      <c r="Z135" s="144"/>
      <c r="AA135" s="144"/>
      <c r="AB135" s="144"/>
      <c r="AC135" s="145"/>
      <c r="AD135" s="143"/>
      <c r="AE135" s="144"/>
      <c r="AF135" s="144"/>
      <c r="AG135" s="144"/>
      <c r="AH135" s="144"/>
      <c r="AI135" s="144"/>
      <c r="AJ135" s="145"/>
      <c r="AK135" s="143"/>
      <c r="AL135" s="144"/>
      <c r="AM135" s="144"/>
      <c r="AN135" s="144"/>
      <c r="AO135" s="144"/>
      <c r="AP135" s="144"/>
      <c r="AQ135" s="145"/>
      <c r="AR135" s="143"/>
      <c r="AS135" s="144"/>
      <c r="AT135" s="144"/>
      <c r="AU135" s="144"/>
      <c r="AV135" s="144"/>
      <c r="AW135" s="144"/>
      <c r="AX135" s="145"/>
      <c r="AY135" s="143"/>
      <c r="AZ135" s="144"/>
      <c r="BA135" s="146"/>
      <c r="BB135" s="624"/>
      <c r="BC135" s="625"/>
      <c r="BD135" s="626"/>
      <c r="BE135" s="627"/>
      <c r="BF135" s="628"/>
      <c r="BG135" s="629"/>
      <c r="BH135" s="629"/>
      <c r="BI135" s="629"/>
      <c r="BJ135" s="630"/>
    </row>
    <row r="136" spans="2:62" ht="20.25" customHeight="1" x14ac:dyDescent="0.2">
      <c r="B136" s="637"/>
      <c r="C136" s="638"/>
      <c r="D136" s="639"/>
      <c r="E136" s="153"/>
      <c r="F136" s="154">
        <f>C135</f>
        <v>0</v>
      </c>
      <c r="G136" s="153"/>
      <c r="H136" s="154">
        <f>I135</f>
        <v>0</v>
      </c>
      <c r="I136" s="640"/>
      <c r="J136" s="641"/>
      <c r="K136" s="642"/>
      <c r="L136" s="643"/>
      <c r="M136" s="643"/>
      <c r="N136" s="639"/>
      <c r="O136" s="618"/>
      <c r="P136" s="619"/>
      <c r="Q136" s="619"/>
      <c r="R136" s="619"/>
      <c r="S136" s="620"/>
      <c r="T136" s="147" t="s">
        <v>201</v>
      </c>
      <c r="U136" s="148"/>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647">
        <f>IF($BE$3="４週",SUM(W136:AX136),IF($BE$3="暦月",SUM(W136:BA136),""))</f>
        <v>0</v>
      </c>
      <c r="BC136" s="648"/>
      <c r="BD136" s="649">
        <f>IF($BE$3="４週",BB136/4,IF($BE$3="暦月",(BB136/($BE$8/7)),""))</f>
        <v>0</v>
      </c>
      <c r="BE136" s="648"/>
      <c r="BF136" s="644"/>
      <c r="BG136" s="645"/>
      <c r="BH136" s="645"/>
      <c r="BI136" s="645"/>
      <c r="BJ136" s="646"/>
    </row>
    <row r="137" spans="2:62" ht="20.25" customHeight="1" x14ac:dyDescent="0.2">
      <c r="B137" s="604">
        <f>B135+1</f>
        <v>61</v>
      </c>
      <c r="C137" s="606"/>
      <c r="D137" s="607"/>
      <c r="E137" s="130"/>
      <c r="F137" s="131"/>
      <c r="G137" s="130"/>
      <c r="H137" s="131"/>
      <c r="I137" s="610"/>
      <c r="J137" s="611"/>
      <c r="K137" s="614"/>
      <c r="L137" s="615"/>
      <c r="M137" s="615"/>
      <c r="N137" s="607"/>
      <c r="O137" s="618"/>
      <c r="P137" s="619"/>
      <c r="Q137" s="619"/>
      <c r="R137" s="619"/>
      <c r="S137" s="620"/>
      <c r="T137" s="150" t="s">
        <v>198</v>
      </c>
      <c r="U137" s="151"/>
      <c r="V137" s="152"/>
      <c r="W137" s="143"/>
      <c r="X137" s="144"/>
      <c r="Y137" s="144"/>
      <c r="Z137" s="144"/>
      <c r="AA137" s="144"/>
      <c r="AB137" s="144"/>
      <c r="AC137" s="145"/>
      <c r="AD137" s="143"/>
      <c r="AE137" s="144"/>
      <c r="AF137" s="144"/>
      <c r="AG137" s="144"/>
      <c r="AH137" s="144"/>
      <c r="AI137" s="144"/>
      <c r="AJ137" s="145"/>
      <c r="AK137" s="143"/>
      <c r="AL137" s="144"/>
      <c r="AM137" s="144"/>
      <c r="AN137" s="144"/>
      <c r="AO137" s="144"/>
      <c r="AP137" s="144"/>
      <c r="AQ137" s="145"/>
      <c r="AR137" s="143"/>
      <c r="AS137" s="144"/>
      <c r="AT137" s="144"/>
      <c r="AU137" s="144"/>
      <c r="AV137" s="144"/>
      <c r="AW137" s="144"/>
      <c r="AX137" s="145"/>
      <c r="AY137" s="143"/>
      <c r="AZ137" s="144"/>
      <c r="BA137" s="146"/>
      <c r="BB137" s="624"/>
      <c r="BC137" s="625"/>
      <c r="BD137" s="626"/>
      <c r="BE137" s="627"/>
      <c r="BF137" s="628"/>
      <c r="BG137" s="629"/>
      <c r="BH137" s="629"/>
      <c r="BI137" s="629"/>
      <c r="BJ137" s="630"/>
    </row>
    <row r="138" spans="2:62" ht="20.25" customHeight="1" x14ac:dyDescent="0.2">
      <c r="B138" s="637"/>
      <c r="C138" s="638"/>
      <c r="D138" s="639"/>
      <c r="E138" s="153"/>
      <c r="F138" s="154">
        <f>C137</f>
        <v>0</v>
      </c>
      <c r="G138" s="153"/>
      <c r="H138" s="154">
        <f>I137</f>
        <v>0</v>
      </c>
      <c r="I138" s="640"/>
      <c r="J138" s="641"/>
      <c r="K138" s="642"/>
      <c r="L138" s="643"/>
      <c r="M138" s="643"/>
      <c r="N138" s="639"/>
      <c r="O138" s="618"/>
      <c r="P138" s="619"/>
      <c r="Q138" s="619"/>
      <c r="R138" s="619"/>
      <c r="S138" s="620"/>
      <c r="T138" s="147" t="s">
        <v>201</v>
      </c>
      <c r="U138" s="148"/>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647">
        <f>IF($BE$3="４週",SUM(W138:AX138),IF($BE$3="暦月",SUM(W138:BA138),""))</f>
        <v>0</v>
      </c>
      <c r="BC138" s="648"/>
      <c r="BD138" s="649">
        <f>IF($BE$3="４週",BB138/4,IF($BE$3="暦月",(BB138/($BE$8/7)),""))</f>
        <v>0</v>
      </c>
      <c r="BE138" s="648"/>
      <c r="BF138" s="644"/>
      <c r="BG138" s="645"/>
      <c r="BH138" s="645"/>
      <c r="BI138" s="645"/>
      <c r="BJ138" s="646"/>
    </row>
    <row r="139" spans="2:62" ht="20.25" customHeight="1" x14ac:dyDescent="0.2">
      <c r="B139" s="604">
        <f>B137+1</f>
        <v>62</v>
      </c>
      <c r="C139" s="606"/>
      <c r="D139" s="607"/>
      <c r="E139" s="130"/>
      <c r="F139" s="131"/>
      <c r="G139" s="130"/>
      <c r="H139" s="131"/>
      <c r="I139" s="610"/>
      <c r="J139" s="611"/>
      <c r="K139" s="614"/>
      <c r="L139" s="615"/>
      <c r="M139" s="615"/>
      <c r="N139" s="607"/>
      <c r="O139" s="618"/>
      <c r="P139" s="619"/>
      <c r="Q139" s="619"/>
      <c r="R139" s="619"/>
      <c r="S139" s="620"/>
      <c r="T139" s="150" t="s">
        <v>198</v>
      </c>
      <c r="U139" s="151"/>
      <c r="V139" s="152"/>
      <c r="W139" s="143"/>
      <c r="X139" s="144"/>
      <c r="Y139" s="144"/>
      <c r="Z139" s="144"/>
      <c r="AA139" s="144"/>
      <c r="AB139" s="144"/>
      <c r="AC139" s="145"/>
      <c r="AD139" s="143"/>
      <c r="AE139" s="144"/>
      <c r="AF139" s="144"/>
      <c r="AG139" s="144"/>
      <c r="AH139" s="144"/>
      <c r="AI139" s="144"/>
      <c r="AJ139" s="145"/>
      <c r="AK139" s="143"/>
      <c r="AL139" s="144"/>
      <c r="AM139" s="144"/>
      <c r="AN139" s="144"/>
      <c r="AO139" s="144"/>
      <c r="AP139" s="144"/>
      <c r="AQ139" s="145"/>
      <c r="AR139" s="143"/>
      <c r="AS139" s="144"/>
      <c r="AT139" s="144"/>
      <c r="AU139" s="144"/>
      <c r="AV139" s="144"/>
      <c r="AW139" s="144"/>
      <c r="AX139" s="145"/>
      <c r="AY139" s="143"/>
      <c r="AZ139" s="144"/>
      <c r="BA139" s="146"/>
      <c r="BB139" s="624"/>
      <c r="BC139" s="625"/>
      <c r="BD139" s="626"/>
      <c r="BE139" s="627"/>
      <c r="BF139" s="628"/>
      <c r="BG139" s="629"/>
      <c r="BH139" s="629"/>
      <c r="BI139" s="629"/>
      <c r="BJ139" s="630"/>
    </row>
    <row r="140" spans="2:62" ht="20.25" customHeight="1" x14ac:dyDescent="0.2">
      <c r="B140" s="637"/>
      <c r="C140" s="638"/>
      <c r="D140" s="639"/>
      <c r="E140" s="153"/>
      <c r="F140" s="154">
        <f>C139</f>
        <v>0</v>
      </c>
      <c r="G140" s="153"/>
      <c r="H140" s="154">
        <f>I139</f>
        <v>0</v>
      </c>
      <c r="I140" s="640"/>
      <c r="J140" s="641"/>
      <c r="K140" s="642"/>
      <c r="L140" s="643"/>
      <c r="M140" s="643"/>
      <c r="N140" s="639"/>
      <c r="O140" s="618"/>
      <c r="P140" s="619"/>
      <c r="Q140" s="619"/>
      <c r="R140" s="619"/>
      <c r="S140" s="620"/>
      <c r="T140" s="147" t="s">
        <v>201</v>
      </c>
      <c r="U140" s="148"/>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647">
        <f>IF($BE$3="４週",SUM(W140:AX140),IF($BE$3="暦月",SUM(W140:BA140),""))</f>
        <v>0</v>
      </c>
      <c r="BC140" s="648"/>
      <c r="BD140" s="649">
        <f>IF($BE$3="４週",BB140/4,IF($BE$3="暦月",(BB140/($BE$8/7)),""))</f>
        <v>0</v>
      </c>
      <c r="BE140" s="648"/>
      <c r="BF140" s="644"/>
      <c r="BG140" s="645"/>
      <c r="BH140" s="645"/>
      <c r="BI140" s="645"/>
      <c r="BJ140" s="646"/>
    </row>
    <row r="141" spans="2:62" ht="20.25" customHeight="1" x14ac:dyDescent="0.2">
      <c r="B141" s="604">
        <f>B139+1</f>
        <v>63</v>
      </c>
      <c r="C141" s="606"/>
      <c r="D141" s="607"/>
      <c r="E141" s="130"/>
      <c r="F141" s="131"/>
      <c r="G141" s="130"/>
      <c r="H141" s="131"/>
      <c r="I141" s="610"/>
      <c r="J141" s="611"/>
      <c r="K141" s="614"/>
      <c r="L141" s="615"/>
      <c r="M141" s="615"/>
      <c r="N141" s="607"/>
      <c r="O141" s="618"/>
      <c r="P141" s="619"/>
      <c r="Q141" s="619"/>
      <c r="R141" s="619"/>
      <c r="S141" s="620"/>
      <c r="T141" s="150" t="s">
        <v>198</v>
      </c>
      <c r="U141" s="151"/>
      <c r="V141" s="152"/>
      <c r="W141" s="143"/>
      <c r="X141" s="144"/>
      <c r="Y141" s="144"/>
      <c r="Z141" s="144"/>
      <c r="AA141" s="144"/>
      <c r="AB141" s="144"/>
      <c r="AC141" s="145"/>
      <c r="AD141" s="143"/>
      <c r="AE141" s="144"/>
      <c r="AF141" s="144"/>
      <c r="AG141" s="144"/>
      <c r="AH141" s="144"/>
      <c r="AI141" s="144"/>
      <c r="AJ141" s="145"/>
      <c r="AK141" s="143"/>
      <c r="AL141" s="144"/>
      <c r="AM141" s="144"/>
      <c r="AN141" s="144"/>
      <c r="AO141" s="144"/>
      <c r="AP141" s="144"/>
      <c r="AQ141" s="145"/>
      <c r="AR141" s="143"/>
      <c r="AS141" s="144"/>
      <c r="AT141" s="144"/>
      <c r="AU141" s="144"/>
      <c r="AV141" s="144"/>
      <c r="AW141" s="144"/>
      <c r="AX141" s="145"/>
      <c r="AY141" s="143"/>
      <c r="AZ141" s="144"/>
      <c r="BA141" s="146"/>
      <c r="BB141" s="624"/>
      <c r="BC141" s="625"/>
      <c r="BD141" s="626"/>
      <c r="BE141" s="627"/>
      <c r="BF141" s="628"/>
      <c r="BG141" s="629"/>
      <c r="BH141" s="629"/>
      <c r="BI141" s="629"/>
      <c r="BJ141" s="630"/>
    </row>
    <row r="142" spans="2:62" ht="20.25" customHeight="1" x14ac:dyDescent="0.2">
      <c r="B142" s="637"/>
      <c r="C142" s="638"/>
      <c r="D142" s="639"/>
      <c r="E142" s="153"/>
      <c r="F142" s="154">
        <f>C141</f>
        <v>0</v>
      </c>
      <c r="G142" s="153"/>
      <c r="H142" s="154">
        <f>I141</f>
        <v>0</v>
      </c>
      <c r="I142" s="640"/>
      <c r="J142" s="641"/>
      <c r="K142" s="642"/>
      <c r="L142" s="643"/>
      <c r="M142" s="643"/>
      <c r="N142" s="639"/>
      <c r="O142" s="618"/>
      <c r="P142" s="619"/>
      <c r="Q142" s="619"/>
      <c r="R142" s="619"/>
      <c r="S142" s="620"/>
      <c r="T142" s="147" t="s">
        <v>201</v>
      </c>
      <c r="U142" s="148"/>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647">
        <f>IF($BE$3="４週",SUM(W142:AX142),IF($BE$3="暦月",SUM(W142:BA142),""))</f>
        <v>0</v>
      </c>
      <c r="BC142" s="648"/>
      <c r="BD142" s="649">
        <f>IF($BE$3="４週",BB142/4,IF($BE$3="暦月",(BB142/($BE$8/7)),""))</f>
        <v>0</v>
      </c>
      <c r="BE142" s="648"/>
      <c r="BF142" s="644"/>
      <c r="BG142" s="645"/>
      <c r="BH142" s="645"/>
      <c r="BI142" s="645"/>
      <c r="BJ142" s="646"/>
    </row>
    <row r="143" spans="2:62" ht="20.25" customHeight="1" x14ac:dyDescent="0.2">
      <c r="B143" s="604">
        <f>B141+1</f>
        <v>64</v>
      </c>
      <c r="C143" s="606"/>
      <c r="D143" s="607"/>
      <c r="E143" s="130"/>
      <c r="F143" s="131"/>
      <c r="G143" s="130"/>
      <c r="H143" s="131"/>
      <c r="I143" s="610"/>
      <c r="J143" s="611"/>
      <c r="K143" s="614"/>
      <c r="L143" s="615"/>
      <c r="M143" s="615"/>
      <c r="N143" s="607"/>
      <c r="O143" s="618"/>
      <c r="P143" s="619"/>
      <c r="Q143" s="619"/>
      <c r="R143" s="619"/>
      <c r="S143" s="620"/>
      <c r="T143" s="150" t="s">
        <v>198</v>
      </c>
      <c r="U143" s="151"/>
      <c r="V143" s="152"/>
      <c r="W143" s="143"/>
      <c r="X143" s="144"/>
      <c r="Y143" s="144"/>
      <c r="Z143" s="144"/>
      <c r="AA143" s="144"/>
      <c r="AB143" s="144"/>
      <c r="AC143" s="145"/>
      <c r="AD143" s="143"/>
      <c r="AE143" s="144"/>
      <c r="AF143" s="144"/>
      <c r="AG143" s="144"/>
      <c r="AH143" s="144"/>
      <c r="AI143" s="144"/>
      <c r="AJ143" s="145"/>
      <c r="AK143" s="143"/>
      <c r="AL143" s="144"/>
      <c r="AM143" s="144"/>
      <c r="AN143" s="144"/>
      <c r="AO143" s="144"/>
      <c r="AP143" s="144"/>
      <c r="AQ143" s="145"/>
      <c r="AR143" s="143"/>
      <c r="AS143" s="144"/>
      <c r="AT143" s="144"/>
      <c r="AU143" s="144"/>
      <c r="AV143" s="144"/>
      <c r="AW143" s="144"/>
      <c r="AX143" s="145"/>
      <c r="AY143" s="143"/>
      <c r="AZ143" s="144"/>
      <c r="BA143" s="146"/>
      <c r="BB143" s="624"/>
      <c r="BC143" s="625"/>
      <c r="BD143" s="626"/>
      <c r="BE143" s="627"/>
      <c r="BF143" s="628"/>
      <c r="BG143" s="629"/>
      <c r="BH143" s="629"/>
      <c r="BI143" s="629"/>
      <c r="BJ143" s="630"/>
    </row>
    <row r="144" spans="2:62" ht="20.25" customHeight="1" x14ac:dyDescent="0.2">
      <c r="B144" s="637"/>
      <c r="C144" s="638"/>
      <c r="D144" s="639"/>
      <c r="E144" s="153"/>
      <c r="F144" s="154">
        <f>C143</f>
        <v>0</v>
      </c>
      <c r="G144" s="153"/>
      <c r="H144" s="154">
        <f>I143</f>
        <v>0</v>
      </c>
      <c r="I144" s="640"/>
      <c r="J144" s="641"/>
      <c r="K144" s="642"/>
      <c r="L144" s="643"/>
      <c r="M144" s="643"/>
      <c r="N144" s="639"/>
      <c r="O144" s="618"/>
      <c r="P144" s="619"/>
      <c r="Q144" s="619"/>
      <c r="R144" s="619"/>
      <c r="S144" s="620"/>
      <c r="T144" s="147" t="s">
        <v>201</v>
      </c>
      <c r="U144" s="148"/>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647">
        <f>IF($BE$3="４週",SUM(W144:AX144),IF($BE$3="暦月",SUM(W144:BA144),""))</f>
        <v>0</v>
      </c>
      <c r="BC144" s="648"/>
      <c r="BD144" s="649">
        <f>IF($BE$3="４週",BB144/4,IF($BE$3="暦月",(BB144/($BE$8/7)),""))</f>
        <v>0</v>
      </c>
      <c r="BE144" s="648"/>
      <c r="BF144" s="644"/>
      <c r="BG144" s="645"/>
      <c r="BH144" s="645"/>
      <c r="BI144" s="645"/>
      <c r="BJ144" s="646"/>
    </row>
    <row r="145" spans="2:62" ht="20.25" customHeight="1" x14ac:dyDescent="0.2">
      <c r="B145" s="604">
        <f>B143+1</f>
        <v>65</v>
      </c>
      <c r="C145" s="606"/>
      <c r="D145" s="607"/>
      <c r="E145" s="130"/>
      <c r="F145" s="131"/>
      <c r="G145" s="130"/>
      <c r="H145" s="131"/>
      <c r="I145" s="610"/>
      <c r="J145" s="611"/>
      <c r="K145" s="614"/>
      <c r="L145" s="615"/>
      <c r="M145" s="615"/>
      <c r="N145" s="607"/>
      <c r="O145" s="618"/>
      <c r="P145" s="619"/>
      <c r="Q145" s="619"/>
      <c r="R145" s="619"/>
      <c r="S145" s="620"/>
      <c r="T145" s="150" t="s">
        <v>198</v>
      </c>
      <c r="U145" s="151"/>
      <c r="V145" s="152"/>
      <c r="W145" s="143"/>
      <c r="X145" s="144"/>
      <c r="Y145" s="144"/>
      <c r="Z145" s="144"/>
      <c r="AA145" s="144"/>
      <c r="AB145" s="144"/>
      <c r="AC145" s="145"/>
      <c r="AD145" s="143"/>
      <c r="AE145" s="144"/>
      <c r="AF145" s="144"/>
      <c r="AG145" s="144"/>
      <c r="AH145" s="144"/>
      <c r="AI145" s="144"/>
      <c r="AJ145" s="145"/>
      <c r="AK145" s="143"/>
      <c r="AL145" s="144"/>
      <c r="AM145" s="144"/>
      <c r="AN145" s="144"/>
      <c r="AO145" s="144"/>
      <c r="AP145" s="144"/>
      <c r="AQ145" s="145"/>
      <c r="AR145" s="143"/>
      <c r="AS145" s="144"/>
      <c r="AT145" s="144"/>
      <c r="AU145" s="144"/>
      <c r="AV145" s="144"/>
      <c r="AW145" s="144"/>
      <c r="AX145" s="145"/>
      <c r="AY145" s="143"/>
      <c r="AZ145" s="144"/>
      <c r="BA145" s="146"/>
      <c r="BB145" s="624"/>
      <c r="BC145" s="625"/>
      <c r="BD145" s="626"/>
      <c r="BE145" s="627"/>
      <c r="BF145" s="628"/>
      <c r="BG145" s="629"/>
      <c r="BH145" s="629"/>
      <c r="BI145" s="629"/>
      <c r="BJ145" s="630"/>
    </row>
    <row r="146" spans="2:62" ht="20.25" customHeight="1" x14ac:dyDescent="0.2">
      <c r="B146" s="637"/>
      <c r="C146" s="638"/>
      <c r="D146" s="639"/>
      <c r="E146" s="153"/>
      <c r="F146" s="154">
        <f>C145</f>
        <v>0</v>
      </c>
      <c r="G146" s="153"/>
      <c r="H146" s="154">
        <f>I145</f>
        <v>0</v>
      </c>
      <c r="I146" s="640"/>
      <c r="J146" s="641"/>
      <c r="K146" s="642"/>
      <c r="L146" s="643"/>
      <c r="M146" s="643"/>
      <c r="N146" s="639"/>
      <c r="O146" s="618"/>
      <c r="P146" s="619"/>
      <c r="Q146" s="619"/>
      <c r="R146" s="619"/>
      <c r="S146" s="620"/>
      <c r="T146" s="147" t="s">
        <v>201</v>
      </c>
      <c r="U146" s="148"/>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647">
        <f>IF($BE$3="４週",SUM(W146:AX146),IF($BE$3="暦月",SUM(W146:BA146),""))</f>
        <v>0</v>
      </c>
      <c r="BC146" s="648"/>
      <c r="BD146" s="649">
        <f>IF($BE$3="４週",BB146/4,IF($BE$3="暦月",(BB146/($BE$8/7)),""))</f>
        <v>0</v>
      </c>
      <c r="BE146" s="648"/>
      <c r="BF146" s="644"/>
      <c r="BG146" s="645"/>
      <c r="BH146" s="645"/>
      <c r="BI146" s="645"/>
      <c r="BJ146" s="646"/>
    </row>
    <row r="147" spans="2:62" ht="20.25" customHeight="1" x14ac:dyDescent="0.2">
      <c r="B147" s="604">
        <f>B145+1</f>
        <v>66</v>
      </c>
      <c r="C147" s="606"/>
      <c r="D147" s="607"/>
      <c r="E147" s="130"/>
      <c r="F147" s="131"/>
      <c r="G147" s="130"/>
      <c r="H147" s="131"/>
      <c r="I147" s="610"/>
      <c r="J147" s="611"/>
      <c r="K147" s="614"/>
      <c r="L147" s="615"/>
      <c r="M147" s="615"/>
      <c r="N147" s="607"/>
      <c r="O147" s="618"/>
      <c r="P147" s="619"/>
      <c r="Q147" s="619"/>
      <c r="R147" s="619"/>
      <c r="S147" s="620"/>
      <c r="T147" s="150" t="s">
        <v>198</v>
      </c>
      <c r="U147" s="151"/>
      <c r="V147" s="152"/>
      <c r="W147" s="143"/>
      <c r="X147" s="144"/>
      <c r="Y147" s="144"/>
      <c r="Z147" s="144"/>
      <c r="AA147" s="144"/>
      <c r="AB147" s="144"/>
      <c r="AC147" s="145"/>
      <c r="AD147" s="143"/>
      <c r="AE147" s="144"/>
      <c r="AF147" s="144"/>
      <c r="AG147" s="144"/>
      <c r="AH147" s="144"/>
      <c r="AI147" s="144"/>
      <c r="AJ147" s="145"/>
      <c r="AK147" s="143"/>
      <c r="AL147" s="144"/>
      <c r="AM147" s="144"/>
      <c r="AN147" s="144"/>
      <c r="AO147" s="144"/>
      <c r="AP147" s="144"/>
      <c r="AQ147" s="145"/>
      <c r="AR147" s="143"/>
      <c r="AS147" s="144"/>
      <c r="AT147" s="144"/>
      <c r="AU147" s="144"/>
      <c r="AV147" s="144"/>
      <c r="AW147" s="144"/>
      <c r="AX147" s="145"/>
      <c r="AY147" s="143"/>
      <c r="AZ147" s="144"/>
      <c r="BA147" s="146"/>
      <c r="BB147" s="624"/>
      <c r="BC147" s="625"/>
      <c r="BD147" s="626"/>
      <c r="BE147" s="627"/>
      <c r="BF147" s="628"/>
      <c r="BG147" s="629"/>
      <c r="BH147" s="629"/>
      <c r="BI147" s="629"/>
      <c r="BJ147" s="630"/>
    </row>
    <row r="148" spans="2:62" ht="20.25" customHeight="1" x14ac:dyDescent="0.2">
      <c r="B148" s="637"/>
      <c r="C148" s="638"/>
      <c r="D148" s="639"/>
      <c r="E148" s="153"/>
      <c r="F148" s="154">
        <f>C147</f>
        <v>0</v>
      </c>
      <c r="G148" s="153"/>
      <c r="H148" s="154">
        <f>I147</f>
        <v>0</v>
      </c>
      <c r="I148" s="640"/>
      <c r="J148" s="641"/>
      <c r="K148" s="642"/>
      <c r="L148" s="643"/>
      <c r="M148" s="643"/>
      <c r="N148" s="639"/>
      <c r="O148" s="618"/>
      <c r="P148" s="619"/>
      <c r="Q148" s="619"/>
      <c r="R148" s="619"/>
      <c r="S148" s="620"/>
      <c r="T148" s="147" t="s">
        <v>201</v>
      </c>
      <c r="U148" s="148"/>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647">
        <f>IF($BE$3="４週",SUM(W148:AX148),IF($BE$3="暦月",SUM(W148:BA148),""))</f>
        <v>0</v>
      </c>
      <c r="BC148" s="648"/>
      <c r="BD148" s="649">
        <f>IF($BE$3="４週",BB148/4,IF($BE$3="暦月",(BB148/($BE$8/7)),""))</f>
        <v>0</v>
      </c>
      <c r="BE148" s="648"/>
      <c r="BF148" s="644"/>
      <c r="BG148" s="645"/>
      <c r="BH148" s="645"/>
      <c r="BI148" s="645"/>
      <c r="BJ148" s="646"/>
    </row>
    <row r="149" spans="2:62" ht="20.25" customHeight="1" x14ac:dyDescent="0.2">
      <c r="B149" s="604">
        <f>B147+1</f>
        <v>67</v>
      </c>
      <c r="C149" s="606"/>
      <c r="D149" s="607"/>
      <c r="E149" s="130"/>
      <c r="F149" s="131"/>
      <c r="G149" s="130"/>
      <c r="H149" s="131"/>
      <c r="I149" s="610"/>
      <c r="J149" s="611"/>
      <c r="K149" s="614"/>
      <c r="L149" s="615"/>
      <c r="M149" s="615"/>
      <c r="N149" s="607"/>
      <c r="O149" s="618"/>
      <c r="P149" s="619"/>
      <c r="Q149" s="619"/>
      <c r="R149" s="619"/>
      <c r="S149" s="620"/>
      <c r="T149" s="150" t="s">
        <v>198</v>
      </c>
      <c r="U149" s="151"/>
      <c r="V149" s="152"/>
      <c r="W149" s="143"/>
      <c r="X149" s="144"/>
      <c r="Y149" s="144"/>
      <c r="Z149" s="144"/>
      <c r="AA149" s="144"/>
      <c r="AB149" s="144"/>
      <c r="AC149" s="145"/>
      <c r="AD149" s="143"/>
      <c r="AE149" s="144"/>
      <c r="AF149" s="144"/>
      <c r="AG149" s="144"/>
      <c r="AH149" s="144"/>
      <c r="AI149" s="144"/>
      <c r="AJ149" s="145"/>
      <c r="AK149" s="143"/>
      <c r="AL149" s="144"/>
      <c r="AM149" s="144"/>
      <c r="AN149" s="144"/>
      <c r="AO149" s="144"/>
      <c r="AP149" s="144"/>
      <c r="AQ149" s="145"/>
      <c r="AR149" s="143"/>
      <c r="AS149" s="144"/>
      <c r="AT149" s="144"/>
      <c r="AU149" s="144"/>
      <c r="AV149" s="144"/>
      <c r="AW149" s="144"/>
      <c r="AX149" s="145"/>
      <c r="AY149" s="143"/>
      <c r="AZ149" s="144"/>
      <c r="BA149" s="146"/>
      <c r="BB149" s="624"/>
      <c r="BC149" s="625"/>
      <c r="BD149" s="626"/>
      <c r="BE149" s="627"/>
      <c r="BF149" s="628"/>
      <c r="BG149" s="629"/>
      <c r="BH149" s="629"/>
      <c r="BI149" s="629"/>
      <c r="BJ149" s="630"/>
    </row>
    <row r="150" spans="2:62" ht="20.25" customHeight="1" x14ac:dyDescent="0.2">
      <c r="B150" s="637"/>
      <c r="C150" s="638"/>
      <c r="D150" s="639"/>
      <c r="E150" s="153"/>
      <c r="F150" s="154">
        <f>C149</f>
        <v>0</v>
      </c>
      <c r="G150" s="153"/>
      <c r="H150" s="154">
        <f>I149</f>
        <v>0</v>
      </c>
      <c r="I150" s="640"/>
      <c r="J150" s="641"/>
      <c r="K150" s="642"/>
      <c r="L150" s="643"/>
      <c r="M150" s="643"/>
      <c r="N150" s="639"/>
      <c r="O150" s="618"/>
      <c r="P150" s="619"/>
      <c r="Q150" s="619"/>
      <c r="R150" s="619"/>
      <c r="S150" s="620"/>
      <c r="T150" s="147" t="s">
        <v>201</v>
      </c>
      <c r="U150" s="148"/>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647">
        <f>IF($BE$3="４週",SUM(W150:AX150),IF($BE$3="暦月",SUM(W150:BA150),""))</f>
        <v>0</v>
      </c>
      <c r="BC150" s="648"/>
      <c r="BD150" s="649">
        <f>IF($BE$3="４週",BB150/4,IF($BE$3="暦月",(BB150/($BE$8/7)),""))</f>
        <v>0</v>
      </c>
      <c r="BE150" s="648"/>
      <c r="BF150" s="644"/>
      <c r="BG150" s="645"/>
      <c r="BH150" s="645"/>
      <c r="BI150" s="645"/>
      <c r="BJ150" s="646"/>
    </row>
    <row r="151" spans="2:62" ht="20.25" customHeight="1" x14ac:dyDescent="0.2">
      <c r="B151" s="604">
        <f>B149+1</f>
        <v>68</v>
      </c>
      <c r="C151" s="606"/>
      <c r="D151" s="607"/>
      <c r="E151" s="130"/>
      <c r="F151" s="131"/>
      <c r="G151" s="130"/>
      <c r="H151" s="131"/>
      <c r="I151" s="610"/>
      <c r="J151" s="611"/>
      <c r="K151" s="614"/>
      <c r="L151" s="615"/>
      <c r="M151" s="615"/>
      <c r="N151" s="607"/>
      <c r="O151" s="618"/>
      <c r="P151" s="619"/>
      <c r="Q151" s="619"/>
      <c r="R151" s="619"/>
      <c r="S151" s="620"/>
      <c r="T151" s="150" t="s">
        <v>198</v>
      </c>
      <c r="U151" s="151"/>
      <c r="V151" s="152"/>
      <c r="W151" s="143"/>
      <c r="X151" s="144"/>
      <c r="Y151" s="144"/>
      <c r="Z151" s="144"/>
      <c r="AA151" s="144"/>
      <c r="AB151" s="144"/>
      <c r="AC151" s="145"/>
      <c r="AD151" s="143"/>
      <c r="AE151" s="144"/>
      <c r="AF151" s="144"/>
      <c r="AG151" s="144"/>
      <c r="AH151" s="144"/>
      <c r="AI151" s="144"/>
      <c r="AJ151" s="145"/>
      <c r="AK151" s="143"/>
      <c r="AL151" s="144"/>
      <c r="AM151" s="144"/>
      <c r="AN151" s="144"/>
      <c r="AO151" s="144"/>
      <c r="AP151" s="144"/>
      <c r="AQ151" s="145"/>
      <c r="AR151" s="143"/>
      <c r="AS151" s="144"/>
      <c r="AT151" s="144"/>
      <c r="AU151" s="144"/>
      <c r="AV151" s="144"/>
      <c r="AW151" s="144"/>
      <c r="AX151" s="145"/>
      <c r="AY151" s="143"/>
      <c r="AZ151" s="144"/>
      <c r="BA151" s="146"/>
      <c r="BB151" s="624"/>
      <c r="BC151" s="625"/>
      <c r="BD151" s="626"/>
      <c r="BE151" s="627"/>
      <c r="BF151" s="628"/>
      <c r="BG151" s="629"/>
      <c r="BH151" s="629"/>
      <c r="BI151" s="629"/>
      <c r="BJ151" s="630"/>
    </row>
    <row r="152" spans="2:62" ht="20.25" customHeight="1" x14ac:dyDescent="0.2">
      <c r="B152" s="637"/>
      <c r="C152" s="638"/>
      <c r="D152" s="639"/>
      <c r="E152" s="153"/>
      <c r="F152" s="154">
        <f>C151</f>
        <v>0</v>
      </c>
      <c r="G152" s="153"/>
      <c r="H152" s="154">
        <f>I151</f>
        <v>0</v>
      </c>
      <c r="I152" s="640"/>
      <c r="J152" s="641"/>
      <c r="K152" s="642"/>
      <c r="L152" s="643"/>
      <c r="M152" s="643"/>
      <c r="N152" s="639"/>
      <c r="O152" s="618"/>
      <c r="P152" s="619"/>
      <c r="Q152" s="619"/>
      <c r="R152" s="619"/>
      <c r="S152" s="620"/>
      <c r="T152" s="147" t="s">
        <v>201</v>
      </c>
      <c r="U152" s="148"/>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647">
        <f>IF($BE$3="４週",SUM(W152:AX152),IF($BE$3="暦月",SUM(W152:BA152),""))</f>
        <v>0</v>
      </c>
      <c r="BC152" s="648"/>
      <c r="BD152" s="649">
        <f>IF($BE$3="４週",BB152/4,IF($BE$3="暦月",(BB152/($BE$8/7)),""))</f>
        <v>0</v>
      </c>
      <c r="BE152" s="648"/>
      <c r="BF152" s="644"/>
      <c r="BG152" s="645"/>
      <c r="BH152" s="645"/>
      <c r="BI152" s="645"/>
      <c r="BJ152" s="646"/>
    </row>
    <row r="153" spans="2:62" ht="20.25" customHeight="1" x14ac:dyDescent="0.2">
      <c r="B153" s="604">
        <f>B151+1</f>
        <v>69</v>
      </c>
      <c r="C153" s="606"/>
      <c r="D153" s="607"/>
      <c r="E153" s="130"/>
      <c r="F153" s="131"/>
      <c r="G153" s="130"/>
      <c r="H153" s="131"/>
      <c r="I153" s="610"/>
      <c r="J153" s="611"/>
      <c r="K153" s="614"/>
      <c r="L153" s="615"/>
      <c r="M153" s="615"/>
      <c r="N153" s="607"/>
      <c r="O153" s="618"/>
      <c r="P153" s="619"/>
      <c r="Q153" s="619"/>
      <c r="R153" s="619"/>
      <c r="S153" s="620"/>
      <c r="T153" s="150" t="s">
        <v>198</v>
      </c>
      <c r="U153" s="151"/>
      <c r="V153" s="152"/>
      <c r="W153" s="143"/>
      <c r="X153" s="144"/>
      <c r="Y153" s="144"/>
      <c r="Z153" s="144"/>
      <c r="AA153" s="144"/>
      <c r="AB153" s="144"/>
      <c r="AC153" s="145"/>
      <c r="AD153" s="143"/>
      <c r="AE153" s="144"/>
      <c r="AF153" s="144"/>
      <c r="AG153" s="144"/>
      <c r="AH153" s="144"/>
      <c r="AI153" s="144"/>
      <c r="AJ153" s="145"/>
      <c r="AK153" s="143"/>
      <c r="AL153" s="144"/>
      <c r="AM153" s="144"/>
      <c r="AN153" s="144"/>
      <c r="AO153" s="144"/>
      <c r="AP153" s="144"/>
      <c r="AQ153" s="145"/>
      <c r="AR153" s="143"/>
      <c r="AS153" s="144"/>
      <c r="AT153" s="144"/>
      <c r="AU153" s="144"/>
      <c r="AV153" s="144"/>
      <c r="AW153" s="144"/>
      <c r="AX153" s="145"/>
      <c r="AY153" s="143"/>
      <c r="AZ153" s="144"/>
      <c r="BA153" s="146"/>
      <c r="BB153" s="624"/>
      <c r="BC153" s="625"/>
      <c r="BD153" s="626"/>
      <c r="BE153" s="627"/>
      <c r="BF153" s="628"/>
      <c r="BG153" s="629"/>
      <c r="BH153" s="629"/>
      <c r="BI153" s="629"/>
      <c r="BJ153" s="630"/>
    </row>
    <row r="154" spans="2:62" ht="20.25" customHeight="1" x14ac:dyDescent="0.2">
      <c r="B154" s="637"/>
      <c r="C154" s="638"/>
      <c r="D154" s="639"/>
      <c r="E154" s="153"/>
      <c r="F154" s="154">
        <f>C153</f>
        <v>0</v>
      </c>
      <c r="G154" s="153"/>
      <c r="H154" s="154">
        <f>I153</f>
        <v>0</v>
      </c>
      <c r="I154" s="640"/>
      <c r="J154" s="641"/>
      <c r="K154" s="642"/>
      <c r="L154" s="643"/>
      <c r="M154" s="643"/>
      <c r="N154" s="639"/>
      <c r="O154" s="618"/>
      <c r="P154" s="619"/>
      <c r="Q154" s="619"/>
      <c r="R154" s="619"/>
      <c r="S154" s="620"/>
      <c r="T154" s="147" t="s">
        <v>201</v>
      </c>
      <c r="U154" s="148"/>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647">
        <f>IF($BE$3="４週",SUM(W154:AX154),IF($BE$3="暦月",SUM(W154:BA154),""))</f>
        <v>0</v>
      </c>
      <c r="BC154" s="648"/>
      <c r="BD154" s="649">
        <f>IF($BE$3="４週",BB154/4,IF($BE$3="暦月",(BB154/($BE$8/7)),""))</f>
        <v>0</v>
      </c>
      <c r="BE154" s="648"/>
      <c r="BF154" s="644"/>
      <c r="BG154" s="645"/>
      <c r="BH154" s="645"/>
      <c r="BI154" s="645"/>
      <c r="BJ154" s="646"/>
    </row>
    <row r="155" spans="2:62" ht="20.25" customHeight="1" x14ac:dyDescent="0.2">
      <c r="B155" s="604">
        <f>B153+1</f>
        <v>70</v>
      </c>
      <c r="C155" s="606"/>
      <c r="D155" s="607"/>
      <c r="E155" s="130"/>
      <c r="F155" s="131"/>
      <c r="G155" s="130"/>
      <c r="H155" s="131"/>
      <c r="I155" s="610"/>
      <c r="J155" s="611"/>
      <c r="K155" s="614"/>
      <c r="L155" s="615"/>
      <c r="M155" s="615"/>
      <c r="N155" s="607"/>
      <c r="O155" s="618"/>
      <c r="P155" s="619"/>
      <c r="Q155" s="619"/>
      <c r="R155" s="619"/>
      <c r="S155" s="620"/>
      <c r="T155" s="150" t="s">
        <v>198</v>
      </c>
      <c r="U155" s="151"/>
      <c r="V155" s="152"/>
      <c r="W155" s="143"/>
      <c r="X155" s="144"/>
      <c r="Y155" s="144"/>
      <c r="Z155" s="144"/>
      <c r="AA155" s="144"/>
      <c r="AB155" s="144"/>
      <c r="AC155" s="145"/>
      <c r="AD155" s="143"/>
      <c r="AE155" s="144"/>
      <c r="AF155" s="144"/>
      <c r="AG155" s="144"/>
      <c r="AH155" s="144"/>
      <c r="AI155" s="144"/>
      <c r="AJ155" s="145"/>
      <c r="AK155" s="143"/>
      <c r="AL155" s="144"/>
      <c r="AM155" s="144"/>
      <c r="AN155" s="144"/>
      <c r="AO155" s="144"/>
      <c r="AP155" s="144"/>
      <c r="AQ155" s="145"/>
      <c r="AR155" s="143"/>
      <c r="AS155" s="144"/>
      <c r="AT155" s="144"/>
      <c r="AU155" s="144"/>
      <c r="AV155" s="144"/>
      <c r="AW155" s="144"/>
      <c r="AX155" s="145"/>
      <c r="AY155" s="143"/>
      <c r="AZ155" s="144"/>
      <c r="BA155" s="146"/>
      <c r="BB155" s="624"/>
      <c r="BC155" s="625"/>
      <c r="BD155" s="626"/>
      <c r="BE155" s="627"/>
      <c r="BF155" s="628"/>
      <c r="BG155" s="629"/>
      <c r="BH155" s="629"/>
      <c r="BI155" s="629"/>
      <c r="BJ155" s="630"/>
    </row>
    <row r="156" spans="2:62" ht="20.25" customHeight="1" x14ac:dyDescent="0.2">
      <c r="B156" s="637"/>
      <c r="C156" s="638"/>
      <c r="D156" s="639"/>
      <c r="E156" s="153"/>
      <c r="F156" s="154">
        <f>C155</f>
        <v>0</v>
      </c>
      <c r="G156" s="153"/>
      <c r="H156" s="154">
        <f>I155</f>
        <v>0</v>
      </c>
      <c r="I156" s="640"/>
      <c r="J156" s="641"/>
      <c r="K156" s="642"/>
      <c r="L156" s="643"/>
      <c r="M156" s="643"/>
      <c r="N156" s="639"/>
      <c r="O156" s="618"/>
      <c r="P156" s="619"/>
      <c r="Q156" s="619"/>
      <c r="R156" s="619"/>
      <c r="S156" s="620"/>
      <c r="T156" s="147" t="s">
        <v>201</v>
      </c>
      <c r="U156" s="148"/>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647">
        <f>IF($BE$3="４週",SUM(W156:AX156),IF($BE$3="暦月",SUM(W156:BA156),""))</f>
        <v>0</v>
      </c>
      <c r="BC156" s="648"/>
      <c r="BD156" s="649">
        <f>IF($BE$3="４週",BB156/4,IF($BE$3="暦月",(BB156/($BE$8/7)),""))</f>
        <v>0</v>
      </c>
      <c r="BE156" s="648"/>
      <c r="BF156" s="644"/>
      <c r="BG156" s="645"/>
      <c r="BH156" s="645"/>
      <c r="BI156" s="645"/>
      <c r="BJ156" s="646"/>
    </row>
    <row r="157" spans="2:62" ht="20.25" customHeight="1" x14ac:dyDescent="0.2">
      <c r="B157" s="604">
        <f>B155+1</f>
        <v>71</v>
      </c>
      <c r="C157" s="606"/>
      <c r="D157" s="607"/>
      <c r="E157" s="130"/>
      <c r="F157" s="131"/>
      <c r="G157" s="130"/>
      <c r="H157" s="131"/>
      <c r="I157" s="610"/>
      <c r="J157" s="611"/>
      <c r="K157" s="614"/>
      <c r="L157" s="615"/>
      <c r="M157" s="615"/>
      <c r="N157" s="607"/>
      <c r="O157" s="618"/>
      <c r="P157" s="619"/>
      <c r="Q157" s="619"/>
      <c r="R157" s="619"/>
      <c r="S157" s="620"/>
      <c r="T157" s="150" t="s">
        <v>198</v>
      </c>
      <c r="U157" s="151"/>
      <c r="V157" s="152"/>
      <c r="W157" s="143"/>
      <c r="X157" s="144"/>
      <c r="Y157" s="144"/>
      <c r="Z157" s="144"/>
      <c r="AA157" s="144"/>
      <c r="AB157" s="144"/>
      <c r="AC157" s="145"/>
      <c r="AD157" s="143"/>
      <c r="AE157" s="144"/>
      <c r="AF157" s="144"/>
      <c r="AG157" s="144"/>
      <c r="AH157" s="144"/>
      <c r="AI157" s="144"/>
      <c r="AJ157" s="145"/>
      <c r="AK157" s="143"/>
      <c r="AL157" s="144"/>
      <c r="AM157" s="144"/>
      <c r="AN157" s="144"/>
      <c r="AO157" s="144"/>
      <c r="AP157" s="144"/>
      <c r="AQ157" s="145"/>
      <c r="AR157" s="143"/>
      <c r="AS157" s="144"/>
      <c r="AT157" s="144"/>
      <c r="AU157" s="144"/>
      <c r="AV157" s="144"/>
      <c r="AW157" s="144"/>
      <c r="AX157" s="145"/>
      <c r="AY157" s="143"/>
      <c r="AZ157" s="144"/>
      <c r="BA157" s="146"/>
      <c r="BB157" s="624"/>
      <c r="BC157" s="625"/>
      <c r="BD157" s="626"/>
      <c r="BE157" s="627"/>
      <c r="BF157" s="628"/>
      <c r="BG157" s="629"/>
      <c r="BH157" s="629"/>
      <c r="BI157" s="629"/>
      <c r="BJ157" s="630"/>
    </row>
    <row r="158" spans="2:62" ht="20.25" customHeight="1" x14ac:dyDescent="0.2">
      <c r="B158" s="637"/>
      <c r="C158" s="638"/>
      <c r="D158" s="639"/>
      <c r="E158" s="153"/>
      <c r="F158" s="154">
        <f>C157</f>
        <v>0</v>
      </c>
      <c r="G158" s="153"/>
      <c r="H158" s="154">
        <f>I157</f>
        <v>0</v>
      </c>
      <c r="I158" s="640"/>
      <c r="J158" s="641"/>
      <c r="K158" s="642"/>
      <c r="L158" s="643"/>
      <c r="M158" s="643"/>
      <c r="N158" s="639"/>
      <c r="O158" s="618"/>
      <c r="P158" s="619"/>
      <c r="Q158" s="619"/>
      <c r="R158" s="619"/>
      <c r="S158" s="620"/>
      <c r="T158" s="147" t="s">
        <v>201</v>
      </c>
      <c r="U158" s="148"/>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647">
        <f>IF($BE$3="４週",SUM(W158:AX158),IF($BE$3="暦月",SUM(W158:BA158),""))</f>
        <v>0</v>
      </c>
      <c r="BC158" s="648"/>
      <c r="BD158" s="649">
        <f>IF($BE$3="４週",BB158/4,IF($BE$3="暦月",(BB158/($BE$8/7)),""))</f>
        <v>0</v>
      </c>
      <c r="BE158" s="648"/>
      <c r="BF158" s="644"/>
      <c r="BG158" s="645"/>
      <c r="BH158" s="645"/>
      <c r="BI158" s="645"/>
      <c r="BJ158" s="646"/>
    </row>
    <row r="159" spans="2:62" ht="20.25" customHeight="1" x14ac:dyDescent="0.2">
      <c r="B159" s="604">
        <f>B157+1</f>
        <v>72</v>
      </c>
      <c r="C159" s="606"/>
      <c r="D159" s="607"/>
      <c r="E159" s="130"/>
      <c r="F159" s="131"/>
      <c r="G159" s="130"/>
      <c r="H159" s="131"/>
      <c r="I159" s="610"/>
      <c r="J159" s="611"/>
      <c r="K159" s="614"/>
      <c r="L159" s="615"/>
      <c r="M159" s="615"/>
      <c r="N159" s="607"/>
      <c r="O159" s="618"/>
      <c r="P159" s="619"/>
      <c r="Q159" s="619"/>
      <c r="R159" s="619"/>
      <c r="S159" s="620"/>
      <c r="T159" s="150" t="s">
        <v>198</v>
      </c>
      <c r="U159" s="151"/>
      <c r="V159" s="152"/>
      <c r="W159" s="143"/>
      <c r="X159" s="144"/>
      <c r="Y159" s="144"/>
      <c r="Z159" s="144"/>
      <c r="AA159" s="144"/>
      <c r="AB159" s="144"/>
      <c r="AC159" s="145"/>
      <c r="AD159" s="143"/>
      <c r="AE159" s="144"/>
      <c r="AF159" s="144"/>
      <c r="AG159" s="144"/>
      <c r="AH159" s="144"/>
      <c r="AI159" s="144"/>
      <c r="AJ159" s="145"/>
      <c r="AK159" s="143"/>
      <c r="AL159" s="144"/>
      <c r="AM159" s="144"/>
      <c r="AN159" s="144"/>
      <c r="AO159" s="144"/>
      <c r="AP159" s="144"/>
      <c r="AQ159" s="145"/>
      <c r="AR159" s="143"/>
      <c r="AS159" s="144"/>
      <c r="AT159" s="144"/>
      <c r="AU159" s="144"/>
      <c r="AV159" s="144"/>
      <c r="AW159" s="144"/>
      <c r="AX159" s="145"/>
      <c r="AY159" s="143"/>
      <c r="AZ159" s="144"/>
      <c r="BA159" s="146"/>
      <c r="BB159" s="624"/>
      <c r="BC159" s="625"/>
      <c r="BD159" s="626"/>
      <c r="BE159" s="627"/>
      <c r="BF159" s="628"/>
      <c r="BG159" s="629"/>
      <c r="BH159" s="629"/>
      <c r="BI159" s="629"/>
      <c r="BJ159" s="630"/>
    </row>
    <row r="160" spans="2:62" ht="20.25" customHeight="1" x14ac:dyDescent="0.2">
      <c r="B160" s="637"/>
      <c r="C160" s="638"/>
      <c r="D160" s="639"/>
      <c r="E160" s="153"/>
      <c r="F160" s="154">
        <f>C159</f>
        <v>0</v>
      </c>
      <c r="G160" s="153"/>
      <c r="H160" s="154">
        <f>I159</f>
        <v>0</v>
      </c>
      <c r="I160" s="640"/>
      <c r="J160" s="641"/>
      <c r="K160" s="642"/>
      <c r="L160" s="643"/>
      <c r="M160" s="643"/>
      <c r="N160" s="639"/>
      <c r="O160" s="618"/>
      <c r="P160" s="619"/>
      <c r="Q160" s="619"/>
      <c r="R160" s="619"/>
      <c r="S160" s="620"/>
      <c r="T160" s="147" t="s">
        <v>201</v>
      </c>
      <c r="U160" s="148"/>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647">
        <f>IF($BE$3="４週",SUM(W160:AX160),IF($BE$3="暦月",SUM(W160:BA160),""))</f>
        <v>0</v>
      </c>
      <c r="BC160" s="648"/>
      <c r="BD160" s="649">
        <f>IF($BE$3="４週",BB160/4,IF($BE$3="暦月",(BB160/($BE$8/7)),""))</f>
        <v>0</v>
      </c>
      <c r="BE160" s="648"/>
      <c r="BF160" s="644"/>
      <c r="BG160" s="645"/>
      <c r="BH160" s="645"/>
      <c r="BI160" s="645"/>
      <c r="BJ160" s="646"/>
    </row>
    <row r="161" spans="2:62" ht="20.25" customHeight="1" x14ac:dyDescent="0.2">
      <c r="B161" s="604">
        <f>B159+1</f>
        <v>73</v>
      </c>
      <c r="C161" s="606"/>
      <c r="D161" s="607"/>
      <c r="E161" s="130"/>
      <c r="F161" s="131"/>
      <c r="G161" s="130"/>
      <c r="H161" s="131"/>
      <c r="I161" s="610"/>
      <c r="J161" s="611"/>
      <c r="K161" s="614"/>
      <c r="L161" s="615"/>
      <c r="M161" s="615"/>
      <c r="N161" s="607"/>
      <c r="O161" s="618"/>
      <c r="P161" s="619"/>
      <c r="Q161" s="619"/>
      <c r="R161" s="619"/>
      <c r="S161" s="620"/>
      <c r="T161" s="150" t="s">
        <v>198</v>
      </c>
      <c r="U161" s="151"/>
      <c r="V161" s="152"/>
      <c r="W161" s="143"/>
      <c r="X161" s="144"/>
      <c r="Y161" s="144"/>
      <c r="Z161" s="144"/>
      <c r="AA161" s="144"/>
      <c r="AB161" s="144"/>
      <c r="AC161" s="145"/>
      <c r="AD161" s="143"/>
      <c r="AE161" s="144"/>
      <c r="AF161" s="144"/>
      <c r="AG161" s="144"/>
      <c r="AH161" s="144"/>
      <c r="AI161" s="144"/>
      <c r="AJ161" s="145"/>
      <c r="AK161" s="143"/>
      <c r="AL161" s="144"/>
      <c r="AM161" s="144"/>
      <c r="AN161" s="144"/>
      <c r="AO161" s="144"/>
      <c r="AP161" s="144"/>
      <c r="AQ161" s="145"/>
      <c r="AR161" s="143"/>
      <c r="AS161" s="144"/>
      <c r="AT161" s="144"/>
      <c r="AU161" s="144"/>
      <c r="AV161" s="144"/>
      <c r="AW161" s="144"/>
      <c r="AX161" s="145"/>
      <c r="AY161" s="143"/>
      <c r="AZ161" s="144"/>
      <c r="BA161" s="146"/>
      <c r="BB161" s="624"/>
      <c r="BC161" s="625"/>
      <c r="BD161" s="626"/>
      <c r="BE161" s="627"/>
      <c r="BF161" s="628"/>
      <c r="BG161" s="629"/>
      <c r="BH161" s="629"/>
      <c r="BI161" s="629"/>
      <c r="BJ161" s="630"/>
    </row>
    <row r="162" spans="2:62" ht="20.25" customHeight="1" x14ac:dyDescent="0.2">
      <c r="B162" s="637"/>
      <c r="C162" s="638"/>
      <c r="D162" s="639"/>
      <c r="E162" s="153"/>
      <c r="F162" s="154">
        <f>C161</f>
        <v>0</v>
      </c>
      <c r="G162" s="153"/>
      <c r="H162" s="154">
        <f>I161</f>
        <v>0</v>
      </c>
      <c r="I162" s="640"/>
      <c r="J162" s="641"/>
      <c r="K162" s="642"/>
      <c r="L162" s="643"/>
      <c r="M162" s="643"/>
      <c r="N162" s="639"/>
      <c r="O162" s="618"/>
      <c r="P162" s="619"/>
      <c r="Q162" s="619"/>
      <c r="R162" s="619"/>
      <c r="S162" s="620"/>
      <c r="T162" s="147" t="s">
        <v>201</v>
      </c>
      <c r="U162" s="148"/>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647">
        <f>IF($BE$3="４週",SUM(W162:AX162),IF($BE$3="暦月",SUM(W162:BA162),""))</f>
        <v>0</v>
      </c>
      <c r="BC162" s="648"/>
      <c r="BD162" s="649">
        <f>IF($BE$3="４週",BB162/4,IF($BE$3="暦月",(BB162/($BE$8/7)),""))</f>
        <v>0</v>
      </c>
      <c r="BE162" s="648"/>
      <c r="BF162" s="644"/>
      <c r="BG162" s="645"/>
      <c r="BH162" s="645"/>
      <c r="BI162" s="645"/>
      <c r="BJ162" s="646"/>
    </row>
    <row r="163" spans="2:62" ht="20.25" customHeight="1" x14ac:dyDescent="0.2">
      <c r="B163" s="604">
        <f>B161+1</f>
        <v>74</v>
      </c>
      <c r="C163" s="606"/>
      <c r="D163" s="607"/>
      <c r="E163" s="130"/>
      <c r="F163" s="131"/>
      <c r="G163" s="130"/>
      <c r="H163" s="131"/>
      <c r="I163" s="610"/>
      <c r="J163" s="611"/>
      <c r="K163" s="614"/>
      <c r="L163" s="615"/>
      <c r="M163" s="615"/>
      <c r="N163" s="607"/>
      <c r="O163" s="618"/>
      <c r="P163" s="619"/>
      <c r="Q163" s="619"/>
      <c r="R163" s="619"/>
      <c r="S163" s="620"/>
      <c r="T163" s="150" t="s">
        <v>198</v>
      </c>
      <c r="U163" s="151"/>
      <c r="V163" s="152"/>
      <c r="W163" s="143"/>
      <c r="X163" s="144"/>
      <c r="Y163" s="144"/>
      <c r="Z163" s="144"/>
      <c r="AA163" s="144"/>
      <c r="AB163" s="144"/>
      <c r="AC163" s="145"/>
      <c r="AD163" s="143"/>
      <c r="AE163" s="144"/>
      <c r="AF163" s="144"/>
      <c r="AG163" s="144"/>
      <c r="AH163" s="144"/>
      <c r="AI163" s="144"/>
      <c r="AJ163" s="145"/>
      <c r="AK163" s="143"/>
      <c r="AL163" s="144"/>
      <c r="AM163" s="144"/>
      <c r="AN163" s="144"/>
      <c r="AO163" s="144"/>
      <c r="AP163" s="144"/>
      <c r="AQ163" s="145"/>
      <c r="AR163" s="143"/>
      <c r="AS163" s="144"/>
      <c r="AT163" s="144"/>
      <c r="AU163" s="144"/>
      <c r="AV163" s="144"/>
      <c r="AW163" s="144"/>
      <c r="AX163" s="145"/>
      <c r="AY163" s="143"/>
      <c r="AZ163" s="144"/>
      <c r="BA163" s="146"/>
      <c r="BB163" s="624"/>
      <c r="BC163" s="625"/>
      <c r="BD163" s="626"/>
      <c r="BE163" s="627"/>
      <c r="BF163" s="628"/>
      <c r="BG163" s="629"/>
      <c r="BH163" s="629"/>
      <c r="BI163" s="629"/>
      <c r="BJ163" s="630"/>
    </row>
    <row r="164" spans="2:62" ht="20.25" customHeight="1" x14ac:dyDescent="0.2">
      <c r="B164" s="637"/>
      <c r="C164" s="638"/>
      <c r="D164" s="639"/>
      <c r="E164" s="153"/>
      <c r="F164" s="154">
        <f>C163</f>
        <v>0</v>
      </c>
      <c r="G164" s="153"/>
      <c r="H164" s="154">
        <f>I163</f>
        <v>0</v>
      </c>
      <c r="I164" s="640"/>
      <c r="J164" s="641"/>
      <c r="K164" s="642"/>
      <c r="L164" s="643"/>
      <c r="M164" s="643"/>
      <c r="N164" s="639"/>
      <c r="O164" s="618"/>
      <c r="P164" s="619"/>
      <c r="Q164" s="619"/>
      <c r="R164" s="619"/>
      <c r="S164" s="620"/>
      <c r="T164" s="147" t="s">
        <v>201</v>
      </c>
      <c r="U164" s="148"/>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647">
        <f>IF($BE$3="４週",SUM(W164:AX164),IF($BE$3="暦月",SUM(W164:BA164),""))</f>
        <v>0</v>
      </c>
      <c r="BC164" s="648"/>
      <c r="BD164" s="649">
        <f>IF($BE$3="４週",BB164/4,IF($BE$3="暦月",(BB164/($BE$8/7)),""))</f>
        <v>0</v>
      </c>
      <c r="BE164" s="648"/>
      <c r="BF164" s="644"/>
      <c r="BG164" s="645"/>
      <c r="BH164" s="645"/>
      <c r="BI164" s="645"/>
      <c r="BJ164" s="646"/>
    </row>
    <row r="165" spans="2:62" ht="20.25" customHeight="1" x14ac:dyDescent="0.2">
      <c r="B165" s="604">
        <f>B163+1</f>
        <v>75</v>
      </c>
      <c r="C165" s="606"/>
      <c r="D165" s="607"/>
      <c r="E165" s="130"/>
      <c r="F165" s="131"/>
      <c r="G165" s="130"/>
      <c r="H165" s="131"/>
      <c r="I165" s="610"/>
      <c r="J165" s="611"/>
      <c r="K165" s="614"/>
      <c r="L165" s="615"/>
      <c r="M165" s="615"/>
      <c r="N165" s="607"/>
      <c r="O165" s="618"/>
      <c r="P165" s="619"/>
      <c r="Q165" s="619"/>
      <c r="R165" s="619"/>
      <c r="S165" s="620"/>
      <c r="T165" s="150" t="s">
        <v>198</v>
      </c>
      <c r="U165" s="151"/>
      <c r="V165" s="152"/>
      <c r="W165" s="143"/>
      <c r="X165" s="144"/>
      <c r="Y165" s="144"/>
      <c r="Z165" s="144"/>
      <c r="AA165" s="144"/>
      <c r="AB165" s="144"/>
      <c r="AC165" s="145"/>
      <c r="AD165" s="143"/>
      <c r="AE165" s="144"/>
      <c r="AF165" s="144"/>
      <c r="AG165" s="144"/>
      <c r="AH165" s="144"/>
      <c r="AI165" s="144"/>
      <c r="AJ165" s="145"/>
      <c r="AK165" s="143"/>
      <c r="AL165" s="144"/>
      <c r="AM165" s="144"/>
      <c r="AN165" s="144"/>
      <c r="AO165" s="144"/>
      <c r="AP165" s="144"/>
      <c r="AQ165" s="145"/>
      <c r="AR165" s="143"/>
      <c r="AS165" s="144"/>
      <c r="AT165" s="144"/>
      <c r="AU165" s="144"/>
      <c r="AV165" s="144"/>
      <c r="AW165" s="144"/>
      <c r="AX165" s="145"/>
      <c r="AY165" s="143"/>
      <c r="AZ165" s="144"/>
      <c r="BA165" s="146"/>
      <c r="BB165" s="624"/>
      <c r="BC165" s="625"/>
      <c r="BD165" s="626"/>
      <c r="BE165" s="627"/>
      <c r="BF165" s="628"/>
      <c r="BG165" s="629"/>
      <c r="BH165" s="629"/>
      <c r="BI165" s="629"/>
      <c r="BJ165" s="630"/>
    </row>
    <row r="166" spans="2:62" ht="20.25" customHeight="1" x14ac:dyDescent="0.2">
      <c r="B166" s="637"/>
      <c r="C166" s="638"/>
      <c r="D166" s="639"/>
      <c r="E166" s="153"/>
      <c r="F166" s="154">
        <f>C165</f>
        <v>0</v>
      </c>
      <c r="G166" s="153"/>
      <c r="H166" s="154">
        <f>I165</f>
        <v>0</v>
      </c>
      <c r="I166" s="640"/>
      <c r="J166" s="641"/>
      <c r="K166" s="642"/>
      <c r="L166" s="643"/>
      <c r="M166" s="643"/>
      <c r="N166" s="639"/>
      <c r="O166" s="618"/>
      <c r="P166" s="619"/>
      <c r="Q166" s="619"/>
      <c r="R166" s="619"/>
      <c r="S166" s="620"/>
      <c r="T166" s="147" t="s">
        <v>201</v>
      </c>
      <c r="U166" s="148"/>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647">
        <f>IF($BE$3="４週",SUM(W166:AX166),IF($BE$3="暦月",SUM(W166:BA166),""))</f>
        <v>0</v>
      </c>
      <c r="BC166" s="648"/>
      <c r="BD166" s="649">
        <f>IF($BE$3="４週",BB166/4,IF($BE$3="暦月",(BB166/($BE$8/7)),""))</f>
        <v>0</v>
      </c>
      <c r="BE166" s="648"/>
      <c r="BF166" s="644"/>
      <c r="BG166" s="645"/>
      <c r="BH166" s="645"/>
      <c r="BI166" s="645"/>
      <c r="BJ166" s="646"/>
    </row>
    <row r="167" spans="2:62" ht="20.25" customHeight="1" x14ac:dyDescent="0.2">
      <c r="B167" s="604">
        <f>B165+1</f>
        <v>76</v>
      </c>
      <c r="C167" s="606"/>
      <c r="D167" s="607"/>
      <c r="E167" s="130"/>
      <c r="F167" s="131"/>
      <c r="G167" s="130"/>
      <c r="H167" s="131"/>
      <c r="I167" s="610"/>
      <c r="J167" s="611"/>
      <c r="K167" s="614"/>
      <c r="L167" s="615"/>
      <c r="M167" s="615"/>
      <c r="N167" s="607"/>
      <c r="O167" s="618"/>
      <c r="P167" s="619"/>
      <c r="Q167" s="619"/>
      <c r="R167" s="619"/>
      <c r="S167" s="620"/>
      <c r="T167" s="150" t="s">
        <v>198</v>
      </c>
      <c r="U167" s="151"/>
      <c r="V167" s="152"/>
      <c r="W167" s="143"/>
      <c r="X167" s="144"/>
      <c r="Y167" s="144"/>
      <c r="Z167" s="144"/>
      <c r="AA167" s="144"/>
      <c r="AB167" s="144"/>
      <c r="AC167" s="145"/>
      <c r="AD167" s="143"/>
      <c r="AE167" s="144"/>
      <c r="AF167" s="144"/>
      <c r="AG167" s="144"/>
      <c r="AH167" s="144"/>
      <c r="AI167" s="144"/>
      <c r="AJ167" s="145"/>
      <c r="AK167" s="143"/>
      <c r="AL167" s="144"/>
      <c r="AM167" s="144"/>
      <c r="AN167" s="144"/>
      <c r="AO167" s="144"/>
      <c r="AP167" s="144"/>
      <c r="AQ167" s="145"/>
      <c r="AR167" s="143"/>
      <c r="AS167" s="144"/>
      <c r="AT167" s="144"/>
      <c r="AU167" s="144"/>
      <c r="AV167" s="144"/>
      <c r="AW167" s="144"/>
      <c r="AX167" s="145"/>
      <c r="AY167" s="143"/>
      <c r="AZ167" s="144"/>
      <c r="BA167" s="146"/>
      <c r="BB167" s="624"/>
      <c r="BC167" s="625"/>
      <c r="BD167" s="626"/>
      <c r="BE167" s="627"/>
      <c r="BF167" s="628"/>
      <c r="BG167" s="629"/>
      <c r="BH167" s="629"/>
      <c r="BI167" s="629"/>
      <c r="BJ167" s="630"/>
    </row>
    <row r="168" spans="2:62" ht="20.25" customHeight="1" x14ac:dyDescent="0.2">
      <c r="B168" s="637"/>
      <c r="C168" s="638"/>
      <c r="D168" s="639"/>
      <c r="E168" s="153"/>
      <c r="F168" s="154">
        <f>C167</f>
        <v>0</v>
      </c>
      <c r="G168" s="153"/>
      <c r="H168" s="154">
        <f>I167</f>
        <v>0</v>
      </c>
      <c r="I168" s="640"/>
      <c r="J168" s="641"/>
      <c r="K168" s="642"/>
      <c r="L168" s="643"/>
      <c r="M168" s="643"/>
      <c r="N168" s="639"/>
      <c r="O168" s="618"/>
      <c r="P168" s="619"/>
      <c r="Q168" s="619"/>
      <c r="R168" s="619"/>
      <c r="S168" s="620"/>
      <c r="T168" s="147" t="s">
        <v>201</v>
      </c>
      <c r="U168" s="148"/>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647">
        <f>IF($BE$3="４週",SUM(W168:AX168),IF($BE$3="暦月",SUM(W168:BA168),""))</f>
        <v>0</v>
      </c>
      <c r="BC168" s="648"/>
      <c r="BD168" s="649">
        <f>IF($BE$3="４週",BB168/4,IF($BE$3="暦月",(BB168/($BE$8/7)),""))</f>
        <v>0</v>
      </c>
      <c r="BE168" s="648"/>
      <c r="BF168" s="644"/>
      <c r="BG168" s="645"/>
      <c r="BH168" s="645"/>
      <c r="BI168" s="645"/>
      <c r="BJ168" s="646"/>
    </row>
    <row r="169" spans="2:62" ht="20.25" customHeight="1" x14ac:dyDescent="0.2">
      <c r="B169" s="604">
        <f>B167+1</f>
        <v>77</v>
      </c>
      <c r="C169" s="606"/>
      <c r="D169" s="607"/>
      <c r="E169" s="130"/>
      <c r="F169" s="131"/>
      <c r="G169" s="130"/>
      <c r="H169" s="131"/>
      <c r="I169" s="610"/>
      <c r="J169" s="611"/>
      <c r="K169" s="614"/>
      <c r="L169" s="615"/>
      <c r="M169" s="615"/>
      <c r="N169" s="607"/>
      <c r="O169" s="618"/>
      <c r="P169" s="619"/>
      <c r="Q169" s="619"/>
      <c r="R169" s="619"/>
      <c r="S169" s="620"/>
      <c r="T169" s="150" t="s">
        <v>198</v>
      </c>
      <c r="U169" s="151"/>
      <c r="V169" s="152"/>
      <c r="W169" s="143"/>
      <c r="X169" s="144"/>
      <c r="Y169" s="144"/>
      <c r="Z169" s="144"/>
      <c r="AA169" s="144"/>
      <c r="AB169" s="144"/>
      <c r="AC169" s="145"/>
      <c r="AD169" s="143"/>
      <c r="AE169" s="144"/>
      <c r="AF169" s="144"/>
      <c r="AG169" s="144"/>
      <c r="AH169" s="144"/>
      <c r="AI169" s="144"/>
      <c r="AJ169" s="145"/>
      <c r="AK169" s="143"/>
      <c r="AL169" s="144"/>
      <c r="AM169" s="144"/>
      <c r="AN169" s="144"/>
      <c r="AO169" s="144"/>
      <c r="AP169" s="144"/>
      <c r="AQ169" s="145"/>
      <c r="AR169" s="143"/>
      <c r="AS169" s="144"/>
      <c r="AT169" s="144"/>
      <c r="AU169" s="144"/>
      <c r="AV169" s="144"/>
      <c r="AW169" s="144"/>
      <c r="AX169" s="145"/>
      <c r="AY169" s="143"/>
      <c r="AZ169" s="144"/>
      <c r="BA169" s="146"/>
      <c r="BB169" s="624"/>
      <c r="BC169" s="625"/>
      <c r="BD169" s="626"/>
      <c r="BE169" s="627"/>
      <c r="BF169" s="628"/>
      <c r="BG169" s="629"/>
      <c r="BH169" s="629"/>
      <c r="BI169" s="629"/>
      <c r="BJ169" s="630"/>
    </row>
    <row r="170" spans="2:62" ht="20.25" customHeight="1" x14ac:dyDescent="0.2">
      <c r="B170" s="637"/>
      <c r="C170" s="638"/>
      <c r="D170" s="639"/>
      <c r="E170" s="153"/>
      <c r="F170" s="154">
        <f>C169</f>
        <v>0</v>
      </c>
      <c r="G170" s="153"/>
      <c r="H170" s="154">
        <f>I169</f>
        <v>0</v>
      </c>
      <c r="I170" s="640"/>
      <c r="J170" s="641"/>
      <c r="K170" s="642"/>
      <c r="L170" s="643"/>
      <c r="M170" s="643"/>
      <c r="N170" s="639"/>
      <c r="O170" s="618"/>
      <c r="P170" s="619"/>
      <c r="Q170" s="619"/>
      <c r="R170" s="619"/>
      <c r="S170" s="620"/>
      <c r="T170" s="147" t="s">
        <v>201</v>
      </c>
      <c r="U170" s="148"/>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647">
        <f>IF($BE$3="４週",SUM(W170:AX170),IF($BE$3="暦月",SUM(W170:BA170),""))</f>
        <v>0</v>
      </c>
      <c r="BC170" s="648"/>
      <c r="BD170" s="649">
        <f>IF($BE$3="４週",BB170/4,IF($BE$3="暦月",(BB170/($BE$8/7)),""))</f>
        <v>0</v>
      </c>
      <c r="BE170" s="648"/>
      <c r="BF170" s="644"/>
      <c r="BG170" s="645"/>
      <c r="BH170" s="645"/>
      <c r="BI170" s="645"/>
      <c r="BJ170" s="646"/>
    </row>
    <row r="171" spans="2:62" ht="20.25" customHeight="1" x14ac:dyDescent="0.2">
      <c r="B171" s="604">
        <f>B169+1</f>
        <v>78</v>
      </c>
      <c r="C171" s="606"/>
      <c r="D171" s="607"/>
      <c r="E171" s="130"/>
      <c r="F171" s="131"/>
      <c r="G171" s="130"/>
      <c r="H171" s="131"/>
      <c r="I171" s="610"/>
      <c r="J171" s="611"/>
      <c r="K171" s="614"/>
      <c r="L171" s="615"/>
      <c r="M171" s="615"/>
      <c r="N171" s="607"/>
      <c r="O171" s="618"/>
      <c r="P171" s="619"/>
      <c r="Q171" s="619"/>
      <c r="R171" s="619"/>
      <c r="S171" s="620"/>
      <c r="T171" s="150" t="s">
        <v>198</v>
      </c>
      <c r="U171" s="151"/>
      <c r="V171" s="152"/>
      <c r="W171" s="143"/>
      <c r="X171" s="144"/>
      <c r="Y171" s="144"/>
      <c r="Z171" s="144"/>
      <c r="AA171" s="144"/>
      <c r="AB171" s="144"/>
      <c r="AC171" s="145"/>
      <c r="AD171" s="143"/>
      <c r="AE171" s="144"/>
      <c r="AF171" s="144"/>
      <c r="AG171" s="144"/>
      <c r="AH171" s="144"/>
      <c r="AI171" s="144"/>
      <c r="AJ171" s="145"/>
      <c r="AK171" s="143"/>
      <c r="AL171" s="144"/>
      <c r="AM171" s="144"/>
      <c r="AN171" s="144"/>
      <c r="AO171" s="144"/>
      <c r="AP171" s="144"/>
      <c r="AQ171" s="145"/>
      <c r="AR171" s="143"/>
      <c r="AS171" s="144"/>
      <c r="AT171" s="144"/>
      <c r="AU171" s="144"/>
      <c r="AV171" s="144"/>
      <c r="AW171" s="144"/>
      <c r="AX171" s="145"/>
      <c r="AY171" s="143"/>
      <c r="AZ171" s="144"/>
      <c r="BA171" s="146"/>
      <c r="BB171" s="624"/>
      <c r="BC171" s="625"/>
      <c r="BD171" s="626"/>
      <c r="BE171" s="627"/>
      <c r="BF171" s="628"/>
      <c r="BG171" s="629"/>
      <c r="BH171" s="629"/>
      <c r="BI171" s="629"/>
      <c r="BJ171" s="630"/>
    </row>
    <row r="172" spans="2:62" ht="20.25" customHeight="1" x14ac:dyDescent="0.2">
      <c r="B172" s="637"/>
      <c r="C172" s="638"/>
      <c r="D172" s="639"/>
      <c r="E172" s="153"/>
      <c r="F172" s="154">
        <f>C171</f>
        <v>0</v>
      </c>
      <c r="G172" s="153"/>
      <c r="H172" s="154">
        <f>I171</f>
        <v>0</v>
      </c>
      <c r="I172" s="640"/>
      <c r="J172" s="641"/>
      <c r="K172" s="642"/>
      <c r="L172" s="643"/>
      <c r="M172" s="643"/>
      <c r="N172" s="639"/>
      <c r="O172" s="618"/>
      <c r="P172" s="619"/>
      <c r="Q172" s="619"/>
      <c r="R172" s="619"/>
      <c r="S172" s="620"/>
      <c r="T172" s="147" t="s">
        <v>201</v>
      </c>
      <c r="U172" s="148"/>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647">
        <f>IF($BE$3="４週",SUM(W172:AX172),IF($BE$3="暦月",SUM(W172:BA172),""))</f>
        <v>0</v>
      </c>
      <c r="BC172" s="648"/>
      <c r="BD172" s="649">
        <f>IF($BE$3="４週",BB172/4,IF($BE$3="暦月",(BB172/($BE$8/7)),""))</f>
        <v>0</v>
      </c>
      <c r="BE172" s="648"/>
      <c r="BF172" s="644"/>
      <c r="BG172" s="645"/>
      <c r="BH172" s="645"/>
      <c r="BI172" s="645"/>
      <c r="BJ172" s="646"/>
    </row>
    <row r="173" spans="2:62" ht="20.25" customHeight="1" x14ac:dyDescent="0.2">
      <c r="B173" s="604">
        <f>B171+1</f>
        <v>79</v>
      </c>
      <c r="C173" s="606"/>
      <c r="D173" s="607"/>
      <c r="E173" s="130"/>
      <c r="F173" s="131"/>
      <c r="G173" s="130"/>
      <c r="H173" s="131"/>
      <c r="I173" s="610"/>
      <c r="J173" s="611"/>
      <c r="K173" s="614"/>
      <c r="L173" s="615"/>
      <c r="M173" s="615"/>
      <c r="N173" s="607"/>
      <c r="O173" s="618"/>
      <c r="P173" s="619"/>
      <c r="Q173" s="619"/>
      <c r="R173" s="619"/>
      <c r="S173" s="620"/>
      <c r="T173" s="150" t="s">
        <v>198</v>
      </c>
      <c r="U173" s="151"/>
      <c r="V173" s="152"/>
      <c r="W173" s="143"/>
      <c r="X173" s="144"/>
      <c r="Y173" s="144"/>
      <c r="Z173" s="144"/>
      <c r="AA173" s="144"/>
      <c r="AB173" s="144"/>
      <c r="AC173" s="145"/>
      <c r="AD173" s="143"/>
      <c r="AE173" s="144"/>
      <c r="AF173" s="144"/>
      <c r="AG173" s="144"/>
      <c r="AH173" s="144"/>
      <c r="AI173" s="144"/>
      <c r="AJ173" s="145"/>
      <c r="AK173" s="143"/>
      <c r="AL173" s="144"/>
      <c r="AM173" s="144"/>
      <c r="AN173" s="144"/>
      <c r="AO173" s="144"/>
      <c r="AP173" s="144"/>
      <c r="AQ173" s="145"/>
      <c r="AR173" s="143"/>
      <c r="AS173" s="144"/>
      <c r="AT173" s="144"/>
      <c r="AU173" s="144"/>
      <c r="AV173" s="144"/>
      <c r="AW173" s="144"/>
      <c r="AX173" s="145"/>
      <c r="AY173" s="143"/>
      <c r="AZ173" s="144"/>
      <c r="BA173" s="146"/>
      <c r="BB173" s="624"/>
      <c r="BC173" s="625"/>
      <c r="BD173" s="626"/>
      <c r="BE173" s="627"/>
      <c r="BF173" s="628"/>
      <c r="BG173" s="629"/>
      <c r="BH173" s="629"/>
      <c r="BI173" s="629"/>
      <c r="BJ173" s="630"/>
    </row>
    <row r="174" spans="2:62" ht="20.25" customHeight="1" x14ac:dyDescent="0.2">
      <c r="B174" s="637"/>
      <c r="C174" s="638"/>
      <c r="D174" s="639"/>
      <c r="E174" s="153"/>
      <c r="F174" s="154">
        <f>C173</f>
        <v>0</v>
      </c>
      <c r="G174" s="153"/>
      <c r="H174" s="154">
        <f>I173</f>
        <v>0</v>
      </c>
      <c r="I174" s="640"/>
      <c r="J174" s="641"/>
      <c r="K174" s="642"/>
      <c r="L174" s="643"/>
      <c r="M174" s="643"/>
      <c r="N174" s="639"/>
      <c r="O174" s="618"/>
      <c r="P174" s="619"/>
      <c r="Q174" s="619"/>
      <c r="R174" s="619"/>
      <c r="S174" s="620"/>
      <c r="T174" s="147" t="s">
        <v>201</v>
      </c>
      <c r="U174" s="148"/>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647">
        <f>IF($BE$3="４週",SUM(W174:AX174),IF($BE$3="暦月",SUM(W174:BA174),""))</f>
        <v>0</v>
      </c>
      <c r="BC174" s="648"/>
      <c r="BD174" s="649">
        <f>IF($BE$3="４週",BB174/4,IF($BE$3="暦月",(BB174/($BE$8/7)),""))</f>
        <v>0</v>
      </c>
      <c r="BE174" s="648"/>
      <c r="BF174" s="644"/>
      <c r="BG174" s="645"/>
      <c r="BH174" s="645"/>
      <c r="BI174" s="645"/>
      <c r="BJ174" s="646"/>
    </row>
    <row r="175" spans="2:62" ht="20.25" customHeight="1" x14ac:dyDescent="0.2">
      <c r="B175" s="604">
        <f>B173+1</f>
        <v>80</v>
      </c>
      <c r="C175" s="606"/>
      <c r="D175" s="607"/>
      <c r="E175" s="130"/>
      <c r="F175" s="131"/>
      <c r="G175" s="130"/>
      <c r="H175" s="131"/>
      <c r="I175" s="610"/>
      <c r="J175" s="611"/>
      <c r="K175" s="614"/>
      <c r="L175" s="615"/>
      <c r="M175" s="615"/>
      <c r="N175" s="607"/>
      <c r="O175" s="618"/>
      <c r="P175" s="619"/>
      <c r="Q175" s="619"/>
      <c r="R175" s="619"/>
      <c r="S175" s="620"/>
      <c r="T175" s="150" t="s">
        <v>198</v>
      </c>
      <c r="U175" s="151"/>
      <c r="V175" s="152"/>
      <c r="W175" s="143"/>
      <c r="X175" s="144"/>
      <c r="Y175" s="144"/>
      <c r="Z175" s="144"/>
      <c r="AA175" s="144"/>
      <c r="AB175" s="144"/>
      <c r="AC175" s="145"/>
      <c r="AD175" s="143"/>
      <c r="AE175" s="144"/>
      <c r="AF175" s="144"/>
      <c r="AG175" s="144"/>
      <c r="AH175" s="144"/>
      <c r="AI175" s="144"/>
      <c r="AJ175" s="145"/>
      <c r="AK175" s="143"/>
      <c r="AL175" s="144"/>
      <c r="AM175" s="144"/>
      <c r="AN175" s="144"/>
      <c r="AO175" s="144"/>
      <c r="AP175" s="144"/>
      <c r="AQ175" s="145"/>
      <c r="AR175" s="143"/>
      <c r="AS175" s="144"/>
      <c r="AT175" s="144"/>
      <c r="AU175" s="144"/>
      <c r="AV175" s="144"/>
      <c r="AW175" s="144"/>
      <c r="AX175" s="145"/>
      <c r="AY175" s="143"/>
      <c r="AZ175" s="144"/>
      <c r="BA175" s="146"/>
      <c r="BB175" s="624"/>
      <c r="BC175" s="625"/>
      <c r="BD175" s="626"/>
      <c r="BE175" s="627"/>
      <c r="BF175" s="628"/>
      <c r="BG175" s="629"/>
      <c r="BH175" s="629"/>
      <c r="BI175" s="629"/>
      <c r="BJ175" s="630"/>
    </row>
    <row r="176" spans="2:62" ht="20.25" customHeight="1" x14ac:dyDescent="0.2">
      <c r="B176" s="637"/>
      <c r="C176" s="638"/>
      <c r="D176" s="639"/>
      <c r="E176" s="153"/>
      <c r="F176" s="154">
        <f>C175</f>
        <v>0</v>
      </c>
      <c r="G176" s="153"/>
      <c r="H176" s="154">
        <f>I175</f>
        <v>0</v>
      </c>
      <c r="I176" s="640"/>
      <c r="J176" s="641"/>
      <c r="K176" s="642"/>
      <c r="L176" s="643"/>
      <c r="M176" s="643"/>
      <c r="N176" s="639"/>
      <c r="O176" s="618"/>
      <c r="P176" s="619"/>
      <c r="Q176" s="619"/>
      <c r="R176" s="619"/>
      <c r="S176" s="620"/>
      <c r="T176" s="147" t="s">
        <v>201</v>
      </c>
      <c r="U176" s="148"/>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647">
        <f>IF($BE$3="４週",SUM(W176:AX176),IF($BE$3="暦月",SUM(W176:BA176),""))</f>
        <v>0</v>
      </c>
      <c r="BC176" s="648"/>
      <c r="BD176" s="649">
        <f>IF($BE$3="４週",BB176/4,IF($BE$3="暦月",(BB176/($BE$8/7)),""))</f>
        <v>0</v>
      </c>
      <c r="BE176" s="648"/>
      <c r="BF176" s="644"/>
      <c r="BG176" s="645"/>
      <c r="BH176" s="645"/>
      <c r="BI176" s="645"/>
      <c r="BJ176" s="646"/>
    </row>
    <row r="177" spans="2:62" ht="20.25" customHeight="1" x14ac:dyDescent="0.2">
      <c r="B177" s="604">
        <f>B175+1</f>
        <v>81</v>
      </c>
      <c r="C177" s="606"/>
      <c r="D177" s="607"/>
      <c r="E177" s="130"/>
      <c r="F177" s="131"/>
      <c r="G177" s="130"/>
      <c r="H177" s="131"/>
      <c r="I177" s="610"/>
      <c r="J177" s="611"/>
      <c r="K177" s="614"/>
      <c r="L177" s="615"/>
      <c r="M177" s="615"/>
      <c r="N177" s="607"/>
      <c r="O177" s="618"/>
      <c r="P177" s="619"/>
      <c r="Q177" s="619"/>
      <c r="R177" s="619"/>
      <c r="S177" s="620"/>
      <c r="T177" s="150" t="s">
        <v>198</v>
      </c>
      <c r="U177" s="151"/>
      <c r="V177" s="152"/>
      <c r="W177" s="143"/>
      <c r="X177" s="144"/>
      <c r="Y177" s="144"/>
      <c r="Z177" s="144"/>
      <c r="AA177" s="144"/>
      <c r="AB177" s="144"/>
      <c r="AC177" s="145"/>
      <c r="AD177" s="143"/>
      <c r="AE177" s="144"/>
      <c r="AF177" s="144"/>
      <c r="AG177" s="144"/>
      <c r="AH177" s="144"/>
      <c r="AI177" s="144"/>
      <c r="AJ177" s="145"/>
      <c r="AK177" s="143"/>
      <c r="AL177" s="144"/>
      <c r="AM177" s="144"/>
      <c r="AN177" s="144"/>
      <c r="AO177" s="144"/>
      <c r="AP177" s="144"/>
      <c r="AQ177" s="145"/>
      <c r="AR177" s="143"/>
      <c r="AS177" s="144"/>
      <c r="AT177" s="144"/>
      <c r="AU177" s="144"/>
      <c r="AV177" s="144"/>
      <c r="AW177" s="144"/>
      <c r="AX177" s="145"/>
      <c r="AY177" s="143"/>
      <c r="AZ177" s="144"/>
      <c r="BA177" s="146"/>
      <c r="BB177" s="624"/>
      <c r="BC177" s="625"/>
      <c r="BD177" s="626"/>
      <c r="BE177" s="627"/>
      <c r="BF177" s="628"/>
      <c r="BG177" s="629"/>
      <c r="BH177" s="629"/>
      <c r="BI177" s="629"/>
      <c r="BJ177" s="630"/>
    </row>
    <row r="178" spans="2:62" ht="20.25" customHeight="1" x14ac:dyDescent="0.2">
      <c r="B178" s="637"/>
      <c r="C178" s="638"/>
      <c r="D178" s="639"/>
      <c r="E178" s="153"/>
      <c r="F178" s="154">
        <f>C177</f>
        <v>0</v>
      </c>
      <c r="G178" s="153"/>
      <c r="H178" s="154">
        <f>I177</f>
        <v>0</v>
      </c>
      <c r="I178" s="640"/>
      <c r="J178" s="641"/>
      <c r="K178" s="642"/>
      <c r="L178" s="643"/>
      <c r="M178" s="643"/>
      <c r="N178" s="639"/>
      <c r="O178" s="618"/>
      <c r="P178" s="619"/>
      <c r="Q178" s="619"/>
      <c r="R178" s="619"/>
      <c r="S178" s="620"/>
      <c r="T178" s="147" t="s">
        <v>201</v>
      </c>
      <c r="U178" s="148"/>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647">
        <f>IF($BE$3="４週",SUM(W178:AX178),IF($BE$3="暦月",SUM(W178:BA178),""))</f>
        <v>0</v>
      </c>
      <c r="BC178" s="648"/>
      <c r="BD178" s="649">
        <f>IF($BE$3="４週",BB178/4,IF($BE$3="暦月",(BB178/($BE$8/7)),""))</f>
        <v>0</v>
      </c>
      <c r="BE178" s="648"/>
      <c r="BF178" s="644"/>
      <c r="BG178" s="645"/>
      <c r="BH178" s="645"/>
      <c r="BI178" s="645"/>
      <c r="BJ178" s="646"/>
    </row>
    <row r="179" spans="2:62" ht="20.25" customHeight="1" x14ac:dyDescent="0.2">
      <c r="B179" s="604">
        <f>B177+1</f>
        <v>82</v>
      </c>
      <c r="C179" s="606"/>
      <c r="D179" s="607"/>
      <c r="E179" s="130"/>
      <c r="F179" s="131"/>
      <c r="G179" s="130"/>
      <c r="H179" s="131"/>
      <c r="I179" s="610"/>
      <c r="J179" s="611"/>
      <c r="K179" s="614"/>
      <c r="L179" s="615"/>
      <c r="M179" s="615"/>
      <c r="N179" s="607"/>
      <c r="O179" s="618"/>
      <c r="P179" s="619"/>
      <c r="Q179" s="619"/>
      <c r="R179" s="619"/>
      <c r="S179" s="620"/>
      <c r="T179" s="150" t="s">
        <v>198</v>
      </c>
      <c r="U179" s="151"/>
      <c r="V179" s="152"/>
      <c r="W179" s="143"/>
      <c r="X179" s="144"/>
      <c r="Y179" s="144"/>
      <c r="Z179" s="144"/>
      <c r="AA179" s="144"/>
      <c r="AB179" s="144"/>
      <c r="AC179" s="145"/>
      <c r="AD179" s="143"/>
      <c r="AE179" s="144"/>
      <c r="AF179" s="144"/>
      <c r="AG179" s="144"/>
      <c r="AH179" s="144"/>
      <c r="AI179" s="144"/>
      <c r="AJ179" s="145"/>
      <c r="AK179" s="143"/>
      <c r="AL179" s="144"/>
      <c r="AM179" s="144"/>
      <c r="AN179" s="144"/>
      <c r="AO179" s="144"/>
      <c r="AP179" s="144"/>
      <c r="AQ179" s="145"/>
      <c r="AR179" s="143"/>
      <c r="AS179" s="144"/>
      <c r="AT179" s="144"/>
      <c r="AU179" s="144"/>
      <c r="AV179" s="144"/>
      <c r="AW179" s="144"/>
      <c r="AX179" s="145"/>
      <c r="AY179" s="143"/>
      <c r="AZ179" s="144"/>
      <c r="BA179" s="146"/>
      <c r="BB179" s="624"/>
      <c r="BC179" s="625"/>
      <c r="BD179" s="626"/>
      <c r="BE179" s="627"/>
      <c r="BF179" s="628"/>
      <c r="BG179" s="629"/>
      <c r="BH179" s="629"/>
      <c r="BI179" s="629"/>
      <c r="BJ179" s="630"/>
    </row>
    <row r="180" spans="2:62" ht="20.25" customHeight="1" x14ac:dyDescent="0.2">
      <c r="B180" s="637"/>
      <c r="C180" s="638"/>
      <c r="D180" s="639"/>
      <c r="E180" s="153"/>
      <c r="F180" s="154">
        <f>C179</f>
        <v>0</v>
      </c>
      <c r="G180" s="153"/>
      <c r="H180" s="154">
        <f>I179</f>
        <v>0</v>
      </c>
      <c r="I180" s="640"/>
      <c r="J180" s="641"/>
      <c r="K180" s="642"/>
      <c r="L180" s="643"/>
      <c r="M180" s="643"/>
      <c r="N180" s="639"/>
      <c r="O180" s="618"/>
      <c r="P180" s="619"/>
      <c r="Q180" s="619"/>
      <c r="R180" s="619"/>
      <c r="S180" s="620"/>
      <c r="T180" s="147" t="s">
        <v>201</v>
      </c>
      <c r="U180" s="148"/>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647">
        <f>IF($BE$3="４週",SUM(W180:AX180),IF($BE$3="暦月",SUM(W180:BA180),""))</f>
        <v>0</v>
      </c>
      <c r="BC180" s="648"/>
      <c r="BD180" s="649">
        <f>IF($BE$3="４週",BB180/4,IF($BE$3="暦月",(BB180/($BE$8/7)),""))</f>
        <v>0</v>
      </c>
      <c r="BE180" s="648"/>
      <c r="BF180" s="644"/>
      <c r="BG180" s="645"/>
      <c r="BH180" s="645"/>
      <c r="BI180" s="645"/>
      <c r="BJ180" s="646"/>
    </row>
    <row r="181" spans="2:62" ht="20.25" customHeight="1" x14ac:dyDescent="0.2">
      <c r="B181" s="604">
        <f>B179+1</f>
        <v>83</v>
      </c>
      <c r="C181" s="606"/>
      <c r="D181" s="607"/>
      <c r="E181" s="130"/>
      <c r="F181" s="131"/>
      <c r="G181" s="130"/>
      <c r="H181" s="131"/>
      <c r="I181" s="610"/>
      <c r="J181" s="611"/>
      <c r="K181" s="614"/>
      <c r="L181" s="615"/>
      <c r="M181" s="615"/>
      <c r="N181" s="607"/>
      <c r="O181" s="618"/>
      <c r="P181" s="619"/>
      <c r="Q181" s="619"/>
      <c r="R181" s="619"/>
      <c r="S181" s="620"/>
      <c r="T181" s="150" t="s">
        <v>198</v>
      </c>
      <c r="U181" s="151"/>
      <c r="V181" s="152"/>
      <c r="W181" s="143"/>
      <c r="X181" s="144"/>
      <c r="Y181" s="144"/>
      <c r="Z181" s="144"/>
      <c r="AA181" s="144"/>
      <c r="AB181" s="144"/>
      <c r="AC181" s="145"/>
      <c r="AD181" s="143"/>
      <c r="AE181" s="144"/>
      <c r="AF181" s="144"/>
      <c r="AG181" s="144"/>
      <c r="AH181" s="144"/>
      <c r="AI181" s="144"/>
      <c r="AJ181" s="145"/>
      <c r="AK181" s="143"/>
      <c r="AL181" s="144"/>
      <c r="AM181" s="144"/>
      <c r="AN181" s="144"/>
      <c r="AO181" s="144"/>
      <c r="AP181" s="144"/>
      <c r="AQ181" s="145"/>
      <c r="AR181" s="143"/>
      <c r="AS181" s="144"/>
      <c r="AT181" s="144"/>
      <c r="AU181" s="144"/>
      <c r="AV181" s="144"/>
      <c r="AW181" s="144"/>
      <c r="AX181" s="145"/>
      <c r="AY181" s="143"/>
      <c r="AZ181" s="144"/>
      <c r="BA181" s="146"/>
      <c r="BB181" s="624"/>
      <c r="BC181" s="625"/>
      <c r="BD181" s="626"/>
      <c r="BE181" s="627"/>
      <c r="BF181" s="628"/>
      <c r="BG181" s="629"/>
      <c r="BH181" s="629"/>
      <c r="BI181" s="629"/>
      <c r="BJ181" s="630"/>
    </row>
    <row r="182" spans="2:62" ht="20.25" customHeight="1" x14ac:dyDescent="0.2">
      <c r="B182" s="637"/>
      <c r="C182" s="638"/>
      <c r="D182" s="639"/>
      <c r="E182" s="153"/>
      <c r="F182" s="154">
        <f>C181</f>
        <v>0</v>
      </c>
      <c r="G182" s="153"/>
      <c r="H182" s="154">
        <f>I181</f>
        <v>0</v>
      </c>
      <c r="I182" s="640"/>
      <c r="J182" s="641"/>
      <c r="K182" s="642"/>
      <c r="L182" s="643"/>
      <c r="M182" s="643"/>
      <c r="N182" s="639"/>
      <c r="O182" s="618"/>
      <c r="P182" s="619"/>
      <c r="Q182" s="619"/>
      <c r="R182" s="619"/>
      <c r="S182" s="620"/>
      <c r="T182" s="147" t="s">
        <v>201</v>
      </c>
      <c r="U182" s="148"/>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647">
        <f>IF($BE$3="４週",SUM(W182:AX182),IF($BE$3="暦月",SUM(W182:BA182),""))</f>
        <v>0</v>
      </c>
      <c r="BC182" s="648"/>
      <c r="BD182" s="649">
        <f>IF($BE$3="４週",BB182/4,IF($BE$3="暦月",(BB182/($BE$8/7)),""))</f>
        <v>0</v>
      </c>
      <c r="BE182" s="648"/>
      <c r="BF182" s="644"/>
      <c r="BG182" s="645"/>
      <c r="BH182" s="645"/>
      <c r="BI182" s="645"/>
      <c r="BJ182" s="646"/>
    </row>
    <row r="183" spans="2:62" ht="20.25" customHeight="1" x14ac:dyDescent="0.2">
      <c r="B183" s="604">
        <f>B181+1</f>
        <v>84</v>
      </c>
      <c r="C183" s="606"/>
      <c r="D183" s="607"/>
      <c r="E183" s="130"/>
      <c r="F183" s="131"/>
      <c r="G183" s="130"/>
      <c r="H183" s="131"/>
      <c r="I183" s="610"/>
      <c r="J183" s="611"/>
      <c r="K183" s="614"/>
      <c r="L183" s="615"/>
      <c r="M183" s="615"/>
      <c r="N183" s="607"/>
      <c r="O183" s="618"/>
      <c r="P183" s="619"/>
      <c r="Q183" s="619"/>
      <c r="R183" s="619"/>
      <c r="S183" s="620"/>
      <c r="T183" s="150" t="s">
        <v>198</v>
      </c>
      <c r="U183" s="151"/>
      <c r="V183" s="152"/>
      <c r="W183" s="143"/>
      <c r="X183" s="144"/>
      <c r="Y183" s="144"/>
      <c r="Z183" s="144"/>
      <c r="AA183" s="144"/>
      <c r="AB183" s="144"/>
      <c r="AC183" s="145"/>
      <c r="AD183" s="143"/>
      <c r="AE183" s="144"/>
      <c r="AF183" s="144"/>
      <c r="AG183" s="144"/>
      <c r="AH183" s="144"/>
      <c r="AI183" s="144"/>
      <c r="AJ183" s="145"/>
      <c r="AK183" s="143"/>
      <c r="AL183" s="144"/>
      <c r="AM183" s="144"/>
      <c r="AN183" s="144"/>
      <c r="AO183" s="144"/>
      <c r="AP183" s="144"/>
      <c r="AQ183" s="145"/>
      <c r="AR183" s="143"/>
      <c r="AS183" s="144"/>
      <c r="AT183" s="144"/>
      <c r="AU183" s="144"/>
      <c r="AV183" s="144"/>
      <c r="AW183" s="144"/>
      <c r="AX183" s="145"/>
      <c r="AY183" s="143"/>
      <c r="AZ183" s="144"/>
      <c r="BA183" s="146"/>
      <c r="BB183" s="624"/>
      <c r="BC183" s="625"/>
      <c r="BD183" s="626"/>
      <c r="BE183" s="627"/>
      <c r="BF183" s="628"/>
      <c r="BG183" s="629"/>
      <c r="BH183" s="629"/>
      <c r="BI183" s="629"/>
      <c r="BJ183" s="630"/>
    </row>
    <row r="184" spans="2:62" ht="20.25" customHeight="1" x14ac:dyDescent="0.2">
      <c r="B184" s="637"/>
      <c r="C184" s="638"/>
      <c r="D184" s="639"/>
      <c r="E184" s="153"/>
      <c r="F184" s="154">
        <f>C183</f>
        <v>0</v>
      </c>
      <c r="G184" s="153"/>
      <c r="H184" s="154">
        <f>I183</f>
        <v>0</v>
      </c>
      <c r="I184" s="640"/>
      <c r="J184" s="641"/>
      <c r="K184" s="642"/>
      <c r="L184" s="643"/>
      <c r="M184" s="643"/>
      <c r="N184" s="639"/>
      <c r="O184" s="618"/>
      <c r="P184" s="619"/>
      <c r="Q184" s="619"/>
      <c r="R184" s="619"/>
      <c r="S184" s="620"/>
      <c r="T184" s="147" t="s">
        <v>201</v>
      </c>
      <c r="U184" s="148"/>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647">
        <f>IF($BE$3="４週",SUM(W184:AX184),IF($BE$3="暦月",SUM(W184:BA184),""))</f>
        <v>0</v>
      </c>
      <c r="BC184" s="648"/>
      <c r="BD184" s="649">
        <f>IF($BE$3="４週",BB184/4,IF($BE$3="暦月",(BB184/($BE$8/7)),""))</f>
        <v>0</v>
      </c>
      <c r="BE184" s="648"/>
      <c r="BF184" s="644"/>
      <c r="BG184" s="645"/>
      <c r="BH184" s="645"/>
      <c r="BI184" s="645"/>
      <c r="BJ184" s="646"/>
    </row>
    <row r="185" spans="2:62" ht="20.25" customHeight="1" x14ac:dyDescent="0.2">
      <c r="B185" s="604">
        <f>B183+1</f>
        <v>85</v>
      </c>
      <c r="C185" s="606"/>
      <c r="D185" s="607"/>
      <c r="E185" s="130"/>
      <c r="F185" s="131"/>
      <c r="G185" s="130"/>
      <c r="H185" s="131"/>
      <c r="I185" s="610"/>
      <c r="J185" s="611"/>
      <c r="K185" s="614"/>
      <c r="L185" s="615"/>
      <c r="M185" s="615"/>
      <c r="N185" s="607"/>
      <c r="O185" s="618"/>
      <c r="P185" s="619"/>
      <c r="Q185" s="619"/>
      <c r="R185" s="619"/>
      <c r="S185" s="620"/>
      <c r="T185" s="150" t="s">
        <v>198</v>
      </c>
      <c r="U185" s="151"/>
      <c r="V185" s="152"/>
      <c r="W185" s="143"/>
      <c r="X185" s="144"/>
      <c r="Y185" s="144"/>
      <c r="Z185" s="144"/>
      <c r="AA185" s="144"/>
      <c r="AB185" s="144"/>
      <c r="AC185" s="145"/>
      <c r="AD185" s="143"/>
      <c r="AE185" s="144"/>
      <c r="AF185" s="144"/>
      <c r="AG185" s="144"/>
      <c r="AH185" s="144"/>
      <c r="AI185" s="144"/>
      <c r="AJ185" s="145"/>
      <c r="AK185" s="143"/>
      <c r="AL185" s="144"/>
      <c r="AM185" s="144"/>
      <c r="AN185" s="144"/>
      <c r="AO185" s="144"/>
      <c r="AP185" s="144"/>
      <c r="AQ185" s="145"/>
      <c r="AR185" s="143"/>
      <c r="AS185" s="144"/>
      <c r="AT185" s="144"/>
      <c r="AU185" s="144"/>
      <c r="AV185" s="144"/>
      <c r="AW185" s="144"/>
      <c r="AX185" s="145"/>
      <c r="AY185" s="143"/>
      <c r="AZ185" s="144"/>
      <c r="BA185" s="146"/>
      <c r="BB185" s="624"/>
      <c r="BC185" s="625"/>
      <c r="BD185" s="626"/>
      <c r="BE185" s="627"/>
      <c r="BF185" s="628"/>
      <c r="BG185" s="629"/>
      <c r="BH185" s="629"/>
      <c r="BI185" s="629"/>
      <c r="BJ185" s="630"/>
    </row>
    <row r="186" spans="2:62" ht="20.25" customHeight="1" x14ac:dyDescent="0.2">
      <c r="B186" s="637"/>
      <c r="C186" s="638"/>
      <c r="D186" s="639"/>
      <c r="E186" s="153"/>
      <c r="F186" s="154">
        <f>C185</f>
        <v>0</v>
      </c>
      <c r="G186" s="153"/>
      <c r="H186" s="154">
        <f>I185</f>
        <v>0</v>
      </c>
      <c r="I186" s="640"/>
      <c r="J186" s="641"/>
      <c r="K186" s="642"/>
      <c r="L186" s="643"/>
      <c r="M186" s="643"/>
      <c r="N186" s="639"/>
      <c r="O186" s="618"/>
      <c r="P186" s="619"/>
      <c r="Q186" s="619"/>
      <c r="R186" s="619"/>
      <c r="S186" s="620"/>
      <c r="T186" s="147" t="s">
        <v>201</v>
      </c>
      <c r="U186" s="148"/>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647">
        <f>IF($BE$3="４週",SUM(W186:AX186),IF($BE$3="暦月",SUM(W186:BA186),""))</f>
        <v>0</v>
      </c>
      <c r="BC186" s="648"/>
      <c r="BD186" s="649">
        <f>IF($BE$3="４週",BB186/4,IF($BE$3="暦月",(BB186/($BE$8/7)),""))</f>
        <v>0</v>
      </c>
      <c r="BE186" s="648"/>
      <c r="BF186" s="644"/>
      <c r="BG186" s="645"/>
      <c r="BH186" s="645"/>
      <c r="BI186" s="645"/>
      <c r="BJ186" s="646"/>
    </row>
    <row r="187" spans="2:62" ht="20.25" customHeight="1" x14ac:dyDescent="0.2">
      <c r="B187" s="604">
        <f>B185+1</f>
        <v>86</v>
      </c>
      <c r="C187" s="606"/>
      <c r="D187" s="607"/>
      <c r="E187" s="130"/>
      <c r="F187" s="131"/>
      <c r="G187" s="130"/>
      <c r="H187" s="131"/>
      <c r="I187" s="610"/>
      <c r="J187" s="611"/>
      <c r="K187" s="614"/>
      <c r="L187" s="615"/>
      <c r="M187" s="615"/>
      <c r="N187" s="607"/>
      <c r="O187" s="618"/>
      <c r="P187" s="619"/>
      <c r="Q187" s="619"/>
      <c r="R187" s="619"/>
      <c r="S187" s="620"/>
      <c r="T187" s="150" t="s">
        <v>198</v>
      </c>
      <c r="U187" s="151"/>
      <c r="V187" s="152"/>
      <c r="W187" s="143"/>
      <c r="X187" s="144"/>
      <c r="Y187" s="144"/>
      <c r="Z187" s="144"/>
      <c r="AA187" s="144"/>
      <c r="AB187" s="144"/>
      <c r="AC187" s="145"/>
      <c r="AD187" s="143"/>
      <c r="AE187" s="144"/>
      <c r="AF187" s="144"/>
      <c r="AG187" s="144"/>
      <c r="AH187" s="144"/>
      <c r="AI187" s="144"/>
      <c r="AJ187" s="145"/>
      <c r="AK187" s="143"/>
      <c r="AL187" s="144"/>
      <c r="AM187" s="144"/>
      <c r="AN187" s="144"/>
      <c r="AO187" s="144"/>
      <c r="AP187" s="144"/>
      <c r="AQ187" s="145"/>
      <c r="AR187" s="143"/>
      <c r="AS187" s="144"/>
      <c r="AT187" s="144"/>
      <c r="AU187" s="144"/>
      <c r="AV187" s="144"/>
      <c r="AW187" s="144"/>
      <c r="AX187" s="145"/>
      <c r="AY187" s="143"/>
      <c r="AZ187" s="144"/>
      <c r="BA187" s="146"/>
      <c r="BB187" s="624"/>
      <c r="BC187" s="625"/>
      <c r="BD187" s="626"/>
      <c r="BE187" s="627"/>
      <c r="BF187" s="628"/>
      <c r="BG187" s="629"/>
      <c r="BH187" s="629"/>
      <c r="BI187" s="629"/>
      <c r="BJ187" s="630"/>
    </row>
    <row r="188" spans="2:62" ht="20.25" customHeight="1" x14ac:dyDescent="0.2">
      <c r="B188" s="637"/>
      <c r="C188" s="638"/>
      <c r="D188" s="639"/>
      <c r="E188" s="153"/>
      <c r="F188" s="154">
        <f>C187</f>
        <v>0</v>
      </c>
      <c r="G188" s="153"/>
      <c r="H188" s="154">
        <f>I187</f>
        <v>0</v>
      </c>
      <c r="I188" s="640"/>
      <c r="J188" s="641"/>
      <c r="K188" s="642"/>
      <c r="L188" s="643"/>
      <c r="M188" s="643"/>
      <c r="N188" s="639"/>
      <c r="O188" s="618"/>
      <c r="P188" s="619"/>
      <c r="Q188" s="619"/>
      <c r="R188" s="619"/>
      <c r="S188" s="620"/>
      <c r="T188" s="147" t="s">
        <v>201</v>
      </c>
      <c r="U188" s="148"/>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647">
        <f>IF($BE$3="４週",SUM(W188:AX188),IF($BE$3="暦月",SUM(W188:BA188),""))</f>
        <v>0</v>
      </c>
      <c r="BC188" s="648"/>
      <c r="BD188" s="649">
        <f>IF($BE$3="４週",BB188/4,IF($BE$3="暦月",(BB188/($BE$8/7)),""))</f>
        <v>0</v>
      </c>
      <c r="BE188" s="648"/>
      <c r="BF188" s="644"/>
      <c r="BG188" s="645"/>
      <c r="BH188" s="645"/>
      <c r="BI188" s="645"/>
      <c r="BJ188" s="646"/>
    </row>
    <row r="189" spans="2:62" ht="20.25" customHeight="1" x14ac:dyDescent="0.2">
      <c r="B189" s="604">
        <f>B187+1</f>
        <v>87</v>
      </c>
      <c r="C189" s="606"/>
      <c r="D189" s="607"/>
      <c r="E189" s="130"/>
      <c r="F189" s="131"/>
      <c r="G189" s="130"/>
      <c r="H189" s="131"/>
      <c r="I189" s="610"/>
      <c r="J189" s="611"/>
      <c r="K189" s="614"/>
      <c r="L189" s="615"/>
      <c r="M189" s="615"/>
      <c r="N189" s="607"/>
      <c r="O189" s="618"/>
      <c r="P189" s="619"/>
      <c r="Q189" s="619"/>
      <c r="R189" s="619"/>
      <c r="S189" s="620"/>
      <c r="T189" s="150" t="s">
        <v>198</v>
      </c>
      <c r="U189" s="151"/>
      <c r="V189" s="152"/>
      <c r="W189" s="143"/>
      <c r="X189" s="144"/>
      <c r="Y189" s="144"/>
      <c r="Z189" s="144"/>
      <c r="AA189" s="144"/>
      <c r="AB189" s="144"/>
      <c r="AC189" s="145"/>
      <c r="AD189" s="143"/>
      <c r="AE189" s="144"/>
      <c r="AF189" s="144"/>
      <c r="AG189" s="144"/>
      <c r="AH189" s="144"/>
      <c r="AI189" s="144"/>
      <c r="AJ189" s="145"/>
      <c r="AK189" s="143"/>
      <c r="AL189" s="144"/>
      <c r="AM189" s="144"/>
      <c r="AN189" s="144"/>
      <c r="AO189" s="144"/>
      <c r="AP189" s="144"/>
      <c r="AQ189" s="145"/>
      <c r="AR189" s="143"/>
      <c r="AS189" s="144"/>
      <c r="AT189" s="144"/>
      <c r="AU189" s="144"/>
      <c r="AV189" s="144"/>
      <c r="AW189" s="144"/>
      <c r="AX189" s="145"/>
      <c r="AY189" s="143"/>
      <c r="AZ189" s="144"/>
      <c r="BA189" s="146"/>
      <c r="BB189" s="624"/>
      <c r="BC189" s="625"/>
      <c r="BD189" s="626"/>
      <c r="BE189" s="627"/>
      <c r="BF189" s="628"/>
      <c r="BG189" s="629"/>
      <c r="BH189" s="629"/>
      <c r="BI189" s="629"/>
      <c r="BJ189" s="630"/>
    </row>
    <row r="190" spans="2:62" ht="20.25" customHeight="1" x14ac:dyDescent="0.2">
      <c r="B190" s="637"/>
      <c r="C190" s="638"/>
      <c r="D190" s="639"/>
      <c r="E190" s="153"/>
      <c r="F190" s="154">
        <f>C189</f>
        <v>0</v>
      </c>
      <c r="G190" s="153"/>
      <c r="H190" s="154">
        <f>I189</f>
        <v>0</v>
      </c>
      <c r="I190" s="640"/>
      <c r="J190" s="641"/>
      <c r="K190" s="642"/>
      <c r="L190" s="643"/>
      <c r="M190" s="643"/>
      <c r="N190" s="639"/>
      <c r="O190" s="618"/>
      <c r="P190" s="619"/>
      <c r="Q190" s="619"/>
      <c r="R190" s="619"/>
      <c r="S190" s="620"/>
      <c r="T190" s="147" t="s">
        <v>201</v>
      </c>
      <c r="U190" s="148"/>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647">
        <f>IF($BE$3="４週",SUM(W190:AX190),IF($BE$3="暦月",SUM(W190:BA190),""))</f>
        <v>0</v>
      </c>
      <c r="BC190" s="648"/>
      <c r="BD190" s="649">
        <f>IF($BE$3="４週",BB190/4,IF($BE$3="暦月",(BB190/($BE$8/7)),""))</f>
        <v>0</v>
      </c>
      <c r="BE190" s="648"/>
      <c r="BF190" s="644"/>
      <c r="BG190" s="645"/>
      <c r="BH190" s="645"/>
      <c r="BI190" s="645"/>
      <c r="BJ190" s="646"/>
    </row>
    <row r="191" spans="2:62" ht="20.25" customHeight="1" x14ac:dyDescent="0.2">
      <c r="B191" s="604">
        <f>B189+1</f>
        <v>88</v>
      </c>
      <c r="C191" s="606"/>
      <c r="D191" s="607"/>
      <c r="E191" s="130"/>
      <c r="F191" s="131"/>
      <c r="G191" s="130"/>
      <c r="H191" s="131"/>
      <c r="I191" s="610"/>
      <c r="J191" s="611"/>
      <c r="K191" s="614"/>
      <c r="L191" s="615"/>
      <c r="M191" s="615"/>
      <c r="N191" s="607"/>
      <c r="O191" s="618"/>
      <c r="P191" s="619"/>
      <c r="Q191" s="619"/>
      <c r="R191" s="619"/>
      <c r="S191" s="620"/>
      <c r="T191" s="150" t="s">
        <v>198</v>
      </c>
      <c r="U191" s="151"/>
      <c r="V191" s="152"/>
      <c r="W191" s="143"/>
      <c r="X191" s="144"/>
      <c r="Y191" s="144"/>
      <c r="Z191" s="144"/>
      <c r="AA191" s="144"/>
      <c r="AB191" s="144"/>
      <c r="AC191" s="145"/>
      <c r="AD191" s="143"/>
      <c r="AE191" s="144"/>
      <c r="AF191" s="144"/>
      <c r="AG191" s="144"/>
      <c r="AH191" s="144"/>
      <c r="AI191" s="144"/>
      <c r="AJ191" s="145"/>
      <c r="AK191" s="143"/>
      <c r="AL191" s="144"/>
      <c r="AM191" s="144"/>
      <c r="AN191" s="144"/>
      <c r="AO191" s="144"/>
      <c r="AP191" s="144"/>
      <c r="AQ191" s="145"/>
      <c r="AR191" s="143"/>
      <c r="AS191" s="144"/>
      <c r="AT191" s="144"/>
      <c r="AU191" s="144"/>
      <c r="AV191" s="144"/>
      <c r="AW191" s="144"/>
      <c r="AX191" s="145"/>
      <c r="AY191" s="143"/>
      <c r="AZ191" s="144"/>
      <c r="BA191" s="146"/>
      <c r="BB191" s="624"/>
      <c r="BC191" s="625"/>
      <c r="BD191" s="626"/>
      <c r="BE191" s="627"/>
      <c r="BF191" s="628"/>
      <c r="BG191" s="629"/>
      <c r="BH191" s="629"/>
      <c r="BI191" s="629"/>
      <c r="BJ191" s="630"/>
    </row>
    <row r="192" spans="2:62" ht="20.25" customHeight="1" x14ac:dyDescent="0.2">
      <c r="B192" s="637"/>
      <c r="C192" s="638"/>
      <c r="D192" s="639"/>
      <c r="E192" s="153"/>
      <c r="F192" s="154">
        <f>C191</f>
        <v>0</v>
      </c>
      <c r="G192" s="153"/>
      <c r="H192" s="154">
        <f>I191</f>
        <v>0</v>
      </c>
      <c r="I192" s="640"/>
      <c r="J192" s="641"/>
      <c r="K192" s="642"/>
      <c r="L192" s="643"/>
      <c r="M192" s="643"/>
      <c r="N192" s="639"/>
      <c r="O192" s="618"/>
      <c r="P192" s="619"/>
      <c r="Q192" s="619"/>
      <c r="R192" s="619"/>
      <c r="S192" s="620"/>
      <c r="T192" s="147" t="s">
        <v>201</v>
      </c>
      <c r="U192" s="148"/>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647">
        <f>IF($BE$3="４週",SUM(W192:AX192),IF($BE$3="暦月",SUM(W192:BA192),""))</f>
        <v>0</v>
      </c>
      <c r="BC192" s="648"/>
      <c r="BD192" s="649">
        <f>IF($BE$3="４週",BB192/4,IF($BE$3="暦月",(BB192/($BE$8/7)),""))</f>
        <v>0</v>
      </c>
      <c r="BE192" s="648"/>
      <c r="BF192" s="644"/>
      <c r="BG192" s="645"/>
      <c r="BH192" s="645"/>
      <c r="BI192" s="645"/>
      <c r="BJ192" s="646"/>
    </row>
    <row r="193" spans="2:62" ht="20.25" customHeight="1" x14ac:dyDescent="0.2">
      <c r="B193" s="604">
        <f>B191+1</f>
        <v>89</v>
      </c>
      <c r="C193" s="606"/>
      <c r="D193" s="607"/>
      <c r="E193" s="130"/>
      <c r="F193" s="131"/>
      <c r="G193" s="130"/>
      <c r="H193" s="131"/>
      <c r="I193" s="610"/>
      <c r="J193" s="611"/>
      <c r="K193" s="614"/>
      <c r="L193" s="615"/>
      <c r="M193" s="615"/>
      <c r="N193" s="607"/>
      <c r="O193" s="618"/>
      <c r="P193" s="619"/>
      <c r="Q193" s="619"/>
      <c r="R193" s="619"/>
      <c r="S193" s="620"/>
      <c r="T193" s="150" t="s">
        <v>198</v>
      </c>
      <c r="U193" s="151"/>
      <c r="V193" s="152"/>
      <c r="W193" s="143"/>
      <c r="X193" s="144"/>
      <c r="Y193" s="144"/>
      <c r="Z193" s="144"/>
      <c r="AA193" s="144"/>
      <c r="AB193" s="144"/>
      <c r="AC193" s="145"/>
      <c r="AD193" s="143"/>
      <c r="AE193" s="144"/>
      <c r="AF193" s="144"/>
      <c r="AG193" s="144"/>
      <c r="AH193" s="144"/>
      <c r="AI193" s="144"/>
      <c r="AJ193" s="145"/>
      <c r="AK193" s="143"/>
      <c r="AL193" s="144"/>
      <c r="AM193" s="144"/>
      <c r="AN193" s="144"/>
      <c r="AO193" s="144"/>
      <c r="AP193" s="144"/>
      <c r="AQ193" s="145"/>
      <c r="AR193" s="143"/>
      <c r="AS193" s="144"/>
      <c r="AT193" s="144"/>
      <c r="AU193" s="144"/>
      <c r="AV193" s="144"/>
      <c r="AW193" s="144"/>
      <c r="AX193" s="145"/>
      <c r="AY193" s="143"/>
      <c r="AZ193" s="144"/>
      <c r="BA193" s="146"/>
      <c r="BB193" s="624"/>
      <c r="BC193" s="625"/>
      <c r="BD193" s="626"/>
      <c r="BE193" s="627"/>
      <c r="BF193" s="628"/>
      <c r="BG193" s="629"/>
      <c r="BH193" s="629"/>
      <c r="BI193" s="629"/>
      <c r="BJ193" s="630"/>
    </row>
    <row r="194" spans="2:62" ht="20.25" customHeight="1" x14ac:dyDescent="0.2">
      <c r="B194" s="637"/>
      <c r="C194" s="638"/>
      <c r="D194" s="639"/>
      <c r="E194" s="153"/>
      <c r="F194" s="154">
        <f>C193</f>
        <v>0</v>
      </c>
      <c r="G194" s="153"/>
      <c r="H194" s="154">
        <f>I193</f>
        <v>0</v>
      </c>
      <c r="I194" s="640"/>
      <c r="J194" s="641"/>
      <c r="K194" s="642"/>
      <c r="L194" s="643"/>
      <c r="M194" s="643"/>
      <c r="N194" s="639"/>
      <c r="O194" s="618"/>
      <c r="P194" s="619"/>
      <c r="Q194" s="619"/>
      <c r="R194" s="619"/>
      <c r="S194" s="620"/>
      <c r="T194" s="147" t="s">
        <v>201</v>
      </c>
      <c r="U194" s="148"/>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647">
        <f>IF($BE$3="４週",SUM(W194:AX194),IF($BE$3="暦月",SUM(W194:BA194),""))</f>
        <v>0</v>
      </c>
      <c r="BC194" s="648"/>
      <c r="BD194" s="649">
        <f>IF($BE$3="４週",BB194/4,IF($BE$3="暦月",(BB194/($BE$8/7)),""))</f>
        <v>0</v>
      </c>
      <c r="BE194" s="648"/>
      <c r="BF194" s="644"/>
      <c r="BG194" s="645"/>
      <c r="BH194" s="645"/>
      <c r="BI194" s="645"/>
      <c r="BJ194" s="646"/>
    </row>
    <row r="195" spans="2:62" ht="20.25" customHeight="1" x14ac:dyDescent="0.2">
      <c r="B195" s="604">
        <f>B193+1</f>
        <v>90</v>
      </c>
      <c r="C195" s="606"/>
      <c r="D195" s="607"/>
      <c r="E195" s="130"/>
      <c r="F195" s="131"/>
      <c r="G195" s="130"/>
      <c r="H195" s="131"/>
      <c r="I195" s="610"/>
      <c r="J195" s="611"/>
      <c r="K195" s="614"/>
      <c r="L195" s="615"/>
      <c r="M195" s="615"/>
      <c r="N195" s="607"/>
      <c r="O195" s="618"/>
      <c r="P195" s="619"/>
      <c r="Q195" s="619"/>
      <c r="R195" s="619"/>
      <c r="S195" s="620"/>
      <c r="T195" s="150" t="s">
        <v>198</v>
      </c>
      <c r="U195" s="151"/>
      <c r="V195" s="152"/>
      <c r="W195" s="143"/>
      <c r="X195" s="144"/>
      <c r="Y195" s="144"/>
      <c r="Z195" s="144"/>
      <c r="AA195" s="144"/>
      <c r="AB195" s="144"/>
      <c r="AC195" s="145"/>
      <c r="AD195" s="143"/>
      <c r="AE195" s="144"/>
      <c r="AF195" s="144"/>
      <c r="AG195" s="144"/>
      <c r="AH195" s="144"/>
      <c r="AI195" s="144"/>
      <c r="AJ195" s="145"/>
      <c r="AK195" s="143"/>
      <c r="AL195" s="144"/>
      <c r="AM195" s="144"/>
      <c r="AN195" s="144"/>
      <c r="AO195" s="144"/>
      <c r="AP195" s="144"/>
      <c r="AQ195" s="145"/>
      <c r="AR195" s="143"/>
      <c r="AS195" s="144"/>
      <c r="AT195" s="144"/>
      <c r="AU195" s="144"/>
      <c r="AV195" s="144"/>
      <c r="AW195" s="144"/>
      <c r="AX195" s="145"/>
      <c r="AY195" s="143"/>
      <c r="AZ195" s="144"/>
      <c r="BA195" s="146"/>
      <c r="BB195" s="624"/>
      <c r="BC195" s="625"/>
      <c r="BD195" s="626"/>
      <c r="BE195" s="627"/>
      <c r="BF195" s="628"/>
      <c r="BG195" s="629"/>
      <c r="BH195" s="629"/>
      <c r="BI195" s="629"/>
      <c r="BJ195" s="630"/>
    </row>
    <row r="196" spans="2:62" ht="20.25" customHeight="1" x14ac:dyDescent="0.2">
      <c r="B196" s="637"/>
      <c r="C196" s="638"/>
      <c r="D196" s="639"/>
      <c r="E196" s="153"/>
      <c r="F196" s="154">
        <f>C195</f>
        <v>0</v>
      </c>
      <c r="G196" s="153"/>
      <c r="H196" s="154">
        <f>I195</f>
        <v>0</v>
      </c>
      <c r="I196" s="640"/>
      <c r="J196" s="641"/>
      <c r="K196" s="642"/>
      <c r="L196" s="643"/>
      <c r="M196" s="643"/>
      <c r="N196" s="639"/>
      <c r="O196" s="618"/>
      <c r="P196" s="619"/>
      <c r="Q196" s="619"/>
      <c r="R196" s="619"/>
      <c r="S196" s="620"/>
      <c r="T196" s="147" t="s">
        <v>201</v>
      </c>
      <c r="U196" s="148"/>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647">
        <f>IF($BE$3="４週",SUM(W196:AX196),IF($BE$3="暦月",SUM(W196:BA196),""))</f>
        <v>0</v>
      </c>
      <c r="BC196" s="648"/>
      <c r="BD196" s="649">
        <f>IF($BE$3="４週",BB196/4,IF($BE$3="暦月",(BB196/($BE$8/7)),""))</f>
        <v>0</v>
      </c>
      <c r="BE196" s="648"/>
      <c r="BF196" s="644"/>
      <c r="BG196" s="645"/>
      <c r="BH196" s="645"/>
      <c r="BI196" s="645"/>
      <c r="BJ196" s="646"/>
    </row>
    <row r="197" spans="2:62" ht="20.25" customHeight="1" x14ac:dyDescent="0.2">
      <c r="B197" s="604">
        <f>B195+1</f>
        <v>91</v>
      </c>
      <c r="C197" s="606"/>
      <c r="D197" s="607"/>
      <c r="E197" s="130"/>
      <c r="F197" s="131"/>
      <c r="G197" s="130"/>
      <c r="H197" s="131"/>
      <c r="I197" s="610"/>
      <c r="J197" s="611"/>
      <c r="K197" s="614"/>
      <c r="L197" s="615"/>
      <c r="M197" s="615"/>
      <c r="N197" s="607"/>
      <c r="O197" s="618"/>
      <c r="P197" s="619"/>
      <c r="Q197" s="619"/>
      <c r="R197" s="619"/>
      <c r="S197" s="620"/>
      <c r="T197" s="150" t="s">
        <v>198</v>
      </c>
      <c r="U197" s="151"/>
      <c r="V197" s="152"/>
      <c r="W197" s="143"/>
      <c r="X197" s="144"/>
      <c r="Y197" s="144"/>
      <c r="Z197" s="144"/>
      <c r="AA197" s="144"/>
      <c r="AB197" s="144"/>
      <c r="AC197" s="145"/>
      <c r="AD197" s="143"/>
      <c r="AE197" s="144"/>
      <c r="AF197" s="144"/>
      <c r="AG197" s="144"/>
      <c r="AH197" s="144"/>
      <c r="AI197" s="144"/>
      <c r="AJ197" s="145"/>
      <c r="AK197" s="143"/>
      <c r="AL197" s="144"/>
      <c r="AM197" s="144"/>
      <c r="AN197" s="144"/>
      <c r="AO197" s="144"/>
      <c r="AP197" s="144"/>
      <c r="AQ197" s="145"/>
      <c r="AR197" s="143"/>
      <c r="AS197" s="144"/>
      <c r="AT197" s="144"/>
      <c r="AU197" s="144"/>
      <c r="AV197" s="144"/>
      <c r="AW197" s="144"/>
      <c r="AX197" s="145"/>
      <c r="AY197" s="143"/>
      <c r="AZ197" s="144"/>
      <c r="BA197" s="146"/>
      <c r="BB197" s="624"/>
      <c r="BC197" s="625"/>
      <c r="BD197" s="626"/>
      <c r="BE197" s="627"/>
      <c r="BF197" s="628"/>
      <c r="BG197" s="629"/>
      <c r="BH197" s="629"/>
      <c r="BI197" s="629"/>
      <c r="BJ197" s="630"/>
    </row>
    <row r="198" spans="2:62" ht="20.25" customHeight="1" x14ac:dyDescent="0.2">
      <c r="B198" s="637"/>
      <c r="C198" s="638"/>
      <c r="D198" s="639"/>
      <c r="E198" s="153"/>
      <c r="F198" s="154">
        <f>C197</f>
        <v>0</v>
      </c>
      <c r="G198" s="153"/>
      <c r="H198" s="154">
        <f>I197</f>
        <v>0</v>
      </c>
      <c r="I198" s="640"/>
      <c r="J198" s="641"/>
      <c r="K198" s="642"/>
      <c r="L198" s="643"/>
      <c r="M198" s="643"/>
      <c r="N198" s="639"/>
      <c r="O198" s="618"/>
      <c r="P198" s="619"/>
      <c r="Q198" s="619"/>
      <c r="R198" s="619"/>
      <c r="S198" s="620"/>
      <c r="T198" s="147" t="s">
        <v>201</v>
      </c>
      <c r="U198" s="148"/>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647">
        <f>IF($BE$3="４週",SUM(W198:AX198),IF($BE$3="暦月",SUM(W198:BA198),""))</f>
        <v>0</v>
      </c>
      <c r="BC198" s="648"/>
      <c r="BD198" s="649">
        <f>IF($BE$3="４週",BB198/4,IF($BE$3="暦月",(BB198/($BE$8/7)),""))</f>
        <v>0</v>
      </c>
      <c r="BE198" s="648"/>
      <c r="BF198" s="644"/>
      <c r="BG198" s="645"/>
      <c r="BH198" s="645"/>
      <c r="BI198" s="645"/>
      <c r="BJ198" s="646"/>
    </row>
    <row r="199" spans="2:62" ht="20.25" customHeight="1" x14ac:dyDescent="0.2">
      <c r="B199" s="604">
        <f>B197+1</f>
        <v>92</v>
      </c>
      <c r="C199" s="606"/>
      <c r="D199" s="607"/>
      <c r="E199" s="130"/>
      <c r="F199" s="131"/>
      <c r="G199" s="130"/>
      <c r="H199" s="131"/>
      <c r="I199" s="610"/>
      <c r="J199" s="611"/>
      <c r="K199" s="614"/>
      <c r="L199" s="615"/>
      <c r="M199" s="615"/>
      <c r="N199" s="607"/>
      <c r="O199" s="618"/>
      <c r="P199" s="619"/>
      <c r="Q199" s="619"/>
      <c r="R199" s="619"/>
      <c r="S199" s="620"/>
      <c r="T199" s="150" t="s">
        <v>198</v>
      </c>
      <c r="U199" s="151"/>
      <c r="V199" s="152"/>
      <c r="W199" s="143"/>
      <c r="X199" s="144"/>
      <c r="Y199" s="144"/>
      <c r="Z199" s="144"/>
      <c r="AA199" s="144"/>
      <c r="AB199" s="144"/>
      <c r="AC199" s="145"/>
      <c r="AD199" s="143"/>
      <c r="AE199" s="144"/>
      <c r="AF199" s="144"/>
      <c r="AG199" s="144"/>
      <c r="AH199" s="144"/>
      <c r="AI199" s="144"/>
      <c r="AJ199" s="145"/>
      <c r="AK199" s="143"/>
      <c r="AL199" s="144"/>
      <c r="AM199" s="144"/>
      <c r="AN199" s="144"/>
      <c r="AO199" s="144"/>
      <c r="AP199" s="144"/>
      <c r="AQ199" s="145"/>
      <c r="AR199" s="143"/>
      <c r="AS199" s="144"/>
      <c r="AT199" s="144"/>
      <c r="AU199" s="144"/>
      <c r="AV199" s="144"/>
      <c r="AW199" s="144"/>
      <c r="AX199" s="145"/>
      <c r="AY199" s="143"/>
      <c r="AZ199" s="144"/>
      <c r="BA199" s="146"/>
      <c r="BB199" s="624"/>
      <c r="BC199" s="625"/>
      <c r="BD199" s="626"/>
      <c r="BE199" s="627"/>
      <c r="BF199" s="628"/>
      <c r="BG199" s="629"/>
      <c r="BH199" s="629"/>
      <c r="BI199" s="629"/>
      <c r="BJ199" s="630"/>
    </row>
    <row r="200" spans="2:62" ht="20.25" customHeight="1" x14ac:dyDescent="0.2">
      <c r="B200" s="637"/>
      <c r="C200" s="638"/>
      <c r="D200" s="639"/>
      <c r="E200" s="153"/>
      <c r="F200" s="154">
        <f>C199</f>
        <v>0</v>
      </c>
      <c r="G200" s="153"/>
      <c r="H200" s="154">
        <f>I199</f>
        <v>0</v>
      </c>
      <c r="I200" s="640"/>
      <c r="J200" s="641"/>
      <c r="K200" s="642"/>
      <c r="L200" s="643"/>
      <c r="M200" s="643"/>
      <c r="N200" s="639"/>
      <c r="O200" s="618"/>
      <c r="P200" s="619"/>
      <c r="Q200" s="619"/>
      <c r="R200" s="619"/>
      <c r="S200" s="620"/>
      <c r="T200" s="147" t="s">
        <v>201</v>
      </c>
      <c r="U200" s="148"/>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647">
        <f>IF($BE$3="４週",SUM(W200:AX200),IF($BE$3="暦月",SUM(W200:BA200),""))</f>
        <v>0</v>
      </c>
      <c r="BC200" s="648"/>
      <c r="BD200" s="649">
        <f>IF($BE$3="４週",BB200/4,IF($BE$3="暦月",(BB200/($BE$8/7)),""))</f>
        <v>0</v>
      </c>
      <c r="BE200" s="648"/>
      <c r="BF200" s="644"/>
      <c r="BG200" s="645"/>
      <c r="BH200" s="645"/>
      <c r="BI200" s="645"/>
      <c r="BJ200" s="646"/>
    </row>
    <row r="201" spans="2:62" ht="20.25" customHeight="1" x14ac:dyDescent="0.2">
      <c r="B201" s="604">
        <f>B199+1</f>
        <v>93</v>
      </c>
      <c r="C201" s="606"/>
      <c r="D201" s="607"/>
      <c r="E201" s="130"/>
      <c r="F201" s="131"/>
      <c r="G201" s="130"/>
      <c r="H201" s="131"/>
      <c r="I201" s="610"/>
      <c r="J201" s="611"/>
      <c r="K201" s="614"/>
      <c r="L201" s="615"/>
      <c r="M201" s="615"/>
      <c r="N201" s="607"/>
      <c r="O201" s="618"/>
      <c r="P201" s="619"/>
      <c r="Q201" s="619"/>
      <c r="R201" s="619"/>
      <c r="S201" s="620"/>
      <c r="T201" s="150" t="s">
        <v>198</v>
      </c>
      <c r="U201" s="151"/>
      <c r="V201" s="152"/>
      <c r="W201" s="143"/>
      <c r="X201" s="144"/>
      <c r="Y201" s="144"/>
      <c r="Z201" s="144"/>
      <c r="AA201" s="144"/>
      <c r="AB201" s="144"/>
      <c r="AC201" s="145"/>
      <c r="AD201" s="143"/>
      <c r="AE201" s="144"/>
      <c r="AF201" s="144"/>
      <c r="AG201" s="144"/>
      <c r="AH201" s="144"/>
      <c r="AI201" s="144"/>
      <c r="AJ201" s="145"/>
      <c r="AK201" s="143"/>
      <c r="AL201" s="144"/>
      <c r="AM201" s="144"/>
      <c r="AN201" s="144"/>
      <c r="AO201" s="144"/>
      <c r="AP201" s="144"/>
      <c r="AQ201" s="145"/>
      <c r="AR201" s="143"/>
      <c r="AS201" s="144"/>
      <c r="AT201" s="144"/>
      <c r="AU201" s="144"/>
      <c r="AV201" s="144"/>
      <c r="AW201" s="144"/>
      <c r="AX201" s="145"/>
      <c r="AY201" s="143"/>
      <c r="AZ201" s="144"/>
      <c r="BA201" s="146"/>
      <c r="BB201" s="624"/>
      <c r="BC201" s="625"/>
      <c r="BD201" s="626"/>
      <c r="BE201" s="627"/>
      <c r="BF201" s="628"/>
      <c r="BG201" s="629"/>
      <c r="BH201" s="629"/>
      <c r="BI201" s="629"/>
      <c r="BJ201" s="630"/>
    </row>
    <row r="202" spans="2:62" ht="20.25" customHeight="1" x14ac:dyDescent="0.2">
      <c r="B202" s="637"/>
      <c r="C202" s="638"/>
      <c r="D202" s="639"/>
      <c r="E202" s="153"/>
      <c r="F202" s="154">
        <f>C201</f>
        <v>0</v>
      </c>
      <c r="G202" s="153"/>
      <c r="H202" s="154">
        <f>I201</f>
        <v>0</v>
      </c>
      <c r="I202" s="640"/>
      <c r="J202" s="641"/>
      <c r="K202" s="642"/>
      <c r="L202" s="643"/>
      <c r="M202" s="643"/>
      <c r="N202" s="639"/>
      <c r="O202" s="618"/>
      <c r="P202" s="619"/>
      <c r="Q202" s="619"/>
      <c r="R202" s="619"/>
      <c r="S202" s="620"/>
      <c r="T202" s="147" t="s">
        <v>201</v>
      </c>
      <c r="U202" s="148"/>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647">
        <f>IF($BE$3="４週",SUM(W202:AX202),IF($BE$3="暦月",SUM(W202:BA202),""))</f>
        <v>0</v>
      </c>
      <c r="BC202" s="648"/>
      <c r="BD202" s="649">
        <f>IF($BE$3="４週",BB202/4,IF($BE$3="暦月",(BB202/($BE$8/7)),""))</f>
        <v>0</v>
      </c>
      <c r="BE202" s="648"/>
      <c r="BF202" s="644"/>
      <c r="BG202" s="645"/>
      <c r="BH202" s="645"/>
      <c r="BI202" s="645"/>
      <c r="BJ202" s="646"/>
    </row>
    <row r="203" spans="2:62" ht="20.25" customHeight="1" x14ac:dyDescent="0.2">
      <c r="B203" s="604">
        <f>B201+1</f>
        <v>94</v>
      </c>
      <c r="C203" s="606"/>
      <c r="D203" s="607"/>
      <c r="E203" s="130"/>
      <c r="F203" s="131"/>
      <c r="G203" s="130"/>
      <c r="H203" s="131"/>
      <c r="I203" s="610"/>
      <c r="J203" s="611"/>
      <c r="K203" s="614"/>
      <c r="L203" s="615"/>
      <c r="M203" s="615"/>
      <c r="N203" s="607"/>
      <c r="O203" s="618"/>
      <c r="P203" s="619"/>
      <c r="Q203" s="619"/>
      <c r="R203" s="619"/>
      <c r="S203" s="620"/>
      <c r="T203" s="150" t="s">
        <v>198</v>
      </c>
      <c r="U203" s="151"/>
      <c r="V203" s="152"/>
      <c r="W203" s="143"/>
      <c r="X203" s="144"/>
      <c r="Y203" s="144"/>
      <c r="Z203" s="144"/>
      <c r="AA203" s="144"/>
      <c r="AB203" s="144"/>
      <c r="AC203" s="145"/>
      <c r="AD203" s="143"/>
      <c r="AE203" s="144"/>
      <c r="AF203" s="144"/>
      <c r="AG203" s="144"/>
      <c r="AH203" s="144"/>
      <c r="AI203" s="144"/>
      <c r="AJ203" s="145"/>
      <c r="AK203" s="143"/>
      <c r="AL203" s="144"/>
      <c r="AM203" s="144"/>
      <c r="AN203" s="144"/>
      <c r="AO203" s="144"/>
      <c r="AP203" s="144"/>
      <c r="AQ203" s="145"/>
      <c r="AR203" s="143"/>
      <c r="AS203" s="144"/>
      <c r="AT203" s="144"/>
      <c r="AU203" s="144"/>
      <c r="AV203" s="144"/>
      <c r="AW203" s="144"/>
      <c r="AX203" s="145"/>
      <c r="AY203" s="143"/>
      <c r="AZ203" s="144"/>
      <c r="BA203" s="146"/>
      <c r="BB203" s="624"/>
      <c r="BC203" s="625"/>
      <c r="BD203" s="626"/>
      <c r="BE203" s="627"/>
      <c r="BF203" s="628"/>
      <c r="BG203" s="629"/>
      <c r="BH203" s="629"/>
      <c r="BI203" s="629"/>
      <c r="BJ203" s="630"/>
    </row>
    <row r="204" spans="2:62" ht="20.25" customHeight="1" x14ac:dyDescent="0.2">
      <c r="B204" s="637"/>
      <c r="C204" s="638"/>
      <c r="D204" s="639"/>
      <c r="E204" s="153"/>
      <c r="F204" s="154">
        <f>C203</f>
        <v>0</v>
      </c>
      <c r="G204" s="153"/>
      <c r="H204" s="154">
        <f>I203</f>
        <v>0</v>
      </c>
      <c r="I204" s="640"/>
      <c r="J204" s="641"/>
      <c r="K204" s="642"/>
      <c r="L204" s="643"/>
      <c r="M204" s="643"/>
      <c r="N204" s="639"/>
      <c r="O204" s="618"/>
      <c r="P204" s="619"/>
      <c r="Q204" s="619"/>
      <c r="R204" s="619"/>
      <c r="S204" s="620"/>
      <c r="T204" s="147" t="s">
        <v>201</v>
      </c>
      <c r="U204" s="148"/>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647">
        <f>IF($BE$3="４週",SUM(W204:AX204),IF($BE$3="暦月",SUM(W204:BA204),""))</f>
        <v>0</v>
      </c>
      <c r="BC204" s="648"/>
      <c r="BD204" s="649">
        <f>IF($BE$3="４週",BB204/4,IF($BE$3="暦月",(BB204/($BE$8/7)),""))</f>
        <v>0</v>
      </c>
      <c r="BE204" s="648"/>
      <c r="BF204" s="644"/>
      <c r="BG204" s="645"/>
      <c r="BH204" s="645"/>
      <c r="BI204" s="645"/>
      <c r="BJ204" s="646"/>
    </row>
    <row r="205" spans="2:62" ht="20.25" customHeight="1" x14ac:dyDescent="0.2">
      <c r="B205" s="604">
        <f>B203+1</f>
        <v>95</v>
      </c>
      <c r="C205" s="606"/>
      <c r="D205" s="607"/>
      <c r="E205" s="130"/>
      <c r="F205" s="131"/>
      <c r="G205" s="130"/>
      <c r="H205" s="131"/>
      <c r="I205" s="610"/>
      <c r="J205" s="611"/>
      <c r="K205" s="614"/>
      <c r="L205" s="615"/>
      <c r="M205" s="615"/>
      <c r="N205" s="607"/>
      <c r="O205" s="618"/>
      <c r="P205" s="619"/>
      <c r="Q205" s="619"/>
      <c r="R205" s="619"/>
      <c r="S205" s="620"/>
      <c r="T205" s="150" t="s">
        <v>198</v>
      </c>
      <c r="U205" s="151"/>
      <c r="V205" s="152"/>
      <c r="W205" s="143"/>
      <c r="X205" s="144"/>
      <c r="Y205" s="144"/>
      <c r="Z205" s="144"/>
      <c r="AA205" s="144"/>
      <c r="AB205" s="144"/>
      <c r="AC205" s="145"/>
      <c r="AD205" s="143"/>
      <c r="AE205" s="144"/>
      <c r="AF205" s="144"/>
      <c r="AG205" s="144"/>
      <c r="AH205" s="144"/>
      <c r="AI205" s="144"/>
      <c r="AJ205" s="145"/>
      <c r="AK205" s="143"/>
      <c r="AL205" s="144"/>
      <c r="AM205" s="144"/>
      <c r="AN205" s="144"/>
      <c r="AO205" s="144"/>
      <c r="AP205" s="144"/>
      <c r="AQ205" s="145"/>
      <c r="AR205" s="143"/>
      <c r="AS205" s="144"/>
      <c r="AT205" s="144"/>
      <c r="AU205" s="144"/>
      <c r="AV205" s="144"/>
      <c r="AW205" s="144"/>
      <c r="AX205" s="145"/>
      <c r="AY205" s="143"/>
      <c r="AZ205" s="144"/>
      <c r="BA205" s="146"/>
      <c r="BB205" s="624"/>
      <c r="BC205" s="625"/>
      <c r="BD205" s="626"/>
      <c r="BE205" s="627"/>
      <c r="BF205" s="628"/>
      <c r="BG205" s="629"/>
      <c r="BH205" s="629"/>
      <c r="BI205" s="629"/>
      <c r="BJ205" s="630"/>
    </row>
    <row r="206" spans="2:62" ht="20.25" customHeight="1" x14ac:dyDescent="0.2">
      <c r="B206" s="637"/>
      <c r="C206" s="638"/>
      <c r="D206" s="639"/>
      <c r="E206" s="153"/>
      <c r="F206" s="154">
        <f>C205</f>
        <v>0</v>
      </c>
      <c r="G206" s="153"/>
      <c r="H206" s="154">
        <f>I205</f>
        <v>0</v>
      </c>
      <c r="I206" s="640"/>
      <c r="J206" s="641"/>
      <c r="K206" s="642"/>
      <c r="L206" s="643"/>
      <c r="M206" s="643"/>
      <c r="N206" s="639"/>
      <c r="O206" s="618"/>
      <c r="P206" s="619"/>
      <c r="Q206" s="619"/>
      <c r="R206" s="619"/>
      <c r="S206" s="620"/>
      <c r="T206" s="147" t="s">
        <v>201</v>
      </c>
      <c r="U206" s="148"/>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647">
        <f>IF($BE$3="４週",SUM(W206:AX206),IF($BE$3="暦月",SUM(W206:BA206),""))</f>
        <v>0</v>
      </c>
      <c r="BC206" s="648"/>
      <c r="BD206" s="649">
        <f>IF($BE$3="４週",BB206/4,IF($BE$3="暦月",(BB206/($BE$8/7)),""))</f>
        <v>0</v>
      </c>
      <c r="BE206" s="648"/>
      <c r="BF206" s="644"/>
      <c r="BG206" s="645"/>
      <c r="BH206" s="645"/>
      <c r="BI206" s="645"/>
      <c r="BJ206" s="646"/>
    </row>
    <row r="207" spans="2:62" ht="20.25" customHeight="1" x14ac:dyDescent="0.2">
      <c r="B207" s="604">
        <f>B205+1</f>
        <v>96</v>
      </c>
      <c r="C207" s="606"/>
      <c r="D207" s="607"/>
      <c r="E207" s="130"/>
      <c r="F207" s="131"/>
      <c r="G207" s="130"/>
      <c r="H207" s="131"/>
      <c r="I207" s="610"/>
      <c r="J207" s="611"/>
      <c r="K207" s="614"/>
      <c r="L207" s="615"/>
      <c r="M207" s="615"/>
      <c r="N207" s="607"/>
      <c r="O207" s="618"/>
      <c r="P207" s="619"/>
      <c r="Q207" s="619"/>
      <c r="R207" s="619"/>
      <c r="S207" s="620"/>
      <c r="T207" s="150" t="s">
        <v>198</v>
      </c>
      <c r="U207" s="151"/>
      <c r="V207" s="152"/>
      <c r="W207" s="143"/>
      <c r="X207" s="144"/>
      <c r="Y207" s="144"/>
      <c r="Z207" s="144"/>
      <c r="AA207" s="144"/>
      <c r="AB207" s="144"/>
      <c r="AC207" s="145"/>
      <c r="AD207" s="143"/>
      <c r="AE207" s="144"/>
      <c r="AF207" s="144"/>
      <c r="AG207" s="144"/>
      <c r="AH207" s="144"/>
      <c r="AI207" s="144"/>
      <c r="AJ207" s="145"/>
      <c r="AK207" s="143"/>
      <c r="AL207" s="144"/>
      <c r="AM207" s="144"/>
      <c r="AN207" s="144"/>
      <c r="AO207" s="144"/>
      <c r="AP207" s="144"/>
      <c r="AQ207" s="145"/>
      <c r="AR207" s="143"/>
      <c r="AS207" s="144"/>
      <c r="AT207" s="144"/>
      <c r="AU207" s="144"/>
      <c r="AV207" s="144"/>
      <c r="AW207" s="144"/>
      <c r="AX207" s="145"/>
      <c r="AY207" s="143"/>
      <c r="AZ207" s="144"/>
      <c r="BA207" s="146"/>
      <c r="BB207" s="624"/>
      <c r="BC207" s="625"/>
      <c r="BD207" s="626"/>
      <c r="BE207" s="627"/>
      <c r="BF207" s="628"/>
      <c r="BG207" s="629"/>
      <c r="BH207" s="629"/>
      <c r="BI207" s="629"/>
      <c r="BJ207" s="630"/>
    </row>
    <row r="208" spans="2:62" ht="20.25" customHeight="1" x14ac:dyDescent="0.2">
      <c r="B208" s="637"/>
      <c r="C208" s="638"/>
      <c r="D208" s="639"/>
      <c r="E208" s="153"/>
      <c r="F208" s="154">
        <f>C207</f>
        <v>0</v>
      </c>
      <c r="G208" s="153"/>
      <c r="H208" s="154">
        <f>I207</f>
        <v>0</v>
      </c>
      <c r="I208" s="640"/>
      <c r="J208" s="641"/>
      <c r="K208" s="642"/>
      <c r="L208" s="643"/>
      <c r="M208" s="643"/>
      <c r="N208" s="639"/>
      <c r="O208" s="618"/>
      <c r="P208" s="619"/>
      <c r="Q208" s="619"/>
      <c r="R208" s="619"/>
      <c r="S208" s="620"/>
      <c r="T208" s="147" t="s">
        <v>201</v>
      </c>
      <c r="U208" s="148"/>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647">
        <f>IF($BE$3="４週",SUM(W208:AX208),IF($BE$3="暦月",SUM(W208:BA208),""))</f>
        <v>0</v>
      </c>
      <c r="BC208" s="648"/>
      <c r="BD208" s="649">
        <f>IF($BE$3="４週",BB208/4,IF($BE$3="暦月",(BB208/($BE$8/7)),""))</f>
        <v>0</v>
      </c>
      <c r="BE208" s="648"/>
      <c r="BF208" s="644"/>
      <c r="BG208" s="645"/>
      <c r="BH208" s="645"/>
      <c r="BI208" s="645"/>
      <c r="BJ208" s="646"/>
    </row>
    <row r="209" spans="2:62" ht="20.25" customHeight="1" x14ac:dyDescent="0.2">
      <c r="B209" s="604">
        <f>B207+1</f>
        <v>97</v>
      </c>
      <c r="C209" s="606"/>
      <c r="D209" s="607"/>
      <c r="E209" s="130"/>
      <c r="F209" s="131"/>
      <c r="G209" s="130"/>
      <c r="H209" s="131"/>
      <c r="I209" s="610"/>
      <c r="J209" s="611"/>
      <c r="K209" s="614"/>
      <c r="L209" s="615"/>
      <c r="M209" s="615"/>
      <c r="N209" s="607"/>
      <c r="O209" s="618"/>
      <c r="P209" s="619"/>
      <c r="Q209" s="619"/>
      <c r="R209" s="619"/>
      <c r="S209" s="620"/>
      <c r="T209" s="150" t="s">
        <v>198</v>
      </c>
      <c r="U209" s="151"/>
      <c r="V209" s="152"/>
      <c r="W209" s="143"/>
      <c r="X209" s="144"/>
      <c r="Y209" s="144"/>
      <c r="Z209" s="144"/>
      <c r="AA209" s="144"/>
      <c r="AB209" s="144"/>
      <c r="AC209" s="145"/>
      <c r="AD209" s="143"/>
      <c r="AE209" s="144"/>
      <c r="AF209" s="144"/>
      <c r="AG209" s="144"/>
      <c r="AH209" s="144"/>
      <c r="AI209" s="144"/>
      <c r="AJ209" s="145"/>
      <c r="AK209" s="143"/>
      <c r="AL209" s="144"/>
      <c r="AM209" s="144"/>
      <c r="AN209" s="144"/>
      <c r="AO209" s="144"/>
      <c r="AP209" s="144"/>
      <c r="AQ209" s="145"/>
      <c r="AR209" s="143"/>
      <c r="AS209" s="144"/>
      <c r="AT209" s="144"/>
      <c r="AU209" s="144"/>
      <c r="AV209" s="144"/>
      <c r="AW209" s="144"/>
      <c r="AX209" s="145"/>
      <c r="AY209" s="143"/>
      <c r="AZ209" s="144"/>
      <c r="BA209" s="146"/>
      <c r="BB209" s="624"/>
      <c r="BC209" s="625"/>
      <c r="BD209" s="626"/>
      <c r="BE209" s="627"/>
      <c r="BF209" s="628"/>
      <c r="BG209" s="629"/>
      <c r="BH209" s="629"/>
      <c r="BI209" s="629"/>
      <c r="BJ209" s="630"/>
    </row>
    <row r="210" spans="2:62" ht="20.25" customHeight="1" x14ac:dyDescent="0.2">
      <c r="B210" s="637"/>
      <c r="C210" s="638"/>
      <c r="D210" s="639"/>
      <c r="E210" s="153"/>
      <c r="F210" s="154">
        <f>C209</f>
        <v>0</v>
      </c>
      <c r="G210" s="153"/>
      <c r="H210" s="154">
        <f>I209</f>
        <v>0</v>
      </c>
      <c r="I210" s="640"/>
      <c r="J210" s="641"/>
      <c r="K210" s="642"/>
      <c r="L210" s="643"/>
      <c r="M210" s="643"/>
      <c r="N210" s="639"/>
      <c r="O210" s="618"/>
      <c r="P210" s="619"/>
      <c r="Q210" s="619"/>
      <c r="R210" s="619"/>
      <c r="S210" s="620"/>
      <c r="T210" s="147" t="s">
        <v>201</v>
      </c>
      <c r="U210" s="148"/>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647">
        <f>IF($BE$3="４週",SUM(W210:AX210),IF($BE$3="暦月",SUM(W210:BA210),""))</f>
        <v>0</v>
      </c>
      <c r="BC210" s="648"/>
      <c r="BD210" s="649">
        <f>IF($BE$3="４週",BB210/4,IF($BE$3="暦月",(BB210/($BE$8/7)),""))</f>
        <v>0</v>
      </c>
      <c r="BE210" s="648"/>
      <c r="BF210" s="644"/>
      <c r="BG210" s="645"/>
      <c r="BH210" s="645"/>
      <c r="BI210" s="645"/>
      <c r="BJ210" s="646"/>
    </row>
    <row r="211" spans="2:62" ht="20.25" customHeight="1" x14ac:dyDescent="0.2">
      <c r="B211" s="604">
        <f>B209+1</f>
        <v>98</v>
      </c>
      <c r="C211" s="606"/>
      <c r="D211" s="607"/>
      <c r="E211" s="130"/>
      <c r="F211" s="131"/>
      <c r="G211" s="130"/>
      <c r="H211" s="131"/>
      <c r="I211" s="610"/>
      <c r="J211" s="611"/>
      <c r="K211" s="614"/>
      <c r="L211" s="615"/>
      <c r="M211" s="615"/>
      <c r="N211" s="607"/>
      <c r="O211" s="618"/>
      <c r="P211" s="619"/>
      <c r="Q211" s="619"/>
      <c r="R211" s="619"/>
      <c r="S211" s="620"/>
      <c r="T211" s="150" t="s">
        <v>198</v>
      </c>
      <c r="U211" s="151"/>
      <c r="V211" s="152"/>
      <c r="W211" s="143"/>
      <c r="X211" s="144"/>
      <c r="Y211" s="144"/>
      <c r="Z211" s="144"/>
      <c r="AA211" s="144"/>
      <c r="AB211" s="144"/>
      <c r="AC211" s="145"/>
      <c r="AD211" s="143"/>
      <c r="AE211" s="144"/>
      <c r="AF211" s="144"/>
      <c r="AG211" s="144"/>
      <c r="AH211" s="144"/>
      <c r="AI211" s="144"/>
      <c r="AJ211" s="145"/>
      <c r="AK211" s="143"/>
      <c r="AL211" s="144"/>
      <c r="AM211" s="144"/>
      <c r="AN211" s="144"/>
      <c r="AO211" s="144"/>
      <c r="AP211" s="144"/>
      <c r="AQ211" s="145"/>
      <c r="AR211" s="143"/>
      <c r="AS211" s="144"/>
      <c r="AT211" s="144"/>
      <c r="AU211" s="144"/>
      <c r="AV211" s="144"/>
      <c r="AW211" s="144"/>
      <c r="AX211" s="145"/>
      <c r="AY211" s="143"/>
      <c r="AZ211" s="144"/>
      <c r="BA211" s="146"/>
      <c r="BB211" s="624"/>
      <c r="BC211" s="625"/>
      <c r="BD211" s="626"/>
      <c r="BE211" s="627"/>
      <c r="BF211" s="628"/>
      <c r="BG211" s="629"/>
      <c r="BH211" s="629"/>
      <c r="BI211" s="629"/>
      <c r="BJ211" s="630"/>
    </row>
    <row r="212" spans="2:62" ht="20.25" customHeight="1" x14ac:dyDescent="0.2">
      <c r="B212" s="637"/>
      <c r="C212" s="638"/>
      <c r="D212" s="639"/>
      <c r="E212" s="153"/>
      <c r="F212" s="154">
        <f>C211</f>
        <v>0</v>
      </c>
      <c r="G212" s="153"/>
      <c r="H212" s="154">
        <f>I211</f>
        <v>0</v>
      </c>
      <c r="I212" s="640"/>
      <c r="J212" s="641"/>
      <c r="K212" s="642"/>
      <c r="L212" s="643"/>
      <c r="M212" s="643"/>
      <c r="N212" s="639"/>
      <c r="O212" s="618"/>
      <c r="P212" s="619"/>
      <c r="Q212" s="619"/>
      <c r="R212" s="619"/>
      <c r="S212" s="620"/>
      <c r="T212" s="147" t="s">
        <v>201</v>
      </c>
      <c r="U212" s="148"/>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647">
        <f>IF($BE$3="４週",SUM(W212:AX212),IF($BE$3="暦月",SUM(W212:BA212),""))</f>
        <v>0</v>
      </c>
      <c r="BC212" s="648"/>
      <c r="BD212" s="649">
        <f>IF($BE$3="４週",BB212/4,IF($BE$3="暦月",(BB212/($BE$8/7)),""))</f>
        <v>0</v>
      </c>
      <c r="BE212" s="648"/>
      <c r="BF212" s="644"/>
      <c r="BG212" s="645"/>
      <c r="BH212" s="645"/>
      <c r="BI212" s="645"/>
      <c r="BJ212" s="646"/>
    </row>
    <row r="213" spans="2:62" ht="20.25" customHeight="1" x14ac:dyDescent="0.2">
      <c r="B213" s="604">
        <f>B211+1</f>
        <v>99</v>
      </c>
      <c r="C213" s="606"/>
      <c r="D213" s="607"/>
      <c r="E213" s="130"/>
      <c r="F213" s="131"/>
      <c r="G213" s="130"/>
      <c r="H213" s="131"/>
      <c r="I213" s="610"/>
      <c r="J213" s="611"/>
      <c r="K213" s="614"/>
      <c r="L213" s="615"/>
      <c r="M213" s="615"/>
      <c r="N213" s="607"/>
      <c r="O213" s="618"/>
      <c r="P213" s="619"/>
      <c r="Q213" s="619"/>
      <c r="R213" s="619"/>
      <c r="S213" s="620"/>
      <c r="T213" s="150" t="s">
        <v>198</v>
      </c>
      <c r="U213" s="151"/>
      <c r="V213" s="152"/>
      <c r="W213" s="143"/>
      <c r="X213" s="144"/>
      <c r="Y213" s="144"/>
      <c r="Z213" s="144"/>
      <c r="AA213" s="144"/>
      <c r="AB213" s="144"/>
      <c r="AC213" s="145"/>
      <c r="AD213" s="143"/>
      <c r="AE213" s="144"/>
      <c r="AF213" s="144"/>
      <c r="AG213" s="144"/>
      <c r="AH213" s="144"/>
      <c r="AI213" s="144"/>
      <c r="AJ213" s="145"/>
      <c r="AK213" s="143"/>
      <c r="AL213" s="144"/>
      <c r="AM213" s="144"/>
      <c r="AN213" s="144"/>
      <c r="AO213" s="144"/>
      <c r="AP213" s="144"/>
      <c r="AQ213" s="145"/>
      <c r="AR213" s="143"/>
      <c r="AS213" s="144"/>
      <c r="AT213" s="144"/>
      <c r="AU213" s="144"/>
      <c r="AV213" s="144"/>
      <c r="AW213" s="144"/>
      <c r="AX213" s="145"/>
      <c r="AY213" s="143"/>
      <c r="AZ213" s="144"/>
      <c r="BA213" s="146"/>
      <c r="BB213" s="624"/>
      <c r="BC213" s="625"/>
      <c r="BD213" s="626"/>
      <c r="BE213" s="627"/>
      <c r="BF213" s="628"/>
      <c r="BG213" s="629"/>
      <c r="BH213" s="629"/>
      <c r="BI213" s="629"/>
      <c r="BJ213" s="630"/>
    </row>
    <row r="214" spans="2:62" ht="20.25" customHeight="1" x14ac:dyDescent="0.2">
      <c r="B214" s="637"/>
      <c r="C214" s="638"/>
      <c r="D214" s="639"/>
      <c r="E214" s="153"/>
      <c r="F214" s="154">
        <f>C213</f>
        <v>0</v>
      </c>
      <c r="G214" s="153"/>
      <c r="H214" s="154">
        <f>I213</f>
        <v>0</v>
      </c>
      <c r="I214" s="640"/>
      <c r="J214" s="641"/>
      <c r="K214" s="642"/>
      <c r="L214" s="643"/>
      <c r="M214" s="643"/>
      <c r="N214" s="639"/>
      <c r="O214" s="618"/>
      <c r="P214" s="619"/>
      <c r="Q214" s="619"/>
      <c r="R214" s="619"/>
      <c r="S214" s="620"/>
      <c r="T214" s="147" t="s">
        <v>201</v>
      </c>
      <c r="U214" s="148"/>
      <c r="V214" s="149"/>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647">
        <f>IF($BE$3="４週",SUM(W214:AX214),IF($BE$3="暦月",SUM(W214:BA214),""))</f>
        <v>0</v>
      </c>
      <c r="BC214" s="648"/>
      <c r="BD214" s="649">
        <f>IF($BE$3="４週",BB214/4,IF($BE$3="暦月",(BB214/($BE$8/7)),""))</f>
        <v>0</v>
      </c>
      <c r="BE214" s="648"/>
      <c r="BF214" s="644"/>
      <c r="BG214" s="645"/>
      <c r="BH214" s="645"/>
      <c r="BI214" s="645"/>
      <c r="BJ214" s="646"/>
    </row>
    <row r="215" spans="2:62" ht="20.25" customHeight="1" x14ac:dyDescent="0.2">
      <c r="B215" s="604">
        <f>B213+1</f>
        <v>100</v>
      </c>
      <c r="C215" s="606"/>
      <c r="D215" s="607"/>
      <c r="E215" s="138"/>
      <c r="F215" s="139"/>
      <c r="G215" s="138"/>
      <c r="H215" s="139"/>
      <c r="I215" s="610"/>
      <c r="J215" s="611"/>
      <c r="K215" s="614"/>
      <c r="L215" s="615"/>
      <c r="M215" s="615"/>
      <c r="N215" s="607"/>
      <c r="O215" s="618"/>
      <c r="P215" s="619"/>
      <c r="Q215" s="619"/>
      <c r="R215" s="619"/>
      <c r="S215" s="620"/>
      <c r="T215" s="140" t="s">
        <v>198</v>
      </c>
      <c r="U215" s="141"/>
      <c r="V215" s="142"/>
      <c r="W215" s="143"/>
      <c r="X215" s="144"/>
      <c r="Y215" s="144"/>
      <c r="Z215" s="144"/>
      <c r="AA215" s="144"/>
      <c r="AB215" s="144"/>
      <c r="AC215" s="145"/>
      <c r="AD215" s="143"/>
      <c r="AE215" s="144"/>
      <c r="AF215" s="144"/>
      <c r="AG215" s="144"/>
      <c r="AH215" s="144"/>
      <c r="AI215" s="144"/>
      <c r="AJ215" s="145"/>
      <c r="AK215" s="143"/>
      <c r="AL215" s="144"/>
      <c r="AM215" s="144"/>
      <c r="AN215" s="144"/>
      <c r="AO215" s="144"/>
      <c r="AP215" s="144"/>
      <c r="AQ215" s="145"/>
      <c r="AR215" s="143"/>
      <c r="AS215" s="144"/>
      <c r="AT215" s="144"/>
      <c r="AU215" s="144"/>
      <c r="AV215" s="144"/>
      <c r="AW215" s="144"/>
      <c r="AX215" s="145"/>
      <c r="AY215" s="143"/>
      <c r="AZ215" s="144"/>
      <c r="BA215" s="146"/>
      <c r="BB215" s="624"/>
      <c r="BC215" s="625"/>
      <c r="BD215" s="626"/>
      <c r="BE215" s="627"/>
      <c r="BF215" s="628"/>
      <c r="BG215" s="629"/>
      <c r="BH215" s="629"/>
      <c r="BI215" s="629"/>
      <c r="BJ215" s="630"/>
    </row>
    <row r="216" spans="2:62" ht="20.25" customHeight="1" thickBot="1" x14ac:dyDescent="0.25">
      <c r="B216" s="605"/>
      <c r="C216" s="608"/>
      <c r="D216" s="609"/>
      <c r="E216" s="158"/>
      <c r="F216" s="159">
        <f>C215</f>
        <v>0</v>
      </c>
      <c r="G216" s="158"/>
      <c r="H216" s="159">
        <f>I215</f>
        <v>0</v>
      </c>
      <c r="I216" s="612"/>
      <c r="J216" s="613"/>
      <c r="K216" s="616"/>
      <c r="L216" s="617"/>
      <c r="M216" s="617"/>
      <c r="N216" s="609"/>
      <c r="O216" s="621"/>
      <c r="P216" s="622"/>
      <c r="Q216" s="622"/>
      <c r="R216" s="622"/>
      <c r="S216" s="623"/>
      <c r="T216" s="160" t="s">
        <v>201</v>
      </c>
      <c r="U216" s="161"/>
      <c r="V216" s="162"/>
      <c r="W216" s="163" t="str">
        <f>IF(W215="","",VLOOKUP(W215,シフト記号表!$C$6:$L$47,10,FALSE))</f>
        <v/>
      </c>
      <c r="X216" s="164" t="str">
        <f>IF(X215="","",VLOOKUP(X215,シフト記号表!$C$6:$L$47,10,FALSE))</f>
        <v/>
      </c>
      <c r="Y216" s="164" t="str">
        <f>IF(Y215="","",VLOOKUP(Y215,シフト記号表!$C$6:$L$47,10,FALSE))</f>
        <v/>
      </c>
      <c r="Z216" s="164" t="str">
        <f>IF(Z215="","",VLOOKUP(Z215,シフト記号表!$C$6:$L$47,10,FALSE))</f>
        <v/>
      </c>
      <c r="AA216" s="164" t="str">
        <f>IF(AA215="","",VLOOKUP(AA215,シフト記号表!$C$6:$L$47,10,FALSE))</f>
        <v/>
      </c>
      <c r="AB216" s="164" t="str">
        <f>IF(AB215="","",VLOOKUP(AB215,シフト記号表!$C$6:$L$47,10,FALSE))</f>
        <v/>
      </c>
      <c r="AC216" s="165" t="str">
        <f>IF(AC215="","",VLOOKUP(AC215,シフト記号表!$C$6:$L$47,10,FALSE))</f>
        <v/>
      </c>
      <c r="AD216" s="163" t="str">
        <f>IF(AD215="","",VLOOKUP(AD215,シフト記号表!$C$6:$L$47,10,FALSE))</f>
        <v/>
      </c>
      <c r="AE216" s="164" t="str">
        <f>IF(AE215="","",VLOOKUP(AE215,シフト記号表!$C$6:$L$47,10,FALSE))</f>
        <v/>
      </c>
      <c r="AF216" s="164" t="str">
        <f>IF(AF215="","",VLOOKUP(AF215,シフト記号表!$C$6:$L$47,10,FALSE))</f>
        <v/>
      </c>
      <c r="AG216" s="164" t="str">
        <f>IF(AG215="","",VLOOKUP(AG215,シフト記号表!$C$6:$L$47,10,FALSE))</f>
        <v/>
      </c>
      <c r="AH216" s="164" t="str">
        <f>IF(AH215="","",VLOOKUP(AH215,シフト記号表!$C$6:$L$47,10,FALSE))</f>
        <v/>
      </c>
      <c r="AI216" s="164" t="str">
        <f>IF(AI215="","",VLOOKUP(AI215,シフト記号表!$C$6:$L$47,10,FALSE))</f>
        <v/>
      </c>
      <c r="AJ216" s="165" t="str">
        <f>IF(AJ215="","",VLOOKUP(AJ215,シフト記号表!$C$6:$L$47,10,FALSE))</f>
        <v/>
      </c>
      <c r="AK216" s="163" t="str">
        <f>IF(AK215="","",VLOOKUP(AK215,シフト記号表!$C$6:$L$47,10,FALSE))</f>
        <v/>
      </c>
      <c r="AL216" s="164" t="str">
        <f>IF(AL215="","",VLOOKUP(AL215,シフト記号表!$C$6:$L$47,10,FALSE))</f>
        <v/>
      </c>
      <c r="AM216" s="164" t="str">
        <f>IF(AM215="","",VLOOKUP(AM215,シフト記号表!$C$6:$L$47,10,FALSE))</f>
        <v/>
      </c>
      <c r="AN216" s="164" t="str">
        <f>IF(AN215="","",VLOOKUP(AN215,シフト記号表!$C$6:$L$47,10,FALSE))</f>
        <v/>
      </c>
      <c r="AO216" s="164" t="str">
        <f>IF(AO215="","",VLOOKUP(AO215,シフト記号表!$C$6:$L$47,10,FALSE))</f>
        <v/>
      </c>
      <c r="AP216" s="164" t="str">
        <f>IF(AP215="","",VLOOKUP(AP215,シフト記号表!$C$6:$L$47,10,FALSE))</f>
        <v/>
      </c>
      <c r="AQ216" s="165" t="str">
        <f>IF(AQ215="","",VLOOKUP(AQ215,シフト記号表!$C$6:$L$47,10,FALSE))</f>
        <v/>
      </c>
      <c r="AR216" s="163" t="str">
        <f>IF(AR215="","",VLOOKUP(AR215,シフト記号表!$C$6:$L$47,10,FALSE))</f>
        <v/>
      </c>
      <c r="AS216" s="164" t="str">
        <f>IF(AS215="","",VLOOKUP(AS215,シフト記号表!$C$6:$L$47,10,FALSE))</f>
        <v/>
      </c>
      <c r="AT216" s="164" t="str">
        <f>IF(AT215="","",VLOOKUP(AT215,シフト記号表!$C$6:$L$47,10,FALSE))</f>
        <v/>
      </c>
      <c r="AU216" s="164" t="str">
        <f>IF(AU215="","",VLOOKUP(AU215,シフト記号表!$C$6:$L$47,10,FALSE))</f>
        <v/>
      </c>
      <c r="AV216" s="164" t="str">
        <f>IF(AV215="","",VLOOKUP(AV215,シフト記号表!$C$6:$L$47,10,FALSE))</f>
        <v/>
      </c>
      <c r="AW216" s="164" t="str">
        <f>IF(AW215="","",VLOOKUP(AW215,シフト記号表!$C$6:$L$47,10,FALSE))</f>
        <v/>
      </c>
      <c r="AX216" s="165" t="str">
        <f>IF(AX215="","",VLOOKUP(AX215,シフト記号表!$C$6:$L$47,10,FALSE))</f>
        <v/>
      </c>
      <c r="AY216" s="163" t="str">
        <f>IF(AY215="","",VLOOKUP(AY215,シフト記号表!$C$6:$L$47,10,FALSE))</f>
        <v/>
      </c>
      <c r="AZ216" s="164" t="str">
        <f>IF(AZ215="","",VLOOKUP(AZ215,シフト記号表!$C$6:$L$47,10,FALSE))</f>
        <v/>
      </c>
      <c r="BA216" s="164" t="str">
        <f>IF(BA215="","",VLOOKUP(BA215,シフト記号表!$C$6:$L$47,10,FALSE))</f>
        <v/>
      </c>
      <c r="BB216" s="634">
        <f>IF($BE$3="４週",SUM(W216:AX216),IF($BE$3="暦月",SUM(W216:BA216),""))</f>
        <v>0</v>
      </c>
      <c r="BC216" s="635"/>
      <c r="BD216" s="636">
        <f>IF($BE$3="４週",BB216/4,IF($BE$3="暦月",(BB216/($BE$8/7)),""))</f>
        <v>0</v>
      </c>
      <c r="BE216" s="635"/>
      <c r="BF216" s="631"/>
      <c r="BG216" s="632"/>
      <c r="BH216" s="632"/>
      <c r="BI216" s="632"/>
      <c r="BJ216" s="633"/>
    </row>
    <row r="217" spans="2:62" ht="20.25" customHeight="1" x14ac:dyDescent="0.2">
      <c r="B217" s="167"/>
      <c r="C217" s="168"/>
      <c r="D217" s="168"/>
      <c r="E217" s="168"/>
      <c r="F217" s="168"/>
      <c r="G217" s="168"/>
      <c r="H217" s="168"/>
      <c r="I217" s="169"/>
      <c r="J217" s="169"/>
      <c r="K217" s="168"/>
      <c r="L217" s="168"/>
      <c r="M217" s="168"/>
      <c r="N217" s="168"/>
      <c r="O217" s="170"/>
      <c r="P217" s="170"/>
      <c r="Q217" s="170"/>
      <c r="R217" s="171"/>
      <c r="S217" s="171"/>
      <c r="T217" s="171"/>
      <c r="U217" s="172"/>
      <c r="V217" s="173"/>
      <c r="W217" s="174"/>
      <c r="X217" s="174"/>
      <c r="Y217" s="174"/>
      <c r="Z217" s="174"/>
      <c r="AA217" s="174"/>
      <c r="AB217" s="174"/>
      <c r="AC217" s="174"/>
      <c r="AD217" s="174"/>
      <c r="AE217" s="174"/>
      <c r="AF217" s="174"/>
      <c r="AG217" s="174"/>
      <c r="AH217" s="174"/>
      <c r="AI217" s="174"/>
      <c r="AJ217" s="174"/>
      <c r="AK217" s="174"/>
      <c r="AL217" s="174"/>
      <c r="AM217" s="174"/>
      <c r="AN217" s="174"/>
      <c r="AO217" s="174"/>
      <c r="AP217" s="174"/>
      <c r="AQ217" s="174"/>
      <c r="AR217" s="174"/>
      <c r="AS217" s="174"/>
      <c r="AT217" s="174"/>
      <c r="AU217" s="174"/>
      <c r="AV217" s="174"/>
      <c r="AW217" s="174"/>
      <c r="AX217" s="174"/>
      <c r="AY217" s="174"/>
      <c r="AZ217" s="174"/>
      <c r="BA217" s="174"/>
      <c r="BB217" s="174"/>
      <c r="BC217" s="174"/>
      <c r="BD217" s="175"/>
      <c r="BE217" s="175"/>
      <c r="BF217" s="170"/>
      <c r="BG217" s="170"/>
      <c r="BH217" s="170"/>
      <c r="BI217" s="170"/>
      <c r="BJ217" s="170"/>
    </row>
    <row r="218" spans="2:62" ht="20.25" customHeight="1" x14ac:dyDescent="0.2">
      <c r="B218" s="167"/>
      <c r="C218" s="168"/>
      <c r="D218" s="168"/>
      <c r="E218" s="168"/>
      <c r="F218" s="168"/>
      <c r="G218" s="168"/>
      <c r="H218" s="168"/>
      <c r="I218" s="176"/>
      <c r="J218" s="177" t="s">
        <v>343</v>
      </c>
      <c r="K218" s="177"/>
      <c r="L218" s="177"/>
      <c r="M218" s="177"/>
      <c r="N218" s="177"/>
      <c r="O218" s="177"/>
      <c r="P218" s="177"/>
      <c r="Q218" s="177"/>
      <c r="R218" s="177"/>
      <c r="S218" s="177"/>
      <c r="T218" s="178"/>
      <c r="U218" s="177"/>
      <c r="V218" s="177"/>
      <c r="W218" s="177"/>
      <c r="X218" s="177"/>
      <c r="Y218" s="177"/>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80"/>
      <c r="BE218" s="175"/>
      <c r="BF218" s="170"/>
      <c r="BG218" s="170"/>
      <c r="BH218" s="170"/>
      <c r="BI218" s="170"/>
      <c r="BJ218" s="170"/>
    </row>
    <row r="219" spans="2:62" ht="20.25" customHeight="1" x14ac:dyDescent="0.2">
      <c r="B219" s="167"/>
      <c r="C219" s="168"/>
      <c r="D219" s="168"/>
      <c r="E219" s="168"/>
      <c r="F219" s="168"/>
      <c r="G219" s="168"/>
      <c r="H219" s="168"/>
      <c r="I219" s="176"/>
      <c r="J219" s="177"/>
      <c r="K219" s="177" t="s">
        <v>251</v>
      </c>
      <c r="L219" s="177"/>
      <c r="M219" s="177"/>
      <c r="N219" s="177"/>
      <c r="O219" s="177"/>
      <c r="P219" s="177"/>
      <c r="Q219" s="177"/>
      <c r="R219" s="177"/>
      <c r="S219" s="177"/>
      <c r="T219" s="178"/>
      <c r="U219" s="177"/>
      <c r="V219" s="177"/>
      <c r="W219" s="177"/>
      <c r="X219" s="177"/>
      <c r="Y219" s="177"/>
      <c r="Z219" s="179"/>
      <c r="AA219" s="177" t="s">
        <v>252</v>
      </c>
      <c r="AB219" s="177"/>
      <c r="AC219" s="177"/>
      <c r="AD219" s="177"/>
      <c r="AE219" s="177"/>
      <c r="AF219" s="177"/>
      <c r="AG219" s="177"/>
      <c r="AH219" s="177"/>
      <c r="AI219" s="177"/>
      <c r="AJ219" s="178"/>
      <c r="AK219" s="177"/>
      <c r="AL219" s="177"/>
      <c r="AM219" s="177"/>
      <c r="AN219" s="177"/>
      <c r="AO219" s="179"/>
      <c r="AP219" s="179"/>
      <c r="AQ219" s="177" t="s">
        <v>253</v>
      </c>
      <c r="AR219" s="179"/>
      <c r="AS219" s="179"/>
      <c r="AT219" s="179"/>
      <c r="AU219" s="179"/>
      <c r="AV219" s="179"/>
      <c r="AW219" s="179"/>
      <c r="AX219" s="179"/>
      <c r="AY219" s="179"/>
      <c r="AZ219" s="179"/>
      <c r="BA219" s="179"/>
      <c r="BB219" s="179"/>
      <c r="BC219" s="179"/>
      <c r="BD219" s="180"/>
      <c r="BE219" s="175"/>
      <c r="BF219" s="600"/>
      <c r="BG219" s="600"/>
      <c r="BH219" s="600"/>
      <c r="BI219" s="600"/>
      <c r="BJ219" s="170"/>
    </row>
    <row r="220" spans="2:62" ht="20.25" customHeight="1" x14ac:dyDescent="0.2">
      <c r="B220" s="167"/>
      <c r="C220" s="168"/>
      <c r="D220" s="168"/>
      <c r="E220" s="168"/>
      <c r="F220" s="168"/>
      <c r="G220" s="168"/>
      <c r="H220" s="168"/>
      <c r="I220" s="176"/>
      <c r="J220" s="177"/>
      <c r="K220" s="576" t="s">
        <v>254</v>
      </c>
      <c r="L220" s="576"/>
      <c r="M220" s="576" t="s">
        <v>255</v>
      </c>
      <c r="N220" s="576"/>
      <c r="O220" s="576"/>
      <c r="P220" s="576"/>
      <c r="Q220" s="177"/>
      <c r="R220" s="601" t="s">
        <v>256</v>
      </c>
      <c r="S220" s="601"/>
      <c r="T220" s="601"/>
      <c r="U220" s="601"/>
      <c r="V220" s="181"/>
      <c r="W220" s="182" t="s">
        <v>257</v>
      </c>
      <c r="X220" s="182"/>
      <c r="Y220" s="84"/>
      <c r="Z220" s="179"/>
      <c r="AA220" s="576" t="s">
        <v>254</v>
      </c>
      <c r="AB220" s="576"/>
      <c r="AC220" s="576" t="s">
        <v>255</v>
      </c>
      <c r="AD220" s="576"/>
      <c r="AE220" s="576"/>
      <c r="AF220" s="576"/>
      <c r="AG220" s="177"/>
      <c r="AH220" s="601" t="s">
        <v>256</v>
      </c>
      <c r="AI220" s="601"/>
      <c r="AJ220" s="601"/>
      <c r="AK220" s="601"/>
      <c r="AL220" s="181"/>
      <c r="AM220" s="182" t="s">
        <v>257</v>
      </c>
      <c r="AN220" s="182"/>
      <c r="AO220" s="179"/>
      <c r="AP220" s="179"/>
      <c r="AQ220" s="179"/>
      <c r="AR220" s="179"/>
      <c r="AS220" s="179"/>
      <c r="AT220" s="179"/>
      <c r="AU220" s="179"/>
      <c r="AV220" s="179"/>
      <c r="AW220" s="179"/>
      <c r="AX220" s="179"/>
      <c r="AY220" s="179"/>
      <c r="AZ220" s="179"/>
      <c r="BA220" s="179"/>
      <c r="BB220" s="179"/>
      <c r="BC220" s="179"/>
      <c r="BD220" s="180"/>
      <c r="BE220" s="175"/>
      <c r="BF220" s="602"/>
      <c r="BG220" s="602"/>
      <c r="BH220" s="602"/>
      <c r="BI220" s="602"/>
      <c r="BJ220" s="170"/>
    </row>
    <row r="221" spans="2:62" ht="20.25" customHeight="1" x14ac:dyDescent="0.2">
      <c r="B221" s="167"/>
      <c r="C221" s="168"/>
      <c r="D221" s="168"/>
      <c r="E221" s="168"/>
      <c r="F221" s="168"/>
      <c r="G221" s="168"/>
      <c r="H221" s="168"/>
      <c r="I221" s="176"/>
      <c r="J221" s="177"/>
      <c r="K221" s="577"/>
      <c r="L221" s="577"/>
      <c r="M221" s="577" t="s">
        <v>258</v>
      </c>
      <c r="N221" s="577"/>
      <c r="O221" s="577" t="s">
        <v>259</v>
      </c>
      <c r="P221" s="577"/>
      <c r="Q221" s="177"/>
      <c r="R221" s="577" t="s">
        <v>258</v>
      </c>
      <c r="S221" s="577"/>
      <c r="T221" s="577" t="s">
        <v>259</v>
      </c>
      <c r="U221" s="577"/>
      <c r="V221" s="181"/>
      <c r="W221" s="182" t="s">
        <v>260</v>
      </c>
      <c r="X221" s="182"/>
      <c r="Y221" s="84"/>
      <c r="Z221" s="179"/>
      <c r="AA221" s="577"/>
      <c r="AB221" s="577"/>
      <c r="AC221" s="577" t="s">
        <v>258</v>
      </c>
      <c r="AD221" s="577"/>
      <c r="AE221" s="577" t="s">
        <v>259</v>
      </c>
      <c r="AF221" s="577"/>
      <c r="AG221" s="177"/>
      <c r="AH221" s="577" t="s">
        <v>258</v>
      </c>
      <c r="AI221" s="577"/>
      <c r="AJ221" s="577" t="s">
        <v>259</v>
      </c>
      <c r="AK221" s="577"/>
      <c r="AL221" s="181"/>
      <c r="AM221" s="182" t="s">
        <v>260</v>
      </c>
      <c r="AN221" s="182"/>
      <c r="AO221" s="179"/>
      <c r="AP221" s="179"/>
      <c r="AQ221" s="183" t="s">
        <v>214</v>
      </c>
      <c r="AR221" s="183"/>
      <c r="AS221" s="183"/>
      <c r="AT221" s="183"/>
      <c r="AU221" s="181"/>
      <c r="AV221" s="182" t="s">
        <v>224</v>
      </c>
      <c r="AW221" s="183"/>
      <c r="AX221" s="183"/>
      <c r="AY221" s="183"/>
      <c r="AZ221" s="181"/>
      <c r="BA221" s="577" t="s">
        <v>261</v>
      </c>
      <c r="BB221" s="577"/>
      <c r="BC221" s="577"/>
      <c r="BD221" s="577"/>
      <c r="BE221" s="175"/>
      <c r="BF221" s="603"/>
      <c r="BG221" s="603"/>
      <c r="BH221" s="603"/>
      <c r="BI221" s="603"/>
      <c r="BJ221" s="170"/>
    </row>
    <row r="222" spans="2:62" ht="20.25" customHeight="1" x14ac:dyDescent="0.2">
      <c r="B222" s="167"/>
      <c r="C222" s="168"/>
      <c r="D222" s="168"/>
      <c r="E222" s="168"/>
      <c r="F222" s="168"/>
      <c r="G222" s="168"/>
      <c r="H222" s="168"/>
      <c r="I222" s="176"/>
      <c r="J222" s="177"/>
      <c r="K222" s="578" t="s">
        <v>262</v>
      </c>
      <c r="L222" s="578"/>
      <c r="M222" s="590">
        <f>SUMIFS($BB$17:$BB$216,$F$17:$F$216,"看護職員",$H$17:$H$216,"A")</f>
        <v>0</v>
      </c>
      <c r="N222" s="590"/>
      <c r="O222" s="591">
        <f>SUMIFS($BD$17:$BD$216,$F$17:$F$216,"看護職員",$H$17:$H$216,"A")</f>
        <v>0</v>
      </c>
      <c r="P222" s="591"/>
      <c r="Q222" s="184"/>
      <c r="R222" s="594">
        <v>0</v>
      </c>
      <c r="S222" s="594"/>
      <c r="T222" s="594">
        <v>0</v>
      </c>
      <c r="U222" s="594"/>
      <c r="V222" s="185"/>
      <c r="W222" s="596">
        <v>0</v>
      </c>
      <c r="X222" s="597"/>
      <c r="Y222" s="84"/>
      <c r="Z222" s="179"/>
      <c r="AA222" s="578" t="s">
        <v>262</v>
      </c>
      <c r="AB222" s="578"/>
      <c r="AC222" s="590">
        <f>SUMIFS($BB$17:$BB$216,$F$17:$F$216,"介護職員",$H$17:$H$216,"A")</f>
        <v>0</v>
      </c>
      <c r="AD222" s="590"/>
      <c r="AE222" s="591">
        <f>SUMIFS($BD$17:$BD$216,$F$17:$F$216,"介護職員",$H$17:$H$216,"A")</f>
        <v>0</v>
      </c>
      <c r="AF222" s="591"/>
      <c r="AG222" s="184"/>
      <c r="AH222" s="594">
        <v>0</v>
      </c>
      <c r="AI222" s="594"/>
      <c r="AJ222" s="594">
        <v>0</v>
      </c>
      <c r="AK222" s="594"/>
      <c r="AL222" s="185"/>
      <c r="AM222" s="596">
        <v>0</v>
      </c>
      <c r="AN222" s="597"/>
      <c r="AO222" s="179"/>
      <c r="AP222" s="179"/>
      <c r="AQ222" s="598" t="e">
        <f>U236</f>
        <v>#DIV/0!</v>
      </c>
      <c r="AR222" s="578"/>
      <c r="AS222" s="578"/>
      <c r="AT222" s="578"/>
      <c r="AU222" s="186" t="s">
        <v>263</v>
      </c>
      <c r="AV222" s="598" t="e">
        <f>AK236</f>
        <v>#DIV/0!</v>
      </c>
      <c r="AW222" s="599"/>
      <c r="AX222" s="599"/>
      <c r="AY222" s="599"/>
      <c r="AZ222" s="186" t="s">
        <v>264</v>
      </c>
      <c r="BA222" s="580" t="e">
        <f>ROUNDDOWN(AQ222+AV222,1)</f>
        <v>#DIV/0!</v>
      </c>
      <c r="BB222" s="580"/>
      <c r="BC222" s="580"/>
      <c r="BD222" s="580"/>
      <c r="BE222" s="175"/>
      <c r="BF222" s="187"/>
      <c r="BG222" s="187"/>
      <c r="BH222" s="187"/>
      <c r="BI222" s="187"/>
      <c r="BJ222" s="170"/>
    </row>
    <row r="223" spans="2:62" ht="20.25" customHeight="1" x14ac:dyDescent="0.2">
      <c r="B223" s="167"/>
      <c r="C223" s="168"/>
      <c r="D223" s="168"/>
      <c r="E223" s="168"/>
      <c r="F223" s="168"/>
      <c r="G223" s="168"/>
      <c r="H223" s="168"/>
      <c r="I223" s="176"/>
      <c r="J223" s="177"/>
      <c r="K223" s="578" t="s">
        <v>265</v>
      </c>
      <c r="L223" s="578"/>
      <c r="M223" s="590">
        <f>SUMIFS($BB$17:$BB$216,$F$17:$F$216,"看護職員",$H$17:$H$216,"B")</f>
        <v>0</v>
      </c>
      <c r="N223" s="590"/>
      <c r="O223" s="591">
        <f>SUMIFS($BD$17:$BD$216,$F$17:$F$216,"看護職員",$H$17:$H$216,"B")</f>
        <v>0</v>
      </c>
      <c r="P223" s="591"/>
      <c r="Q223" s="184"/>
      <c r="R223" s="594">
        <v>0</v>
      </c>
      <c r="S223" s="594"/>
      <c r="T223" s="594">
        <v>0</v>
      </c>
      <c r="U223" s="594"/>
      <c r="V223" s="185"/>
      <c r="W223" s="596">
        <v>0</v>
      </c>
      <c r="X223" s="597"/>
      <c r="Y223" s="84"/>
      <c r="Z223" s="179"/>
      <c r="AA223" s="578" t="s">
        <v>265</v>
      </c>
      <c r="AB223" s="578"/>
      <c r="AC223" s="590">
        <f>SUMIFS($BB$17:$BB$216,$F$17:$F$216,"介護職員",$H$17:$H$216,"B")</f>
        <v>0</v>
      </c>
      <c r="AD223" s="590"/>
      <c r="AE223" s="591">
        <f>SUMIFS($BD$17:$BD$216,$F$17:$F$216,"介護職員",$H$17:$H$216,"B")</f>
        <v>0</v>
      </c>
      <c r="AF223" s="591"/>
      <c r="AG223" s="184"/>
      <c r="AH223" s="594">
        <v>0</v>
      </c>
      <c r="AI223" s="594"/>
      <c r="AJ223" s="594">
        <v>0</v>
      </c>
      <c r="AK223" s="594"/>
      <c r="AL223" s="185"/>
      <c r="AM223" s="596">
        <v>0</v>
      </c>
      <c r="AN223" s="597"/>
      <c r="AO223" s="179"/>
      <c r="AP223" s="179"/>
      <c r="AQ223" s="179"/>
      <c r="AR223" s="179"/>
      <c r="AS223" s="179"/>
      <c r="AT223" s="179"/>
      <c r="AU223" s="179"/>
      <c r="AV223" s="179"/>
      <c r="AW223" s="179"/>
      <c r="AX223" s="179"/>
      <c r="AY223" s="179"/>
      <c r="AZ223" s="179"/>
      <c r="BA223" s="179"/>
      <c r="BB223" s="179"/>
      <c r="BC223" s="179"/>
      <c r="BD223" s="180"/>
      <c r="BE223" s="175"/>
      <c r="BF223" s="170"/>
      <c r="BG223" s="170"/>
      <c r="BH223" s="170"/>
      <c r="BI223" s="170"/>
      <c r="BJ223" s="170"/>
    </row>
    <row r="224" spans="2:62" ht="20.25" customHeight="1" x14ac:dyDescent="0.2">
      <c r="B224" s="167"/>
      <c r="C224" s="168"/>
      <c r="D224" s="168"/>
      <c r="E224" s="168"/>
      <c r="F224" s="168"/>
      <c r="G224" s="168"/>
      <c r="H224" s="168"/>
      <c r="I224" s="176"/>
      <c r="J224" s="177"/>
      <c r="K224" s="578" t="s">
        <v>266</v>
      </c>
      <c r="L224" s="578"/>
      <c r="M224" s="590">
        <f>SUMIFS($BB$17:$BB$216,$F$17:$F$216,"看護職員",$H$17:$H$216,"C")</f>
        <v>0</v>
      </c>
      <c r="N224" s="590"/>
      <c r="O224" s="591">
        <f>SUMIFS($BD$17:$BD$216,$F$17:$F$216,"看護職員",$H$17:$H$216,"C")</f>
        <v>0</v>
      </c>
      <c r="P224" s="591"/>
      <c r="Q224" s="184"/>
      <c r="R224" s="594">
        <v>0</v>
      </c>
      <c r="S224" s="594"/>
      <c r="T224" s="595">
        <v>0</v>
      </c>
      <c r="U224" s="595"/>
      <c r="V224" s="185"/>
      <c r="W224" s="588" t="s">
        <v>267</v>
      </c>
      <c r="X224" s="589"/>
      <c r="Y224" s="84"/>
      <c r="Z224" s="179"/>
      <c r="AA224" s="578" t="s">
        <v>266</v>
      </c>
      <c r="AB224" s="578"/>
      <c r="AC224" s="590">
        <f>SUMIFS($BB$17:$BB$216,$F$17:$F$216,"介護職員",$H$17:$H$216,"C")</f>
        <v>0</v>
      </c>
      <c r="AD224" s="590"/>
      <c r="AE224" s="591">
        <f>SUMIFS($BD$17:$BD$216,$F$17:$F$216,"介護職員",$H$17:$H$216,"C")</f>
        <v>0</v>
      </c>
      <c r="AF224" s="591"/>
      <c r="AG224" s="184"/>
      <c r="AH224" s="594">
        <v>0</v>
      </c>
      <c r="AI224" s="594"/>
      <c r="AJ224" s="595">
        <v>0</v>
      </c>
      <c r="AK224" s="595"/>
      <c r="AL224" s="185"/>
      <c r="AM224" s="588" t="s">
        <v>267</v>
      </c>
      <c r="AN224" s="589"/>
      <c r="AO224" s="179"/>
      <c r="AP224" s="179"/>
      <c r="AQ224" s="179"/>
      <c r="AR224" s="179"/>
      <c r="AS224" s="179"/>
      <c r="AT224" s="179"/>
      <c r="AU224" s="179"/>
      <c r="AV224" s="179"/>
      <c r="AW224" s="179"/>
      <c r="AX224" s="179"/>
      <c r="AY224" s="179"/>
      <c r="AZ224" s="179"/>
      <c r="BA224" s="179"/>
      <c r="BB224" s="179"/>
      <c r="BC224" s="179"/>
      <c r="BD224" s="180"/>
      <c r="BE224" s="175"/>
      <c r="BF224" s="170"/>
      <c r="BG224" s="170"/>
      <c r="BH224" s="170"/>
      <c r="BI224" s="170"/>
      <c r="BJ224" s="170"/>
    </row>
    <row r="225" spans="2:62" ht="20.25" customHeight="1" x14ac:dyDescent="0.2">
      <c r="B225" s="167"/>
      <c r="C225" s="168"/>
      <c r="D225" s="168"/>
      <c r="E225" s="168"/>
      <c r="F225" s="168"/>
      <c r="G225" s="168"/>
      <c r="H225" s="168"/>
      <c r="I225" s="176"/>
      <c r="J225" s="177"/>
      <c r="K225" s="578" t="s">
        <v>268</v>
      </c>
      <c r="L225" s="578"/>
      <c r="M225" s="590">
        <f>SUMIFS($BB$17:$BB$216,$F$17:$F$216,"看護職員",$H$17:$H$216,"D")</f>
        <v>0</v>
      </c>
      <c r="N225" s="590"/>
      <c r="O225" s="591">
        <f>SUMIFS($BD$17:$BD$216,$F$17:$F$216,"看護職員",$H$17:$H$216,"D")</f>
        <v>0</v>
      </c>
      <c r="P225" s="591"/>
      <c r="Q225" s="184"/>
      <c r="R225" s="594">
        <v>0</v>
      </c>
      <c r="S225" s="594"/>
      <c r="T225" s="595">
        <v>0</v>
      </c>
      <c r="U225" s="595"/>
      <c r="V225" s="185"/>
      <c r="W225" s="588" t="s">
        <v>267</v>
      </c>
      <c r="X225" s="589"/>
      <c r="Y225" s="84"/>
      <c r="Z225" s="179"/>
      <c r="AA225" s="578" t="s">
        <v>268</v>
      </c>
      <c r="AB225" s="578"/>
      <c r="AC225" s="590">
        <f>SUMIFS($BB$17:$BB$216,$F$17:$F$216,"介護職員",$H$17:$H$216,"D")</f>
        <v>0</v>
      </c>
      <c r="AD225" s="590"/>
      <c r="AE225" s="591">
        <f>SUMIFS($BD$17:$BD$216,$F$17:$F$216,"介護職員",$H$17:$H$216,"D")</f>
        <v>0</v>
      </c>
      <c r="AF225" s="591"/>
      <c r="AG225" s="184"/>
      <c r="AH225" s="594">
        <v>0</v>
      </c>
      <c r="AI225" s="594"/>
      <c r="AJ225" s="595">
        <v>0</v>
      </c>
      <c r="AK225" s="595"/>
      <c r="AL225" s="185"/>
      <c r="AM225" s="588" t="s">
        <v>267</v>
      </c>
      <c r="AN225" s="589"/>
      <c r="AO225" s="179"/>
      <c r="AP225" s="179"/>
      <c r="AQ225" s="177" t="s">
        <v>269</v>
      </c>
      <c r="AR225" s="177"/>
      <c r="AS225" s="177"/>
      <c r="AT225" s="177"/>
      <c r="AU225" s="177"/>
      <c r="AV225" s="177"/>
      <c r="AW225" s="179"/>
      <c r="AX225" s="179"/>
      <c r="AY225" s="179"/>
      <c r="AZ225" s="179"/>
      <c r="BA225" s="179"/>
      <c r="BB225" s="179"/>
      <c r="BC225" s="179"/>
      <c r="BD225" s="180"/>
      <c r="BE225" s="175"/>
      <c r="BF225" s="170"/>
      <c r="BG225" s="170"/>
      <c r="BH225" s="170"/>
      <c r="BI225" s="170"/>
      <c r="BJ225" s="170"/>
    </row>
    <row r="226" spans="2:62" ht="20.25" customHeight="1" x14ac:dyDescent="0.2">
      <c r="B226" s="167"/>
      <c r="C226" s="168"/>
      <c r="D226" s="168"/>
      <c r="E226" s="168"/>
      <c r="F226" s="168"/>
      <c r="G226" s="168"/>
      <c r="H226" s="168"/>
      <c r="I226" s="176"/>
      <c r="J226" s="177"/>
      <c r="K226" s="578" t="s">
        <v>261</v>
      </c>
      <c r="L226" s="578"/>
      <c r="M226" s="590">
        <f>SUM(M222:N225)</f>
        <v>0</v>
      </c>
      <c r="N226" s="590"/>
      <c r="O226" s="591">
        <f>SUM(O222:P225)</f>
        <v>0</v>
      </c>
      <c r="P226" s="591"/>
      <c r="Q226" s="184"/>
      <c r="R226" s="590">
        <f>SUM(R222:S225)</f>
        <v>0</v>
      </c>
      <c r="S226" s="590"/>
      <c r="T226" s="591">
        <f>SUM(T222:U225)</f>
        <v>0</v>
      </c>
      <c r="U226" s="591"/>
      <c r="V226" s="185"/>
      <c r="W226" s="592">
        <f>SUM(W222:X223)</f>
        <v>0</v>
      </c>
      <c r="X226" s="593"/>
      <c r="Y226" s="84"/>
      <c r="Z226" s="179"/>
      <c r="AA226" s="578" t="s">
        <v>261</v>
      </c>
      <c r="AB226" s="578"/>
      <c r="AC226" s="590">
        <f>SUM(AC222:AD225)</f>
        <v>0</v>
      </c>
      <c r="AD226" s="590"/>
      <c r="AE226" s="591">
        <f>SUM(AE222:AF225)</f>
        <v>0</v>
      </c>
      <c r="AF226" s="591"/>
      <c r="AG226" s="184"/>
      <c r="AH226" s="590">
        <f>SUM(AH222:AI225)</f>
        <v>0</v>
      </c>
      <c r="AI226" s="590"/>
      <c r="AJ226" s="591">
        <f>SUM(AJ222:AK225)</f>
        <v>0</v>
      </c>
      <c r="AK226" s="591"/>
      <c r="AL226" s="185"/>
      <c r="AM226" s="592">
        <f>SUM(AM222:AN223)</f>
        <v>0</v>
      </c>
      <c r="AN226" s="593"/>
      <c r="AO226" s="179"/>
      <c r="AP226" s="179"/>
      <c r="AQ226" s="578" t="s">
        <v>270</v>
      </c>
      <c r="AR226" s="578"/>
      <c r="AS226" s="578" t="s">
        <v>271</v>
      </c>
      <c r="AT226" s="578"/>
      <c r="AU226" s="578"/>
      <c r="AV226" s="578"/>
      <c r="AW226" s="179"/>
      <c r="AX226" s="179"/>
      <c r="AY226" s="179"/>
      <c r="AZ226" s="179"/>
      <c r="BA226" s="179"/>
      <c r="BB226" s="179"/>
      <c r="BC226" s="179"/>
      <c r="BD226" s="180"/>
      <c r="BE226" s="175"/>
      <c r="BF226" s="170"/>
      <c r="BG226" s="170"/>
      <c r="BH226" s="170"/>
      <c r="BI226" s="170"/>
      <c r="BJ226" s="170"/>
    </row>
    <row r="227" spans="2:62" ht="20.25" customHeight="1" x14ac:dyDescent="0.2">
      <c r="B227" s="167"/>
      <c r="C227" s="168"/>
      <c r="D227" s="168"/>
      <c r="E227" s="168"/>
      <c r="F227" s="168"/>
      <c r="G227" s="168"/>
      <c r="H227" s="168"/>
      <c r="I227" s="176"/>
      <c r="J227" s="176"/>
      <c r="K227" s="188"/>
      <c r="L227" s="188"/>
      <c r="M227" s="188"/>
      <c r="N227" s="188"/>
      <c r="O227" s="189"/>
      <c r="P227" s="189"/>
      <c r="Q227" s="189"/>
      <c r="R227" s="190"/>
      <c r="S227" s="190"/>
      <c r="T227" s="190"/>
      <c r="U227" s="190"/>
      <c r="V227" s="191"/>
      <c r="W227" s="179"/>
      <c r="X227" s="179"/>
      <c r="Y227" s="179"/>
      <c r="Z227" s="179"/>
      <c r="AA227" s="188"/>
      <c r="AB227" s="188"/>
      <c r="AC227" s="188"/>
      <c r="AD227" s="188"/>
      <c r="AE227" s="189"/>
      <c r="AF227" s="189"/>
      <c r="AG227" s="189"/>
      <c r="AH227" s="190"/>
      <c r="AI227" s="190"/>
      <c r="AJ227" s="190"/>
      <c r="AK227" s="190"/>
      <c r="AL227" s="191"/>
      <c r="AM227" s="179"/>
      <c r="AN227" s="179"/>
      <c r="AO227" s="179"/>
      <c r="AP227" s="179"/>
      <c r="AQ227" s="578" t="s">
        <v>262</v>
      </c>
      <c r="AR227" s="578"/>
      <c r="AS227" s="578" t="s">
        <v>272</v>
      </c>
      <c r="AT227" s="578"/>
      <c r="AU227" s="578"/>
      <c r="AV227" s="578"/>
      <c r="AW227" s="179"/>
      <c r="AX227" s="179"/>
      <c r="AY227" s="179"/>
      <c r="AZ227" s="179"/>
      <c r="BA227" s="179"/>
      <c r="BB227" s="179"/>
      <c r="BC227" s="179"/>
      <c r="BD227" s="180"/>
      <c r="BE227" s="175"/>
      <c r="BF227" s="170"/>
      <c r="BG227" s="170"/>
      <c r="BH227" s="170"/>
      <c r="BI227" s="170"/>
      <c r="BJ227" s="170"/>
    </row>
    <row r="228" spans="2:62" ht="20.25" customHeight="1" x14ac:dyDescent="0.2">
      <c r="B228" s="167"/>
      <c r="C228" s="168"/>
      <c r="D228" s="168"/>
      <c r="E228" s="168"/>
      <c r="F228" s="168"/>
      <c r="G228" s="168"/>
      <c r="H228" s="168"/>
      <c r="I228" s="176"/>
      <c r="J228" s="176"/>
      <c r="K228" s="178" t="s">
        <v>273</v>
      </c>
      <c r="L228" s="177"/>
      <c r="M228" s="177"/>
      <c r="N228" s="177"/>
      <c r="O228" s="177"/>
      <c r="P228" s="177"/>
      <c r="Q228" s="192" t="s">
        <v>274</v>
      </c>
      <c r="R228" s="584" t="s">
        <v>275</v>
      </c>
      <c r="S228" s="585"/>
      <c r="T228" s="193"/>
      <c r="U228" s="193"/>
      <c r="V228" s="177"/>
      <c r="W228" s="177"/>
      <c r="X228" s="177"/>
      <c r="Y228" s="179"/>
      <c r="Z228" s="179"/>
      <c r="AA228" s="178" t="s">
        <v>273</v>
      </c>
      <c r="AB228" s="177"/>
      <c r="AC228" s="177"/>
      <c r="AD228" s="177"/>
      <c r="AE228" s="177"/>
      <c r="AF228" s="177"/>
      <c r="AG228" s="192" t="s">
        <v>274</v>
      </c>
      <c r="AH228" s="586" t="str">
        <f>R228</f>
        <v>週</v>
      </c>
      <c r="AI228" s="587"/>
      <c r="AJ228" s="193"/>
      <c r="AK228" s="193"/>
      <c r="AL228" s="177"/>
      <c r="AM228" s="177"/>
      <c r="AN228" s="177"/>
      <c r="AO228" s="179"/>
      <c r="AP228" s="179"/>
      <c r="AQ228" s="578" t="s">
        <v>265</v>
      </c>
      <c r="AR228" s="578"/>
      <c r="AS228" s="578" t="s">
        <v>276</v>
      </c>
      <c r="AT228" s="578"/>
      <c r="AU228" s="578"/>
      <c r="AV228" s="578"/>
      <c r="AW228" s="179"/>
      <c r="AX228" s="179"/>
      <c r="AY228" s="179"/>
      <c r="AZ228" s="179"/>
      <c r="BA228" s="179"/>
      <c r="BB228" s="179"/>
      <c r="BC228" s="179"/>
      <c r="BD228" s="180"/>
      <c r="BE228" s="175"/>
      <c r="BF228" s="170"/>
      <c r="BG228" s="170"/>
      <c r="BH228" s="170"/>
      <c r="BI228" s="170"/>
      <c r="BJ228" s="170"/>
    </row>
    <row r="229" spans="2:62" ht="20.25" customHeight="1" x14ac:dyDescent="0.2">
      <c r="B229" s="167"/>
      <c r="C229" s="168"/>
      <c r="D229" s="168"/>
      <c r="E229" s="168"/>
      <c r="F229" s="168"/>
      <c r="G229" s="168"/>
      <c r="H229" s="168"/>
      <c r="I229" s="176"/>
      <c r="J229" s="176"/>
      <c r="K229" s="177" t="s">
        <v>277</v>
      </c>
      <c r="L229" s="177"/>
      <c r="M229" s="177"/>
      <c r="N229" s="177"/>
      <c r="O229" s="177"/>
      <c r="P229" s="177" t="s">
        <v>278</v>
      </c>
      <c r="Q229" s="177"/>
      <c r="R229" s="177"/>
      <c r="S229" s="177"/>
      <c r="T229" s="178"/>
      <c r="U229" s="177"/>
      <c r="V229" s="177"/>
      <c r="W229" s="177"/>
      <c r="X229" s="177"/>
      <c r="Y229" s="179"/>
      <c r="Z229" s="179"/>
      <c r="AA229" s="177" t="s">
        <v>277</v>
      </c>
      <c r="AB229" s="177"/>
      <c r="AC229" s="177"/>
      <c r="AD229" s="177"/>
      <c r="AE229" s="177"/>
      <c r="AF229" s="177" t="s">
        <v>278</v>
      </c>
      <c r="AG229" s="177"/>
      <c r="AH229" s="177"/>
      <c r="AI229" s="177"/>
      <c r="AJ229" s="178"/>
      <c r="AK229" s="177"/>
      <c r="AL229" s="177"/>
      <c r="AM229" s="177"/>
      <c r="AN229" s="177"/>
      <c r="AO229" s="179"/>
      <c r="AP229" s="179"/>
      <c r="AQ229" s="578" t="s">
        <v>266</v>
      </c>
      <c r="AR229" s="578"/>
      <c r="AS229" s="578" t="s">
        <v>279</v>
      </c>
      <c r="AT229" s="578"/>
      <c r="AU229" s="578"/>
      <c r="AV229" s="578"/>
      <c r="AW229" s="179"/>
      <c r="AX229" s="179"/>
      <c r="AY229" s="179"/>
      <c r="AZ229" s="179"/>
      <c r="BA229" s="179"/>
      <c r="BB229" s="179"/>
      <c r="BC229" s="179"/>
      <c r="BD229" s="180"/>
      <c r="BE229" s="175"/>
      <c r="BF229" s="170"/>
      <c r="BG229" s="170"/>
      <c r="BH229" s="170"/>
      <c r="BI229" s="170"/>
      <c r="BJ229" s="170"/>
    </row>
    <row r="230" spans="2:62" ht="20.25" customHeight="1" x14ac:dyDescent="0.2">
      <c r="B230" s="167"/>
      <c r="C230" s="168"/>
      <c r="D230" s="168"/>
      <c r="E230" s="168"/>
      <c r="F230" s="168"/>
      <c r="G230" s="168"/>
      <c r="H230" s="168"/>
      <c r="I230" s="176"/>
      <c r="J230" s="176"/>
      <c r="K230" s="177" t="str">
        <f>IF($R$228="週","対象時間数（週平均）","対象時間数（当月合計）")</f>
        <v>対象時間数（週平均）</v>
      </c>
      <c r="L230" s="177"/>
      <c r="M230" s="177"/>
      <c r="N230" s="177"/>
      <c r="O230" s="177"/>
      <c r="P230" s="177" t="str">
        <f>IF($R$228="週","週に勤務すべき時間数","当月に勤務すべき時間数")</f>
        <v>週に勤務すべき時間数</v>
      </c>
      <c r="Q230" s="177"/>
      <c r="R230" s="177"/>
      <c r="S230" s="177"/>
      <c r="T230" s="178"/>
      <c r="U230" s="177" t="s">
        <v>280</v>
      </c>
      <c r="V230" s="177"/>
      <c r="W230" s="177"/>
      <c r="X230" s="177"/>
      <c r="Y230" s="179"/>
      <c r="Z230" s="179"/>
      <c r="AA230" s="177" t="str">
        <f>IF(AH228="週","対象時間数（週平均）","対象時間数（当月合計）")</f>
        <v>対象時間数（週平均）</v>
      </c>
      <c r="AB230" s="177"/>
      <c r="AC230" s="177"/>
      <c r="AD230" s="177"/>
      <c r="AE230" s="177"/>
      <c r="AF230" s="177" t="str">
        <f>IF($AH$228="週","週に勤務すべき時間数","当月に勤務すべき時間数")</f>
        <v>週に勤務すべき時間数</v>
      </c>
      <c r="AG230" s="177"/>
      <c r="AH230" s="177"/>
      <c r="AI230" s="177"/>
      <c r="AJ230" s="178"/>
      <c r="AK230" s="177" t="s">
        <v>280</v>
      </c>
      <c r="AL230" s="177"/>
      <c r="AM230" s="177"/>
      <c r="AN230" s="177"/>
      <c r="AO230" s="179"/>
      <c r="AP230" s="179"/>
      <c r="AQ230" s="578" t="s">
        <v>268</v>
      </c>
      <c r="AR230" s="578"/>
      <c r="AS230" s="578" t="s">
        <v>281</v>
      </c>
      <c r="AT230" s="578"/>
      <c r="AU230" s="578"/>
      <c r="AV230" s="578"/>
      <c r="AW230" s="179"/>
      <c r="AX230" s="179"/>
      <c r="AY230" s="179"/>
      <c r="AZ230" s="179"/>
      <c r="BA230" s="179"/>
      <c r="BB230" s="179"/>
      <c r="BC230" s="179"/>
      <c r="BD230" s="180"/>
      <c r="BE230" s="175"/>
      <c r="BF230" s="170"/>
      <c r="BG230" s="170"/>
      <c r="BH230" s="170"/>
      <c r="BI230" s="170"/>
      <c r="BJ230" s="170"/>
    </row>
    <row r="231" spans="2:62" ht="20.25" customHeight="1" x14ac:dyDescent="0.2">
      <c r="I231" s="84"/>
      <c r="J231" s="84"/>
      <c r="K231" s="583">
        <f>IF($R$228="週",T226,R226)</f>
        <v>0</v>
      </c>
      <c r="L231" s="583"/>
      <c r="M231" s="583"/>
      <c r="N231" s="583"/>
      <c r="O231" s="186" t="s">
        <v>282</v>
      </c>
      <c r="P231" s="578">
        <f>IF($R$228="週",$BA$6,$BE$6)</f>
        <v>0</v>
      </c>
      <c r="Q231" s="578"/>
      <c r="R231" s="578"/>
      <c r="S231" s="578"/>
      <c r="T231" s="186" t="s">
        <v>264</v>
      </c>
      <c r="U231" s="579" t="e">
        <f>ROUNDDOWN(K231/P231,1)</f>
        <v>#DIV/0!</v>
      </c>
      <c r="V231" s="579"/>
      <c r="W231" s="579"/>
      <c r="X231" s="579"/>
      <c r="Y231" s="84"/>
      <c r="Z231" s="84"/>
      <c r="AA231" s="583">
        <f>IF($AH$228="週",AJ226,AH226)</f>
        <v>0</v>
      </c>
      <c r="AB231" s="583"/>
      <c r="AC231" s="583"/>
      <c r="AD231" s="583"/>
      <c r="AE231" s="186" t="s">
        <v>282</v>
      </c>
      <c r="AF231" s="578">
        <f>IF($AH$228="週",$BA$6,$BE$6)</f>
        <v>0</v>
      </c>
      <c r="AG231" s="578"/>
      <c r="AH231" s="578"/>
      <c r="AI231" s="578"/>
      <c r="AJ231" s="186" t="s">
        <v>264</v>
      </c>
      <c r="AK231" s="579" t="e">
        <f>ROUNDDOWN(AA231/AF231,1)</f>
        <v>#DIV/0!</v>
      </c>
      <c r="AL231" s="579"/>
      <c r="AM231" s="579"/>
      <c r="AN231" s="579"/>
      <c r="AO231" s="84"/>
      <c r="AP231" s="84"/>
      <c r="AQ231" s="84"/>
      <c r="AR231" s="84"/>
      <c r="AS231" s="84"/>
      <c r="AT231" s="84"/>
      <c r="AU231" s="84"/>
      <c r="AV231" s="84"/>
      <c r="AW231" s="84"/>
      <c r="AX231" s="84"/>
      <c r="AY231" s="84"/>
      <c r="AZ231" s="84"/>
      <c r="BA231" s="84"/>
      <c r="BB231" s="84"/>
      <c r="BC231" s="84"/>
      <c r="BD231" s="84"/>
    </row>
    <row r="232" spans="2:62" ht="20.25" customHeight="1" x14ac:dyDescent="0.2">
      <c r="I232" s="84"/>
      <c r="J232" s="84"/>
      <c r="K232" s="177"/>
      <c r="L232" s="177"/>
      <c r="M232" s="177"/>
      <c r="N232" s="177"/>
      <c r="O232" s="177"/>
      <c r="P232" s="177"/>
      <c r="Q232" s="177"/>
      <c r="R232" s="177"/>
      <c r="S232" s="177"/>
      <c r="T232" s="178"/>
      <c r="U232" s="177" t="s">
        <v>283</v>
      </c>
      <c r="V232" s="177"/>
      <c r="W232" s="177"/>
      <c r="X232" s="177"/>
      <c r="Y232" s="84"/>
      <c r="Z232" s="84"/>
      <c r="AA232" s="177"/>
      <c r="AB232" s="177"/>
      <c r="AC232" s="177"/>
      <c r="AD232" s="177"/>
      <c r="AE232" s="177"/>
      <c r="AF232" s="177"/>
      <c r="AG232" s="177"/>
      <c r="AH232" s="177"/>
      <c r="AI232" s="177"/>
      <c r="AJ232" s="178"/>
      <c r="AK232" s="177" t="s">
        <v>283</v>
      </c>
      <c r="AL232" s="177"/>
      <c r="AM232" s="177"/>
      <c r="AN232" s="177"/>
      <c r="AO232" s="84"/>
      <c r="AP232" s="84"/>
      <c r="AQ232" s="84"/>
      <c r="AR232" s="84"/>
      <c r="AS232" s="84"/>
      <c r="AT232" s="84"/>
      <c r="AU232" s="84"/>
      <c r="AV232" s="84"/>
      <c r="AW232" s="84"/>
      <c r="AX232" s="84"/>
      <c r="AY232" s="84"/>
      <c r="AZ232" s="84"/>
      <c r="BA232" s="84"/>
      <c r="BB232" s="84"/>
      <c r="BC232" s="84"/>
      <c r="BD232" s="84"/>
    </row>
    <row r="233" spans="2:62" ht="20.25" customHeight="1" x14ac:dyDescent="0.2">
      <c r="I233" s="84"/>
      <c r="J233" s="84"/>
      <c r="K233" s="177" t="s">
        <v>284</v>
      </c>
      <c r="L233" s="177"/>
      <c r="M233" s="177"/>
      <c r="N233" s="177"/>
      <c r="O233" s="177"/>
      <c r="P233" s="177"/>
      <c r="Q233" s="177"/>
      <c r="R233" s="177"/>
      <c r="S233" s="177"/>
      <c r="T233" s="178"/>
      <c r="U233" s="177"/>
      <c r="V233" s="177"/>
      <c r="W233" s="177"/>
      <c r="X233" s="177"/>
      <c r="Y233" s="84"/>
      <c r="Z233" s="84"/>
      <c r="AA233" s="177" t="s">
        <v>285</v>
      </c>
      <c r="AB233" s="177"/>
      <c r="AC233" s="177"/>
      <c r="AD233" s="177"/>
      <c r="AE233" s="177"/>
      <c r="AF233" s="177"/>
      <c r="AG233" s="177"/>
      <c r="AH233" s="177"/>
      <c r="AI233" s="177"/>
      <c r="AJ233" s="178"/>
      <c r="AK233" s="177"/>
      <c r="AL233" s="177"/>
      <c r="AM233" s="177"/>
      <c r="AN233" s="177"/>
      <c r="AO233" s="84"/>
      <c r="AP233" s="84"/>
      <c r="AQ233" s="84"/>
      <c r="AR233" s="84"/>
      <c r="AS233" s="84"/>
      <c r="AT233" s="84"/>
      <c r="AU233" s="84"/>
      <c r="AV233" s="84"/>
      <c r="AW233" s="84"/>
      <c r="AX233" s="84"/>
      <c r="AY233" s="84"/>
      <c r="AZ233" s="84"/>
      <c r="BA233" s="84"/>
      <c r="BB233" s="84"/>
      <c r="BC233" s="84"/>
      <c r="BD233" s="84"/>
    </row>
    <row r="234" spans="2:62" ht="20.25" customHeight="1" x14ac:dyDescent="0.2">
      <c r="I234" s="84"/>
      <c r="J234" s="84"/>
      <c r="K234" s="177" t="s">
        <v>257</v>
      </c>
      <c r="L234" s="177"/>
      <c r="M234" s="177"/>
      <c r="N234" s="177"/>
      <c r="O234" s="177"/>
      <c r="P234" s="177"/>
      <c r="Q234" s="177"/>
      <c r="R234" s="177"/>
      <c r="S234" s="177"/>
      <c r="T234" s="178"/>
      <c r="U234" s="576"/>
      <c r="V234" s="576"/>
      <c r="W234" s="576"/>
      <c r="X234" s="576"/>
      <c r="Y234" s="84"/>
      <c r="Z234" s="84"/>
      <c r="AA234" s="177" t="s">
        <v>257</v>
      </c>
      <c r="AB234" s="177"/>
      <c r="AC234" s="177"/>
      <c r="AD234" s="177"/>
      <c r="AE234" s="177"/>
      <c r="AF234" s="177"/>
      <c r="AG234" s="177"/>
      <c r="AH234" s="177"/>
      <c r="AI234" s="177"/>
      <c r="AJ234" s="178"/>
      <c r="AK234" s="576"/>
      <c r="AL234" s="576"/>
      <c r="AM234" s="576"/>
      <c r="AN234" s="576"/>
      <c r="AO234" s="84"/>
      <c r="AP234" s="84"/>
      <c r="AQ234" s="84"/>
      <c r="AR234" s="84"/>
      <c r="AS234" s="84"/>
      <c r="AT234" s="84"/>
      <c r="AU234" s="84"/>
      <c r="AV234" s="84"/>
      <c r="AW234" s="84"/>
      <c r="AX234" s="84"/>
      <c r="AY234" s="84"/>
      <c r="AZ234" s="84"/>
      <c r="BA234" s="84"/>
      <c r="BB234" s="84"/>
      <c r="BC234" s="84"/>
      <c r="BD234" s="84"/>
    </row>
    <row r="235" spans="2:62" ht="20.25" customHeight="1" x14ac:dyDescent="0.2">
      <c r="I235" s="84"/>
      <c r="J235" s="84"/>
      <c r="K235" s="181" t="s">
        <v>286</v>
      </c>
      <c r="L235" s="181"/>
      <c r="M235" s="181"/>
      <c r="N235" s="181"/>
      <c r="O235" s="181"/>
      <c r="P235" s="177" t="s">
        <v>287</v>
      </c>
      <c r="Q235" s="181"/>
      <c r="R235" s="181"/>
      <c r="S235" s="181"/>
      <c r="T235" s="181"/>
      <c r="U235" s="577" t="s">
        <v>261</v>
      </c>
      <c r="V235" s="577"/>
      <c r="W235" s="577"/>
      <c r="X235" s="577"/>
      <c r="Y235" s="84"/>
      <c r="Z235" s="84"/>
      <c r="AA235" s="181" t="s">
        <v>286</v>
      </c>
      <c r="AB235" s="181"/>
      <c r="AC235" s="181"/>
      <c r="AD235" s="181"/>
      <c r="AE235" s="181"/>
      <c r="AF235" s="177" t="s">
        <v>287</v>
      </c>
      <c r="AG235" s="181"/>
      <c r="AH235" s="181"/>
      <c r="AI235" s="181"/>
      <c r="AJ235" s="181"/>
      <c r="AK235" s="577" t="s">
        <v>261</v>
      </c>
      <c r="AL235" s="577"/>
      <c r="AM235" s="577"/>
      <c r="AN235" s="577"/>
      <c r="AO235" s="84"/>
      <c r="AP235" s="84"/>
      <c r="AQ235" s="84"/>
      <c r="AR235" s="84"/>
      <c r="AS235" s="84"/>
      <c r="AT235" s="84"/>
      <c r="AU235" s="84"/>
      <c r="AV235" s="84"/>
      <c r="AW235" s="84"/>
      <c r="AX235" s="84"/>
      <c r="AY235" s="84"/>
      <c r="AZ235" s="84"/>
      <c r="BA235" s="84"/>
      <c r="BB235" s="84"/>
      <c r="BC235" s="84"/>
      <c r="BD235" s="84"/>
    </row>
    <row r="236" spans="2:62" ht="20.25" customHeight="1" x14ac:dyDescent="0.2">
      <c r="I236" s="84"/>
      <c r="J236" s="84"/>
      <c r="K236" s="578">
        <f>W226</f>
        <v>0</v>
      </c>
      <c r="L236" s="578"/>
      <c r="M236" s="578"/>
      <c r="N236" s="578"/>
      <c r="O236" s="186" t="s">
        <v>263</v>
      </c>
      <c r="P236" s="579" t="e">
        <f>U231</f>
        <v>#DIV/0!</v>
      </c>
      <c r="Q236" s="579"/>
      <c r="R236" s="579"/>
      <c r="S236" s="579"/>
      <c r="T236" s="186" t="s">
        <v>264</v>
      </c>
      <c r="U236" s="580" t="e">
        <f>ROUNDDOWN(K236+P236,1)</f>
        <v>#DIV/0!</v>
      </c>
      <c r="V236" s="580"/>
      <c r="W236" s="580"/>
      <c r="X236" s="580"/>
      <c r="Y236" s="194"/>
      <c r="Z236" s="194"/>
      <c r="AA236" s="581">
        <f>AM226</f>
        <v>0</v>
      </c>
      <c r="AB236" s="581"/>
      <c r="AC236" s="581"/>
      <c r="AD236" s="581"/>
      <c r="AE236" s="191" t="s">
        <v>263</v>
      </c>
      <c r="AF236" s="582" t="e">
        <f>AK231</f>
        <v>#DIV/0!</v>
      </c>
      <c r="AG236" s="582"/>
      <c r="AH236" s="582"/>
      <c r="AI236" s="582"/>
      <c r="AJ236" s="191" t="s">
        <v>264</v>
      </c>
      <c r="AK236" s="580" t="e">
        <f>ROUNDDOWN(AA236+AF236,1)</f>
        <v>#DIV/0!</v>
      </c>
      <c r="AL236" s="580"/>
      <c r="AM236" s="580"/>
      <c r="AN236" s="580"/>
      <c r="AO236" s="84"/>
      <c r="AP236" s="84"/>
      <c r="AQ236" s="84"/>
      <c r="AR236" s="84"/>
      <c r="AS236" s="84"/>
      <c r="AT236" s="84"/>
      <c r="AU236" s="84"/>
      <c r="AV236" s="84"/>
      <c r="AW236" s="84"/>
      <c r="AX236" s="84"/>
      <c r="AY236" s="84"/>
      <c r="AZ236" s="84"/>
      <c r="BA236" s="84"/>
      <c r="BB236" s="84"/>
      <c r="BC236" s="84"/>
      <c r="BD236" s="84"/>
    </row>
    <row r="237" spans="2:62" ht="20.25" customHeight="1" x14ac:dyDescent="0.2"/>
    <row r="238" spans="2:62" ht="20.25" customHeight="1" x14ac:dyDescent="0.2"/>
    <row r="239" spans="2:62" ht="20.25" customHeight="1" x14ac:dyDescent="0.2"/>
    <row r="240" spans="2:62"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1:59" x14ac:dyDescent="0.2">
      <c r="A283" s="195"/>
      <c r="B283" s="195"/>
      <c r="C283" s="196"/>
      <c r="D283" s="196"/>
      <c r="E283" s="196"/>
      <c r="F283" s="196"/>
      <c r="G283" s="196"/>
      <c r="H283" s="196"/>
      <c r="I283" s="196"/>
      <c r="J283" s="196"/>
      <c r="K283" s="197"/>
      <c r="L283" s="197"/>
      <c r="M283" s="197"/>
      <c r="N283" s="197"/>
      <c r="O283" s="197"/>
      <c r="P283" s="197"/>
      <c r="Q283" s="197"/>
      <c r="R283" s="197"/>
      <c r="S283" s="197"/>
      <c r="T283" s="197"/>
      <c r="U283" s="197"/>
      <c r="V283" s="197"/>
      <c r="W283" s="197"/>
      <c r="X283" s="197"/>
      <c r="Y283" s="197"/>
      <c r="Z283" s="197"/>
      <c r="AA283" s="197"/>
      <c r="AB283" s="197"/>
      <c r="AC283" s="197"/>
      <c r="AD283" s="197"/>
      <c r="AE283" s="197"/>
      <c r="AF283" s="197"/>
      <c r="AG283" s="197"/>
      <c r="AH283" s="197"/>
      <c r="AI283" s="197"/>
      <c r="AJ283" s="197"/>
      <c r="AK283" s="197"/>
      <c r="AL283" s="197"/>
      <c r="AM283" s="197"/>
      <c r="AN283" s="197"/>
      <c r="AO283" s="197"/>
      <c r="AP283" s="197"/>
      <c r="AQ283" s="197"/>
      <c r="AR283" s="197"/>
      <c r="AS283" s="197"/>
      <c r="AT283" s="197"/>
      <c r="AU283" s="197"/>
      <c r="AV283" s="197"/>
      <c r="AW283" s="197"/>
      <c r="AX283" s="197"/>
      <c r="AY283" s="197"/>
      <c r="AZ283" s="198"/>
      <c r="BA283" s="198"/>
      <c r="BB283" s="198"/>
      <c r="BC283" s="198"/>
      <c r="BD283" s="198"/>
      <c r="BE283" s="198"/>
      <c r="BF283" s="198"/>
      <c r="BG283" s="198"/>
    </row>
    <row r="284" spans="1:59" x14ac:dyDescent="0.2">
      <c r="A284" s="195"/>
      <c r="B284" s="195"/>
      <c r="C284" s="196"/>
      <c r="D284" s="196"/>
      <c r="E284" s="196"/>
      <c r="F284" s="196"/>
      <c r="G284" s="196"/>
      <c r="H284" s="196"/>
      <c r="I284" s="196"/>
      <c r="J284" s="196"/>
      <c r="K284" s="197"/>
      <c r="L284" s="197"/>
      <c r="M284" s="197"/>
      <c r="N284" s="197"/>
      <c r="O284" s="197"/>
      <c r="P284" s="197"/>
      <c r="Q284" s="197"/>
      <c r="R284" s="197"/>
      <c r="S284" s="197"/>
      <c r="T284" s="197"/>
      <c r="U284" s="197"/>
      <c r="V284" s="197"/>
      <c r="W284" s="197"/>
      <c r="X284" s="197"/>
      <c r="Y284" s="197"/>
      <c r="Z284" s="197"/>
      <c r="AA284" s="197"/>
      <c r="AB284" s="197"/>
      <c r="AC284" s="197"/>
      <c r="AD284" s="197"/>
      <c r="AE284" s="197"/>
      <c r="AF284" s="197"/>
      <c r="AG284" s="197"/>
      <c r="AH284" s="197"/>
      <c r="AI284" s="197"/>
      <c r="AJ284" s="197"/>
      <c r="AK284" s="197"/>
      <c r="AL284" s="197"/>
      <c r="AM284" s="197"/>
      <c r="AN284" s="197"/>
      <c r="AO284" s="197"/>
      <c r="AP284" s="197"/>
      <c r="AQ284" s="197"/>
      <c r="AR284" s="197"/>
      <c r="AS284" s="197"/>
      <c r="AT284" s="197"/>
      <c r="AU284" s="197"/>
      <c r="AV284" s="197"/>
      <c r="AW284" s="197"/>
      <c r="AX284" s="197"/>
      <c r="AY284" s="197"/>
      <c r="AZ284" s="198"/>
      <c r="BA284" s="198"/>
      <c r="BB284" s="198"/>
      <c r="BC284" s="198"/>
      <c r="BD284" s="198"/>
      <c r="BE284" s="198"/>
      <c r="BF284" s="198"/>
      <c r="BG284" s="198"/>
    </row>
    <row r="285" spans="1:59" x14ac:dyDescent="0.2">
      <c r="A285" s="195"/>
      <c r="B285" s="195"/>
      <c r="C285" s="199"/>
      <c r="D285" s="199"/>
      <c r="E285" s="199"/>
      <c r="F285" s="199"/>
      <c r="G285" s="199"/>
      <c r="H285" s="199"/>
      <c r="I285" s="199"/>
      <c r="J285" s="199"/>
      <c r="K285" s="196"/>
      <c r="L285" s="196"/>
      <c r="M285" s="195"/>
      <c r="N285" s="195"/>
      <c r="O285" s="195"/>
      <c r="P285" s="195"/>
      <c r="Q285" s="195"/>
      <c r="R285" s="195"/>
    </row>
    <row r="286" spans="1:59" x14ac:dyDescent="0.2">
      <c r="A286" s="195"/>
      <c r="B286" s="195"/>
      <c r="C286" s="199"/>
      <c r="D286" s="199"/>
      <c r="E286" s="199"/>
      <c r="F286" s="199"/>
      <c r="G286" s="199"/>
      <c r="H286" s="199"/>
      <c r="I286" s="199"/>
      <c r="J286" s="199"/>
      <c r="K286" s="196"/>
      <c r="L286" s="196"/>
      <c r="M286" s="195"/>
      <c r="N286" s="195"/>
      <c r="O286" s="195"/>
      <c r="P286" s="195"/>
      <c r="Q286" s="195"/>
      <c r="R286" s="195"/>
    </row>
    <row r="287" spans="1:59" x14ac:dyDescent="0.2">
      <c r="C287" s="97"/>
      <c r="D287" s="97"/>
      <c r="E287" s="97"/>
      <c r="F287" s="97"/>
      <c r="G287" s="97"/>
      <c r="H287" s="97"/>
      <c r="I287" s="97"/>
      <c r="J287" s="97"/>
    </row>
    <row r="288" spans="1:59" x14ac:dyDescent="0.2">
      <c r="C288" s="97"/>
      <c r="D288" s="97"/>
      <c r="E288" s="97"/>
      <c r="F288" s="97"/>
      <c r="G288" s="97"/>
      <c r="H288" s="97"/>
      <c r="I288" s="97"/>
      <c r="J288" s="97"/>
    </row>
    <row r="289" spans="3:10" x14ac:dyDescent="0.2">
      <c r="C289" s="97"/>
      <c r="D289" s="97"/>
      <c r="E289" s="97"/>
      <c r="F289" s="97"/>
      <c r="G289" s="97"/>
      <c r="H289" s="97"/>
      <c r="I289" s="97"/>
      <c r="J289" s="97"/>
    </row>
    <row r="290" spans="3:10" x14ac:dyDescent="0.2">
      <c r="C290" s="97"/>
      <c r="D290" s="97"/>
      <c r="E290" s="97"/>
      <c r="F290" s="97"/>
      <c r="G290" s="97"/>
      <c r="H290" s="97"/>
      <c r="I290" s="97"/>
      <c r="J290" s="97"/>
    </row>
  </sheetData>
  <sheetProtection sheet="1"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R228:S228"/>
    <mergeCell ref="AH228:AI228"/>
    <mergeCell ref="K223:L223"/>
    <mergeCell ref="M223:N223"/>
    <mergeCell ref="O223:P223"/>
    <mergeCell ref="R223:S223"/>
    <mergeCell ref="T223:U223"/>
    <mergeCell ref="W223:X223"/>
    <mergeCell ref="AA223:AB223"/>
    <mergeCell ref="AC223:AD223"/>
    <mergeCell ref="AE223:AF223"/>
    <mergeCell ref="AQ228:AR228"/>
    <mergeCell ref="AS228:AV228"/>
    <mergeCell ref="AQ229:AR229"/>
    <mergeCell ref="AS229:AV229"/>
    <mergeCell ref="AH226:AI226"/>
    <mergeCell ref="AJ226:AK226"/>
    <mergeCell ref="AM226:AN226"/>
    <mergeCell ref="AQ226:AR226"/>
    <mergeCell ref="AS226:AV226"/>
    <mergeCell ref="AQ227:AR227"/>
    <mergeCell ref="AS227:AV227"/>
    <mergeCell ref="AM225:AN225"/>
    <mergeCell ref="K226:L226"/>
    <mergeCell ref="M226:N226"/>
    <mergeCell ref="O226:P226"/>
    <mergeCell ref="R226:S226"/>
    <mergeCell ref="T226:U226"/>
    <mergeCell ref="W226:X226"/>
    <mergeCell ref="AA226:AB226"/>
    <mergeCell ref="AC226:AD226"/>
    <mergeCell ref="AE226:AF226"/>
    <mergeCell ref="W225:X225"/>
    <mergeCell ref="AA225:AB225"/>
    <mergeCell ref="AC225:AD225"/>
    <mergeCell ref="AE225:AF225"/>
    <mergeCell ref="AH225:AI225"/>
    <mergeCell ref="AJ225:AK225"/>
    <mergeCell ref="K225:L225"/>
    <mergeCell ref="M225:N225"/>
    <mergeCell ref="O225:P225"/>
    <mergeCell ref="R225:S225"/>
    <mergeCell ref="T225:U225"/>
    <mergeCell ref="U234:X234"/>
    <mergeCell ref="AK234:AN234"/>
    <mergeCell ref="U235:X235"/>
    <mergeCell ref="AK235:AN235"/>
    <mergeCell ref="K236:N236"/>
    <mergeCell ref="P236:S236"/>
    <mergeCell ref="U236:X236"/>
    <mergeCell ref="AA236:AD236"/>
    <mergeCell ref="AF236:AI236"/>
    <mergeCell ref="AK236:AN236"/>
    <mergeCell ref="AQ230:AR230"/>
    <mergeCell ref="AS230:AV230"/>
    <mergeCell ref="K231:N231"/>
    <mergeCell ref="P231:S231"/>
    <mergeCell ref="U231:X231"/>
    <mergeCell ref="AA231:AD231"/>
    <mergeCell ref="AF231:AI231"/>
    <mergeCell ref="AK231:AN231"/>
  </mergeCells>
  <phoneticPr fontId="9"/>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ColWidth="10" defaultRowHeight="19.2" x14ac:dyDescent="0.2"/>
  <cols>
    <col min="1" max="1" width="1.77734375" style="202" customWidth="1"/>
    <col min="2" max="2" width="6.21875" style="201" customWidth="1"/>
    <col min="3" max="3" width="11.77734375" style="201" customWidth="1"/>
    <col min="4" max="4" width="11.77734375" style="201" hidden="1" customWidth="1"/>
    <col min="5" max="5" width="3.77734375" style="201" bestFit="1" customWidth="1"/>
    <col min="6" max="6" width="17.33203125" style="202" customWidth="1"/>
    <col min="7" max="7" width="3.77734375" style="202" bestFit="1" customWidth="1"/>
    <col min="8" max="8" width="17.33203125" style="202" customWidth="1"/>
    <col min="9" max="9" width="3.77734375" style="202" bestFit="1" customWidth="1"/>
    <col min="10" max="10" width="17.33203125" style="201" customWidth="1"/>
    <col min="11" max="11" width="3.77734375" style="202" bestFit="1" customWidth="1"/>
    <col min="12" max="12" width="17.33203125" style="202" customWidth="1"/>
    <col min="13" max="13" width="3.77734375" style="202" customWidth="1"/>
    <col min="14" max="14" width="56.21875" style="202" customWidth="1"/>
    <col min="15" max="16384" width="10" style="202"/>
  </cols>
  <sheetData>
    <row r="1" spans="2:14" x14ac:dyDescent="0.2">
      <c r="B1" s="200" t="s">
        <v>288</v>
      </c>
    </row>
    <row r="2" spans="2:14" x14ac:dyDescent="0.2">
      <c r="B2" s="203" t="s">
        <v>289</v>
      </c>
      <c r="F2" s="204"/>
      <c r="G2" s="205"/>
      <c r="H2" s="205"/>
      <c r="I2" s="205"/>
      <c r="J2" s="206"/>
      <c r="K2" s="205"/>
      <c r="L2" s="205"/>
    </row>
    <row r="3" spans="2:14" x14ac:dyDescent="0.2">
      <c r="B3" s="204" t="s">
        <v>290</v>
      </c>
      <c r="F3" s="206" t="s">
        <v>291</v>
      </c>
      <c r="G3" s="205"/>
      <c r="H3" s="205"/>
      <c r="I3" s="205"/>
      <c r="J3" s="206"/>
      <c r="K3" s="205"/>
      <c r="L3" s="205"/>
    </row>
    <row r="4" spans="2:14" x14ac:dyDescent="0.2">
      <c r="B4" s="203"/>
      <c r="F4" s="730" t="s">
        <v>292</v>
      </c>
      <c r="G4" s="730"/>
      <c r="H4" s="730"/>
      <c r="I4" s="730"/>
      <c r="J4" s="730"/>
      <c r="K4" s="730"/>
      <c r="L4" s="730"/>
      <c r="N4" s="730" t="s">
        <v>293</v>
      </c>
    </row>
    <row r="5" spans="2:14" x14ac:dyDescent="0.2">
      <c r="B5" s="201" t="s">
        <v>181</v>
      </c>
      <c r="C5" s="201" t="s">
        <v>270</v>
      </c>
      <c r="F5" s="201" t="s">
        <v>294</v>
      </c>
      <c r="G5" s="201"/>
      <c r="H5" s="201" t="s">
        <v>295</v>
      </c>
      <c r="J5" s="201" t="s">
        <v>296</v>
      </c>
      <c r="L5" s="201" t="s">
        <v>292</v>
      </c>
      <c r="N5" s="730"/>
    </row>
    <row r="6" spans="2:14" x14ac:dyDescent="0.2">
      <c r="B6" s="207">
        <v>1</v>
      </c>
      <c r="C6" s="208" t="s">
        <v>220</v>
      </c>
      <c r="D6" s="209" t="str">
        <f>C6</f>
        <v>a</v>
      </c>
      <c r="E6" s="207" t="s">
        <v>297</v>
      </c>
      <c r="F6" s="210">
        <v>0.29166666666666669</v>
      </c>
      <c r="G6" s="207" t="s">
        <v>298</v>
      </c>
      <c r="H6" s="210">
        <v>0.66666666666666663</v>
      </c>
      <c r="I6" s="211" t="s">
        <v>299</v>
      </c>
      <c r="J6" s="210">
        <v>4.1666666666666664E-2</v>
      </c>
      <c r="K6" s="212" t="s">
        <v>161</v>
      </c>
      <c r="L6" s="213">
        <f>IF(OR(F6="",H6=""),"",(H6+IF(F6&gt;H6,1,0)-F6-J6)*24)</f>
        <v>7.9999999999999982</v>
      </c>
      <c r="N6" s="214"/>
    </row>
    <row r="7" spans="2:14" x14ac:dyDescent="0.2">
      <c r="B7" s="207">
        <v>2</v>
      </c>
      <c r="C7" s="208" t="s">
        <v>199</v>
      </c>
      <c r="D7" s="209" t="str">
        <f t="shared" ref="D7:D38" si="0">C7</f>
        <v>b</v>
      </c>
      <c r="E7" s="207" t="s">
        <v>297</v>
      </c>
      <c r="F7" s="210">
        <v>0.375</v>
      </c>
      <c r="G7" s="207" t="s">
        <v>298</v>
      </c>
      <c r="H7" s="210">
        <v>0.75</v>
      </c>
      <c r="I7" s="211" t="s">
        <v>299</v>
      </c>
      <c r="J7" s="210">
        <v>4.1666666666666664E-2</v>
      </c>
      <c r="K7" s="212" t="s">
        <v>161</v>
      </c>
      <c r="L7" s="213">
        <f>IF(OR(F7="",H7=""),"",(H7+IF(F7&gt;H7,1,0)-F7-J7)*24)</f>
        <v>8</v>
      </c>
      <c r="N7" s="214"/>
    </row>
    <row r="8" spans="2:14" x14ac:dyDescent="0.2">
      <c r="B8" s="207">
        <v>3</v>
      </c>
      <c r="C8" s="208" t="s">
        <v>300</v>
      </c>
      <c r="D8" s="209" t="str">
        <f t="shared" si="0"/>
        <v>c</v>
      </c>
      <c r="E8" s="207" t="s">
        <v>297</v>
      </c>
      <c r="F8" s="210">
        <v>0.41666666666666669</v>
      </c>
      <c r="G8" s="207" t="s">
        <v>298</v>
      </c>
      <c r="H8" s="210">
        <v>0.79166666666666663</v>
      </c>
      <c r="I8" s="211" t="s">
        <v>299</v>
      </c>
      <c r="J8" s="210">
        <v>4.1666666666666664E-2</v>
      </c>
      <c r="K8" s="212" t="s">
        <v>161</v>
      </c>
      <c r="L8" s="213">
        <f>IF(OR(F8="",H8=""),"",(H8+IF(F8&gt;H8,1,0)-F8-J8)*24)</f>
        <v>7.9999999999999982</v>
      </c>
      <c r="N8" s="214"/>
    </row>
    <row r="9" spans="2:14" x14ac:dyDescent="0.2">
      <c r="B9" s="207">
        <v>4</v>
      </c>
      <c r="C9" s="208" t="s">
        <v>221</v>
      </c>
      <c r="D9" s="209" t="str">
        <f t="shared" si="0"/>
        <v>d</v>
      </c>
      <c r="E9" s="207" t="s">
        <v>297</v>
      </c>
      <c r="F9" s="210">
        <v>0.5</v>
      </c>
      <c r="G9" s="207" t="s">
        <v>298</v>
      </c>
      <c r="H9" s="210">
        <v>0.875</v>
      </c>
      <c r="I9" s="211" t="s">
        <v>299</v>
      </c>
      <c r="J9" s="210">
        <v>4.1666666666666664E-2</v>
      </c>
      <c r="K9" s="212" t="s">
        <v>161</v>
      </c>
      <c r="L9" s="213">
        <f>IF(OR(F9="",H9=""),"",(H9+IF(F9&gt;H9,1,0)-F9-J9)*24)</f>
        <v>8</v>
      </c>
      <c r="N9" s="214"/>
    </row>
    <row r="10" spans="2:14" x14ac:dyDescent="0.2">
      <c r="B10" s="207">
        <v>5</v>
      </c>
      <c r="C10" s="208" t="s">
        <v>222</v>
      </c>
      <c r="D10" s="209" t="str">
        <f t="shared" si="0"/>
        <v>e</v>
      </c>
      <c r="E10" s="207" t="s">
        <v>297</v>
      </c>
      <c r="F10" s="210">
        <v>0.375</v>
      </c>
      <c r="G10" s="207" t="s">
        <v>298</v>
      </c>
      <c r="H10" s="210">
        <v>0.54166666666666663</v>
      </c>
      <c r="I10" s="211" t="s">
        <v>299</v>
      </c>
      <c r="J10" s="210">
        <v>0</v>
      </c>
      <c r="K10" s="212" t="s">
        <v>161</v>
      </c>
      <c r="L10" s="213">
        <f t="shared" ref="L10:L22" si="1">IF(OR(F10="",H10=""),"",(H10+IF(F10&gt;H10,1,0)-F10-J10)*24)</f>
        <v>3.9999999999999991</v>
      </c>
      <c r="N10" s="214"/>
    </row>
    <row r="11" spans="2:14" x14ac:dyDescent="0.2">
      <c r="B11" s="207">
        <v>6</v>
      </c>
      <c r="C11" s="208" t="s">
        <v>212</v>
      </c>
      <c r="D11" s="209" t="str">
        <f t="shared" si="0"/>
        <v>f</v>
      </c>
      <c r="E11" s="207" t="s">
        <v>297</v>
      </c>
      <c r="F11" s="210">
        <v>0.54166666666666663</v>
      </c>
      <c r="G11" s="207" t="s">
        <v>298</v>
      </c>
      <c r="H11" s="210">
        <v>0.77083333333333337</v>
      </c>
      <c r="I11" s="211" t="s">
        <v>299</v>
      </c>
      <c r="J11" s="210">
        <v>0</v>
      </c>
      <c r="K11" s="212" t="s">
        <v>161</v>
      </c>
      <c r="L11" s="213">
        <f>IF(OR(F11="",H11=""),"",(H11+IF(F11&gt;H11,1,0)-F11-J11)*24)</f>
        <v>5.5000000000000018</v>
      </c>
      <c r="N11" s="214"/>
    </row>
    <row r="12" spans="2:14" x14ac:dyDescent="0.2">
      <c r="B12" s="207">
        <v>7</v>
      </c>
      <c r="C12" s="208" t="s">
        <v>301</v>
      </c>
      <c r="D12" s="209" t="str">
        <f t="shared" si="0"/>
        <v>g</v>
      </c>
      <c r="E12" s="207" t="s">
        <v>297</v>
      </c>
      <c r="F12" s="210">
        <v>0.58333333333333337</v>
      </c>
      <c r="G12" s="207" t="s">
        <v>298</v>
      </c>
      <c r="H12" s="210">
        <v>0.83333333333333337</v>
      </c>
      <c r="I12" s="211" t="s">
        <v>299</v>
      </c>
      <c r="J12" s="210">
        <v>0</v>
      </c>
      <c r="K12" s="212" t="s">
        <v>161</v>
      </c>
      <c r="L12" s="213">
        <f t="shared" si="1"/>
        <v>6</v>
      </c>
      <c r="N12" s="214"/>
    </row>
    <row r="13" spans="2:14" x14ac:dyDescent="0.2">
      <c r="B13" s="207">
        <v>8</v>
      </c>
      <c r="C13" s="208" t="s">
        <v>218</v>
      </c>
      <c r="D13" s="209" t="str">
        <f t="shared" si="0"/>
        <v>h</v>
      </c>
      <c r="E13" s="207" t="s">
        <v>297</v>
      </c>
      <c r="F13" s="210">
        <v>0.66666666666666663</v>
      </c>
      <c r="G13" s="207" t="s">
        <v>298</v>
      </c>
      <c r="H13" s="210">
        <v>0</v>
      </c>
      <c r="I13" s="211" t="s">
        <v>299</v>
      </c>
      <c r="J13" s="210">
        <v>2.0833333333333332E-2</v>
      </c>
      <c r="K13" s="212" t="s">
        <v>161</v>
      </c>
      <c r="L13" s="213">
        <f t="shared" si="1"/>
        <v>7.5000000000000018</v>
      </c>
      <c r="N13" s="214" t="s">
        <v>302</v>
      </c>
    </row>
    <row r="14" spans="2:14" x14ac:dyDescent="0.2">
      <c r="B14" s="207">
        <v>9</v>
      </c>
      <c r="C14" s="208" t="s">
        <v>219</v>
      </c>
      <c r="D14" s="209" t="str">
        <f t="shared" si="0"/>
        <v>i</v>
      </c>
      <c r="E14" s="207" t="s">
        <v>297</v>
      </c>
      <c r="F14" s="210">
        <v>0</v>
      </c>
      <c r="G14" s="207" t="s">
        <v>298</v>
      </c>
      <c r="H14" s="210">
        <v>0.375</v>
      </c>
      <c r="I14" s="211" t="s">
        <v>299</v>
      </c>
      <c r="J14" s="210">
        <v>2.0833333333333332E-2</v>
      </c>
      <c r="K14" s="212" t="s">
        <v>161</v>
      </c>
      <c r="L14" s="213">
        <f t="shared" si="1"/>
        <v>8.5</v>
      </c>
      <c r="N14" s="214" t="s">
        <v>303</v>
      </c>
    </row>
    <row r="15" spans="2:14" x14ac:dyDescent="0.2">
      <c r="B15" s="207">
        <v>10</v>
      </c>
      <c r="C15" s="208" t="s">
        <v>304</v>
      </c>
      <c r="D15" s="209" t="str">
        <f t="shared" si="0"/>
        <v>j</v>
      </c>
      <c r="E15" s="207" t="s">
        <v>297</v>
      </c>
      <c r="F15" s="210"/>
      <c r="G15" s="207" t="s">
        <v>298</v>
      </c>
      <c r="H15" s="210"/>
      <c r="I15" s="211" t="s">
        <v>299</v>
      </c>
      <c r="J15" s="210">
        <v>0</v>
      </c>
      <c r="K15" s="212" t="s">
        <v>161</v>
      </c>
      <c r="L15" s="213" t="str">
        <f t="shared" si="1"/>
        <v/>
      </c>
      <c r="N15" s="214"/>
    </row>
    <row r="16" spans="2:14" x14ac:dyDescent="0.2">
      <c r="B16" s="207">
        <v>11</v>
      </c>
      <c r="C16" s="208" t="s">
        <v>305</v>
      </c>
      <c r="D16" s="209" t="str">
        <f t="shared" si="0"/>
        <v>k</v>
      </c>
      <c r="E16" s="207" t="s">
        <v>297</v>
      </c>
      <c r="F16" s="210"/>
      <c r="G16" s="207" t="s">
        <v>298</v>
      </c>
      <c r="H16" s="210"/>
      <c r="I16" s="211" t="s">
        <v>299</v>
      </c>
      <c r="J16" s="210">
        <v>0</v>
      </c>
      <c r="K16" s="212" t="s">
        <v>161</v>
      </c>
      <c r="L16" s="213" t="str">
        <f t="shared" si="1"/>
        <v/>
      </c>
      <c r="N16" s="214"/>
    </row>
    <row r="17" spans="2:14" x14ac:dyDescent="0.2">
      <c r="B17" s="207">
        <v>12</v>
      </c>
      <c r="C17" s="208" t="s">
        <v>306</v>
      </c>
      <c r="D17" s="209" t="str">
        <f t="shared" si="0"/>
        <v>l</v>
      </c>
      <c r="E17" s="207" t="s">
        <v>297</v>
      </c>
      <c r="F17" s="210"/>
      <c r="G17" s="207" t="s">
        <v>298</v>
      </c>
      <c r="H17" s="210"/>
      <c r="I17" s="211" t="s">
        <v>299</v>
      </c>
      <c r="J17" s="210">
        <v>0</v>
      </c>
      <c r="K17" s="212" t="s">
        <v>161</v>
      </c>
      <c r="L17" s="213" t="str">
        <f t="shared" si="1"/>
        <v/>
      </c>
      <c r="N17" s="214"/>
    </row>
    <row r="18" spans="2:14" x14ac:dyDescent="0.2">
      <c r="B18" s="207">
        <v>13</v>
      </c>
      <c r="C18" s="208" t="s">
        <v>307</v>
      </c>
      <c r="D18" s="209" t="str">
        <f t="shared" si="0"/>
        <v>m</v>
      </c>
      <c r="E18" s="207" t="s">
        <v>297</v>
      </c>
      <c r="F18" s="210"/>
      <c r="G18" s="207" t="s">
        <v>298</v>
      </c>
      <c r="H18" s="210"/>
      <c r="I18" s="211" t="s">
        <v>299</v>
      </c>
      <c r="J18" s="210">
        <v>0</v>
      </c>
      <c r="K18" s="212" t="s">
        <v>161</v>
      </c>
      <c r="L18" s="213" t="str">
        <f t="shared" si="1"/>
        <v/>
      </c>
      <c r="N18" s="214"/>
    </row>
    <row r="19" spans="2:14" x14ac:dyDescent="0.2">
      <c r="B19" s="207">
        <v>14</v>
      </c>
      <c r="C19" s="208" t="s">
        <v>308</v>
      </c>
      <c r="D19" s="209" t="str">
        <f t="shared" si="0"/>
        <v>n</v>
      </c>
      <c r="E19" s="207" t="s">
        <v>297</v>
      </c>
      <c r="F19" s="210"/>
      <c r="G19" s="207" t="s">
        <v>298</v>
      </c>
      <c r="H19" s="210"/>
      <c r="I19" s="211" t="s">
        <v>299</v>
      </c>
      <c r="J19" s="210">
        <v>0</v>
      </c>
      <c r="K19" s="212" t="s">
        <v>161</v>
      </c>
      <c r="L19" s="213" t="str">
        <f t="shared" si="1"/>
        <v/>
      </c>
      <c r="N19" s="214"/>
    </row>
    <row r="20" spans="2:14" x14ac:dyDescent="0.2">
      <c r="B20" s="207">
        <v>15</v>
      </c>
      <c r="C20" s="208" t="s">
        <v>309</v>
      </c>
      <c r="D20" s="209" t="str">
        <f t="shared" si="0"/>
        <v>o</v>
      </c>
      <c r="E20" s="207" t="s">
        <v>297</v>
      </c>
      <c r="F20" s="210"/>
      <c r="G20" s="207" t="s">
        <v>298</v>
      </c>
      <c r="H20" s="210"/>
      <c r="I20" s="211" t="s">
        <v>299</v>
      </c>
      <c r="J20" s="210">
        <v>0</v>
      </c>
      <c r="K20" s="212" t="s">
        <v>161</v>
      </c>
      <c r="L20" s="213" t="str">
        <f t="shared" si="1"/>
        <v/>
      </c>
      <c r="N20" s="214"/>
    </row>
    <row r="21" spans="2:14" x14ac:dyDescent="0.2">
      <c r="B21" s="207">
        <v>16</v>
      </c>
      <c r="C21" s="208" t="s">
        <v>310</v>
      </c>
      <c r="D21" s="209" t="str">
        <f t="shared" si="0"/>
        <v>p</v>
      </c>
      <c r="E21" s="207" t="s">
        <v>297</v>
      </c>
      <c r="F21" s="210"/>
      <c r="G21" s="207" t="s">
        <v>298</v>
      </c>
      <c r="H21" s="210"/>
      <c r="I21" s="211" t="s">
        <v>299</v>
      </c>
      <c r="J21" s="210">
        <v>0</v>
      </c>
      <c r="K21" s="212" t="s">
        <v>161</v>
      </c>
      <c r="L21" s="213" t="str">
        <f t="shared" si="1"/>
        <v/>
      </c>
      <c r="N21" s="214"/>
    </row>
    <row r="22" spans="2:14" x14ac:dyDescent="0.2">
      <c r="B22" s="207">
        <v>17</v>
      </c>
      <c r="C22" s="208" t="s">
        <v>311</v>
      </c>
      <c r="D22" s="209" t="str">
        <f t="shared" si="0"/>
        <v>q</v>
      </c>
      <c r="E22" s="207" t="s">
        <v>297</v>
      </c>
      <c r="F22" s="210"/>
      <c r="G22" s="207" t="s">
        <v>298</v>
      </c>
      <c r="H22" s="210"/>
      <c r="I22" s="211" t="s">
        <v>299</v>
      </c>
      <c r="J22" s="210">
        <v>0</v>
      </c>
      <c r="K22" s="212" t="s">
        <v>161</v>
      </c>
      <c r="L22" s="213" t="str">
        <f t="shared" si="1"/>
        <v/>
      </c>
      <c r="N22" s="214"/>
    </row>
    <row r="23" spans="2:14" x14ac:dyDescent="0.2">
      <c r="B23" s="207">
        <v>18</v>
      </c>
      <c r="C23" s="208" t="s">
        <v>312</v>
      </c>
      <c r="D23" s="209" t="str">
        <f t="shared" si="0"/>
        <v>r</v>
      </c>
      <c r="E23" s="207" t="s">
        <v>297</v>
      </c>
      <c r="F23" s="215"/>
      <c r="G23" s="207" t="s">
        <v>298</v>
      </c>
      <c r="H23" s="215"/>
      <c r="I23" s="211" t="s">
        <v>299</v>
      </c>
      <c r="J23" s="215"/>
      <c r="K23" s="212" t="s">
        <v>161</v>
      </c>
      <c r="L23" s="208">
        <v>1</v>
      </c>
      <c r="N23" s="214"/>
    </row>
    <row r="24" spans="2:14" x14ac:dyDescent="0.2">
      <c r="B24" s="207">
        <v>19</v>
      </c>
      <c r="C24" s="208" t="s">
        <v>313</v>
      </c>
      <c r="D24" s="209" t="str">
        <f t="shared" si="0"/>
        <v>s</v>
      </c>
      <c r="E24" s="207" t="s">
        <v>297</v>
      </c>
      <c r="F24" s="215"/>
      <c r="G24" s="207" t="s">
        <v>298</v>
      </c>
      <c r="H24" s="215"/>
      <c r="I24" s="211" t="s">
        <v>299</v>
      </c>
      <c r="J24" s="215"/>
      <c r="K24" s="212" t="s">
        <v>161</v>
      </c>
      <c r="L24" s="208">
        <v>2</v>
      </c>
      <c r="N24" s="214"/>
    </row>
    <row r="25" spans="2:14" x14ac:dyDescent="0.2">
      <c r="B25" s="207">
        <v>20</v>
      </c>
      <c r="C25" s="208" t="s">
        <v>314</v>
      </c>
      <c r="D25" s="209" t="str">
        <f t="shared" si="0"/>
        <v>t</v>
      </c>
      <c r="E25" s="207" t="s">
        <v>297</v>
      </c>
      <c r="F25" s="215"/>
      <c r="G25" s="207" t="s">
        <v>298</v>
      </c>
      <c r="H25" s="215"/>
      <c r="I25" s="211" t="s">
        <v>299</v>
      </c>
      <c r="J25" s="215"/>
      <c r="K25" s="212" t="s">
        <v>161</v>
      </c>
      <c r="L25" s="208">
        <v>3</v>
      </c>
      <c r="N25" s="214"/>
    </row>
    <row r="26" spans="2:14" x14ac:dyDescent="0.2">
      <c r="B26" s="207">
        <v>21</v>
      </c>
      <c r="C26" s="208" t="s">
        <v>315</v>
      </c>
      <c r="D26" s="209" t="str">
        <f t="shared" si="0"/>
        <v>u</v>
      </c>
      <c r="E26" s="207" t="s">
        <v>297</v>
      </c>
      <c r="F26" s="215"/>
      <c r="G26" s="207" t="s">
        <v>298</v>
      </c>
      <c r="H26" s="215"/>
      <c r="I26" s="211" t="s">
        <v>299</v>
      </c>
      <c r="J26" s="215"/>
      <c r="K26" s="212" t="s">
        <v>161</v>
      </c>
      <c r="L26" s="208">
        <v>4</v>
      </c>
      <c r="N26" s="214"/>
    </row>
    <row r="27" spans="2:14" x14ac:dyDescent="0.2">
      <c r="B27" s="207">
        <v>22</v>
      </c>
      <c r="C27" s="208" t="s">
        <v>316</v>
      </c>
      <c r="D27" s="209" t="str">
        <f t="shared" si="0"/>
        <v>v</v>
      </c>
      <c r="E27" s="207" t="s">
        <v>297</v>
      </c>
      <c r="F27" s="215"/>
      <c r="G27" s="207" t="s">
        <v>298</v>
      </c>
      <c r="H27" s="215"/>
      <c r="I27" s="211" t="s">
        <v>299</v>
      </c>
      <c r="J27" s="215"/>
      <c r="K27" s="212" t="s">
        <v>161</v>
      </c>
      <c r="L27" s="208">
        <v>5</v>
      </c>
      <c r="N27" s="214"/>
    </row>
    <row r="28" spans="2:14" x14ac:dyDescent="0.2">
      <c r="B28" s="207">
        <v>23</v>
      </c>
      <c r="C28" s="208" t="s">
        <v>317</v>
      </c>
      <c r="D28" s="209" t="str">
        <f t="shared" si="0"/>
        <v>w</v>
      </c>
      <c r="E28" s="207" t="s">
        <v>297</v>
      </c>
      <c r="F28" s="215"/>
      <c r="G28" s="207" t="s">
        <v>298</v>
      </c>
      <c r="H28" s="215"/>
      <c r="I28" s="211" t="s">
        <v>299</v>
      </c>
      <c r="J28" s="215"/>
      <c r="K28" s="212" t="s">
        <v>161</v>
      </c>
      <c r="L28" s="208">
        <v>6</v>
      </c>
      <c r="N28" s="214"/>
    </row>
    <row r="29" spans="2:14" x14ac:dyDescent="0.2">
      <c r="B29" s="207">
        <v>24</v>
      </c>
      <c r="C29" s="208" t="s">
        <v>318</v>
      </c>
      <c r="D29" s="209" t="str">
        <f t="shared" si="0"/>
        <v>x</v>
      </c>
      <c r="E29" s="207" t="s">
        <v>297</v>
      </c>
      <c r="F29" s="215"/>
      <c r="G29" s="207" t="s">
        <v>298</v>
      </c>
      <c r="H29" s="215"/>
      <c r="I29" s="211" t="s">
        <v>299</v>
      </c>
      <c r="J29" s="215"/>
      <c r="K29" s="212" t="s">
        <v>161</v>
      </c>
      <c r="L29" s="208">
        <v>7</v>
      </c>
      <c r="N29" s="214"/>
    </row>
    <row r="30" spans="2:14" x14ac:dyDescent="0.2">
      <c r="B30" s="207">
        <v>25</v>
      </c>
      <c r="C30" s="208" t="s">
        <v>319</v>
      </c>
      <c r="D30" s="209" t="str">
        <f t="shared" si="0"/>
        <v>y</v>
      </c>
      <c r="E30" s="207" t="s">
        <v>297</v>
      </c>
      <c r="F30" s="215"/>
      <c r="G30" s="207" t="s">
        <v>298</v>
      </c>
      <c r="H30" s="215"/>
      <c r="I30" s="211" t="s">
        <v>299</v>
      </c>
      <c r="J30" s="215"/>
      <c r="K30" s="212" t="s">
        <v>161</v>
      </c>
      <c r="L30" s="208">
        <v>8</v>
      </c>
      <c r="N30" s="214"/>
    </row>
    <row r="31" spans="2:14" x14ac:dyDescent="0.2">
      <c r="B31" s="207">
        <v>26</v>
      </c>
      <c r="C31" s="208" t="s">
        <v>320</v>
      </c>
      <c r="D31" s="209" t="str">
        <f t="shared" si="0"/>
        <v>z</v>
      </c>
      <c r="E31" s="207" t="s">
        <v>297</v>
      </c>
      <c r="F31" s="215"/>
      <c r="G31" s="207" t="s">
        <v>298</v>
      </c>
      <c r="H31" s="215"/>
      <c r="I31" s="211" t="s">
        <v>299</v>
      </c>
      <c r="J31" s="215"/>
      <c r="K31" s="212" t="s">
        <v>161</v>
      </c>
      <c r="L31" s="208">
        <v>1</v>
      </c>
      <c r="N31" s="214"/>
    </row>
    <row r="32" spans="2:14" x14ac:dyDescent="0.2">
      <c r="B32" s="207">
        <v>27</v>
      </c>
      <c r="C32" s="208" t="s">
        <v>318</v>
      </c>
      <c r="D32" s="209" t="str">
        <f t="shared" si="0"/>
        <v>x</v>
      </c>
      <c r="E32" s="207" t="s">
        <v>297</v>
      </c>
      <c r="F32" s="215"/>
      <c r="G32" s="207" t="s">
        <v>298</v>
      </c>
      <c r="H32" s="215"/>
      <c r="I32" s="211" t="s">
        <v>299</v>
      </c>
      <c r="J32" s="215"/>
      <c r="K32" s="212" t="s">
        <v>161</v>
      </c>
      <c r="L32" s="208">
        <v>2</v>
      </c>
      <c r="N32" s="214"/>
    </row>
    <row r="33" spans="2:14" x14ac:dyDescent="0.2">
      <c r="B33" s="207">
        <v>28</v>
      </c>
      <c r="C33" s="208" t="s">
        <v>321</v>
      </c>
      <c r="D33" s="209" t="str">
        <f t="shared" si="0"/>
        <v>aa</v>
      </c>
      <c r="E33" s="207" t="s">
        <v>297</v>
      </c>
      <c r="F33" s="215"/>
      <c r="G33" s="207" t="s">
        <v>298</v>
      </c>
      <c r="H33" s="215"/>
      <c r="I33" s="211" t="s">
        <v>299</v>
      </c>
      <c r="J33" s="215"/>
      <c r="K33" s="212" t="s">
        <v>161</v>
      </c>
      <c r="L33" s="208">
        <v>3</v>
      </c>
      <c r="N33" s="214"/>
    </row>
    <row r="34" spans="2:14" x14ac:dyDescent="0.2">
      <c r="B34" s="207">
        <v>29</v>
      </c>
      <c r="C34" s="208" t="s">
        <v>322</v>
      </c>
      <c r="D34" s="209" t="str">
        <f t="shared" si="0"/>
        <v>ab</v>
      </c>
      <c r="E34" s="207" t="s">
        <v>297</v>
      </c>
      <c r="F34" s="215"/>
      <c r="G34" s="207" t="s">
        <v>298</v>
      </c>
      <c r="H34" s="215"/>
      <c r="I34" s="211" t="s">
        <v>299</v>
      </c>
      <c r="J34" s="215"/>
      <c r="K34" s="212" t="s">
        <v>161</v>
      </c>
      <c r="L34" s="208">
        <v>4</v>
      </c>
      <c r="N34" s="214"/>
    </row>
    <row r="35" spans="2:14" x14ac:dyDescent="0.2">
      <c r="B35" s="207">
        <v>30</v>
      </c>
      <c r="C35" s="208" t="s">
        <v>323</v>
      </c>
      <c r="D35" s="209" t="str">
        <f t="shared" si="0"/>
        <v>ac</v>
      </c>
      <c r="E35" s="207" t="s">
        <v>297</v>
      </c>
      <c r="F35" s="215"/>
      <c r="G35" s="207" t="s">
        <v>298</v>
      </c>
      <c r="H35" s="215"/>
      <c r="I35" s="211" t="s">
        <v>299</v>
      </c>
      <c r="J35" s="215"/>
      <c r="K35" s="212" t="s">
        <v>161</v>
      </c>
      <c r="L35" s="208">
        <v>5</v>
      </c>
      <c r="N35" s="214"/>
    </row>
    <row r="36" spans="2:14" x14ac:dyDescent="0.2">
      <c r="B36" s="207">
        <v>31</v>
      </c>
      <c r="C36" s="208" t="s">
        <v>324</v>
      </c>
      <c r="D36" s="209" t="str">
        <f t="shared" si="0"/>
        <v>ad</v>
      </c>
      <c r="E36" s="207" t="s">
        <v>297</v>
      </c>
      <c r="F36" s="215"/>
      <c r="G36" s="207" t="s">
        <v>298</v>
      </c>
      <c r="H36" s="215"/>
      <c r="I36" s="211" t="s">
        <v>299</v>
      </c>
      <c r="J36" s="215"/>
      <c r="K36" s="212" t="s">
        <v>161</v>
      </c>
      <c r="L36" s="208">
        <v>6</v>
      </c>
      <c r="N36" s="214"/>
    </row>
    <row r="37" spans="2:14" x14ac:dyDescent="0.2">
      <c r="B37" s="207">
        <v>32</v>
      </c>
      <c r="C37" s="208" t="s">
        <v>325</v>
      </c>
      <c r="D37" s="209" t="str">
        <f t="shared" si="0"/>
        <v>ae</v>
      </c>
      <c r="E37" s="207" t="s">
        <v>297</v>
      </c>
      <c r="F37" s="215"/>
      <c r="G37" s="207" t="s">
        <v>298</v>
      </c>
      <c r="H37" s="215"/>
      <c r="I37" s="211" t="s">
        <v>299</v>
      </c>
      <c r="J37" s="215"/>
      <c r="K37" s="212" t="s">
        <v>161</v>
      </c>
      <c r="L37" s="208">
        <v>7</v>
      </c>
      <c r="N37" s="214"/>
    </row>
    <row r="38" spans="2:14" x14ac:dyDescent="0.2">
      <c r="B38" s="207">
        <v>33</v>
      </c>
      <c r="C38" s="208" t="s">
        <v>326</v>
      </c>
      <c r="D38" s="209" t="str">
        <f t="shared" si="0"/>
        <v>af</v>
      </c>
      <c r="E38" s="207" t="s">
        <v>297</v>
      </c>
      <c r="F38" s="215"/>
      <c r="G38" s="207" t="s">
        <v>298</v>
      </c>
      <c r="H38" s="215"/>
      <c r="I38" s="211" t="s">
        <v>299</v>
      </c>
      <c r="J38" s="215"/>
      <c r="K38" s="212" t="s">
        <v>161</v>
      </c>
      <c r="L38" s="208">
        <v>8</v>
      </c>
      <c r="N38" s="214"/>
    </row>
    <row r="39" spans="2:14" x14ac:dyDescent="0.2">
      <c r="B39" s="207">
        <v>34</v>
      </c>
      <c r="C39" s="216" t="s">
        <v>327</v>
      </c>
      <c r="D39" s="209"/>
      <c r="E39" s="207" t="s">
        <v>297</v>
      </c>
      <c r="F39" s="210">
        <v>0.29166666666666669</v>
      </c>
      <c r="G39" s="207" t="s">
        <v>298</v>
      </c>
      <c r="H39" s="210">
        <v>0.39583333333333331</v>
      </c>
      <c r="I39" s="211" t="s">
        <v>299</v>
      </c>
      <c r="J39" s="210">
        <v>0</v>
      </c>
      <c r="K39" s="212" t="s">
        <v>161</v>
      </c>
      <c r="L39" s="213">
        <f t="shared" ref="L39:L40" si="2">IF(OR(F39="",H39=""),"",(H39+IF(F39&gt;H39,1,0)-F39-J39)*24)</f>
        <v>2.4999999999999991</v>
      </c>
      <c r="N39" s="214"/>
    </row>
    <row r="40" spans="2:14" x14ac:dyDescent="0.2">
      <c r="B40" s="207"/>
      <c r="C40" s="217" t="s">
        <v>267</v>
      </c>
      <c r="D40" s="209"/>
      <c r="E40" s="207" t="s">
        <v>297</v>
      </c>
      <c r="F40" s="210">
        <v>0.6875</v>
      </c>
      <c r="G40" s="207" t="s">
        <v>298</v>
      </c>
      <c r="H40" s="210">
        <v>0.83333333333333337</v>
      </c>
      <c r="I40" s="211" t="s">
        <v>299</v>
      </c>
      <c r="J40" s="210">
        <v>0</v>
      </c>
      <c r="K40" s="212" t="s">
        <v>161</v>
      </c>
      <c r="L40" s="213">
        <f t="shared" si="2"/>
        <v>3.5000000000000009</v>
      </c>
      <c r="N40" s="214"/>
    </row>
    <row r="41" spans="2:14" x14ac:dyDescent="0.2">
      <c r="B41" s="207"/>
      <c r="C41" s="218" t="s">
        <v>267</v>
      </c>
      <c r="D41" s="209" t="str">
        <f>C39</f>
        <v>ag</v>
      </c>
      <c r="E41" s="207" t="s">
        <v>297</v>
      </c>
      <c r="F41" s="210" t="s">
        <v>267</v>
      </c>
      <c r="G41" s="207" t="s">
        <v>298</v>
      </c>
      <c r="H41" s="210" t="s">
        <v>267</v>
      </c>
      <c r="I41" s="211" t="s">
        <v>299</v>
      </c>
      <c r="J41" s="210" t="s">
        <v>267</v>
      </c>
      <c r="K41" s="212" t="s">
        <v>161</v>
      </c>
      <c r="L41" s="213">
        <f>IF(OR(L39="",L40=""),"",L39+L40)</f>
        <v>6</v>
      </c>
      <c r="N41" s="214" t="s">
        <v>328</v>
      </c>
    </row>
    <row r="42" spans="2:14" x14ac:dyDescent="0.2">
      <c r="B42" s="207"/>
      <c r="C42" s="216" t="s">
        <v>329</v>
      </c>
      <c r="D42" s="209"/>
      <c r="E42" s="207" t="s">
        <v>297</v>
      </c>
      <c r="F42" s="210"/>
      <c r="G42" s="207" t="s">
        <v>298</v>
      </c>
      <c r="H42" s="210"/>
      <c r="I42" s="211" t="s">
        <v>299</v>
      </c>
      <c r="J42" s="210">
        <v>0</v>
      </c>
      <c r="K42" s="212" t="s">
        <v>161</v>
      </c>
      <c r="L42" s="213" t="str">
        <f t="shared" ref="L42:L43" si="3">IF(OR(F42="",H42=""),"",(H42+IF(F42&gt;H42,1,0)-F42-J42)*24)</f>
        <v/>
      </c>
      <c r="N42" s="214"/>
    </row>
    <row r="43" spans="2:14" x14ac:dyDescent="0.2">
      <c r="B43" s="207">
        <v>35</v>
      </c>
      <c r="C43" s="217" t="s">
        <v>267</v>
      </c>
      <c r="D43" s="209"/>
      <c r="E43" s="207" t="s">
        <v>297</v>
      </c>
      <c r="F43" s="210"/>
      <c r="G43" s="207" t="s">
        <v>298</v>
      </c>
      <c r="H43" s="210"/>
      <c r="I43" s="211" t="s">
        <v>299</v>
      </c>
      <c r="J43" s="210">
        <v>0</v>
      </c>
      <c r="K43" s="212" t="s">
        <v>161</v>
      </c>
      <c r="L43" s="213" t="str">
        <f t="shared" si="3"/>
        <v/>
      </c>
      <c r="N43" s="214"/>
    </row>
    <row r="44" spans="2:14" x14ac:dyDescent="0.2">
      <c r="B44" s="207"/>
      <c r="C44" s="218" t="s">
        <v>267</v>
      </c>
      <c r="D44" s="209" t="str">
        <f>C42</f>
        <v>ah</v>
      </c>
      <c r="E44" s="207" t="s">
        <v>297</v>
      </c>
      <c r="F44" s="210" t="s">
        <v>267</v>
      </c>
      <c r="G44" s="207" t="s">
        <v>298</v>
      </c>
      <c r="H44" s="210" t="s">
        <v>267</v>
      </c>
      <c r="I44" s="211" t="s">
        <v>299</v>
      </c>
      <c r="J44" s="210" t="s">
        <v>267</v>
      </c>
      <c r="K44" s="212" t="s">
        <v>161</v>
      </c>
      <c r="L44" s="213" t="str">
        <f>IF(OR(L42="",L43=""),"",L42+L43)</f>
        <v/>
      </c>
      <c r="N44" s="214" t="s">
        <v>330</v>
      </c>
    </row>
    <row r="45" spans="2:14" x14ac:dyDescent="0.2">
      <c r="B45" s="207"/>
      <c r="C45" s="216" t="s">
        <v>331</v>
      </c>
      <c r="D45" s="209"/>
      <c r="E45" s="207" t="s">
        <v>297</v>
      </c>
      <c r="F45" s="210"/>
      <c r="G45" s="207" t="s">
        <v>298</v>
      </c>
      <c r="H45" s="210"/>
      <c r="I45" s="211" t="s">
        <v>299</v>
      </c>
      <c r="J45" s="210">
        <v>0</v>
      </c>
      <c r="K45" s="212" t="s">
        <v>161</v>
      </c>
      <c r="L45" s="213" t="str">
        <f t="shared" ref="L45:L46" si="4">IF(OR(F45="",H45=""),"",(H45+IF(F45&gt;H45,1,0)-F45-J45)*24)</f>
        <v/>
      </c>
      <c r="N45" s="214"/>
    </row>
    <row r="46" spans="2:14" x14ac:dyDescent="0.2">
      <c r="B46" s="207">
        <v>36</v>
      </c>
      <c r="C46" s="217" t="s">
        <v>267</v>
      </c>
      <c r="D46" s="209"/>
      <c r="E46" s="207" t="s">
        <v>297</v>
      </c>
      <c r="F46" s="210"/>
      <c r="G46" s="207" t="s">
        <v>298</v>
      </c>
      <c r="H46" s="210"/>
      <c r="I46" s="211" t="s">
        <v>299</v>
      </c>
      <c r="J46" s="210">
        <v>0</v>
      </c>
      <c r="K46" s="212" t="s">
        <v>161</v>
      </c>
      <c r="L46" s="213" t="str">
        <f t="shared" si="4"/>
        <v/>
      </c>
      <c r="N46" s="214"/>
    </row>
    <row r="47" spans="2:14" x14ac:dyDescent="0.2">
      <c r="B47" s="207"/>
      <c r="C47" s="218" t="s">
        <v>267</v>
      </c>
      <c r="D47" s="209" t="str">
        <f>C45</f>
        <v>ai</v>
      </c>
      <c r="E47" s="207" t="s">
        <v>297</v>
      </c>
      <c r="F47" s="210" t="s">
        <v>267</v>
      </c>
      <c r="G47" s="207" t="s">
        <v>298</v>
      </c>
      <c r="H47" s="210" t="s">
        <v>267</v>
      </c>
      <c r="I47" s="211" t="s">
        <v>299</v>
      </c>
      <c r="J47" s="210" t="s">
        <v>267</v>
      </c>
      <c r="K47" s="212" t="s">
        <v>161</v>
      </c>
      <c r="L47" s="213" t="str">
        <f>IF(OR(L45="",L46=""),"",L45+L46)</f>
        <v/>
      </c>
      <c r="N47" s="214" t="s">
        <v>330</v>
      </c>
    </row>
    <row r="49" spans="3:4" x14ac:dyDescent="0.2">
      <c r="C49" s="203" t="s">
        <v>332</v>
      </c>
      <c r="D49" s="203"/>
    </row>
    <row r="50" spans="3:4" x14ac:dyDescent="0.2">
      <c r="C50" s="203" t="s">
        <v>333</v>
      </c>
      <c r="D50" s="203"/>
    </row>
    <row r="51" spans="3:4" x14ac:dyDescent="0.2">
      <c r="C51" s="203" t="s">
        <v>334</v>
      </c>
      <c r="D51" s="203"/>
    </row>
    <row r="52" spans="3:4" x14ac:dyDescent="0.2">
      <c r="C52" s="203" t="s">
        <v>335</v>
      </c>
      <c r="D52" s="203"/>
    </row>
  </sheetData>
  <sheetProtection sheet="1" insertRows="0" deleteRows="0"/>
  <mergeCells count="2">
    <mergeCell ref="F4:L4"/>
    <mergeCell ref="N4:N5"/>
  </mergeCells>
  <phoneticPr fontId="9"/>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10" defaultRowHeight="13.2" x14ac:dyDescent="0.2"/>
  <cols>
    <col min="1" max="1" width="1.5546875" style="219" customWidth="1"/>
    <col min="2" max="3" width="10" style="219"/>
    <col min="4" max="4" width="45.109375" style="219" customWidth="1"/>
    <col min="5" max="16384" width="10" style="219"/>
  </cols>
  <sheetData>
    <row r="1" spans="2:11" ht="14.4" x14ac:dyDescent="0.2">
      <c r="B1" s="219" t="s">
        <v>344</v>
      </c>
      <c r="D1" s="220"/>
      <c r="E1" s="220"/>
      <c r="F1" s="220"/>
    </row>
    <row r="2" spans="2:11" s="222" customFormat="1" ht="20.25" customHeight="1" x14ac:dyDescent="0.2">
      <c r="B2" s="221" t="s">
        <v>345</v>
      </c>
      <c r="C2" s="221"/>
      <c r="D2" s="220"/>
      <c r="E2" s="220"/>
      <c r="F2" s="220"/>
    </row>
    <row r="3" spans="2:11" s="222" customFormat="1" ht="20.25" customHeight="1" x14ac:dyDescent="0.2">
      <c r="B3" s="221"/>
      <c r="C3" s="221"/>
      <c r="D3" s="220"/>
      <c r="E3" s="220"/>
      <c r="F3" s="220"/>
    </row>
    <row r="4" spans="2:11" s="224" customFormat="1" ht="20.25" customHeight="1" x14ac:dyDescent="0.2">
      <c r="B4" s="223"/>
      <c r="C4" s="220" t="s">
        <v>346</v>
      </c>
      <c r="D4" s="220"/>
      <c r="F4" s="731" t="s">
        <v>347</v>
      </c>
      <c r="G4" s="731"/>
      <c r="H4" s="731"/>
      <c r="I4" s="731"/>
      <c r="J4" s="731"/>
      <c r="K4" s="731"/>
    </row>
    <row r="5" spans="2:11" s="224" customFormat="1" ht="20.25" customHeight="1" x14ac:dyDescent="0.2">
      <c r="B5" s="225"/>
      <c r="C5" s="220" t="s">
        <v>348</v>
      </c>
      <c r="D5" s="220"/>
      <c r="F5" s="731"/>
      <c r="G5" s="731"/>
      <c r="H5" s="731"/>
      <c r="I5" s="731"/>
      <c r="J5" s="731"/>
      <c r="K5" s="731"/>
    </row>
    <row r="6" spans="2:11" s="222" customFormat="1" ht="20.25" customHeight="1" x14ac:dyDescent="0.2">
      <c r="B6" s="226" t="s">
        <v>349</v>
      </c>
      <c r="C6" s="220"/>
      <c r="D6" s="220"/>
      <c r="E6" s="167"/>
      <c r="F6" s="227"/>
    </row>
    <row r="7" spans="2:11" s="222" customFormat="1" ht="20.25" customHeight="1" x14ac:dyDescent="0.2">
      <c r="B7" s="221"/>
      <c r="C7" s="221"/>
      <c r="D7" s="220"/>
      <c r="E7" s="167"/>
      <c r="F7" s="227"/>
    </row>
    <row r="8" spans="2:11" s="222" customFormat="1" ht="20.25" customHeight="1" x14ac:dyDescent="0.2">
      <c r="B8" s="220" t="s">
        <v>350</v>
      </c>
      <c r="C8" s="221"/>
      <c r="D8" s="220"/>
      <c r="E8" s="167"/>
      <c r="F8" s="227"/>
    </row>
    <row r="9" spans="2:11" s="222" customFormat="1" ht="20.25" customHeight="1" x14ac:dyDescent="0.2">
      <c r="B9" s="221"/>
      <c r="C9" s="221"/>
      <c r="D9" s="220"/>
      <c r="E9" s="220"/>
      <c r="F9" s="220"/>
    </row>
    <row r="10" spans="2:11" s="222" customFormat="1" ht="20.25" customHeight="1" x14ac:dyDescent="0.2">
      <c r="B10" s="220" t="s">
        <v>351</v>
      </c>
      <c r="C10" s="221"/>
      <c r="D10" s="220"/>
      <c r="E10" s="220"/>
      <c r="F10" s="220"/>
    </row>
    <row r="11" spans="2:11" s="222" customFormat="1" ht="20.25" customHeight="1" x14ac:dyDescent="0.2">
      <c r="B11" s="220"/>
      <c r="C11" s="221"/>
      <c r="D11" s="220"/>
    </row>
    <row r="12" spans="2:11" s="222" customFormat="1" ht="20.25" customHeight="1" x14ac:dyDescent="0.2">
      <c r="B12" s="220" t="s">
        <v>352</v>
      </c>
      <c r="C12" s="221"/>
      <c r="D12" s="220"/>
    </row>
    <row r="13" spans="2:11" s="222" customFormat="1" ht="20.25" customHeight="1" x14ac:dyDescent="0.2">
      <c r="B13" s="220"/>
      <c r="C13" s="221"/>
      <c r="D13" s="220"/>
    </row>
    <row r="14" spans="2:11" s="222" customFormat="1" ht="20.25" customHeight="1" x14ac:dyDescent="0.2">
      <c r="B14" s="220" t="s">
        <v>353</v>
      </c>
      <c r="C14" s="221"/>
      <c r="D14" s="220"/>
    </row>
    <row r="15" spans="2:11" s="222" customFormat="1" ht="20.25" customHeight="1" x14ac:dyDescent="0.2">
      <c r="B15" s="220"/>
      <c r="C15" s="221"/>
      <c r="D15" s="220"/>
    </row>
    <row r="16" spans="2:11" s="222" customFormat="1" ht="20.25" customHeight="1" x14ac:dyDescent="0.2">
      <c r="B16" s="220" t="s">
        <v>354</v>
      </c>
      <c r="C16" s="221"/>
      <c r="D16" s="220"/>
    </row>
    <row r="17" spans="2:25" s="222" customFormat="1" ht="20.25" customHeight="1" x14ac:dyDescent="0.2">
      <c r="B17" s="220" t="s">
        <v>355</v>
      </c>
      <c r="C17" s="221"/>
      <c r="D17" s="220"/>
    </row>
    <row r="18" spans="2:25" s="222" customFormat="1" ht="20.25" customHeight="1" x14ac:dyDescent="0.2">
      <c r="B18" s="220"/>
      <c r="C18" s="221"/>
      <c r="D18" s="220"/>
    </row>
    <row r="19" spans="2:25" s="222" customFormat="1" ht="17.25" customHeight="1" x14ac:dyDescent="0.2">
      <c r="B19" s="220" t="s">
        <v>356</v>
      </c>
      <c r="C19" s="220"/>
      <c r="D19" s="220"/>
    </row>
    <row r="20" spans="2:25" s="222" customFormat="1" ht="17.25" customHeight="1" x14ac:dyDescent="0.2">
      <c r="B20" s="220" t="s">
        <v>357</v>
      </c>
      <c r="C20" s="220"/>
      <c r="D20" s="220"/>
    </row>
    <row r="21" spans="2:25" s="222" customFormat="1" ht="17.25" customHeight="1" x14ac:dyDescent="0.2">
      <c r="B21" s="220"/>
      <c r="C21" s="220"/>
      <c r="D21" s="220"/>
    </row>
    <row r="22" spans="2:25" s="222" customFormat="1" ht="17.25" customHeight="1" x14ac:dyDescent="0.2">
      <c r="B22" s="220"/>
      <c r="C22" s="228" t="s">
        <v>181</v>
      </c>
      <c r="D22" s="228" t="s">
        <v>358</v>
      </c>
    </row>
    <row r="23" spans="2:25" s="222" customFormat="1" ht="17.25" customHeight="1" x14ac:dyDescent="0.2">
      <c r="B23" s="220"/>
      <c r="C23" s="228">
        <v>1</v>
      </c>
      <c r="D23" s="229" t="s">
        <v>194</v>
      </c>
    </row>
    <row r="24" spans="2:25" s="222" customFormat="1" ht="17.25" customHeight="1" x14ac:dyDescent="0.2">
      <c r="B24" s="220"/>
      <c r="C24" s="228">
        <v>2</v>
      </c>
      <c r="D24" s="229" t="s">
        <v>202</v>
      </c>
    </row>
    <row r="25" spans="2:25" s="222" customFormat="1" ht="17.25" customHeight="1" x14ac:dyDescent="0.2">
      <c r="B25" s="220"/>
      <c r="C25" s="228">
        <v>3</v>
      </c>
      <c r="D25" s="229" t="s">
        <v>214</v>
      </c>
    </row>
    <row r="26" spans="2:25" s="222" customFormat="1" ht="17.25" customHeight="1" x14ac:dyDescent="0.2">
      <c r="B26" s="220"/>
      <c r="C26" s="228">
        <v>4</v>
      </c>
      <c r="D26" s="229" t="s">
        <v>224</v>
      </c>
    </row>
    <row r="27" spans="2:25" s="222" customFormat="1" ht="17.25" customHeight="1" x14ac:dyDescent="0.2">
      <c r="B27" s="220"/>
      <c r="C27" s="228">
        <v>5</v>
      </c>
      <c r="D27" s="229" t="s">
        <v>208</v>
      </c>
    </row>
    <row r="28" spans="2:25" s="222" customFormat="1" ht="17.25" customHeight="1" x14ac:dyDescent="0.2">
      <c r="B28" s="220"/>
      <c r="C28" s="228">
        <v>6</v>
      </c>
      <c r="D28" s="229" t="s">
        <v>205</v>
      </c>
    </row>
    <row r="29" spans="2:25" s="222" customFormat="1" ht="17.25" customHeight="1" x14ac:dyDescent="0.2">
      <c r="B29" s="220"/>
      <c r="C29" s="167"/>
      <c r="D29" s="227"/>
    </row>
    <row r="30" spans="2:25" s="222" customFormat="1" ht="17.25" customHeight="1" x14ac:dyDescent="0.2">
      <c r="B30" s="220" t="s">
        <v>359</v>
      </c>
      <c r="C30" s="220"/>
      <c r="D30" s="220"/>
      <c r="E30" s="224"/>
      <c r="F30" s="224"/>
    </row>
    <row r="31" spans="2:25" s="222" customFormat="1" ht="17.25" customHeight="1" x14ac:dyDescent="0.2">
      <c r="B31" s="220" t="s">
        <v>360</v>
      </c>
      <c r="C31" s="220"/>
      <c r="D31" s="220"/>
      <c r="E31" s="224"/>
      <c r="F31" s="224"/>
    </row>
    <row r="32" spans="2:25" s="222" customFormat="1" ht="17.25" customHeight="1" x14ac:dyDescent="0.2">
      <c r="B32" s="220"/>
      <c r="C32" s="220"/>
      <c r="D32" s="220"/>
      <c r="E32" s="224"/>
      <c r="F32" s="224"/>
      <c r="G32" s="230"/>
      <c r="H32" s="230"/>
      <c r="J32" s="230"/>
      <c r="K32" s="230"/>
      <c r="L32" s="230"/>
      <c r="M32" s="230"/>
      <c r="N32" s="230"/>
      <c r="O32" s="230"/>
      <c r="R32" s="230"/>
      <c r="S32" s="230"/>
      <c r="T32" s="230"/>
      <c r="W32" s="230"/>
      <c r="X32" s="230"/>
      <c r="Y32" s="230"/>
    </row>
    <row r="33" spans="2:51" s="222" customFormat="1" ht="17.25" customHeight="1" x14ac:dyDescent="0.2">
      <c r="B33" s="220"/>
      <c r="C33" s="228" t="s">
        <v>270</v>
      </c>
      <c r="D33" s="228" t="s">
        <v>271</v>
      </c>
      <c r="E33" s="224"/>
      <c r="F33" s="224"/>
      <c r="G33" s="230"/>
      <c r="H33" s="230"/>
      <c r="J33" s="230"/>
      <c r="K33" s="230"/>
      <c r="L33" s="230"/>
      <c r="M33" s="230"/>
      <c r="N33" s="230"/>
      <c r="O33" s="230"/>
      <c r="R33" s="230"/>
      <c r="S33" s="230"/>
      <c r="T33" s="230"/>
      <c r="W33" s="230"/>
      <c r="X33" s="230"/>
      <c r="Y33" s="230"/>
    </row>
    <row r="34" spans="2:51" s="222" customFormat="1" ht="17.25" customHeight="1" x14ac:dyDescent="0.2">
      <c r="B34" s="220"/>
      <c r="C34" s="228" t="s">
        <v>262</v>
      </c>
      <c r="D34" s="229" t="s">
        <v>272</v>
      </c>
      <c r="E34" s="224"/>
      <c r="F34" s="224"/>
      <c r="G34" s="230"/>
      <c r="H34" s="230"/>
      <c r="J34" s="230"/>
      <c r="K34" s="230"/>
      <c r="L34" s="230"/>
      <c r="M34" s="230"/>
      <c r="N34" s="230"/>
      <c r="O34" s="230"/>
      <c r="R34" s="230"/>
      <c r="S34" s="230"/>
      <c r="T34" s="230"/>
      <c r="W34" s="230"/>
      <c r="X34" s="230"/>
      <c r="Y34" s="230"/>
    </row>
    <row r="35" spans="2:51" s="222" customFormat="1" ht="17.25" customHeight="1" x14ac:dyDescent="0.2">
      <c r="B35" s="220"/>
      <c r="C35" s="228" t="s">
        <v>265</v>
      </c>
      <c r="D35" s="229" t="s">
        <v>276</v>
      </c>
      <c r="E35" s="224"/>
      <c r="F35" s="224"/>
      <c r="G35" s="230"/>
      <c r="H35" s="230"/>
      <c r="J35" s="230"/>
      <c r="K35" s="230"/>
      <c r="L35" s="230"/>
      <c r="M35" s="230"/>
      <c r="N35" s="230"/>
      <c r="O35" s="230"/>
      <c r="R35" s="230"/>
      <c r="S35" s="230"/>
      <c r="T35" s="230"/>
      <c r="W35" s="230"/>
      <c r="X35" s="230"/>
      <c r="Y35" s="230"/>
    </row>
    <row r="36" spans="2:51" s="222" customFormat="1" ht="17.25" customHeight="1" x14ac:dyDescent="0.2">
      <c r="B36" s="220"/>
      <c r="C36" s="228" t="s">
        <v>266</v>
      </c>
      <c r="D36" s="229" t="s">
        <v>279</v>
      </c>
      <c r="E36" s="224"/>
      <c r="F36" s="224"/>
      <c r="G36" s="230"/>
      <c r="H36" s="230"/>
      <c r="J36" s="230"/>
      <c r="K36" s="230"/>
      <c r="L36" s="230"/>
      <c r="M36" s="230"/>
      <c r="N36" s="230"/>
      <c r="O36" s="230"/>
      <c r="R36" s="230"/>
      <c r="S36" s="230"/>
      <c r="T36" s="230"/>
      <c r="W36" s="230"/>
      <c r="X36" s="230"/>
      <c r="Y36" s="230"/>
    </row>
    <row r="37" spans="2:51" s="222" customFormat="1" ht="17.25" customHeight="1" x14ac:dyDescent="0.2">
      <c r="B37" s="220"/>
      <c r="C37" s="228" t="s">
        <v>268</v>
      </c>
      <c r="D37" s="229" t="s">
        <v>361</v>
      </c>
      <c r="E37" s="224"/>
      <c r="F37" s="224"/>
      <c r="G37" s="230"/>
      <c r="H37" s="230"/>
      <c r="J37" s="230"/>
      <c r="K37" s="230"/>
      <c r="L37" s="230"/>
      <c r="M37" s="230"/>
      <c r="N37" s="230"/>
      <c r="O37" s="230"/>
      <c r="R37" s="230"/>
      <c r="S37" s="230"/>
      <c r="T37" s="230"/>
      <c r="W37" s="230"/>
      <c r="X37" s="230"/>
      <c r="Y37" s="230"/>
    </row>
    <row r="38" spans="2:51" s="222" customFormat="1" ht="17.25" customHeight="1" x14ac:dyDescent="0.2">
      <c r="B38" s="220"/>
      <c r="C38" s="220"/>
      <c r="D38" s="220"/>
      <c r="E38" s="224"/>
      <c r="F38" s="224"/>
      <c r="G38" s="230"/>
      <c r="H38" s="230"/>
      <c r="J38" s="230"/>
      <c r="K38" s="230"/>
      <c r="L38" s="230"/>
      <c r="M38" s="230"/>
      <c r="N38" s="230"/>
      <c r="O38" s="230"/>
      <c r="R38" s="230"/>
      <c r="S38" s="230"/>
      <c r="T38" s="230"/>
      <c r="W38" s="230"/>
      <c r="X38" s="230"/>
      <c r="Y38" s="230"/>
    </row>
    <row r="39" spans="2:51" s="222" customFormat="1" ht="17.25" customHeight="1" x14ac:dyDescent="0.2">
      <c r="B39" s="220"/>
      <c r="C39" s="231" t="s">
        <v>362</v>
      </c>
      <c r="D39" s="220"/>
      <c r="E39" s="224"/>
      <c r="F39" s="224"/>
      <c r="G39" s="230"/>
      <c r="H39" s="230"/>
      <c r="J39" s="230"/>
      <c r="K39" s="230"/>
      <c r="L39" s="230"/>
      <c r="M39" s="230"/>
      <c r="N39" s="230"/>
      <c r="O39" s="230"/>
      <c r="R39" s="230"/>
      <c r="S39" s="230"/>
      <c r="T39" s="230"/>
      <c r="W39" s="230"/>
      <c r="X39" s="230"/>
      <c r="Y39" s="230"/>
    </row>
    <row r="40" spans="2:51" s="222" customFormat="1" ht="17.25" customHeight="1" x14ac:dyDescent="0.2">
      <c r="B40" s="224"/>
      <c r="C40" s="220" t="s">
        <v>363</v>
      </c>
      <c r="D40" s="224"/>
      <c r="E40" s="224"/>
      <c r="F40" s="231"/>
      <c r="G40" s="230"/>
      <c r="H40" s="230"/>
      <c r="J40" s="230"/>
      <c r="K40" s="230"/>
      <c r="L40" s="230"/>
      <c r="M40" s="230"/>
      <c r="N40" s="230"/>
      <c r="O40" s="230"/>
      <c r="R40" s="230"/>
      <c r="S40" s="230"/>
      <c r="T40" s="230"/>
      <c r="W40" s="230"/>
      <c r="X40" s="230"/>
      <c r="Y40" s="230"/>
    </row>
    <row r="41" spans="2:51" s="222" customFormat="1" ht="17.25" customHeight="1" x14ac:dyDescent="0.2">
      <c r="B41" s="224"/>
      <c r="C41" s="220" t="s">
        <v>364</v>
      </c>
      <c r="D41" s="224"/>
      <c r="E41" s="224"/>
      <c r="F41" s="220"/>
      <c r="G41" s="230"/>
      <c r="H41" s="230"/>
      <c r="J41" s="230"/>
      <c r="K41" s="230"/>
      <c r="L41" s="230"/>
      <c r="M41" s="230"/>
      <c r="N41" s="230"/>
      <c r="O41" s="230"/>
      <c r="R41" s="230"/>
      <c r="S41" s="230"/>
      <c r="T41" s="230"/>
      <c r="W41" s="230"/>
      <c r="X41" s="230"/>
      <c r="Y41" s="230"/>
    </row>
    <row r="42" spans="2:51" s="222" customFormat="1" ht="17.25" customHeight="1" x14ac:dyDescent="0.2">
      <c r="B42" s="220"/>
      <c r="C42" s="220"/>
      <c r="D42" s="220"/>
      <c r="E42" s="231"/>
      <c r="F42" s="230"/>
      <c r="G42" s="230"/>
      <c r="H42" s="230"/>
      <c r="J42" s="230"/>
      <c r="K42" s="230"/>
      <c r="L42" s="230"/>
      <c r="M42" s="230"/>
      <c r="N42" s="230"/>
      <c r="O42" s="230"/>
      <c r="R42" s="230"/>
      <c r="S42" s="230"/>
      <c r="T42" s="230"/>
      <c r="W42" s="230"/>
      <c r="X42" s="230"/>
      <c r="Y42" s="230"/>
    </row>
    <row r="43" spans="2:51" s="222" customFormat="1" ht="17.25" customHeight="1" x14ac:dyDescent="0.2">
      <c r="B43" s="220" t="s">
        <v>365</v>
      </c>
      <c r="C43" s="220"/>
      <c r="D43" s="220"/>
    </row>
    <row r="44" spans="2:51" s="222" customFormat="1" ht="17.25" customHeight="1" x14ac:dyDescent="0.2">
      <c r="B44" s="220" t="s">
        <v>366</v>
      </c>
      <c r="C44" s="220"/>
      <c r="D44" s="220"/>
      <c r="AH44" s="232"/>
      <c r="AI44" s="232"/>
      <c r="AJ44" s="232"/>
      <c r="AK44" s="232"/>
      <c r="AL44" s="232"/>
      <c r="AM44" s="232"/>
      <c r="AN44" s="232"/>
      <c r="AO44" s="232"/>
      <c r="AP44" s="232"/>
      <c r="AQ44" s="232"/>
      <c r="AR44" s="232"/>
      <c r="AS44" s="232"/>
    </row>
    <row r="45" spans="2:51" s="222" customFormat="1" ht="17.25" customHeight="1" x14ac:dyDescent="0.2">
      <c r="B45" s="233" t="s">
        <v>367</v>
      </c>
      <c r="C45" s="224"/>
      <c r="D45" s="224"/>
      <c r="E45" s="234"/>
      <c r="F45" s="234"/>
      <c r="G45" s="234"/>
      <c r="H45" s="234"/>
      <c r="I45" s="234"/>
      <c r="J45" s="234"/>
      <c r="K45" s="234"/>
      <c r="L45" s="234"/>
      <c r="M45" s="234"/>
      <c r="N45" s="234"/>
      <c r="O45" s="235"/>
      <c r="P45" s="235"/>
      <c r="Q45" s="234"/>
      <c r="R45" s="235"/>
      <c r="S45" s="234"/>
      <c r="T45" s="234"/>
      <c r="U45" s="235"/>
      <c r="V45" s="232"/>
      <c r="W45" s="232"/>
      <c r="X45" s="232"/>
      <c r="Y45" s="234"/>
      <c r="Z45" s="234"/>
      <c r="AA45" s="234"/>
      <c r="AB45" s="234"/>
      <c r="AC45" s="232"/>
      <c r="AD45" s="234"/>
      <c r="AE45" s="235"/>
      <c r="AF45" s="235"/>
      <c r="AG45" s="235"/>
      <c r="AH45" s="235"/>
      <c r="AI45" s="236"/>
      <c r="AJ45" s="235"/>
      <c r="AK45" s="235"/>
      <c r="AL45" s="235"/>
      <c r="AM45" s="235"/>
      <c r="AN45" s="235"/>
      <c r="AO45" s="235"/>
      <c r="AP45" s="235"/>
      <c r="AQ45" s="235"/>
      <c r="AR45" s="235"/>
      <c r="AS45" s="235"/>
      <c r="AT45" s="235"/>
      <c r="AU45" s="235"/>
      <c r="AV45" s="235"/>
      <c r="AW45" s="235"/>
      <c r="AX45" s="235"/>
      <c r="AY45" s="236"/>
    </row>
    <row r="46" spans="2:51" s="222" customFormat="1" ht="17.25" customHeight="1" x14ac:dyDescent="0.2">
      <c r="F46" s="232"/>
    </row>
    <row r="47" spans="2:51" s="222" customFormat="1" ht="17.25" customHeight="1" x14ac:dyDescent="0.2">
      <c r="B47" s="220" t="s">
        <v>368</v>
      </c>
      <c r="C47" s="220"/>
    </row>
    <row r="48" spans="2:51" s="222" customFormat="1" ht="17.25" customHeight="1" x14ac:dyDescent="0.2">
      <c r="B48" s="220"/>
      <c r="C48" s="220"/>
    </row>
    <row r="49" spans="2:54" s="222" customFormat="1" ht="17.25" customHeight="1" x14ac:dyDescent="0.2">
      <c r="B49" s="220" t="s">
        <v>369</v>
      </c>
      <c r="C49" s="220"/>
    </row>
    <row r="50" spans="2:54" s="222" customFormat="1" ht="17.25" customHeight="1" x14ac:dyDescent="0.2">
      <c r="B50" s="220" t="s">
        <v>370</v>
      </c>
      <c r="C50" s="220"/>
    </row>
    <row r="51" spans="2:54" s="222" customFormat="1" ht="17.25" customHeight="1" x14ac:dyDescent="0.2">
      <c r="B51" s="220"/>
      <c r="C51" s="220"/>
    </row>
    <row r="52" spans="2:54" s="222" customFormat="1" ht="17.25" customHeight="1" x14ac:dyDescent="0.2">
      <c r="B52" s="220" t="s">
        <v>371</v>
      </c>
      <c r="C52" s="220"/>
    </row>
    <row r="53" spans="2:54" s="222" customFormat="1" ht="17.25" customHeight="1" x14ac:dyDescent="0.2">
      <c r="B53" s="220" t="s">
        <v>372</v>
      </c>
      <c r="C53" s="220"/>
    </row>
    <row r="54" spans="2:54" s="222" customFormat="1" ht="17.25" customHeight="1" x14ac:dyDescent="0.2">
      <c r="B54" s="220"/>
      <c r="C54" s="220"/>
    </row>
    <row r="55" spans="2:54" s="222" customFormat="1" ht="17.25" customHeight="1" x14ac:dyDescent="0.2">
      <c r="B55" s="220" t="s">
        <v>373</v>
      </c>
      <c r="C55" s="220"/>
      <c r="D55" s="220"/>
    </row>
    <row r="56" spans="2:54" s="222" customFormat="1" ht="17.25" customHeight="1" x14ac:dyDescent="0.2">
      <c r="B56" s="220"/>
      <c r="C56" s="220"/>
      <c r="D56" s="220"/>
    </row>
    <row r="57" spans="2:54" s="222" customFormat="1" ht="17.25" customHeight="1" x14ac:dyDescent="0.2">
      <c r="B57" s="224" t="s">
        <v>374</v>
      </c>
      <c r="C57" s="224"/>
      <c r="D57" s="220"/>
    </row>
    <row r="58" spans="2:54" s="222" customFormat="1" ht="17.25" customHeight="1" x14ac:dyDescent="0.2">
      <c r="B58" s="224" t="s">
        <v>375</v>
      </c>
      <c r="C58" s="224"/>
      <c r="D58" s="220"/>
    </row>
    <row r="59" spans="2:54" s="222" customFormat="1" ht="17.25" customHeight="1" x14ac:dyDescent="0.2">
      <c r="B59" s="224" t="s">
        <v>376</v>
      </c>
    </row>
    <row r="60" spans="2:54" s="222" customFormat="1" ht="17.25" customHeight="1" x14ac:dyDescent="0.2">
      <c r="B60" s="224"/>
    </row>
    <row r="61" spans="2:54" s="222" customFormat="1" ht="17.25" customHeight="1" x14ac:dyDescent="0.2">
      <c r="B61" s="224" t="s">
        <v>377</v>
      </c>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row>
    <row r="62" spans="2:54" s="222" customFormat="1" ht="17.25" customHeight="1" x14ac:dyDescent="0.2">
      <c r="B62" s="238" t="s">
        <v>378</v>
      </c>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s="237"/>
      <c r="BA62" s="237"/>
      <c r="BB62" s="237"/>
    </row>
    <row r="63" spans="2:54" ht="18.75" customHeight="1" x14ac:dyDescent="0.2">
      <c r="B63" s="239" t="s">
        <v>379</v>
      </c>
    </row>
    <row r="64" spans="2:54" ht="18.75" customHeight="1" x14ac:dyDescent="0.2">
      <c r="B64" s="238" t="s">
        <v>380</v>
      </c>
    </row>
    <row r="65" spans="2:2" ht="18.75" customHeight="1" x14ac:dyDescent="0.2">
      <c r="B65" s="239" t="s">
        <v>381</v>
      </c>
    </row>
    <row r="66" spans="2:2" ht="18.75" customHeight="1" x14ac:dyDescent="0.2">
      <c r="B66" s="238" t="s">
        <v>382</v>
      </c>
    </row>
    <row r="67" spans="2:2" ht="18.75" customHeight="1" x14ac:dyDescent="0.2">
      <c r="B67" s="238" t="s">
        <v>383</v>
      </c>
    </row>
    <row r="68" spans="2:2" ht="18.75" customHeight="1" x14ac:dyDescent="0.2">
      <c r="B68" s="238" t="s">
        <v>384</v>
      </c>
    </row>
    <row r="69" spans="2:2" ht="18.75" customHeight="1" x14ac:dyDescent="0.2"/>
    <row r="70" spans="2:2" ht="18.75" customHeight="1" x14ac:dyDescent="0.2"/>
    <row r="71" spans="2:2" ht="18.75" customHeight="1" x14ac:dyDescent="0.2"/>
    <row r="72" spans="2:2" ht="18.75" customHeight="1" x14ac:dyDescent="0.2"/>
    <row r="73" spans="2:2" ht="18.75" customHeight="1" x14ac:dyDescent="0.2"/>
    <row r="74" spans="2:2" ht="18.75" customHeight="1" x14ac:dyDescent="0.2"/>
    <row r="75" spans="2:2" ht="18.75" customHeight="1" x14ac:dyDescent="0.2"/>
    <row r="76" spans="2:2" ht="18.75" customHeight="1" x14ac:dyDescent="0.2"/>
    <row r="77" spans="2:2" ht="18.75" customHeight="1" x14ac:dyDescent="0.2"/>
    <row r="78" spans="2:2" ht="18.75" customHeight="1" x14ac:dyDescent="0.2"/>
    <row r="79" spans="2:2" ht="18.75" customHeight="1" x14ac:dyDescent="0.2"/>
    <row r="80" spans="2:2"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sheetData>
  <mergeCells count="1">
    <mergeCell ref="F4:K5"/>
  </mergeCells>
  <phoneticPr fontId="9"/>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workbookViewId="0"/>
  </sheetViews>
  <sheetFormatPr defaultColWidth="10" defaultRowHeight="13.2" x14ac:dyDescent="0.2"/>
  <cols>
    <col min="1" max="1" width="2.109375" style="219" customWidth="1"/>
    <col min="2" max="2" width="12.77734375" style="219" customWidth="1"/>
    <col min="3" max="12" width="45.109375" style="219" customWidth="1"/>
    <col min="13" max="16384" width="10" style="219"/>
  </cols>
  <sheetData>
    <row r="1" spans="2:4" ht="14.4" x14ac:dyDescent="0.2">
      <c r="B1" s="232" t="s">
        <v>385</v>
      </c>
      <c r="C1" s="232"/>
      <c r="D1" s="232"/>
    </row>
    <row r="2" spans="2:4" ht="14.4" x14ac:dyDescent="0.2">
      <c r="B2" s="232"/>
      <c r="C2" s="232"/>
      <c r="D2" s="232"/>
    </row>
    <row r="3" spans="2:4" ht="14.4" x14ac:dyDescent="0.2">
      <c r="B3" s="228" t="s">
        <v>181</v>
      </c>
      <c r="C3" s="228" t="s">
        <v>386</v>
      </c>
      <c r="D3" s="232"/>
    </row>
    <row r="4" spans="2:4" ht="14.4" x14ac:dyDescent="0.2">
      <c r="B4" s="240">
        <v>1</v>
      </c>
      <c r="C4" s="241" t="s">
        <v>160</v>
      </c>
      <c r="D4" s="232"/>
    </row>
    <row r="5" spans="2:4" ht="14.4" x14ac:dyDescent="0.2">
      <c r="B5" s="240">
        <v>2</v>
      </c>
      <c r="C5" s="241" t="s">
        <v>387</v>
      </c>
      <c r="D5" s="232"/>
    </row>
    <row r="6" spans="2:4" ht="14.4" x14ac:dyDescent="0.2">
      <c r="B6" s="240">
        <v>3</v>
      </c>
      <c r="C6" s="241" t="s">
        <v>388</v>
      </c>
      <c r="D6" s="232"/>
    </row>
    <row r="7" spans="2:4" ht="14.4" x14ac:dyDescent="0.2">
      <c r="B7" s="240">
        <v>4</v>
      </c>
      <c r="C7" s="241" t="s">
        <v>389</v>
      </c>
      <c r="D7" s="232"/>
    </row>
    <row r="8" spans="2:4" ht="14.4" x14ac:dyDescent="0.2">
      <c r="B8" s="240">
        <v>5</v>
      </c>
      <c r="C8" s="241" t="s">
        <v>390</v>
      </c>
      <c r="D8" s="232"/>
    </row>
    <row r="9" spans="2:4" ht="14.4" x14ac:dyDescent="0.2">
      <c r="B9" s="240">
        <v>6</v>
      </c>
      <c r="C9" s="241" t="s">
        <v>391</v>
      </c>
    </row>
    <row r="10" spans="2:4" ht="14.4" x14ac:dyDescent="0.2">
      <c r="B10" s="240">
        <v>7</v>
      </c>
      <c r="C10" s="241" t="s">
        <v>392</v>
      </c>
      <c r="D10" s="232"/>
    </row>
    <row r="11" spans="2:4" ht="14.4" x14ac:dyDescent="0.2">
      <c r="B11" s="240">
        <v>8</v>
      </c>
      <c r="C11" s="241" t="s">
        <v>393</v>
      </c>
      <c r="D11" s="232"/>
    </row>
    <row r="12" spans="2:4" ht="14.4" x14ac:dyDescent="0.2">
      <c r="B12" s="240">
        <v>9</v>
      </c>
      <c r="C12" s="241" t="s">
        <v>394</v>
      </c>
      <c r="D12" s="232"/>
    </row>
    <row r="13" spans="2:4" ht="14.4" x14ac:dyDescent="0.2">
      <c r="B13" s="240">
        <v>10</v>
      </c>
      <c r="C13" s="241" t="s">
        <v>394</v>
      </c>
      <c r="D13" s="232"/>
    </row>
    <row r="14" spans="2:4" ht="14.4" x14ac:dyDescent="0.2">
      <c r="B14" s="240">
        <v>11</v>
      </c>
      <c r="C14" s="241" t="s">
        <v>394</v>
      </c>
      <c r="D14" s="232"/>
    </row>
    <row r="15" spans="2:4" ht="14.4" x14ac:dyDescent="0.2">
      <c r="B15" s="240">
        <v>12</v>
      </c>
      <c r="C15" s="241" t="s">
        <v>394</v>
      </c>
      <c r="D15" s="232"/>
    </row>
    <row r="16" spans="2:4" ht="14.4" x14ac:dyDescent="0.2">
      <c r="B16" s="240">
        <v>13</v>
      </c>
      <c r="C16" s="241" t="s">
        <v>394</v>
      </c>
      <c r="D16" s="232"/>
    </row>
    <row r="17" spans="2:12" ht="14.4" x14ac:dyDescent="0.2">
      <c r="B17" s="240">
        <v>14</v>
      </c>
      <c r="C17" s="241" t="s">
        <v>394</v>
      </c>
      <c r="D17" s="232"/>
    </row>
    <row r="19" spans="2:12" ht="14.4" x14ac:dyDescent="0.2">
      <c r="B19" s="232" t="s">
        <v>395</v>
      </c>
    </row>
    <row r="20" spans="2:12" ht="13.8" thickBot="1" x14ac:dyDescent="0.25"/>
    <row r="21" spans="2:12" ht="15" thickBot="1" x14ac:dyDescent="0.25">
      <c r="B21" s="242" t="s">
        <v>358</v>
      </c>
      <c r="C21" s="243" t="s">
        <v>194</v>
      </c>
      <c r="D21" s="244" t="s">
        <v>202</v>
      </c>
      <c r="E21" s="244" t="s">
        <v>214</v>
      </c>
      <c r="F21" s="244" t="s">
        <v>224</v>
      </c>
      <c r="G21" s="244" t="s">
        <v>208</v>
      </c>
      <c r="H21" s="245" t="s">
        <v>205</v>
      </c>
      <c r="I21" s="245" t="s">
        <v>394</v>
      </c>
      <c r="J21" s="245" t="s">
        <v>394</v>
      </c>
      <c r="K21" s="245" t="s">
        <v>394</v>
      </c>
      <c r="L21" s="246" t="s">
        <v>394</v>
      </c>
    </row>
    <row r="22" spans="2:12" ht="14.4" x14ac:dyDescent="0.2">
      <c r="B22" s="732" t="s">
        <v>396</v>
      </c>
      <c r="C22" s="247" t="s">
        <v>196</v>
      </c>
      <c r="D22" s="248" t="s">
        <v>203</v>
      </c>
      <c r="E22" s="248" t="s">
        <v>215</v>
      </c>
      <c r="F22" s="248" t="s">
        <v>225</v>
      </c>
      <c r="G22" s="248" t="s">
        <v>397</v>
      </c>
      <c r="H22" s="249" t="s">
        <v>206</v>
      </c>
      <c r="I22" s="250" t="s">
        <v>394</v>
      </c>
      <c r="J22" s="250" t="s">
        <v>394</v>
      </c>
      <c r="K22" s="249"/>
      <c r="L22" s="251"/>
    </row>
    <row r="23" spans="2:12" ht="14.4" x14ac:dyDescent="0.2">
      <c r="B23" s="733"/>
      <c r="C23" s="250" t="s">
        <v>196</v>
      </c>
      <c r="D23" s="250" t="s">
        <v>196</v>
      </c>
      <c r="E23" s="250" t="s">
        <v>398</v>
      </c>
      <c r="F23" s="250" t="s">
        <v>394</v>
      </c>
      <c r="G23" s="250" t="s">
        <v>399</v>
      </c>
      <c r="H23" s="250" t="s">
        <v>394</v>
      </c>
      <c r="I23" s="250" t="s">
        <v>394</v>
      </c>
      <c r="J23" s="250" t="s">
        <v>394</v>
      </c>
      <c r="K23" s="252"/>
      <c r="L23" s="253"/>
    </row>
    <row r="24" spans="2:12" ht="14.4" x14ac:dyDescent="0.2">
      <c r="B24" s="733"/>
      <c r="C24" s="250" t="s">
        <v>394</v>
      </c>
      <c r="D24" s="250" t="s">
        <v>394</v>
      </c>
      <c r="E24" s="250" t="s">
        <v>394</v>
      </c>
      <c r="F24" s="250" t="s">
        <v>394</v>
      </c>
      <c r="G24" s="250" t="s">
        <v>400</v>
      </c>
      <c r="H24" s="250" t="s">
        <v>394</v>
      </c>
      <c r="I24" s="250" t="s">
        <v>394</v>
      </c>
      <c r="J24" s="250" t="s">
        <v>394</v>
      </c>
      <c r="K24" s="252"/>
      <c r="L24" s="253"/>
    </row>
    <row r="25" spans="2:12" ht="14.4" x14ac:dyDescent="0.2">
      <c r="B25" s="733"/>
      <c r="C25" s="250" t="s">
        <v>394</v>
      </c>
      <c r="D25" s="250" t="s">
        <v>394</v>
      </c>
      <c r="E25" s="250" t="s">
        <v>394</v>
      </c>
      <c r="F25" s="250" t="s">
        <v>394</v>
      </c>
      <c r="G25" s="250" t="s">
        <v>210</v>
      </c>
      <c r="H25" s="250" t="s">
        <v>394</v>
      </c>
      <c r="I25" s="250" t="s">
        <v>394</v>
      </c>
      <c r="J25" s="250" t="s">
        <v>394</v>
      </c>
      <c r="K25" s="252"/>
      <c r="L25" s="253"/>
    </row>
    <row r="26" spans="2:12" ht="14.4" x14ac:dyDescent="0.2">
      <c r="B26" s="733"/>
      <c r="C26" s="250" t="s">
        <v>394</v>
      </c>
      <c r="D26" s="250" t="s">
        <v>394</v>
      </c>
      <c r="E26" s="250" t="s">
        <v>394</v>
      </c>
      <c r="F26" s="250" t="s">
        <v>394</v>
      </c>
      <c r="G26" s="250" t="s">
        <v>398</v>
      </c>
      <c r="H26" s="250" t="s">
        <v>394</v>
      </c>
      <c r="I26" s="250" t="s">
        <v>394</v>
      </c>
      <c r="J26" s="250" t="s">
        <v>394</v>
      </c>
      <c r="K26" s="252"/>
      <c r="L26" s="253"/>
    </row>
    <row r="27" spans="2:12" ht="14.4" x14ac:dyDescent="0.2">
      <c r="B27" s="733"/>
      <c r="C27" s="250" t="s">
        <v>394</v>
      </c>
      <c r="D27" s="250" t="s">
        <v>394</v>
      </c>
      <c r="E27" s="250" t="s">
        <v>394</v>
      </c>
      <c r="F27" s="250" t="s">
        <v>394</v>
      </c>
      <c r="G27" s="250" t="s">
        <v>401</v>
      </c>
      <c r="H27" s="250" t="s">
        <v>394</v>
      </c>
      <c r="I27" s="250" t="s">
        <v>394</v>
      </c>
      <c r="J27" s="250" t="s">
        <v>394</v>
      </c>
      <c r="K27" s="252"/>
      <c r="L27" s="253"/>
    </row>
    <row r="28" spans="2:12" ht="14.4" x14ac:dyDescent="0.2">
      <c r="B28" s="733"/>
      <c r="C28" s="250" t="s">
        <v>394</v>
      </c>
      <c r="D28" s="250" t="s">
        <v>394</v>
      </c>
      <c r="E28" s="250" t="s">
        <v>394</v>
      </c>
      <c r="F28" s="250" t="s">
        <v>394</v>
      </c>
      <c r="G28" s="250" t="s">
        <v>402</v>
      </c>
      <c r="H28" s="250" t="s">
        <v>394</v>
      </c>
      <c r="I28" s="250" t="s">
        <v>394</v>
      </c>
      <c r="J28" s="250" t="s">
        <v>394</v>
      </c>
      <c r="K28" s="252"/>
      <c r="L28" s="253"/>
    </row>
    <row r="29" spans="2:12" ht="14.4" x14ac:dyDescent="0.2">
      <c r="B29" s="733"/>
      <c r="C29" s="250" t="s">
        <v>394</v>
      </c>
      <c r="D29" s="250" t="s">
        <v>394</v>
      </c>
      <c r="E29" s="250" t="s">
        <v>394</v>
      </c>
      <c r="F29" s="250" t="s">
        <v>394</v>
      </c>
      <c r="G29" s="250" t="s">
        <v>403</v>
      </c>
      <c r="H29" s="250" t="s">
        <v>394</v>
      </c>
      <c r="I29" s="250" t="s">
        <v>394</v>
      </c>
      <c r="J29" s="250" t="s">
        <v>394</v>
      </c>
      <c r="K29" s="252"/>
      <c r="L29" s="253"/>
    </row>
    <row r="30" spans="2:12" ht="14.4" x14ac:dyDescent="0.2">
      <c r="B30" s="733"/>
      <c r="C30" s="250" t="s">
        <v>394</v>
      </c>
      <c r="D30" s="250" t="s">
        <v>394</v>
      </c>
      <c r="E30" s="250" t="s">
        <v>394</v>
      </c>
      <c r="F30" s="250" t="s">
        <v>394</v>
      </c>
      <c r="G30" s="250" t="s">
        <v>404</v>
      </c>
      <c r="H30" s="250" t="s">
        <v>394</v>
      </c>
      <c r="I30" s="250" t="s">
        <v>394</v>
      </c>
      <c r="J30" s="250" t="s">
        <v>394</v>
      </c>
      <c r="K30" s="252"/>
      <c r="L30" s="253"/>
    </row>
    <row r="31" spans="2:12" ht="15" thickBot="1" x14ac:dyDescent="0.25">
      <c r="B31" s="734"/>
      <c r="C31" s="254" t="s">
        <v>394</v>
      </c>
      <c r="D31" s="255" t="s">
        <v>394</v>
      </c>
      <c r="E31" s="255" t="s">
        <v>394</v>
      </c>
      <c r="F31" s="255" t="s">
        <v>394</v>
      </c>
      <c r="G31" s="255" t="s">
        <v>394</v>
      </c>
      <c r="H31" s="255" t="s">
        <v>394</v>
      </c>
      <c r="I31" s="255" t="s">
        <v>394</v>
      </c>
      <c r="J31" s="255" t="s">
        <v>394</v>
      </c>
      <c r="K31" s="256"/>
      <c r="L31" s="257"/>
    </row>
    <row r="36" spans="3:3" x14ac:dyDescent="0.2">
      <c r="C36" s="219" t="s">
        <v>405</v>
      </c>
    </row>
    <row r="37" spans="3:3" x14ac:dyDescent="0.2">
      <c r="C37" s="219" t="s">
        <v>406</v>
      </c>
    </row>
    <row r="38" spans="3:3" x14ac:dyDescent="0.2">
      <c r="C38" s="219" t="s">
        <v>407</v>
      </c>
    </row>
    <row r="39" spans="3:3" x14ac:dyDescent="0.2">
      <c r="C39" s="219" t="s">
        <v>408</v>
      </c>
    </row>
    <row r="40" spans="3:3" x14ac:dyDescent="0.2">
      <c r="C40" s="219" t="s">
        <v>409</v>
      </c>
    </row>
    <row r="41" spans="3:3" x14ac:dyDescent="0.2">
      <c r="C41" s="219" t="s">
        <v>410</v>
      </c>
    </row>
    <row r="42" spans="3:3" x14ac:dyDescent="0.2">
      <c r="C42" s="219" t="s">
        <v>411</v>
      </c>
    </row>
    <row r="43" spans="3:3" x14ac:dyDescent="0.2">
      <c r="C43" s="219" t="s">
        <v>412</v>
      </c>
    </row>
    <row r="44" spans="3:3" x14ac:dyDescent="0.2">
      <c r="C44" s="219" t="s">
        <v>413</v>
      </c>
    </row>
    <row r="46" spans="3:3" x14ac:dyDescent="0.2">
      <c r="C46" s="219" t="s">
        <v>414</v>
      </c>
    </row>
    <row r="47" spans="3:3" x14ac:dyDescent="0.2">
      <c r="C47" s="219" t="s">
        <v>415</v>
      </c>
    </row>
    <row r="49" spans="3:3" x14ac:dyDescent="0.2">
      <c r="C49" s="219" t="s">
        <v>416</v>
      </c>
    </row>
    <row r="50" spans="3:3" x14ac:dyDescent="0.2">
      <c r="C50" s="219" t="s">
        <v>417</v>
      </c>
    </row>
    <row r="51" spans="3:3" x14ac:dyDescent="0.2">
      <c r="C51" s="219" t="s">
        <v>418</v>
      </c>
    </row>
    <row r="52" spans="3:3" x14ac:dyDescent="0.2">
      <c r="C52" s="219" t="s">
        <v>419</v>
      </c>
    </row>
    <row r="53" spans="3:3" x14ac:dyDescent="0.2">
      <c r="C53" s="219" t="s">
        <v>420</v>
      </c>
    </row>
    <row r="54" spans="3:3" x14ac:dyDescent="0.2">
      <c r="C54" s="219" t="s">
        <v>421</v>
      </c>
    </row>
  </sheetData>
  <mergeCells count="1">
    <mergeCell ref="B22:B31"/>
  </mergeCells>
  <phoneticPr fontId="9"/>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L25"/>
  <sheetViews>
    <sheetView zoomScaleNormal="100" zoomScaleSheetLayoutView="130" workbookViewId="0">
      <selection sqref="A1:L1"/>
    </sheetView>
  </sheetViews>
  <sheetFormatPr defaultColWidth="8.77734375" defaultRowHeight="13.2" x14ac:dyDescent="0.2"/>
  <cols>
    <col min="1" max="1" width="6.33203125" style="258" customWidth="1"/>
    <col min="2" max="3" width="14.77734375" style="258" customWidth="1"/>
    <col min="4" max="5" width="12.77734375" style="258" customWidth="1"/>
    <col min="6" max="6" width="17.77734375" style="258" customWidth="1"/>
    <col min="7" max="12" width="5.33203125" style="258" customWidth="1"/>
    <col min="13" max="16384" width="8.77734375" style="258"/>
  </cols>
  <sheetData>
    <row r="1" spans="1:12" x14ac:dyDescent="0.2">
      <c r="A1" s="565" t="s">
        <v>540</v>
      </c>
      <c r="B1" s="565"/>
      <c r="C1" s="565"/>
      <c r="D1" s="565"/>
      <c r="E1" s="565"/>
      <c r="F1" s="565"/>
      <c r="G1" s="565"/>
      <c r="H1" s="565"/>
      <c r="I1" s="565"/>
      <c r="J1" s="565"/>
      <c r="K1" s="565"/>
      <c r="L1" s="565"/>
    </row>
    <row r="3" spans="1:12" ht="16.95" customHeight="1" x14ac:dyDescent="0.2">
      <c r="A3" s="566" t="s">
        <v>423</v>
      </c>
      <c r="B3" s="566"/>
      <c r="C3" s="566"/>
      <c r="D3" s="566"/>
      <c r="E3" s="566"/>
      <c r="F3" s="566"/>
      <c r="G3" s="566"/>
      <c r="H3" s="566"/>
      <c r="I3" s="566"/>
      <c r="J3" s="566"/>
      <c r="K3" s="566"/>
      <c r="L3" s="566"/>
    </row>
    <row r="4" spans="1:12" ht="16.95" customHeight="1" x14ac:dyDescent="0.2">
      <c r="A4" s="259"/>
      <c r="B4" s="259"/>
      <c r="C4" s="259"/>
      <c r="D4" s="259"/>
      <c r="E4" s="259"/>
      <c r="F4" s="259"/>
      <c r="G4" s="259"/>
      <c r="H4" s="259"/>
      <c r="I4" s="259"/>
      <c r="J4" s="259"/>
      <c r="K4" s="259"/>
      <c r="L4" s="259"/>
    </row>
    <row r="5" spans="1:12" ht="24" customHeight="1" x14ac:dyDescent="0.2">
      <c r="A5" s="260"/>
      <c r="B5" s="260"/>
      <c r="C5" s="260"/>
      <c r="D5" s="260"/>
      <c r="E5" s="260"/>
      <c r="F5" s="260"/>
      <c r="G5" s="261"/>
      <c r="H5" s="262" t="s">
        <v>21</v>
      </c>
      <c r="I5" s="262"/>
      <c r="J5" s="262" t="s">
        <v>424</v>
      </c>
      <c r="K5" s="262"/>
      <c r="L5" s="262" t="s">
        <v>425</v>
      </c>
    </row>
    <row r="6" spans="1:12" ht="16.95" customHeight="1" x14ac:dyDescent="0.2">
      <c r="A6" s="567" t="s">
        <v>426</v>
      </c>
      <c r="B6" s="567"/>
      <c r="C6" s="260" t="s">
        <v>427</v>
      </c>
      <c r="D6" s="260"/>
      <c r="E6" s="260"/>
      <c r="F6" s="260"/>
      <c r="G6" s="260"/>
      <c r="H6" s="260"/>
      <c r="I6" s="260"/>
      <c r="J6" s="260"/>
      <c r="K6" s="260"/>
      <c r="L6" s="260"/>
    </row>
    <row r="7" spans="1:12" ht="16.95" customHeight="1" x14ac:dyDescent="0.2">
      <c r="A7" s="263"/>
      <c r="B7" s="263"/>
      <c r="C7" s="263"/>
      <c r="D7" s="263"/>
      <c r="E7" s="263"/>
      <c r="F7" s="263"/>
      <c r="G7" s="263"/>
      <c r="H7" s="263"/>
      <c r="I7" s="263"/>
      <c r="J7" s="263"/>
      <c r="K7" s="263"/>
      <c r="L7" s="263"/>
    </row>
    <row r="8" spans="1:12" s="265" customFormat="1" ht="21" customHeight="1" x14ac:dyDescent="0.2">
      <c r="A8" s="568" t="s">
        <v>428</v>
      </c>
      <c r="B8" s="568"/>
      <c r="C8" s="568"/>
      <c r="D8" s="264" t="s">
        <v>429</v>
      </c>
      <c r="E8" s="569"/>
      <c r="F8" s="569"/>
      <c r="G8" s="569"/>
      <c r="H8" s="569"/>
      <c r="I8" s="569"/>
      <c r="J8" s="569"/>
      <c r="K8" s="569"/>
      <c r="L8" s="569"/>
    </row>
    <row r="9" spans="1:12" ht="21" customHeight="1" x14ac:dyDescent="0.2">
      <c r="A9" s="266"/>
      <c r="B9" s="266"/>
      <c r="C9" s="266"/>
      <c r="D9" s="267"/>
      <c r="E9" s="570"/>
      <c r="F9" s="570"/>
      <c r="G9" s="570"/>
      <c r="H9" s="570"/>
      <c r="I9" s="570"/>
      <c r="J9" s="570"/>
      <c r="K9" s="570"/>
      <c r="L9" s="570"/>
    </row>
    <row r="10" spans="1:12" ht="21" customHeight="1" x14ac:dyDescent="0.15">
      <c r="A10" s="266"/>
      <c r="B10" s="266"/>
      <c r="C10" s="266"/>
      <c r="D10" s="571" t="s">
        <v>430</v>
      </c>
      <c r="E10" s="571"/>
      <c r="F10" s="572"/>
      <c r="G10" s="572"/>
      <c r="H10" s="572"/>
      <c r="I10" s="572"/>
      <c r="J10" s="572"/>
      <c r="K10" s="572"/>
      <c r="L10" s="572"/>
    </row>
    <row r="11" spans="1:12" ht="21" customHeight="1" x14ac:dyDescent="0.2">
      <c r="D11" s="574"/>
      <c r="E11" s="574"/>
      <c r="F11" s="573"/>
      <c r="G11" s="573"/>
      <c r="H11" s="573"/>
      <c r="I11" s="573"/>
      <c r="J11" s="573"/>
      <c r="K11" s="573"/>
      <c r="L11" s="573"/>
    </row>
    <row r="12" spans="1:12" ht="27.75" customHeight="1" x14ac:dyDescent="0.2">
      <c r="A12" s="575"/>
      <c r="B12" s="575"/>
      <c r="C12" s="575"/>
      <c r="D12" s="575"/>
      <c r="E12" s="575"/>
      <c r="F12" s="575"/>
      <c r="G12" s="575"/>
      <c r="H12" s="575"/>
      <c r="I12" s="575"/>
      <c r="J12" s="575"/>
      <c r="K12" s="575"/>
      <c r="L12" s="575"/>
    </row>
    <row r="13" spans="1:12" ht="27.75" customHeight="1" x14ac:dyDescent="0.2">
      <c r="A13" s="268"/>
      <c r="B13" s="268"/>
      <c r="C13" s="268"/>
      <c r="D13" s="268"/>
      <c r="E13" s="268"/>
      <c r="F13" s="268"/>
      <c r="G13" s="268"/>
      <c r="H13" s="268"/>
      <c r="I13" s="268"/>
      <c r="J13" s="268"/>
      <c r="K13" s="268"/>
      <c r="L13" s="268"/>
    </row>
    <row r="14" spans="1:12" s="271" customFormat="1" ht="16.95" customHeight="1" x14ac:dyDescent="0.2">
      <c r="A14" s="269" t="s">
        <v>431</v>
      </c>
      <c r="B14" s="270"/>
      <c r="C14" s="270"/>
      <c r="D14" s="270"/>
      <c r="E14" s="270"/>
      <c r="F14" s="270"/>
      <c r="G14" s="270"/>
      <c r="H14" s="270"/>
      <c r="I14" s="270"/>
      <c r="J14" s="270"/>
      <c r="K14" s="270"/>
      <c r="L14" s="270"/>
    </row>
    <row r="20" spans="1:8" ht="19.5" customHeight="1" x14ac:dyDescent="0.2">
      <c r="A20" s="272"/>
      <c r="B20" s="564" t="s">
        <v>432</v>
      </c>
      <c r="C20" s="564"/>
      <c r="D20" s="564"/>
      <c r="E20" s="564"/>
      <c r="F20" s="564"/>
      <c r="G20" s="564"/>
      <c r="H20" s="564"/>
    </row>
    <row r="21" spans="1:8" ht="19.5" customHeight="1" x14ac:dyDescent="0.2">
      <c r="A21" s="272"/>
      <c r="B21" s="564" t="s">
        <v>433</v>
      </c>
      <c r="C21" s="564"/>
      <c r="D21" s="564"/>
      <c r="E21" s="564"/>
      <c r="F21" s="564"/>
      <c r="G21" s="564"/>
      <c r="H21" s="564"/>
    </row>
    <row r="22" spans="1:8" ht="19.5" customHeight="1" x14ac:dyDescent="0.2">
      <c r="A22" s="272"/>
      <c r="B22" s="564" t="s">
        <v>434</v>
      </c>
      <c r="C22" s="564"/>
      <c r="D22" s="564"/>
      <c r="E22" s="564"/>
      <c r="F22" s="564"/>
      <c r="G22" s="564"/>
      <c r="H22" s="564"/>
    </row>
    <row r="23" spans="1:8" ht="19.5" customHeight="1" x14ac:dyDescent="0.2">
      <c r="A23" s="272"/>
      <c r="B23" s="564" t="s">
        <v>435</v>
      </c>
      <c r="C23" s="564"/>
      <c r="D23" s="564"/>
      <c r="E23" s="564"/>
      <c r="F23" s="564"/>
      <c r="G23" s="564"/>
      <c r="H23" s="564"/>
    </row>
    <row r="24" spans="1:8" ht="19.5" customHeight="1" x14ac:dyDescent="0.2">
      <c r="A24" s="272"/>
      <c r="B24" s="564" t="s">
        <v>436</v>
      </c>
      <c r="C24" s="564"/>
      <c r="D24" s="564"/>
      <c r="E24" s="564"/>
      <c r="F24" s="564"/>
      <c r="G24" s="564"/>
      <c r="H24" s="564"/>
    </row>
    <row r="25" spans="1:8" x14ac:dyDescent="0.2">
      <c r="A25" s="258" t="s">
        <v>437</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9"/>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C22"/>
  <sheetViews>
    <sheetView showGridLines="0" zoomScale="130" zoomScaleNormal="130" workbookViewId="0">
      <selection sqref="A1:L1"/>
    </sheetView>
  </sheetViews>
  <sheetFormatPr defaultColWidth="9.33203125" defaultRowHeight="13.2" x14ac:dyDescent="0.2"/>
  <cols>
    <col min="1" max="1" width="1" style="273" customWidth="1"/>
    <col min="2" max="2" width="7.77734375" style="273" customWidth="1"/>
    <col min="3" max="3" width="110.77734375" style="274" customWidth="1"/>
    <col min="4" max="4" width="1" style="273" customWidth="1"/>
    <col min="5" max="10" width="9.33203125" style="273"/>
    <col min="11" max="11" width="8.6640625" style="273" customWidth="1"/>
    <col min="12" max="16384" width="9.33203125" style="273"/>
  </cols>
  <sheetData>
    <row r="1" spans="2:3" x14ac:dyDescent="0.2">
      <c r="B1" s="273" t="s">
        <v>438</v>
      </c>
    </row>
    <row r="2" spans="2:3" x14ac:dyDescent="0.2">
      <c r="C2" s="275" t="s">
        <v>439</v>
      </c>
    </row>
    <row r="3" spans="2:3" ht="6" customHeight="1" x14ac:dyDescent="0.2"/>
    <row r="4" spans="2:3" x14ac:dyDescent="0.2">
      <c r="B4" s="276" t="s">
        <v>440</v>
      </c>
      <c r="C4" s="277" t="s">
        <v>441</v>
      </c>
    </row>
    <row r="5" spans="2:3" x14ac:dyDescent="0.2">
      <c r="B5" s="278" t="s">
        <v>442</v>
      </c>
      <c r="C5" s="279" t="s">
        <v>443</v>
      </c>
    </row>
    <row r="6" spans="2:3" x14ac:dyDescent="0.2">
      <c r="B6" s="278" t="s">
        <v>444</v>
      </c>
      <c r="C6" s="279" t="s">
        <v>445</v>
      </c>
    </row>
    <row r="7" spans="2:3" x14ac:dyDescent="0.2">
      <c r="B7" s="278" t="s">
        <v>446</v>
      </c>
      <c r="C7" s="279" t="s">
        <v>447</v>
      </c>
    </row>
    <row r="8" spans="2:3" ht="19.2" x14ac:dyDescent="0.2">
      <c r="B8" s="278" t="s">
        <v>448</v>
      </c>
      <c r="C8" s="279" t="s">
        <v>449</v>
      </c>
    </row>
    <row r="9" spans="2:3" x14ac:dyDescent="0.2">
      <c r="B9" s="278" t="s">
        <v>450</v>
      </c>
      <c r="C9" s="279" t="s">
        <v>451</v>
      </c>
    </row>
    <row r="10" spans="2:3" ht="67.2" x14ac:dyDescent="0.2">
      <c r="B10" s="278" t="s">
        <v>452</v>
      </c>
      <c r="C10" s="279" t="s">
        <v>453</v>
      </c>
    </row>
    <row r="11" spans="2:3" ht="86.4" x14ac:dyDescent="0.2">
      <c r="B11" s="278" t="s">
        <v>454</v>
      </c>
      <c r="C11" s="279" t="s">
        <v>455</v>
      </c>
    </row>
    <row r="12" spans="2:3" ht="67.2" x14ac:dyDescent="0.2">
      <c r="B12" s="278" t="s">
        <v>456</v>
      </c>
      <c r="C12" s="279" t="s">
        <v>457</v>
      </c>
    </row>
    <row r="13" spans="2:3" ht="76.8" x14ac:dyDescent="0.2">
      <c r="B13" s="278" t="s">
        <v>458</v>
      </c>
      <c r="C13" s="279" t="s">
        <v>459</v>
      </c>
    </row>
    <row r="14" spans="2:3" ht="28.8" x14ac:dyDescent="0.2">
      <c r="B14" s="278" t="s">
        <v>460</v>
      </c>
      <c r="C14" s="279" t="s">
        <v>461</v>
      </c>
    </row>
    <row r="15" spans="2:3" ht="38.4" x14ac:dyDescent="0.2">
      <c r="B15" s="278" t="s">
        <v>462</v>
      </c>
      <c r="C15" s="279" t="s">
        <v>463</v>
      </c>
    </row>
    <row r="16" spans="2:3" ht="28.8" x14ac:dyDescent="0.2">
      <c r="B16" s="278" t="s">
        <v>464</v>
      </c>
      <c r="C16" s="279" t="s">
        <v>465</v>
      </c>
    </row>
    <row r="17" spans="2:3" x14ac:dyDescent="0.2">
      <c r="B17" s="278" t="s">
        <v>466</v>
      </c>
      <c r="C17" s="279" t="s">
        <v>467</v>
      </c>
    </row>
    <row r="18" spans="2:3" ht="19.2" x14ac:dyDescent="0.2">
      <c r="B18" s="278" t="s">
        <v>468</v>
      </c>
      <c r="C18" s="279" t="s">
        <v>469</v>
      </c>
    </row>
    <row r="19" spans="2:3" ht="19.2" x14ac:dyDescent="0.2">
      <c r="B19" s="278" t="s">
        <v>470</v>
      </c>
      <c r="C19" s="279" t="s">
        <v>471</v>
      </c>
    </row>
    <row r="20" spans="2:3" ht="19.2" x14ac:dyDescent="0.2">
      <c r="B20" s="278" t="s">
        <v>472</v>
      </c>
      <c r="C20" s="280" t="s">
        <v>473</v>
      </c>
    </row>
    <row r="21" spans="2:3" ht="19.2" x14ac:dyDescent="0.2">
      <c r="B21" s="281" t="s">
        <v>474</v>
      </c>
      <c r="C21" s="282" t="s">
        <v>475</v>
      </c>
    </row>
    <row r="22" spans="2:3" x14ac:dyDescent="0.2">
      <c r="B22" s="283"/>
    </row>
  </sheetData>
  <phoneticPr fontId="9"/>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C22"/>
  <sheetViews>
    <sheetView showGridLines="0" zoomScale="130" zoomScaleNormal="130" workbookViewId="0">
      <selection sqref="A1:L1"/>
    </sheetView>
  </sheetViews>
  <sheetFormatPr defaultColWidth="9.33203125" defaultRowHeight="13.2" x14ac:dyDescent="0.2"/>
  <cols>
    <col min="1" max="1" width="1" style="273" customWidth="1"/>
    <col min="2" max="2" width="7.77734375" style="273" customWidth="1"/>
    <col min="3" max="3" width="110.77734375" style="274" customWidth="1"/>
    <col min="4" max="4" width="1" style="273" customWidth="1"/>
    <col min="5" max="10" width="9.33203125" style="273"/>
    <col min="11" max="11" width="8.6640625" style="273" customWidth="1"/>
    <col min="12" max="16384" width="9.33203125" style="273"/>
  </cols>
  <sheetData>
    <row r="1" spans="2:3" x14ac:dyDescent="0.2">
      <c r="B1" s="273" t="s">
        <v>525</v>
      </c>
      <c r="C1" s="273"/>
    </row>
    <row r="2" spans="2:3" x14ac:dyDescent="0.2">
      <c r="C2" s="273" t="s">
        <v>526</v>
      </c>
    </row>
    <row r="3" spans="2:3" ht="6" customHeight="1" x14ac:dyDescent="0.2"/>
    <row r="4" spans="2:3" x14ac:dyDescent="0.2">
      <c r="B4" s="276" t="s">
        <v>440</v>
      </c>
      <c r="C4" s="277" t="s">
        <v>441</v>
      </c>
    </row>
    <row r="5" spans="2:3" ht="19.2" x14ac:dyDescent="0.2">
      <c r="B5" s="278" t="s">
        <v>442</v>
      </c>
      <c r="C5" s="279" t="s">
        <v>527</v>
      </c>
    </row>
    <row r="6" spans="2:3" ht="19.2" x14ac:dyDescent="0.2">
      <c r="B6" s="278" t="s">
        <v>444</v>
      </c>
      <c r="C6" s="279" t="s">
        <v>528</v>
      </c>
    </row>
    <row r="7" spans="2:3" x14ac:dyDescent="0.2">
      <c r="B7" s="278" t="s">
        <v>446</v>
      </c>
      <c r="C7" s="279" t="s">
        <v>447</v>
      </c>
    </row>
    <row r="8" spans="2:3" ht="19.2" x14ac:dyDescent="0.2">
      <c r="B8" s="278" t="s">
        <v>448</v>
      </c>
      <c r="C8" s="279" t="s">
        <v>449</v>
      </c>
    </row>
    <row r="9" spans="2:3" x14ac:dyDescent="0.2">
      <c r="B9" s="278" t="s">
        <v>450</v>
      </c>
      <c r="C9" s="279" t="s">
        <v>451</v>
      </c>
    </row>
    <row r="10" spans="2:3" ht="19.2" x14ac:dyDescent="0.2">
      <c r="B10" s="278" t="s">
        <v>452</v>
      </c>
      <c r="C10" s="279" t="s">
        <v>505</v>
      </c>
    </row>
    <row r="11" spans="2:3" ht="67.2" x14ac:dyDescent="0.2">
      <c r="B11" s="278" t="s">
        <v>454</v>
      </c>
      <c r="C11" s="279" t="s">
        <v>529</v>
      </c>
    </row>
    <row r="12" spans="2:3" ht="67.2" x14ac:dyDescent="0.2">
      <c r="B12" s="278" t="s">
        <v>456</v>
      </c>
      <c r="C12" s="279" t="s">
        <v>530</v>
      </c>
    </row>
    <row r="13" spans="2:3" ht="38.4" x14ac:dyDescent="0.2">
      <c r="B13" s="278" t="s">
        <v>458</v>
      </c>
      <c r="C13" s="279" t="s">
        <v>531</v>
      </c>
    </row>
    <row r="14" spans="2:3" ht="28.8" x14ac:dyDescent="0.2">
      <c r="B14" s="278" t="s">
        <v>460</v>
      </c>
      <c r="C14" s="279" t="s">
        <v>532</v>
      </c>
    </row>
    <row r="15" spans="2:3" ht="38.4" x14ac:dyDescent="0.2">
      <c r="B15" s="278" t="s">
        <v>462</v>
      </c>
      <c r="C15" s="279" t="s">
        <v>533</v>
      </c>
    </row>
    <row r="16" spans="2:3" ht="28.8" x14ac:dyDescent="0.2">
      <c r="B16" s="278" t="s">
        <v>464</v>
      </c>
      <c r="C16" s="279" t="s">
        <v>534</v>
      </c>
    </row>
    <row r="17" spans="2:3" x14ac:dyDescent="0.2">
      <c r="B17" s="278" t="s">
        <v>466</v>
      </c>
      <c r="C17" s="279" t="s">
        <v>467</v>
      </c>
    </row>
    <row r="18" spans="2:3" ht="19.2" x14ac:dyDescent="0.2">
      <c r="B18" s="278" t="s">
        <v>468</v>
      </c>
      <c r="C18" s="279" t="s">
        <v>535</v>
      </c>
    </row>
    <row r="19" spans="2:3" ht="19.2" x14ac:dyDescent="0.2">
      <c r="B19" s="278" t="s">
        <v>470</v>
      </c>
      <c r="C19" s="279" t="s">
        <v>536</v>
      </c>
    </row>
    <row r="20" spans="2:3" ht="19.2" x14ac:dyDescent="0.2">
      <c r="B20" s="278" t="s">
        <v>472</v>
      </c>
      <c r="C20" s="280" t="s">
        <v>537</v>
      </c>
    </row>
    <row r="21" spans="2:3" ht="19.2" x14ac:dyDescent="0.2">
      <c r="B21" s="281" t="s">
        <v>538</v>
      </c>
      <c r="C21" s="282" t="s">
        <v>539</v>
      </c>
    </row>
    <row r="22" spans="2:3" x14ac:dyDescent="0.2">
      <c r="B22" s="283"/>
    </row>
  </sheetData>
  <phoneticPr fontId="9"/>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3"/>
  <sheetViews>
    <sheetView zoomScale="70" zoomScaleNormal="70" workbookViewId="0">
      <selection sqref="A1:AC1"/>
    </sheetView>
  </sheetViews>
  <sheetFormatPr defaultColWidth="9.109375" defaultRowHeight="12" x14ac:dyDescent="0.2"/>
  <cols>
    <col min="1" max="1" width="5.77734375" style="43" customWidth="1"/>
    <col min="2" max="2" width="4.33203125" style="43" customWidth="1"/>
    <col min="3" max="3" width="2.77734375" style="43" customWidth="1"/>
    <col min="4" max="4" width="3.77734375" style="43" customWidth="1"/>
    <col min="5" max="5" width="3.109375" style="43" customWidth="1"/>
    <col min="6" max="9" width="2.77734375" style="43" customWidth="1"/>
    <col min="10" max="29" width="4.109375" style="43" customWidth="1"/>
    <col min="30" max="16384" width="9.109375" style="43"/>
  </cols>
  <sheetData>
    <row r="1" spans="1:29" ht="34.5" customHeight="1" thickBot="1" x14ac:dyDescent="0.25">
      <c r="A1" s="524" t="s">
        <v>78</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row>
    <row r="2" spans="1:29" ht="15" customHeight="1" x14ac:dyDescent="0.2">
      <c r="A2" s="525" t="s">
        <v>79</v>
      </c>
      <c r="B2" s="529" t="s">
        <v>7</v>
      </c>
      <c r="C2" s="529"/>
      <c r="D2" s="529"/>
      <c r="E2" s="529"/>
      <c r="F2" s="530"/>
      <c r="G2" s="531"/>
      <c r="H2" s="531"/>
      <c r="I2" s="531"/>
      <c r="J2" s="531"/>
      <c r="K2" s="531"/>
      <c r="L2" s="531"/>
      <c r="M2" s="531"/>
      <c r="N2" s="531"/>
      <c r="O2" s="531"/>
      <c r="P2" s="531"/>
      <c r="Q2" s="531"/>
      <c r="R2" s="531"/>
      <c r="S2" s="531"/>
      <c r="T2" s="531"/>
      <c r="U2" s="531"/>
      <c r="V2" s="531"/>
      <c r="W2" s="531"/>
      <c r="X2" s="531"/>
      <c r="Y2" s="531"/>
      <c r="Z2" s="531"/>
      <c r="AA2" s="531"/>
      <c r="AB2" s="531"/>
      <c r="AC2" s="532"/>
    </row>
    <row r="3" spans="1:29" ht="28.05" customHeight="1" x14ac:dyDescent="0.2">
      <c r="A3" s="526"/>
      <c r="B3" s="449" t="s">
        <v>80</v>
      </c>
      <c r="C3" s="449"/>
      <c r="D3" s="449"/>
      <c r="E3" s="449"/>
      <c r="F3" s="491"/>
      <c r="G3" s="441"/>
      <c r="H3" s="441"/>
      <c r="I3" s="441"/>
      <c r="J3" s="441"/>
      <c r="K3" s="441"/>
      <c r="L3" s="441"/>
      <c r="M3" s="441"/>
      <c r="N3" s="441"/>
      <c r="O3" s="441"/>
      <c r="P3" s="441"/>
      <c r="Q3" s="441"/>
      <c r="R3" s="441"/>
      <c r="S3" s="441"/>
      <c r="T3" s="441"/>
      <c r="U3" s="441"/>
      <c r="V3" s="441"/>
      <c r="W3" s="441"/>
      <c r="X3" s="441"/>
      <c r="Y3" s="441"/>
      <c r="Z3" s="441"/>
      <c r="AA3" s="441"/>
      <c r="AB3" s="441"/>
      <c r="AC3" s="443"/>
    </row>
    <row r="4" spans="1:29" ht="15" customHeight="1" x14ac:dyDescent="0.2">
      <c r="A4" s="527"/>
      <c r="B4" s="514" t="s">
        <v>81</v>
      </c>
      <c r="C4" s="515"/>
      <c r="D4" s="515"/>
      <c r="E4" s="516"/>
      <c r="F4" s="434" t="s">
        <v>82</v>
      </c>
      <c r="G4" s="434"/>
      <c r="H4" s="434"/>
      <c r="I4" s="434"/>
      <c r="J4" s="500"/>
      <c r="K4" s="500"/>
      <c r="L4" s="500"/>
      <c r="M4" s="44" t="s">
        <v>83</v>
      </c>
      <c r="N4" s="500"/>
      <c r="O4" s="500"/>
      <c r="P4" s="44" t="s">
        <v>1</v>
      </c>
      <c r="Q4" s="533"/>
      <c r="R4" s="533"/>
      <c r="S4" s="533"/>
      <c r="T4" s="533"/>
      <c r="U4" s="533"/>
      <c r="V4" s="533"/>
      <c r="W4" s="533"/>
      <c r="X4" s="533"/>
      <c r="Y4" s="533"/>
      <c r="Z4" s="533"/>
      <c r="AA4" s="533"/>
      <c r="AB4" s="533"/>
      <c r="AC4" s="534"/>
    </row>
    <row r="5" spans="1:29" ht="15" customHeight="1" x14ac:dyDescent="0.2">
      <c r="A5" s="527"/>
      <c r="B5" s="517"/>
      <c r="C5" s="476"/>
      <c r="D5" s="476"/>
      <c r="E5" s="498"/>
      <c r="F5" s="535" t="s">
        <v>84</v>
      </c>
      <c r="G5" s="536"/>
      <c r="H5" s="536"/>
      <c r="I5" s="536"/>
      <c r="J5" s="45" t="s">
        <v>85</v>
      </c>
      <c r="K5" s="46"/>
      <c r="L5" s="46"/>
      <c r="M5" s="46"/>
      <c r="N5" s="45" t="s">
        <v>6</v>
      </c>
      <c r="O5" s="45" t="s">
        <v>5</v>
      </c>
      <c r="P5" s="47"/>
      <c r="Q5" s="47"/>
      <c r="R5" s="47"/>
      <c r="S5" s="47"/>
      <c r="T5" s="47"/>
      <c r="U5" s="47"/>
      <c r="V5" s="47"/>
      <c r="W5" s="47"/>
      <c r="X5" s="47"/>
      <c r="Y5" s="47"/>
      <c r="Z5" s="47"/>
      <c r="AA5" s="47"/>
      <c r="AB5" s="47"/>
      <c r="AC5" s="48"/>
    </row>
    <row r="6" spans="1:29" ht="15" customHeight="1" x14ac:dyDescent="0.2">
      <c r="A6" s="527"/>
      <c r="B6" s="519"/>
      <c r="C6" s="437"/>
      <c r="D6" s="437"/>
      <c r="E6" s="499"/>
      <c r="F6" s="49"/>
      <c r="G6" s="47"/>
      <c r="H6" s="47"/>
      <c r="I6" s="47"/>
      <c r="J6" s="47"/>
      <c r="K6" s="47"/>
      <c r="L6" s="47"/>
      <c r="M6" s="47"/>
      <c r="N6" s="45" t="s">
        <v>27</v>
      </c>
      <c r="O6" s="45" t="s">
        <v>28</v>
      </c>
      <c r="P6" s="47"/>
      <c r="Q6" s="47"/>
      <c r="R6" s="47"/>
      <c r="S6" s="47"/>
      <c r="T6" s="47"/>
      <c r="U6" s="47"/>
      <c r="V6" s="47"/>
      <c r="W6" s="47"/>
      <c r="X6" s="47"/>
      <c r="Y6" s="47"/>
      <c r="Z6" s="47"/>
      <c r="AA6" s="47"/>
      <c r="AB6" s="47"/>
      <c r="AC6" s="48"/>
    </row>
    <row r="7" spans="1:29" ht="15" customHeight="1" x14ac:dyDescent="0.2">
      <c r="A7" s="527"/>
      <c r="B7" s="508" t="s">
        <v>86</v>
      </c>
      <c r="C7" s="434"/>
      <c r="D7" s="434"/>
      <c r="E7" s="435"/>
      <c r="F7" s="444" t="s">
        <v>87</v>
      </c>
      <c r="G7" s="445"/>
      <c r="H7" s="445"/>
      <c r="I7" s="537"/>
      <c r="J7" s="538"/>
      <c r="K7" s="466"/>
      <c r="L7" s="466"/>
      <c r="M7" s="466"/>
      <c r="N7" s="466"/>
      <c r="O7" s="466"/>
      <c r="P7" s="466"/>
      <c r="Q7" s="466"/>
      <c r="R7" s="485" t="s">
        <v>88</v>
      </c>
      <c r="S7" s="487"/>
      <c r="T7" s="486"/>
      <c r="U7" s="538"/>
      <c r="V7" s="466"/>
      <c r="W7" s="466"/>
      <c r="X7" s="466"/>
      <c r="Y7" s="466"/>
      <c r="Z7" s="466"/>
      <c r="AA7" s="466"/>
      <c r="AB7" s="466"/>
      <c r="AC7" s="539"/>
    </row>
    <row r="8" spans="1:29" ht="15" customHeight="1" x14ac:dyDescent="0.2">
      <c r="A8" s="528"/>
      <c r="B8" s="519"/>
      <c r="C8" s="437"/>
      <c r="D8" s="437"/>
      <c r="E8" s="438"/>
      <c r="F8" s="444" t="s">
        <v>89</v>
      </c>
      <c r="G8" s="445"/>
      <c r="H8" s="445"/>
      <c r="I8" s="537"/>
      <c r="J8" s="540"/>
      <c r="K8" s="541"/>
      <c r="L8" s="541"/>
      <c r="M8" s="541"/>
      <c r="N8" s="541"/>
      <c r="O8" s="541"/>
      <c r="P8" s="541"/>
      <c r="Q8" s="541"/>
      <c r="R8" s="541"/>
      <c r="S8" s="541"/>
      <c r="T8" s="541"/>
      <c r="U8" s="541"/>
      <c r="V8" s="541"/>
      <c r="W8" s="541"/>
      <c r="X8" s="541"/>
      <c r="Y8" s="541"/>
      <c r="Z8" s="541"/>
      <c r="AA8" s="541"/>
      <c r="AB8" s="541"/>
      <c r="AC8" s="542"/>
    </row>
    <row r="9" spans="1:29" ht="15" customHeight="1" x14ac:dyDescent="0.2">
      <c r="A9" s="433" t="s">
        <v>90</v>
      </c>
      <c r="B9" s="434"/>
      <c r="C9" s="434"/>
      <c r="D9" s="434"/>
      <c r="E9" s="435"/>
      <c r="F9" s="50" t="s">
        <v>17</v>
      </c>
      <c r="G9" s="51"/>
      <c r="H9" s="51"/>
      <c r="I9" s="51"/>
      <c r="J9" s="51"/>
      <c r="K9" s="51"/>
      <c r="L9" s="51"/>
      <c r="M9" s="52"/>
      <c r="N9" s="449"/>
      <c r="O9" s="449"/>
      <c r="P9" s="449"/>
      <c r="Q9" s="449"/>
      <c r="R9" s="434" t="s">
        <v>91</v>
      </c>
      <c r="S9" s="434"/>
      <c r="T9" s="435"/>
      <c r="U9" s="508"/>
      <c r="V9" s="434"/>
      <c r="W9" s="434"/>
      <c r="X9" s="434"/>
      <c r="Y9" s="434"/>
      <c r="Z9" s="434"/>
      <c r="AA9" s="434"/>
      <c r="AB9" s="434"/>
      <c r="AC9" s="521"/>
    </row>
    <row r="10" spans="1:29" ht="15" customHeight="1" x14ac:dyDescent="0.2">
      <c r="A10" s="475"/>
      <c r="B10" s="476"/>
      <c r="C10" s="476"/>
      <c r="D10" s="476"/>
      <c r="E10" s="477"/>
      <c r="F10" s="53" t="s">
        <v>92</v>
      </c>
      <c r="G10" s="54"/>
      <c r="H10" s="54"/>
      <c r="I10" s="54"/>
      <c r="J10" s="54"/>
      <c r="K10" s="54"/>
      <c r="L10" s="54"/>
      <c r="M10" s="55"/>
      <c r="N10" s="449"/>
      <c r="O10" s="449"/>
      <c r="P10" s="449"/>
      <c r="Q10" s="449"/>
      <c r="R10" s="476"/>
      <c r="S10" s="476"/>
      <c r="T10" s="477"/>
      <c r="U10" s="517"/>
      <c r="V10" s="476"/>
      <c r="W10" s="476"/>
      <c r="X10" s="476"/>
      <c r="Y10" s="476"/>
      <c r="Z10" s="476"/>
      <c r="AA10" s="476"/>
      <c r="AB10" s="476"/>
      <c r="AC10" s="518"/>
    </row>
    <row r="11" spans="1:29" ht="15" customHeight="1" x14ac:dyDescent="0.2">
      <c r="A11" s="475"/>
      <c r="B11" s="476"/>
      <c r="C11" s="476"/>
      <c r="D11" s="476"/>
      <c r="E11" s="477"/>
      <c r="F11" s="53" t="s">
        <v>93</v>
      </c>
      <c r="G11" s="54"/>
      <c r="H11" s="54"/>
      <c r="I11" s="54"/>
      <c r="J11" s="54"/>
      <c r="K11" s="54"/>
      <c r="L11" s="54"/>
      <c r="M11" s="55"/>
      <c r="N11" s="449"/>
      <c r="O11" s="449"/>
      <c r="P11" s="449"/>
      <c r="Q11" s="449"/>
      <c r="R11" s="476"/>
      <c r="S11" s="476"/>
      <c r="T11" s="477"/>
      <c r="U11" s="517"/>
      <c r="V11" s="476"/>
      <c r="W11" s="476"/>
      <c r="X11" s="476"/>
      <c r="Y11" s="476"/>
      <c r="Z11" s="476"/>
      <c r="AA11" s="476"/>
      <c r="AB11" s="476"/>
      <c r="AC11" s="518"/>
    </row>
    <row r="12" spans="1:29" ht="15" customHeight="1" x14ac:dyDescent="0.2">
      <c r="A12" s="436"/>
      <c r="B12" s="437"/>
      <c r="C12" s="437"/>
      <c r="D12" s="437"/>
      <c r="E12" s="438"/>
      <c r="F12" s="53" t="s">
        <v>94</v>
      </c>
      <c r="G12" s="54"/>
      <c r="H12" s="54"/>
      <c r="I12" s="54"/>
      <c r="J12" s="54"/>
      <c r="K12" s="54"/>
      <c r="L12" s="54"/>
      <c r="M12" s="55"/>
      <c r="N12" s="449"/>
      <c r="O12" s="449"/>
      <c r="P12" s="449"/>
      <c r="Q12" s="449"/>
      <c r="R12" s="476"/>
      <c r="S12" s="476"/>
      <c r="T12" s="477"/>
      <c r="U12" s="522"/>
      <c r="V12" s="523"/>
      <c r="W12" s="47" t="s">
        <v>95</v>
      </c>
      <c r="X12" s="523"/>
      <c r="Y12" s="523"/>
      <c r="Z12" s="47" t="s">
        <v>96</v>
      </c>
      <c r="AA12" s="523"/>
      <c r="AB12" s="523"/>
      <c r="AC12" s="48" t="s">
        <v>97</v>
      </c>
    </row>
    <row r="13" spans="1:29" ht="15" customHeight="1" x14ac:dyDescent="0.2">
      <c r="A13" s="433" t="s">
        <v>98</v>
      </c>
      <c r="B13" s="434"/>
      <c r="C13" s="434"/>
      <c r="D13" s="434"/>
      <c r="E13" s="435"/>
      <c r="F13" s="53" t="s">
        <v>99</v>
      </c>
      <c r="G13" s="54"/>
      <c r="H13" s="54"/>
      <c r="I13" s="54"/>
      <c r="J13" s="54"/>
      <c r="K13" s="54"/>
      <c r="L13" s="54"/>
      <c r="M13" s="55"/>
      <c r="N13" s="449"/>
      <c r="O13" s="449"/>
      <c r="P13" s="449"/>
      <c r="Q13" s="449"/>
      <c r="R13" s="476"/>
      <c r="S13" s="476"/>
      <c r="T13" s="477"/>
      <c r="U13" s="517"/>
      <c r="V13" s="476"/>
      <c r="W13" s="476"/>
      <c r="X13" s="476"/>
      <c r="Y13" s="476"/>
      <c r="Z13" s="476"/>
      <c r="AA13" s="476"/>
      <c r="AB13" s="476"/>
      <c r="AC13" s="518"/>
    </row>
    <row r="14" spans="1:29" ht="15" customHeight="1" x14ac:dyDescent="0.2">
      <c r="A14" s="436"/>
      <c r="B14" s="437"/>
      <c r="C14" s="437"/>
      <c r="D14" s="437"/>
      <c r="E14" s="438"/>
      <c r="F14" s="53" t="s">
        <v>100</v>
      </c>
      <c r="G14" s="54"/>
      <c r="H14" s="54"/>
      <c r="I14" s="54"/>
      <c r="J14" s="54"/>
      <c r="K14" s="54"/>
      <c r="L14" s="54"/>
      <c r="M14" s="55"/>
      <c r="N14" s="449"/>
      <c r="O14" s="449"/>
      <c r="P14" s="449"/>
      <c r="Q14" s="449"/>
      <c r="R14" s="476"/>
      <c r="S14" s="476"/>
      <c r="T14" s="477"/>
      <c r="U14" s="517"/>
      <c r="V14" s="476"/>
      <c r="W14" s="476"/>
      <c r="X14" s="476"/>
      <c r="Y14" s="476"/>
      <c r="Z14" s="476"/>
      <c r="AA14" s="476"/>
      <c r="AB14" s="476"/>
      <c r="AC14" s="518"/>
    </row>
    <row r="15" spans="1:29" ht="15" customHeight="1" x14ac:dyDescent="0.2">
      <c r="A15" s="433" t="s">
        <v>101</v>
      </c>
      <c r="B15" s="434"/>
      <c r="C15" s="434"/>
      <c r="D15" s="434"/>
      <c r="E15" s="435"/>
      <c r="F15" s="53" t="s">
        <v>102</v>
      </c>
      <c r="G15" s="54"/>
      <c r="H15" s="54"/>
      <c r="I15" s="54"/>
      <c r="J15" s="54"/>
      <c r="K15" s="54"/>
      <c r="L15" s="54"/>
      <c r="M15" s="55"/>
      <c r="N15" s="449"/>
      <c r="O15" s="449"/>
      <c r="P15" s="449"/>
      <c r="Q15" s="449"/>
      <c r="R15" s="476"/>
      <c r="S15" s="476"/>
      <c r="T15" s="477"/>
      <c r="U15" s="517"/>
      <c r="V15" s="476"/>
      <c r="W15" s="476"/>
      <c r="X15" s="476"/>
      <c r="Y15" s="476"/>
      <c r="Z15" s="476"/>
      <c r="AA15" s="476"/>
      <c r="AB15" s="476"/>
      <c r="AC15" s="518"/>
    </row>
    <row r="16" spans="1:29" ht="15" customHeight="1" x14ac:dyDescent="0.2">
      <c r="A16" s="436"/>
      <c r="B16" s="437"/>
      <c r="C16" s="437"/>
      <c r="D16" s="437"/>
      <c r="E16" s="438"/>
      <c r="F16" s="53" t="s">
        <v>103</v>
      </c>
      <c r="G16" s="54"/>
      <c r="H16" s="54"/>
      <c r="I16" s="54"/>
      <c r="J16" s="54"/>
      <c r="K16" s="54"/>
      <c r="L16" s="54"/>
      <c r="M16" s="55"/>
      <c r="N16" s="449"/>
      <c r="O16" s="449"/>
      <c r="P16" s="449"/>
      <c r="Q16" s="449"/>
      <c r="R16" s="437"/>
      <c r="S16" s="437"/>
      <c r="T16" s="438"/>
      <c r="U16" s="519"/>
      <c r="V16" s="437"/>
      <c r="W16" s="437"/>
      <c r="X16" s="437"/>
      <c r="Y16" s="437"/>
      <c r="Z16" s="437"/>
      <c r="AA16" s="437"/>
      <c r="AB16" s="437"/>
      <c r="AC16" s="520"/>
    </row>
    <row r="17" spans="1:29" ht="15" customHeight="1" x14ac:dyDescent="0.2">
      <c r="A17" s="509" t="s">
        <v>104</v>
      </c>
      <c r="B17" s="444" t="s">
        <v>7</v>
      </c>
      <c r="C17" s="445"/>
      <c r="D17" s="445"/>
      <c r="E17" s="446"/>
      <c r="F17" s="503"/>
      <c r="G17" s="441"/>
      <c r="H17" s="441"/>
      <c r="I17" s="441"/>
      <c r="J17" s="441"/>
      <c r="K17" s="441"/>
      <c r="L17" s="441"/>
      <c r="M17" s="441"/>
      <c r="N17" s="449" t="s">
        <v>105</v>
      </c>
      <c r="O17" s="449"/>
      <c r="P17" s="449"/>
      <c r="Q17" s="449"/>
      <c r="R17" s="434" t="s">
        <v>106</v>
      </c>
      <c r="S17" s="434"/>
      <c r="T17" s="434"/>
      <c r="U17" s="500"/>
      <c r="V17" s="500"/>
      <c r="W17" s="56" t="s">
        <v>0</v>
      </c>
      <c r="X17" s="500"/>
      <c r="Y17" s="500"/>
      <c r="Z17" s="57" t="s">
        <v>1</v>
      </c>
      <c r="AA17" s="501"/>
      <c r="AB17" s="501"/>
      <c r="AC17" s="502"/>
    </row>
    <row r="18" spans="1:29" ht="15" customHeight="1" x14ac:dyDescent="0.2">
      <c r="A18" s="510"/>
      <c r="B18" s="444" t="s">
        <v>107</v>
      </c>
      <c r="C18" s="445"/>
      <c r="D18" s="445"/>
      <c r="E18" s="446"/>
      <c r="F18" s="503"/>
      <c r="G18" s="441"/>
      <c r="H18" s="441"/>
      <c r="I18" s="441"/>
      <c r="J18" s="441"/>
      <c r="K18" s="441"/>
      <c r="L18" s="441"/>
      <c r="M18" s="441"/>
      <c r="N18" s="449"/>
      <c r="O18" s="449"/>
      <c r="P18" s="449"/>
      <c r="Q18" s="449"/>
      <c r="R18" s="504"/>
      <c r="S18" s="504"/>
      <c r="T18" s="504"/>
      <c r="U18" s="504"/>
      <c r="V18" s="504"/>
      <c r="W18" s="504"/>
      <c r="X18" s="504"/>
      <c r="Y18" s="504"/>
      <c r="Z18" s="504"/>
      <c r="AA18" s="504"/>
      <c r="AB18" s="504"/>
      <c r="AC18" s="505"/>
    </row>
    <row r="19" spans="1:29" ht="15" customHeight="1" x14ac:dyDescent="0.2">
      <c r="A19" s="510"/>
      <c r="B19" s="508" t="s">
        <v>108</v>
      </c>
      <c r="C19" s="434"/>
      <c r="D19" s="434"/>
      <c r="E19" s="435"/>
      <c r="F19" s="503"/>
      <c r="G19" s="441"/>
      <c r="H19" s="441"/>
      <c r="I19" s="441"/>
      <c r="J19" s="441"/>
      <c r="K19" s="441"/>
      <c r="L19" s="441"/>
      <c r="M19" s="441"/>
      <c r="N19" s="449"/>
      <c r="O19" s="449"/>
      <c r="P19" s="449"/>
      <c r="Q19" s="449"/>
      <c r="R19" s="506"/>
      <c r="S19" s="506"/>
      <c r="T19" s="506"/>
      <c r="U19" s="506"/>
      <c r="V19" s="506"/>
      <c r="W19" s="506"/>
      <c r="X19" s="506"/>
      <c r="Y19" s="506"/>
      <c r="Z19" s="506"/>
      <c r="AA19" s="506"/>
      <c r="AB19" s="506"/>
      <c r="AC19" s="507"/>
    </row>
    <row r="20" spans="1:29" ht="15" customHeight="1" x14ac:dyDescent="0.2">
      <c r="A20" s="511"/>
      <c r="B20" s="513" t="s">
        <v>109</v>
      </c>
      <c r="C20" s="513"/>
      <c r="D20" s="513"/>
      <c r="E20" s="513"/>
      <c r="F20" s="513"/>
      <c r="G20" s="513"/>
      <c r="H20" s="513"/>
      <c r="I20" s="513"/>
      <c r="J20" s="513"/>
      <c r="K20" s="513"/>
      <c r="L20" s="513"/>
      <c r="M20" s="513"/>
      <c r="N20" s="513"/>
      <c r="O20" s="513"/>
      <c r="P20" s="513"/>
      <c r="Q20" s="513"/>
      <c r="R20" s="491"/>
      <c r="S20" s="441"/>
      <c r="T20" s="441"/>
      <c r="U20" s="441"/>
      <c r="V20" s="441"/>
      <c r="W20" s="441"/>
      <c r="X20" s="441"/>
      <c r="Y20" s="441"/>
      <c r="Z20" s="441"/>
      <c r="AA20" s="441"/>
      <c r="AB20" s="441"/>
      <c r="AC20" s="443"/>
    </row>
    <row r="21" spans="1:29" ht="15" customHeight="1" x14ac:dyDescent="0.2">
      <c r="A21" s="510"/>
      <c r="B21" s="514" t="s">
        <v>110</v>
      </c>
      <c r="C21" s="515"/>
      <c r="D21" s="515"/>
      <c r="E21" s="515"/>
      <c r="F21" s="515"/>
      <c r="G21" s="515"/>
      <c r="H21" s="515"/>
      <c r="I21" s="515"/>
      <c r="J21" s="515"/>
      <c r="K21" s="515"/>
      <c r="L21" s="515"/>
      <c r="M21" s="516"/>
      <c r="N21" s="449" t="s">
        <v>111</v>
      </c>
      <c r="O21" s="449"/>
      <c r="P21" s="449"/>
      <c r="Q21" s="449"/>
      <c r="R21" s="491"/>
      <c r="S21" s="441"/>
      <c r="T21" s="441"/>
      <c r="U21" s="441"/>
      <c r="V21" s="441"/>
      <c r="W21" s="441"/>
      <c r="X21" s="441"/>
      <c r="Y21" s="441"/>
      <c r="Z21" s="441"/>
      <c r="AA21" s="441"/>
      <c r="AB21" s="441"/>
      <c r="AC21" s="443"/>
    </row>
    <row r="22" spans="1:29" ht="15" customHeight="1" x14ac:dyDescent="0.2">
      <c r="A22" s="510"/>
      <c r="B22" s="517"/>
      <c r="C22" s="476"/>
      <c r="D22" s="476"/>
      <c r="E22" s="476"/>
      <c r="F22" s="476"/>
      <c r="G22" s="476"/>
      <c r="H22" s="476"/>
      <c r="I22" s="476"/>
      <c r="J22" s="476"/>
      <c r="K22" s="476"/>
      <c r="L22" s="476"/>
      <c r="M22" s="498"/>
      <c r="N22" s="449" t="s">
        <v>112</v>
      </c>
      <c r="O22" s="449"/>
      <c r="P22" s="449"/>
      <c r="Q22" s="449"/>
      <c r="R22" s="492"/>
      <c r="S22" s="493"/>
      <c r="T22" s="493"/>
      <c r="U22" s="493"/>
      <c r="V22" s="493"/>
      <c r="W22" s="493"/>
      <c r="X22" s="493"/>
      <c r="Y22" s="493"/>
      <c r="Z22" s="493"/>
      <c r="AA22" s="493"/>
      <c r="AB22" s="493"/>
      <c r="AC22" s="494"/>
    </row>
    <row r="23" spans="1:29" ht="15" customHeight="1" x14ac:dyDescent="0.2">
      <c r="A23" s="512"/>
      <c r="B23" s="517"/>
      <c r="C23" s="476"/>
      <c r="D23" s="476"/>
      <c r="E23" s="476"/>
      <c r="F23" s="476"/>
      <c r="G23" s="476"/>
      <c r="H23" s="476"/>
      <c r="I23" s="476"/>
      <c r="J23" s="476"/>
      <c r="K23" s="476"/>
      <c r="L23" s="476"/>
      <c r="M23" s="498"/>
      <c r="N23" s="449"/>
      <c r="O23" s="449"/>
      <c r="P23" s="449"/>
      <c r="Q23" s="449"/>
      <c r="R23" s="495"/>
      <c r="S23" s="496"/>
      <c r="T23" s="496"/>
      <c r="U23" s="496"/>
      <c r="V23" s="496"/>
      <c r="W23" s="496"/>
      <c r="X23" s="496"/>
      <c r="Y23" s="496"/>
      <c r="Z23" s="496"/>
      <c r="AA23" s="496"/>
      <c r="AB23" s="496"/>
      <c r="AC23" s="497"/>
    </row>
    <row r="24" spans="1:29" ht="15" customHeight="1" x14ac:dyDescent="0.2">
      <c r="A24" s="433" t="s">
        <v>113</v>
      </c>
      <c r="B24" s="434"/>
      <c r="C24" s="434"/>
      <c r="D24" s="434"/>
      <c r="E24" s="455"/>
      <c r="F24" s="449" t="s">
        <v>114</v>
      </c>
      <c r="G24" s="449"/>
      <c r="H24" s="449"/>
      <c r="I24" s="449"/>
      <c r="J24" s="488"/>
      <c r="K24" s="489"/>
      <c r="L24" s="489"/>
      <c r="M24" s="489"/>
      <c r="N24" s="489"/>
      <c r="O24" s="489"/>
      <c r="P24" s="489"/>
      <c r="Q24" s="490"/>
      <c r="R24" s="487" t="s">
        <v>115</v>
      </c>
      <c r="S24" s="487"/>
      <c r="T24" s="487"/>
      <c r="U24" s="486"/>
      <c r="V24" s="441"/>
      <c r="W24" s="441"/>
      <c r="X24" s="441"/>
      <c r="Y24" s="441"/>
      <c r="Z24" s="441"/>
      <c r="AA24" s="441"/>
      <c r="AB24" s="441"/>
      <c r="AC24" s="443"/>
    </row>
    <row r="25" spans="1:29" ht="15" customHeight="1" x14ac:dyDescent="0.2">
      <c r="A25" s="475"/>
      <c r="B25" s="476"/>
      <c r="C25" s="476"/>
      <c r="D25" s="476"/>
      <c r="E25" s="498"/>
      <c r="F25" s="449" t="s">
        <v>114</v>
      </c>
      <c r="G25" s="449"/>
      <c r="H25" s="449"/>
      <c r="I25" s="449"/>
      <c r="J25" s="488"/>
      <c r="K25" s="489"/>
      <c r="L25" s="489"/>
      <c r="M25" s="489"/>
      <c r="N25" s="489"/>
      <c r="O25" s="489"/>
      <c r="P25" s="489"/>
      <c r="Q25" s="490"/>
      <c r="R25" s="487" t="s">
        <v>115</v>
      </c>
      <c r="S25" s="487"/>
      <c r="T25" s="487"/>
      <c r="U25" s="486"/>
      <c r="V25" s="441"/>
      <c r="W25" s="441"/>
      <c r="X25" s="441"/>
      <c r="Y25" s="441"/>
      <c r="Z25" s="441"/>
      <c r="AA25" s="441"/>
      <c r="AB25" s="441"/>
      <c r="AC25" s="443"/>
    </row>
    <row r="26" spans="1:29" ht="15" customHeight="1" x14ac:dyDescent="0.2">
      <c r="A26" s="436"/>
      <c r="B26" s="437"/>
      <c r="C26" s="437"/>
      <c r="D26" s="437"/>
      <c r="E26" s="499"/>
      <c r="F26" s="449" t="s">
        <v>114</v>
      </c>
      <c r="G26" s="449"/>
      <c r="H26" s="449"/>
      <c r="I26" s="449"/>
      <c r="J26" s="488"/>
      <c r="K26" s="489"/>
      <c r="L26" s="489"/>
      <c r="M26" s="489"/>
      <c r="N26" s="489"/>
      <c r="O26" s="489"/>
      <c r="P26" s="489"/>
      <c r="Q26" s="490"/>
      <c r="R26" s="487" t="s">
        <v>115</v>
      </c>
      <c r="S26" s="487"/>
      <c r="T26" s="487"/>
      <c r="U26" s="486"/>
      <c r="V26" s="441"/>
      <c r="W26" s="441"/>
      <c r="X26" s="441"/>
      <c r="Y26" s="441"/>
      <c r="Z26" s="441"/>
      <c r="AA26" s="441"/>
      <c r="AB26" s="441"/>
      <c r="AC26" s="443"/>
    </row>
    <row r="27" spans="1:29" ht="15" customHeight="1" x14ac:dyDescent="0.2">
      <c r="A27" s="452" t="s">
        <v>116</v>
      </c>
      <c r="B27" s="453"/>
      <c r="C27" s="453"/>
      <c r="D27" s="453"/>
      <c r="E27" s="453"/>
      <c r="F27" s="474"/>
      <c r="G27" s="474"/>
      <c r="H27" s="474"/>
      <c r="I27" s="474"/>
      <c r="J27" s="453"/>
      <c r="K27" s="453"/>
      <c r="L27" s="453"/>
      <c r="M27" s="453"/>
      <c r="N27" s="453"/>
      <c r="O27" s="453"/>
      <c r="P27" s="453"/>
      <c r="Q27" s="453"/>
      <c r="R27" s="453"/>
      <c r="S27" s="453"/>
      <c r="T27" s="453"/>
      <c r="U27" s="453"/>
      <c r="V27" s="453"/>
      <c r="W27" s="453"/>
      <c r="X27" s="453"/>
      <c r="Y27" s="453"/>
      <c r="Z27" s="453"/>
      <c r="AA27" s="453"/>
      <c r="AB27" s="453"/>
      <c r="AC27" s="454"/>
    </row>
    <row r="28" spans="1:29" ht="15" customHeight="1" x14ac:dyDescent="0.2">
      <c r="A28" s="433" t="s">
        <v>117</v>
      </c>
      <c r="B28" s="434"/>
      <c r="C28" s="434"/>
      <c r="D28" s="434"/>
      <c r="E28" s="434"/>
      <c r="F28" s="434"/>
      <c r="G28" s="434"/>
      <c r="H28" s="434"/>
      <c r="I28" s="435"/>
      <c r="J28" s="444" t="s">
        <v>118</v>
      </c>
      <c r="K28" s="445"/>
      <c r="L28" s="445"/>
      <c r="M28" s="446"/>
      <c r="N28" s="444" t="s">
        <v>119</v>
      </c>
      <c r="O28" s="445"/>
      <c r="P28" s="445"/>
      <c r="Q28" s="445"/>
      <c r="R28" s="444" t="s">
        <v>120</v>
      </c>
      <c r="S28" s="445"/>
      <c r="T28" s="445"/>
      <c r="U28" s="446"/>
      <c r="V28" s="478" t="s">
        <v>11</v>
      </c>
      <c r="W28" s="479"/>
      <c r="X28" s="480"/>
      <c r="Y28" s="481"/>
      <c r="Z28" s="482" t="s">
        <v>121</v>
      </c>
      <c r="AA28" s="483"/>
      <c r="AB28" s="483"/>
      <c r="AC28" s="484"/>
    </row>
    <row r="29" spans="1:29" ht="15" customHeight="1" x14ac:dyDescent="0.2">
      <c r="A29" s="475"/>
      <c r="B29" s="476"/>
      <c r="C29" s="476"/>
      <c r="D29" s="476"/>
      <c r="E29" s="476"/>
      <c r="F29" s="476"/>
      <c r="G29" s="476"/>
      <c r="H29" s="476"/>
      <c r="I29" s="477"/>
      <c r="J29" s="444" t="s">
        <v>122</v>
      </c>
      <c r="K29" s="446"/>
      <c r="L29" s="444" t="s">
        <v>123</v>
      </c>
      <c r="M29" s="446"/>
      <c r="N29" s="444" t="s">
        <v>122</v>
      </c>
      <c r="O29" s="445"/>
      <c r="P29" s="444" t="s">
        <v>123</v>
      </c>
      <c r="Q29" s="445"/>
      <c r="R29" s="444" t="s">
        <v>122</v>
      </c>
      <c r="S29" s="446"/>
      <c r="T29" s="444" t="s">
        <v>123</v>
      </c>
      <c r="U29" s="446"/>
      <c r="V29" s="444" t="s">
        <v>122</v>
      </c>
      <c r="W29" s="445"/>
      <c r="X29" s="485" t="s">
        <v>123</v>
      </c>
      <c r="Y29" s="486"/>
      <c r="Z29" s="445" t="s">
        <v>122</v>
      </c>
      <c r="AA29" s="446"/>
      <c r="AB29" s="444" t="s">
        <v>123</v>
      </c>
      <c r="AC29" s="457"/>
    </row>
    <row r="30" spans="1:29" ht="15" customHeight="1" x14ac:dyDescent="0.2">
      <c r="A30" s="473"/>
      <c r="B30" s="444" t="s">
        <v>124</v>
      </c>
      <c r="C30" s="445"/>
      <c r="D30" s="445"/>
      <c r="E30" s="445"/>
      <c r="F30" s="445"/>
      <c r="G30" s="445"/>
      <c r="H30" s="445"/>
      <c r="I30" s="446"/>
      <c r="J30" s="447"/>
      <c r="K30" s="463"/>
      <c r="L30" s="447"/>
      <c r="M30" s="463"/>
      <c r="N30" s="447"/>
      <c r="O30" s="448"/>
      <c r="P30" s="447"/>
      <c r="Q30" s="448"/>
      <c r="R30" s="447"/>
      <c r="S30" s="463"/>
      <c r="T30" s="447"/>
      <c r="U30" s="463"/>
      <c r="V30" s="447"/>
      <c r="W30" s="448"/>
      <c r="X30" s="461"/>
      <c r="Y30" s="462"/>
      <c r="Z30" s="448"/>
      <c r="AA30" s="463"/>
      <c r="AB30" s="447"/>
      <c r="AC30" s="451"/>
    </row>
    <row r="31" spans="1:29" ht="15" customHeight="1" x14ac:dyDescent="0.2">
      <c r="A31" s="473"/>
      <c r="B31" s="444" t="s">
        <v>125</v>
      </c>
      <c r="C31" s="445"/>
      <c r="D31" s="445"/>
      <c r="E31" s="445"/>
      <c r="F31" s="445"/>
      <c r="G31" s="445"/>
      <c r="H31" s="445"/>
      <c r="I31" s="446"/>
      <c r="J31" s="447"/>
      <c r="K31" s="463"/>
      <c r="L31" s="447"/>
      <c r="M31" s="463"/>
      <c r="N31" s="447"/>
      <c r="O31" s="448"/>
      <c r="P31" s="447"/>
      <c r="Q31" s="448"/>
      <c r="R31" s="447"/>
      <c r="S31" s="463"/>
      <c r="T31" s="447"/>
      <c r="U31" s="463"/>
      <c r="V31" s="447"/>
      <c r="W31" s="448"/>
      <c r="X31" s="461"/>
      <c r="Y31" s="462"/>
      <c r="Z31" s="448"/>
      <c r="AA31" s="463"/>
      <c r="AB31" s="447"/>
      <c r="AC31" s="451"/>
    </row>
    <row r="32" spans="1:29" ht="15" customHeight="1" x14ac:dyDescent="0.2">
      <c r="A32" s="473"/>
      <c r="B32" s="444" t="s">
        <v>8</v>
      </c>
      <c r="C32" s="445"/>
      <c r="D32" s="445"/>
      <c r="E32" s="445"/>
      <c r="F32" s="445"/>
      <c r="G32" s="445"/>
      <c r="H32" s="445"/>
      <c r="I32" s="446"/>
      <c r="J32" s="447"/>
      <c r="K32" s="448"/>
      <c r="L32" s="448"/>
      <c r="M32" s="464"/>
      <c r="N32" s="450"/>
      <c r="O32" s="448"/>
      <c r="P32" s="448"/>
      <c r="Q32" s="448"/>
      <c r="R32" s="465"/>
      <c r="S32" s="466"/>
      <c r="T32" s="466"/>
      <c r="U32" s="467"/>
      <c r="V32" s="468"/>
      <c r="W32" s="469"/>
      <c r="X32" s="470"/>
      <c r="Y32" s="471"/>
      <c r="Z32" s="468"/>
      <c r="AA32" s="469"/>
      <c r="AB32" s="469"/>
      <c r="AC32" s="472"/>
    </row>
    <row r="33" spans="1:29" ht="15" customHeight="1" x14ac:dyDescent="0.2">
      <c r="A33" s="452" t="s">
        <v>126</v>
      </c>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4"/>
    </row>
    <row r="34" spans="1:29" ht="15" customHeight="1" x14ac:dyDescent="0.2">
      <c r="A34" s="433" t="s">
        <v>127</v>
      </c>
      <c r="B34" s="434"/>
      <c r="C34" s="434"/>
      <c r="D34" s="434"/>
      <c r="E34" s="434"/>
      <c r="F34" s="434"/>
      <c r="G34" s="434"/>
      <c r="H34" s="434"/>
      <c r="I34" s="455"/>
      <c r="J34" s="456"/>
      <c r="K34" s="445"/>
      <c r="L34" s="445"/>
      <c r="M34" s="445"/>
      <c r="N34" s="445"/>
      <c r="O34" s="445"/>
      <c r="P34" s="445"/>
      <c r="Q34" s="445"/>
      <c r="R34" s="445"/>
      <c r="S34" s="445"/>
      <c r="T34" s="445"/>
      <c r="U34" s="445"/>
      <c r="V34" s="445"/>
      <c r="W34" s="445"/>
      <c r="X34" s="445"/>
      <c r="Y34" s="445"/>
      <c r="Z34" s="445"/>
      <c r="AA34" s="445"/>
      <c r="AB34" s="445"/>
      <c r="AC34" s="457"/>
    </row>
    <row r="35" spans="1:29" ht="15" customHeight="1" x14ac:dyDescent="0.2">
      <c r="A35" s="433" t="s">
        <v>128</v>
      </c>
      <c r="B35" s="434"/>
      <c r="C35" s="434"/>
      <c r="D35" s="434"/>
      <c r="E35" s="434"/>
      <c r="F35" s="434"/>
      <c r="G35" s="434"/>
      <c r="H35" s="434"/>
      <c r="I35" s="455"/>
      <c r="J35" s="450"/>
      <c r="K35" s="448"/>
      <c r="L35" s="448"/>
      <c r="M35" s="448"/>
      <c r="N35" s="448"/>
      <c r="O35" s="448"/>
      <c r="P35" s="448"/>
      <c r="Q35" s="52" t="s">
        <v>2</v>
      </c>
      <c r="R35" s="458"/>
      <c r="S35" s="459"/>
      <c r="T35" s="459"/>
      <c r="U35" s="459"/>
      <c r="V35" s="459"/>
      <c r="W35" s="459"/>
      <c r="X35" s="459"/>
      <c r="Y35" s="459"/>
      <c r="Z35" s="459"/>
      <c r="AA35" s="459"/>
      <c r="AB35" s="459"/>
      <c r="AC35" s="460"/>
    </row>
    <row r="36" spans="1:29" ht="15" customHeight="1" x14ac:dyDescent="0.2">
      <c r="A36" s="433" t="s">
        <v>18</v>
      </c>
      <c r="B36" s="434"/>
      <c r="C36" s="434"/>
      <c r="D36" s="434"/>
      <c r="E36" s="434"/>
      <c r="F36" s="434"/>
      <c r="G36" s="434"/>
      <c r="H36" s="434"/>
      <c r="I36" s="435"/>
      <c r="J36" s="439"/>
      <c r="K36" s="440"/>
      <c r="L36" s="440"/>
      <c r="M36" s="440"/>
      <c r="N36" s="440"/>
      <c r="O36" s="440"/>
      <c r="P36" s="440"/>
      <c r="Q36" s="441" t="s">
        <v>129</v>
      </c>
      <c r="R36" s="442"/>
      <c r="S36" s="442"/>
      <c r="T36" s="442"/>
      <c r="U36" s="442"/>
      <c r="V36" s="441"/>
      <c r="W36" s="441"/>
      <c r="X36" s="441"/>
      <c r="Y36" s="441"/>
      <c r="Z36" s="441"/>
      <c r="AA36" s="441"/>
      <c r="AB36" s="441"/>
      <c r="AC36" s="443"/>
    </row>
    <row r="37" spans="1:29" ht="15" customHeight="1" x14ac:dyDescent="0.2">
      <c r="A37" s="436"/>
      <c r="B37" s="437"/>
      <c r="C37" s="437"/>
      <c r="D37" s="437"/>
      <c r="E37" s="437"/>
      <c r="F37" s="437"/>
      <c r="G37" s="437"/>
      <c r="H37" s="437"/>
      <c r="I37" s="438"/>
      <c r="J37" s="444" t="s">
        <v>19</v>
      </c>
      <c r="K37" s="445"/>
      <c r="L37" s="445"/>
      <c r="M37" s="446"/>
      <c r="N37" s="447"/>
      <c r="O37" s="448"/>
      <c r="P37" s="448"/>
      <c r="Q37" s="51" t="s">
        <v>2</v>
      </c>
      <c r="R37" s="449" t="s">
        <v>20</v>
      </c>
      <c r="S37" s="449"/>
      <c r="T37" s="449"/>
      <c r="U37" s="449"/>
      <c r="V37" s="447"/>
      <c r="W37" s="448"/>
      <c r="X37" s="448"/>
      <c r="Y37" s="52" t="s">
        <v>2</v>
      </c>
      <c r="Z37" s="450"/>
      <c r="AA37" s="448"/>
      <c r="AB37" s="448"/>
      <c r="AC37" s="451"/>
    </row>
    <row r="38" spans="1:29" ht="15" customHeight="1" thickBot="1" x14ac:dyDescent="0.25">
      <c r="A38" s="426" t="s">
        <v>3</v>
      </c>
      <c r="B38" s="427"/>
      <c r="C38" s="427"/>
      <c r="D38" s="427"/>
      <c r="E38" s="427"/>
      <c r="F38" s="427"/>
      <c r="G38" s="427"/>
      <c r="H38" s="427"/>
      <c r="I38" s="428"/>
      <c r="J38" s="429" t="s">
        <v>4</v>
      </c>
      <c r="K38" s="430"/>
      <c r="L38" s="430"/>
      <c r="M38" s="430"/>
      <c r="N38" s="430"/>
      <c r="O38" s="430"/>
      <c r="P38" s="430"/>
      <c r="Q38" s="430"/>
      <c r="R38" s="430"/>
      <c r="S38" s="430"/>
      <c r="T38" s="430"/>
      <c r="U38" s="430"/>
      <c r="V38" s="430"/>
      <c r="W38" s="430"/>
      <c r="X38" s="430"/>
      <c r="Y38" s="430"/>
      <c r="Z38" s="430"/>
      <c r="AA38" s="430"/>
      <c r="AB38" s="430"/>
      <c r="AC38" s="431"/>
    </row>
    <row r="39" spans="1:29" ht="14.55" customHeight="1" x14ac:dyDescent="0.2"/>
    <row r="40" spans="1:29" ht="14.55" customHeight="1" x14ac:dyDescent="0.2">
      <c r="A40" s="43" t="s">
        <v>15</v>
      </c>
      <c r="B40" s="432" t="s">
        <v>130</v>
      </c>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row>
    <row r="41" spans="1:29" ht="14.55" customHeight="1" x14ac:dyDescent="0.2">
      <c r="A41" s="58"/>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row>
    <row r="42" spans="1:29" x14ac:dyDescent="0.2">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row>
    <row r="43" spans="1:29" ht="13.2" x14ac:dyDescent="0.2">
      <c r="AC43" s="36" t="s">
        <v>77</v>
      </c>
    </row>
  </sheetData>
  <mergeCells count="133">
    <mergeCell ref="A1:AC1"/>
    <mergeCell ref="A2:A8"/>
    <mergeCell ref="B2:E2"/>
    <mergeCell ref="F2:AC2"/>
    <mergeCell ref="B3:E3"/>
    <mergeCell ref="F3:AC3"/>
    <mergeCell ref="B4:E6"/>
    <mergeCell ref="F4:I4"/>
    <mergeCell ref="J4:L4"/>
    <mergeCell ref="N4:O4"/>
    <mergeCell ref="Q4:AC4"/>
    <mergeCell ref="F5:I5"/>
    <mergeCell ref="B7:E8"/>
    <mergeCell ref="F7:I7"/>
    <mergeCell ref="J7:Q7"/>
    <mergeCell ref="R7:T7"/>
    <mergeCell ref="U7:AC7"/>
    <mergeCell ref="F8:I8"/>
    <mergeCell ref="J8:AC8"/>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X12:Y12"/>
    <mergeCell ref="AA12:AB12"/>
    <mergeCell ref="A24:E26"/>
    <mergeCell ref="F24:I24"/>
    <mergeCell ref="J24:Q24"/>
    <mergeCell ref="R24:U24"/>
    <mergeCell ref="V24:AC24"/>
    <mergeCell ref="F25:I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B21:M23"/>
    <mergeCell ref="N21:Q21"/>
    <mergeCell ref="J25:Q25"/>
    <mergeCell ref="R25:U25"/>
    <mergeCell ref="V25:AC25"/>
    <mergeCell ref="F26:I26"/>
    <mergeCell ref="J26:Q26"/>
    <mergeCell ref="R26:U26"/>
    <mergeCell ref="V26:AC26"/>
    <mergeCell ref="R21:AC21"/>
    <mergeCell ref="N22:Q23"/>
    <mergeCell ref="R22:AC22"/>
    <mergeCell ref="R23:AC23"/>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P31:Q31"/>
    <mergeCell ref="R31:S31"/>
    <mergeCell ref="T31:U31"/>
    <mergeCell ref="B30:I30"/>
    <mergeCell ref="J30:K30"/>
    <mergeCell ref="L30:M30"/>
    <mergeCell ref="N30:O30"/>
    <mergeCell ref="P30:Q30"/>
    <mergeCell ref="R30:S30"/>
    <mergeCell ref="T30:U30"/>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A38:I38"/>
    <mergeCell ref="J38:AC38"/>
    <mergeCell ref="B40:AC42"/>
    <mergeCell ref="A36:I37"/>
    <mergeCell ref="J36:P36"/>
    <mergeCell ref="Q36:AC36"/>
    <mergeCell ref="J37:M37"/>
    <mergeCell ref="N37:P37"/>
    <mergeCell ref="R37:U37"/>
    <mergeCell ref="V37:X37"/>
    <mergeCell ref="Z37:AC37"/>
  </mergeCells>
  <phoneticPr fontId="9"/>
  <dataValidations count="1">
    <dataValidation type="list" allowBlank="1" showInputMessage="1" showErrorMessage="1" sqref="N9:Q1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6146"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6147"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2" x14ac:dyDescent="0.2"/>
  <cols>
    <col min="1" max="1" width="46.109375" style="295" customWidth="1"/>
    <col min="2" max="2" width="30" style="295" customWidth="1"/>
    <col min="3" max="16384" width="9" style="295"/>
  </cols>
  <sheetData>
    <row r="1" spans="1:6" ht="22.5" customHeight="1" x14ac:dyDescent="0.2">
      <c r="A1" s="304" t="s">
        <v>422</v>
      </c>
      <c r="B1" s="294"/>
    </row>
    <row r="2" spans="1:6" ht="24.75" customHeight="1" x14ac:dyDescent="0.2">
      <c r="A2" s="738" t="s">
        <v>541</v>
      </c>
      <c r="B2" s="738"/>
      <c r="C2" s="296"/>
      <c r="D2" s="296"/>
      <c r="E2" s="296"/>
      <c r="F2" s="296"/>
    </row>
    <row r="3" spans="1:6" ht="18.75" customHeight="1" x14ac:dyDescent="0.2">
      <c r="A3" s="294"/>
      <c r="B3" s="294"/>
    </row>
    <row r="4" spans="1:6" ht="14.1" customHeight="1" x14ac:dyDescent="0.2">
      <c r="A4" s="297" t="s">
        <v>26</v>
      </c>
      <c r="B4" s="739" t="s">
        <v>542</v>
      </c>
    </row>
    <row r="5" spans="1:6" ht="18.75" customHeight="1" x14ac:dyDescent="0.2">
      <c r="A5" s="298" t="s">
        <v>543</v>
      </c>
      <c r="B5" s="740"/>
    </row>
    <row r="6" spans="1:6" ht="15" customHeight="1" x14ac:dyDescent="0.2">
      <c r="A6" s="299"/>
      <c r="B6" s="735"/>
    </row>
    <row r="7" spans="1:6" ht="39" customHeight="1" x14ac:dyDescent="0.2">
      <c r="A7" s="300"/>
      <c r="B7" s="736"/>
    </row>
    <row r="8" spans="1:6" ht="15" customHeight="1" x14ac:dyDescent="0.2">
      <c r="A8" s="299"/>
      <c r="B8" s="735"/>
    </row>
    <row r="9" spans="1:6" ht="39" customHeight="1" x14ac:dyDescent="0.2">
      <c r="A9" s="300"/>
      <c r="B9" s="736"/>
    </row>
    <row r="10" spans="1:6" ht="15" customHeight="1" x14ac:dyDescent="0.2">
      <c r="A10" s="299"/>
      <c r="B10" s="735"/>
    </row>
    <row r="11" spans="1:6" ht="39" customHeight="1" x14ac:dyDescent="0.2">
      <c r="A11" s="300"/>
      <c r="B11" s="736"/>
    </row>
    <row r="12" spans="1:6" ht="15" customHeight="1" x14ac:dyDescent="0.2">
      <c r="A12" s="299"/>
      <c r="B12" s="735"/>
    </row>
    <row r="13" spans="1:6" ht="39" customHeight="1" x14ac:dyDescent="0.2">
      <c r="A13" s="300"/>
      <c r="B13" s="736"/>
    </row>
    <row r="14" spans="1:6" ht="15" customHeight="1" x14ac:dyDescent="0.2">
      <c r="A14" s="299"/>
      <c r="B14" s="735"/>
    </row>
    <row r="15" spans="1:6" ht="39" customHeight="1" x14ac:dyDescent="0.2">
      <c r="A15" s="300"/>
      <c r="B15" s="736"/>
    </row>
    <row r="16" spans="1:6" ht="7.5" customHeight="1" x14ac:dyDescent="0.2">
      <c r="A16" s="301"/>
      <c r="B16" s="302"/>
    </row>
    <row r="17" spans="1:2" ht="15" customHeight="1" x14ac:dyDescent="0.2">
      <c r="A17" s="737"/>
      <c r="B17" s="737"/>
    </row>
    <row r="18" spans="1:2" ht="15" customHeight="1" x14ac:dyDescent="0.2">
      <c r="A18" s="737"/>
      <c r="B18" s="737"/>
    </row>
    <row r="19" spans="1:2" x14ac:dyDescent="0.2">
      <c r="A19" s="303"/>
      <c r="B19" s="303"/>
    </row>
    <row r="20" spans="1:2" x14ac:dyDescent="0.2">
      <c r="A20" s="303"/>
      <c r="B20" s="303"/>
    </row>
    <row r="21" spans="1:2" x14ac:dyDescent="0.2">
      <c r="A21" s="303"/>
      <c r="B21" s="303"/>
    </row>
    <row r="22" spans="1:2" x14ac:dyDescent="0.2">
      <c r="A22" s="303"/>
      <c r="B22" s="303"/>
    </row>
    <row r="23" spans="1:2" x14ac:dyDescent="0.2">
      <c r="A23" s="303"/>
      <c r="B23" s="303"/>
    </row>
    <row r="24" spans="1:2" x14ac:dyDescent="0.2">
      <c r="A24" s="303"/>
      <c r="B24" s="303"/>
    </row>
    <row r="25" spans="1:2" x14ac:dyDescent="0.2">
      <c r="A25" s="303"/>
      <c r="B25" s="303"/>
    </row>
    <row r="26" spans="1:2" x14ac:dyDescent="0.2">
      <c r="A26" s="303"/>
      <c r="B26" s="303"/>
    </row>
    <row r="27" spans="1:2" x14ac:dyDescent="0.2">
      <c r="A27" s="303"/>
      <c r="B27" s="303"/>
    </row>
    <row r="28" spans="1:2" x14ac:dyDescent="0.2">
      <c r="A28" s="303"/>
      <c r="B28" s="303"/>
    </row>
    <row r="29" spans="1:2" x14ac:dyDescent="0.2">
      <c r="A29" s="303"/>
      <c r="B29" s="303"/>
    </row>
    <row r="30" spans="1:2" x14ac:dyDescent="0.2">
      <c r="A30" s="303"/>
      <c r="B30" s="303"/>
    </row>
    <row r="31" spans="1:2" x14ac:dyDescent="0.2">
      <c r="A31" s="303"/>
      <c r="B31" s="303"/>
    </row>
    <row r="32" spans="1:2" x14ac:dyDescent="0.2">
      <c r="A32" s="303"/>
      <c r="B32" s="303"/>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3"/>
  <sheetViews>
    <sheetView zoomScale="70" zoomScaleNormal="70" workbookViewId="0">
      <selection sqref="A1:AC1"/>
    </sheetView>
  </sheetViews>
  <sheetFormatPr defaultColWidth="9.109375" defaultRowHeight="12" x14ac:dyDescent="0.2"/>
  <cols>
    <col min="1" max="1" width="5.77734375" style="43" customWidth="1"/>
    <col min="2" max="2" width="4.33203125" style="43" customWidth="1"/>
    <col min="3" max="3" width="2.77734375" style="43" customWidth="1"/>
    <col min="4" max="4" width="3.77734375" style="43" customWidth="1"/>
    <col min="5" max="5" width="3.109375" style="43" customWidth="1"/>
    <col min="6" max="9" width="2.77734375" style="43" customWidth="1"/>
    <col min="10" max="29" width="4.109375" style="43" customWidth="1"/>
    <col min="30" max="16384" width="9.109375" style="43"/>
  </cols>
  <sheetData>
    <row r="1" spans="1:29" ht="34.5" customHeight="1" thickBot="1" x14ac:dyDescent="0.25">
      <c r="A1" s="524" t="s">
        <v>78</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row>
    <row r="2" spans="1:29" ht="15" customHeight="1" x14ac:dyDescent="0.2">
      <c r="A2" s="525" t="s">
        <v>79</v>
      </c>
      <c r="B2" s="529" t="s">
        <v>7</v>
      </c>
      <c r="C2" s="529"/>
      <c r="D2" s="529"/>
      <c r="E2" s="529"/>
      <c r="F2" s="530" t="s">
        <v>131</v>
      </c>
      <c r="G2" s="531"/>
      <c r="H2" s="531"/>
      <c r="I2" s="531"/>
      <c r="J2" s="531"/>
      <c r="K2" s="531"/>
      <c r="L2" s="531"/>
      <c r="M2" s="531"/>
      <c r="N2" s="531"/>
      <c r="O2" s="531"/>
      <c r="P2" s="531"/>
      <c r="Q2" s="531"/>
      <c r="R2" s="531"/>
      <c r="S2" s="531"/>
      <c r="T2" s="531"/>
      <c r="U2" s="531"/>
      <c r="V2" s="531"/>
      <c r="W2" s="531"/>
      <c r="X2" s="531"/>
      <c r="Y2" s="531"/>
      <c r="Z2" s="531"/>
      <c r="AA2" s="531"/>
      <c r="AB2" s="531"/>
      <c r="AC2" s="532"/>
    </row>
    <row r="3" spans="1:29" ht="28.05" customHeight="1" x14ac:dyDescent="0.2">
      <c r="A3" s="526"/>
      <c r="B3" s="449" t="s">
        <v>80</v>
      </c>
      <c r="C3" s="449"/>
      <c r="D3" s="449"/>
      <c r="E3" s="449"/>
      <c r="F3" s="491" t="s">
        <v>132</v>
      </c>
      <c r="G3" s="441"/>
      <c r="H3" s="441"/>
      <c r="I3" s="441"/>
      <c r="J3" s="441"/>
      <c r="K3" s="441"/>
      <c r="L3" s="441"/>
      <c r="M3" s="441"/>
      <c r="N3" s="441"/>
      <c r="O3" s="441"/>
      <c r="P3" s="441"/>
      <c r="Q3" s="441"/>
      <c r="R3" s="441"/>
      <c r="S3" s="441"/>
      <c r="T3" s="441"/>
      <c r="U3" s="441"/>
      <c r="V3" s="441"/>
      <c r="W3" s="441"/>
      <c r="X3" s="441"/>
      <c r="Y3" s="441"/>
      <c r="Z3" s="441"/>
      <c r="AA3" s="441"/>
      <c r="AB3" s="441"/>
      <c r="AC3" s="443"/>
    </row>
    <row r="4" spans="1:29" ht="15" customHeight="1" x14ac:dyDescent="0.2">
      <c r="A4" s="527"/>
      <c r="B4" s="514" t="s">
        <v>81</v>
      </c>
      <c r="C4" s="515"/>
      <c r="D4" s="515"/>
      <c r="E4" s="516"/>
      <c r="F4" s="434" t="s">
        <v>82</v>
      </c>
      <c r="G4" s="434"/>
      <c r="H4" s="434"/>
      <c r="I4" s="434"/>
      <c r="J4" s="500" t="s">
        <v>133</v>
      </c>
      <c r="K4" s="500"/>
      <c r="L4" s="500"/>
      <c r="M4" s="44" t="s">
        <v>83</v>
      </c>
      <c r="N4" s="500" t="s">
        <v>133</v>
      </c>
      <c r="O4" s="500"/>
      <c r="P4" s="44" t="s">
        <v>1</v>
      </c>
      <c r="Q4" s="533"/>
      <c r="R4" s="533"/>
      <c r="S4" s="533"/>
      <c r="T4" s="533"/>
      <c r="U4" s="533"/>
      <c r="V4" s="533"/>
      <c r="W4" s="533"/>
      <c r="X4" s="533"/>
      <c r="Y4" s="533"/>
      <c r="Z4" s="533"/>
      <c r="AA4" s="533"/>
      <c r="AB4" s="533"/>
      <c r="AC4" s="534"/>
    </row>
    <row r="5" spans="1:29" ht="15" customHeight="1" x14ac:dyDescent="0.2">
      <c r="A5" s="527"/>
      <c r="B5" s="517"/>
      <c r="C5" s="476"/>
      <c r="D5" s="476"/>
      <c r="E5" s="498"/>
      <c r="F5" s="535" t="s">
        <v>84</v>
      </c>
      <c r="G5" s="536"/>
      <c r="H5" s="536"/>
      <c r="I5" s="536"/>
      <c r="J5" s="45" t="s">
        <v>85</v>
      </c>
      <c r="K5" s="46"/>
      <c r="L5" s="46" t="s">
        <v>29</v>
      </c>
      <c r="M5" s="46"/>
      <c r="N5" s="45" t="s">
        <v>6</v>
      </c>
      <c r="O5" s="45" t="s">
        <v>5</v>
      </c>
      <c r="P5" s="476" t="s">
        <v>134</v>
      </c>
      <c r="Q5" s="476"/>
      <c r="R5" s="476"/>
      <c r="S5" s="476"/>
      <c r="T5" s="476"/>
      <c r="U5" s="47"/>
      <c r="V5" s="47"/>
      <c r="W5" s="47"/>
      <c r="X5" s="47"/>
      <c r="Y5" s="47"/>
      <c r="Z5" s="47"/>
      <c r="AA5" s="47"/>
      <c r="AB5" s="47"/>
      <c r="AC5" s="48"/>
    </row>
    <row r="6" spans="1:29" ht="15" customHeight="1" x14ac:dyDescent="0.2">
      <c r="A6" s="527"/>
      <c r="B6" s="519"/>
      <c r="C6" s="437"/>
      <c r="D6" s="437"/>
      <c r="E6" s="499"/>
      <c r="F6" s="49"/>
      <c r="G6" s="47"/>
      <c r="H6" s="47"/>
      <c r="I6" s="47"/>
      <c r="J6" s="47"/>
      <c r="K6" s="47"/>
      <c r="L6" s="47"/>
      <c r="M6" s="47"/>
      <c r="N6" s="45" t="s">
        <v>27</v>
      </c>
      <c r="O6" s="45" t="s">
        <v>28</v>
      </c>
      <c r="P6" s="47"/>
      <c r="Q6" s="47"/>
      <c r="R6" s="47"/>
      <c r="S6" s="47"/>
      <c r="T6" s="47"/>
      <c r="U6" s="47"/>
      <c r="V6" s="47"/>
      <c r="W6" s="47"/>
      <c r="X6" s="47"/>
      <c r="Y6" s="47"/>
      <c r="Z6" s="47"/>
      <c r="AA6" s="47"/>
      <c r="AB6" s="47"/>
      <c r="AC6" s="48"/>
    </row>
    <row r="7" spans="1:29" ht="15" customHeight="1" x14ac:dyDescent="0.2">
      <c r="A7" s="527"/>
      <c r="B7" s="508" t="s">
        <v>86</v>
      </c>
      <c r="C7" s="434"/>
      <c r="D7" s="434"/>
      <c r="E7" s="435"/>
      <c r="F7" s="444" t="s">
        <v>87</v>
      </c>
      <c r="G7" s="445"/>
      <c r="H7" s="445"/>
      <c r="I7" s="537"/>
      <c r="J7" s="538" t="s">
        <v>135</v>
      </c>
      <c r="K7" s="466"/>
      <c r="L7" s="466"/>
      <c r="M7" s="466"/>
      <c r="N7" s="466"/>
      <c r="O7" s="466"/>
      <c r="P7" s="466"/>
      <c r="Q7" s="466"/>
      <c r="R7" s="485" t="s">
        <v>88</v>
      </c>
      <c r="S7" s="487"/>
      <c r="T7" s="486"/>
      <c r="U7" s="538" t="s">
        <v>135</v>
      </c>
      <c r="V7" s="466"/>
      <c r="W7" s="466"/>
      <c r="X7" s="466"/>
      <c r="Y7" s="466"/>
      <c r="Z7" s="466"/>
      <c r="AA7" s="466"/>
      <c r="AB7" s="466"/>
      <c r="AC7" s="539"/>
    </row>
    <row r="8" spans="1:29" ht="15" customHeight="1" x14ac:dyDescent="0.2">
      <c r="A8" s="528"/>
      <c r="B8" s="519"/>
      <c r="C8" s="437"/>
      <c r="D8" s="437"/>
      <c r="E8" s="438"/>
      <c r="F8" s="444" t="s">
        <v>89</v>
      </c>
      <c r="G8" s="445"/>
      <c r="H8" s="445"/>
      <c r="I8" s="537"/>
      <c r="J8" s="547" t="s">
        <v>136</v>
      </c>
      <c r="K8" s="547"/>
      <c r="L8" s="547"/>
      <c r="M8" s="547"/>
      <c r="N8" s="547"/>
      <c r="O8" s="547"/>
      <c r="P8" s="547"/>
      <c r="Q8" s="547"/>
      <c r="R8" s="547"/>
      <c r="S8" s="547"/>
      <c r="T8" s="547"/>
      <c r="U8" s="547"/>
      <c r="V8" s="547"/>
      <c r="W8" s="547"/>
      <c r="X8" s="547"/>
      <c r="Y8" s="547"/>
      <c r="Z8" s="547"/>
      <c r="AA8" s="547"/>
      <c r="AB8" s="547"/>
      <c r="AC8" s="547"/>
    </row>
    <row r="9" spans="1:29" ht="15" customHeight="1" x14ac:dyDescent="0.2">
      <c r="A9" s="433" t="s">
        <v>90</v>
      </c>
      <c r="B9" s="434"/>
      <c r="C9" s="434"/>
      <c r="D9" s="434"/>
      <c r="E9" s="435"/>
      <c r="F9" s="50" t="s">
        <v>17</v>
      </c>
      <c r="G9" s="51"/>
      <c r="H9" s="51"/>
      <c r="I9" s="51"/>
      <c r="J9" s="51"/>
      <c r="K9" s="51"/>
      <c r="L9" s="51"/>
      <c r="M9" s="52"/>
      <c r="N9" s="449"/>
      <c r="O9" s="449"/>
      <c r="P9" s="449"/>
      <c r="Q9" s="449"/>
      <c r="R9" s="434" t="s">
        <v>91</v>
      </c>
      <c r="S9" s="434"/>
      <c r="T9" s="435"/>
      <c r="U9" s="508"/>
      <c r="V9" s="434"/>
      <c r="W9" s="434"/>
      <c r="X9" s="434"/>
      <c r="Y9" s="434"/>
      <c r="Z9" s="434"/>
      <c r="AA9" s="434"/>
      <c r="AB9" s="434"/>
      <c r="AC9" s="521"/>
    </row>
    <row r="10" spans="1:29" ht="15" customHeight="1" x14ac:dyDescent="0.2">
      <c r="A10" s="475"/>
      <c r="B10" s="476"/>
      <c r="C10" s="476"/>
      <c r="D10" s="476"/>
      <c r="E10" s="477"/>
      <c r="F10" s="53" t="s">
        <v>92</v>
      </c>
      <c r="G10" s="54"/>
      <c r="H10" s="54"/>
      <c r="I10" s="54"/>
      <c r="J10" s="54"/>
      <c r="K10" s="54"/>
      <c r="L10" s="54"/>
      <c r="M10" s="55"/>
      <c r="N10" s="449"/>
      <c r="O10" s="449"/>
      <c r="P10" s="449"/>
      <c r="Q10" s="449"/>
      <c r="R10" s="476"/>
      <c r="S10" s="476"/>
      <c r="T10" s="477"/>
      <c r="U10" s="517"/>
      <c r="V10" s="476"/>
      <c r="W10" s="476"/>
      <c r="X10" s="476"/>
      <c r="Y10" s="476"/>
      <c r="Z10" s="476"/>
      <c r="AA10" s="476"/>
      <c r="AB10" s="476"/>
      <c r="AC10" s="518"/>
    </row>
    <row r="11" spans="1:29" ht="15" customHeight="1" x14ac:dyDescent="0.2">
      <c r="A11" s="475"/>
      <c r="B11" s="476"/>
      <c r="C11" s="476"/>
      <c r="D11" s="476"/>
      <c r="E11" s="477"/>
      <c r="F11" s="53" t="s">
        <v>93</v>
      </c>
      <c r="G11" s="54"/>
      <c r="H11" s="54"/>
      <c r="I11" s="54"/>
      <c r="J11" s="54"/>
      <c r="K11" s="54"/>
      <c r="L11" s="54"/>
      <c r="M11" s="55"/>
      <c r="N11" s="449" t="s">
        <v>137</v>
      </c>
      <c r="O11" s="449"/>
      <c r="P11" s="449"/>
      <c r="Q11" s="449"/>
      <c r="R11" s="476"/>
      <c r="S11" s="476"/>
      <c r="T11" s="477"/>
      <c r="U11" s="517"/>
      <c r="V11" s="476"/>
      <c r="W11" s="476"/>
      <c r="X11" s="476"/>
      <c r="Y11" s="476"/>
      <c r="Z11" s="476"/>
      <c r="AA11" s="476"/>
      <c r="AB11" s="476"/>
      <c r="AC11" s="518"/>
    </row>
    <row r="12" spans="1:29" ht="15" customHeight="1" x14ac:dyDescent="0.2">
      <c r="A12" s="436"/>
      <c r="B12" s="437"/>
      <c r="C12" s="437"/>
      <c r="D12" s="437"/>
      <c r="E12" s="438"/>
      <c r="F12" s="53" t="s">
        <v>94</v>
      </c>
      <c r="G12" s="54"/>
      <c r="H12" s="54"/>
      <c r="I12" s="54"/>
      <c r="J12" s="54"/>
      <c r="K12" s="54"/>
      <c r="L12" s="54"/>
      <c r="M12" s="55"/>
      <c r="N12" s="449"/>
      <c r="O12" s="449"/>
      <c r="P12" s="449"/>
      <c r="Q12" s="449"/>
      <c r="R12" s="476"/>
      <c r="S12" s="476"/>
      <c r="T12" s="477"/>
      <c r="U12" s="544" t="s">
        <v>138</v>
      </c>
      <c r="V12" s="545"/>
      <c r="W12" s="47" t="s">
        <v>95</v>
      </c>
      <c r="X12" s="523" t="s">
        <v>139</v>
      </c>
      <c r="Y12" s="523"/>
      <c r="Z12" s="47" t="s">
        <v>96</v>
      </c>
      <c r="AA12" s="546" t="s">
        <v>140</v>
      </c>
      <c r="AB12" s="546"/>
      <c r="AC12" s="48" t="s">
        <v>97</v>
      </c>
    </row>
    <row r="13" spans="1:29" ht="15" customHeight="1" x14ac:dyDescent="0.2">
      <c r="A13" s="433" t="s">
        <v>98</v>
      </c>
      <c r="B13" s="434"/>
      <c r="C13" s="434"/>
      <c r="D13" s="434"/>
      <c r="E13" s="435"/>
      <c r="F13" s="53" t="s">
        <v>99</v>
      </c>
      <c r="G13" s="54"/>
      <c r="H13" s="54"/>
      <c r="I13" s="54"/>
      <c r="J13" s="54"/>
      <c r="K13" s="54"/>
      <c r="L13" s="54"/>
      <c r="M13" s="55"/>
      <c r="N13" s="449"/>
      <c r="O13" s="449"/>
      <c r="P13" s="449"/>
      <c r="Q13" s="449"/>
      <c r="R13" s="476"/>
      <c r="S13" s="476"/>
      <c r="T13" s="477"/>
      <c r="U13" s="517"/>
      <c r="V13" s="476"/>
      <c r="W13" s="476"/>
      <c r="X13" s="476"/>
      <c r="Y13" s="476"/>
      <c r="Z13" s="476"/>
      <c r="AA13" s="476"/>
      <c r="AB13" s="476"/>
      <c r="AC13" s="518"/>
    </row>
    <row r="14" spans="1:29" ht="15" customHeight="1" x14ac:dyDescent="0.2">
      <c r="A14" s="436"/>
      <c r="B14" s="437"/>
      <c r="C14" s="437"/>
      <c r="D14" s="437"/>
      <c r="E14" s="438"/>
      <c r="F14" s="53" t="s">
        <v>100</v>
      </c>
      <c r="G14" s="54"/>
      <c r="H14" s="54"/>
      <c r="I14" s="54"/>
      <c r="J14" s="54"/>
      <c r="K14" s="54"/>
      <c r="L14" s="54"/>
      <c r="M14" s="55"/>
      <c r="N14" s="449" t="s">
        <v>137</v>
      </c>
      <c r="O14" s="449"/>
      <c r="P14" s="449"/>
      <c r="Q14" s="449"/>
      <c r="R14" s="476"/>
      <c r="S14" s="476"/>
      <c r="T14" s="477"/>
      <c r="U14" s="517"/>
      <c r="V14" s="476"/>
      <c r="W14" s="476"/>
      <c r="X14" s="476"/>
      <c r="Y14" s="476"/>
      <c r="Z14" s="476"/>
      <c r="AA14" s="476"/>
      <c r="AB14" s="476"/>
      <c r="AC14" s="518"/>
    </row>
    <row r="15" spans="1:29" ht="15" customHeight="1" x14ac:dyDescent="0.2">
      <c r="A15" s="433" t="s">
        <v>101</v>
      </c>
      <c r="B15" s="434"/>
      <c r="C15" s="434"/>
      <c r="D15" s="434"/>
      <c r="E15" s="435"/>
      <c r="F15" s="53" t="s">
        <v>102</v>
      </c>
      <c r="G15" s="54"/>
      <c r="H15" s="54"/>
      <c r="I15" s="54"/>
      <c r="J15" s="54"/>
      <c r="K15" s="54"/>
      <c r="L15" s="54"/>
      <c r="M15" s="55"/>
      <c r="N15" s="449" t="s">
        <v>137</v>
      </c>
      <c r="O15" s="449"/>
      <c r="P15" s="449"/>
      <c r="Q15" s="449"/>
      <c r="R15" s="476"/>
      <c r="S15" s="476"/>
      <c r="T15" s="477"/>
      <c r="U15" s="517"/>
      <c r="V15" s="476"/>
      <c r="W15" s="476"/>
      <c r="X15" s="476"/>
      <c r="Y15" s="476"/>
      <c r="Z15" s="476"/>
      <c r="AA15" s="476"/>
      <c r="AB15" s="476"/>
      <c r="AC15" s="518"/>
    </row>
    <row r="16" spans="1:29" ht="15" customHeight="1" x14ac:dyDescent="0.2">
      <c r="A16" s="436"/>
      <c r="B16" s="437"/>
      <c r="C16" s="437"/>
      <c r="D16" s="437"/>
      <c r="E16" s="438"/>
      <c r="F16" s="53" t="s">
        <v>103</v>
      </c>
      <c r="G16" s="54"/>
      <c r="H16" s="54"/>
      <c r="I16" s="54"/>
      <c r="J16" s="54"/>
      <c r="K16" s="54"/>
      <c r="L16" s="54"/>
      <c r="M16" s="55"/>
      <c r="N16" s="449"/>
      <c r="O16" s="449"/>
      <c r="P16" s="449"/>
      <c r="Q16" s="449"/>
      <c r="R16" s="437"/>
      <c r="S16" s="437"/>
      <c r="T16" s="438"/>
      <c r="U16" s="519"/>
      <c r="V16" s="437"/>
      <c r="W16" s="437"/>
      <c r="X16" s="437"/>
      <c r="Y16" s="437"/>
      <c r="Z16" s="437"/>
      <c r="AA16" s="437"/>
      <c r="AB16" s="437"/>
      <c r="AC16" s="520"/>
    </row>
    <row r="17" spans="1:29" ht="15" customHeight="1" x14ac:dyDescent="0.2">
      <c r="A17" s="509" t="s">
        <v>104</v>
      </c>
      <c r="B17" s="444" t="s">
        <v>7</v>
      </c>
      <c r="C17" s="445"/>
      <c r="D17" s="445"/>
      <c r="E17" s="446"/>
      <c r="F17" s="503" t="s">
        <v>30</v>
      </c>
      <c r="G17" s="441"/>
      <c r="H17" s="441"/>
      <c r="I17" s="441"/>
      <c r="J17" s="441"/>
      <c r="K17" s="441"/>
      <c r="L17" s="441"/>
      <c r="M17" s="441"/>
      <c r="N17" s="449" t="s">
        <v>105</v>
      </c>
      <c r="O17" s="449"/>
      <c r="P17" s="449"/>
      <c r="Q17" s="449"/>
      <c r="R17" s="434" t="s">
        <v>106</v>
      </c>
      <c r="S17" s="434"/>
      <c r="T17" s="434"/>
      <c r="U17" s="500" t="s">
        <v>141</v>
      </c>
      <c r="V17" s="500"/>
      <c r="W17" s="56" t="s">
        <v>0</v>
      </c>
      <c r="X17" s="500" t="s">
        <v>133</v>
      </c>
      <c r="Y17" s="500"/>
      <c r="Z17" s="57" t="s">
        <v>1</v>
      </c>
      <c r="AA17" s="501"/>
      <c r="AB17" s="501"/>
      <c r="AC17" s="502"/>
    </row>
    <row r="18" spans="1:29" ht="15" customHeight="1" x14ac:dyDescent="0.2">
      <c r="A18" s="510"/>
      <c r="B18" s="444" t="s">
        <v>107</v>
      </c>
      <c r="C18" s="445"/>
      <c r="D18" s="445"/>
      <c r="E18" s="446"/>
      <c r="F18" s="503" t="s">
        <v>31</v>
      </c>
      <c r="G18" s="441"/>
      <c r="H18" s="441"/>
      <c r="I18" s="441"/>
      <c r="J18" s="441"/>
      <c r="K18" s="441"/>
      <c r="L18" s="441"/>
      <c r="M18" s="441"/>
      <c r="N18" s="449"/>
      <c r="O18" s="449"/>
      <c r="P18" s="449"/>
      <c r="Q18" s="449"/>
      <c r="R18" s="504" t="s">
        <v>142</v>
      </c>
      <c r="S18" s="504"/>
      <c r="T18" s="504"/>
      <c r="U18" s="504"/>
      <c r="V18" s="504"/>
      <c r="W18" s="504"/>
      <c r="X18" s="504"/>
      <c r="Y18" s="504"/>
      <c r="Z18" s="504"/>
      <c r="AA18" s="504"/>
      <c r="AB18" s="504"/>
      <c r="AC18" s="505"/>
    </row>
    <row r="19" spans="1:29" ht="15" customHeight="1" x14ac:dyDescent="0.2">
      <c r="A19" s="510"/>
      <c r="B19" s="508" t="s">
        <v>108</v>
      </c>
      <c r="C19" s="434"/>
      <c r="D19" s="434"/>
      <c r="E19" s="435"/>
      <c r="F19" s="543" t="s">
        <v>143</v>
      </c>
      <c r="G19" s="441"/>
      <c r="H19" s="441"/>
      <c r="I19" s="441"/>
      <c r="J19" s="441"/>
      <c r="K19" s="441"/>
      <c r="L19" s="441"/>
      <c r="M19" s="441"/>
      <c r="N19" s="449"/>
      <c r="O19" s="449"/>
      <c r="P19" s="449"/>
      <c r="Q19" s="449"/>
      <c r="R19" s="506"/>
      <c r="S19" s="506"/>
      <c r="T19" s="506"/>
      <c r="U19" s="506"/>
      <c r="V19" s="506"/>
      <c r="W19" s="506"/>
      <c r="X19" s="506"/>
      <c r="Y19" s="506"/>
      <c r="Z19" s="506"/>
      <c r="AA19" s="506"/>
      <c r="AB19" s="506"/>
      <c r="AC19" s="507"/>
    </row>
    <row r="20" spans="1:29" ht="15" customHeight="1" x14ac:dyDescent="0.2">
      <c r="A20" s="511"/>
      <c r="B20" s="513" t="s">
        <v>109</v>
      </c>
      <c r="C20" s="513"/>
      <c r="D20" s="513"/>
      <c r="E20" s="513"/>
      <c r="F20" s="513"/>
      <c r="G20" s="513"/>
      <c r="H20" s="513"/>
      <c r="I20" s="513"/>
      <c r="J20" s="513"/>
      <c r="K20" s="513"/>
      <c r="L20" s="513"/>
      <c r="M20" s="513"/>
      <c r="N20" s="513"/>
      <c r="O20" s="513"/>
      <c r="P20" s="513"/>
      <c r="Q20" s="513"/>
      <c r="R20" s="491"/>
      <c r="S20" s="441"/>
      <c r="T20" s="441"/>
      <c r="U20" s="441"/>
      <c r="V20" s="441"/>
      <c r="W20" s="441"/>
      <c r="X20" s="441"/>
      <c r="Y20" s="441"/>
      <c r="Z20" s="441"/>
      <c r="AA20" s="441"/>
      <c r="AB20" s="441"/>
      <c r="AC20" s="443"/>
    </row>
    <row r="21" spans="1:29" ht="15" customHeight="1" x14ac:dyDescent="0.2">
      <c r="A21" s="510"/>
      <c r="B21" s="514" t="s">
        <v>110</v>
      </c>
      <c r="C21" s="515"/>
      <c r="D21" s="515"/>
      <c r="E21" s="515"/>
      <c r="F21" s="515"/>
      <c r="G21" s="515"/>
      <c r="H21" s="515"/>
      <c r="I21" s="515"/>
      <c r="J21" s="515"/>
      <c r="K21" s="515"/>
      <c r="L21" s="515"/>
      <c r="M21" s="516"/>
      <c r="N21" s="449" t="s">
        <v>111</v>
      </c>
      <c r="O21" s="449"/>
      <c r="P21" s="449"/>
      <c r="Q21" s="449"/>
      <c r="R21" s="491"/>
      <c r="S21" s="441"/>
      <c r="T21" s="441"/>
      <c r="U21" s="441"/>
      <c r="V21" s="441"/>
      <c r="W21" s="441"/>
      <c r="X21" s="441"/>
      <c r="Y21" s="441"/>
      <c r="Z21" s="441"/>
      <c r="AA21" s="441"/>
      <c r="AB21" s="441"/>
      <c r="AC21" s="443"/>
    </row>
    <row r="22" spans="1:29" ht="15" customHeight="1" x14ac:dyDescent="0.2">
      <c r="A22" s="510"/>
      <c r="B22" s="517"/>
      <c r="C22" s="476"/>
      <c r="D22" s="476"/>
      <c r="E22" s="476"/>
      <c r="F22" s="476"/>
      <c r="G22" s="476"/>
      <c r="H22" s="476"/>
      <c r="I22" s="476"/>
      <c r="J22" s="476"/>
      <c r="K22" s="476"/>
      <c r="L22" s="476"/>
      <c r="M22" s="498"/>
      <c r="N22" s="449" t="s">
        <v>112</v>
      </c>
      <c r="O22" s="449"/>
      <c r="P22" s="449"/>
      <c r="Q22" s="449"/>
      <c r="R22" s="492"/>
      <c r="S22" s="493"/>
      <c r="T22" s="493"/>
      <c r="U22" s="493"/>
      <c r="V22" s="493"/>
      <c r="W22" s="493"/>
      <c r="X22" s="493"/>
      <c r="Y22" s="493"/>
      <c r="Z22" s="493"/>
      <c r="AA22" s="493"/>
      <c r="AB22" s="493"/>
      <c r="AC22" s="494"/>
    </row>
    <row r="23" spans="1:29" ht="15" customHeight="1" x14ac:dyDescent="0.2">
      <c r="A23" s="512"/>
      <c r="B23" s="517"/>
      <c r="C23" s="476"/>
      <c r="D23" s="476"/>
      <c r="E23" s="476"/>
      <c r="F23" s="476"/>
      <c r="G23" s="476"/>
      <c r="H23" s="476"/>
      <c r="I23" s="476"/>
      <c r="J23" s="476"/>
      <c r="K23" s="476"/>
      <c r="L23" s="476"/>
      <c r="M23" s="498"/>
      <c r="N23" s="449"/>
      <c r="O23" s="449"/>
      <c r="P23" s="449"/>
      <c r="Q23" s="449"/>
      <c r="R23" s="495"/>
      <c r="S23" s="496"/>
      <c r="T23" s="496"/>
      <c r="U23" s="496"/>
      <c r="V23" s="496"/>
      <c r="W23" s="496"/>
      <c r="X23" s="496"/>
      <c r="Y23" s="496"/>
      <c r="Z23" s="496"/>
      <c r="AA23" s="496"/>
      <c r="AB23" s="496"/>
      <c r="AC23" s="497"/>
    </row>
    <row r="24" spans="1:29" ht="15" customHeight="1" x14ac:dyDescent="0.2">
      <c r="A24" s="433" t="s">
        <v>113</v>
      </c>
      <c r="B24" s="434"/>
      <c r="C24" s="434"/>
      <c r="D24" s="434"/>
      <c r="E24" s="455"/>
      <c r="F24" s="449" t="s">
        <v>114</v>
      </c>
      <c r="G24" s="449"/>
      <c r="H24" s="449"/>
      <c r="I24" s="449"/>
      <c r="J24" s="488" t="s">
        <v>144</v>
      </c>
      <c r="K24" s="489"/>
      <c r="L24" s="489"/>
      <c r="M24" s="489"/>
      <c r="N24" s="489"/>
      <c r="O24" s="489"/>
      <c r="P24" s="489"/>
      <c r="Q24" s="490"/>
      <c r="R24" s="487" t="s">
        <v>115</v>
      </c>
      <c r="S24" s="487"/>
      <c r="T24" s="487"/>
      <c r="U24" s="486"/>
      <c r="V24" s="441" t="s">
        <v>145</v>
      </c>
      <c r="W24" s="441"/>
      <c r="X24" s="441"/>
      <c r="Y24" s="441"/>
      <c r="Z24" s="441"/>
      <c r="AA24" s="441"/>
      <c r="AB24" s="441"/>
      <c r="AC24" s="443"/>
    </row>
    <row r="25" spans="1:29" ht="15" customHeight="1" x14ac:dyDescent="0.2">
      <c r="A25" s="475"/>
      <c r="B25" s="476"/>
      <c r="C25" s="476"/>
      <c r="D25" s="476"/>
      <c r="E25" s="498"/>
      <c r="F25" s="449" t="s">
        <v>114</v>
      </c>
      <c r="G25" s="449"/>
      <c r="H25" s="449"/>
      <c r="I25" s="449"/>
      <c r="J25" s="488" t="s">
        <v>156</v>
      </c>
      <c r="K25" s="489"/>
      <c r="L25" s="489"/>
      <c r="M25" s="489"/>
      <c r="N25" s="489"/>
      <c r="O25" s="489"/>
      <c r="P25" s="489"/>
      <c r="Q25" s="490"/>
      <c r="R25" s="487" t="s">
        <v>115</v>
      </c>
      <c r="S25" s="487"/>
      <c r="T25" s="487"/>
      <c r="U25" s="486"/>
      <c r="V25" s="441" t="s">
        <v>32</v>
      </c>
      <c r="W25" s="441"/>
      <c r="X25" s="441"/>
      <c r="Y25" s="441"/>
      <c r="Z25" s="441"/>
      <c r="AA25" s="441"/>
      <c r="AB25" s="441"/>
      <c r="AC25" s="443"/>
    </row>
    <row r="26" spans="1:29" ht="15" customHeight="1" x14ac:dyDescent="0.2">
      <c r="A26" s="436"/>
      <c r="B26" s="437"/>
      <c r="C26" s="437"/>
      <c r="D26" s="437"/>
      <c r="E26" s="499"/>
      <c r="F26" s="449" t="s">
        <v>114</v>
      </c>
      <c r="G26" s="449"/>
      <c r="H26" s="449"/>
      <c r="I26" s="449"/>
      <c r="J26" s="488"/>
      <c r="K26" s="489"/>
      <c r="L26" s="489"/>
      <c r="M26" s="489"/>
      <c r="N26" s="489"/>
      <c r="O26" s="489"/>
      <c r="P26" s="489"/>
      <c r="Q26" s="490"/>
      <c r="R26" s="487" t="s">
        <v>115</v>
      </c>
      <c r="S26" s="487"/>
      <c r="T26" s="487"/>
      <c r="U26" s="486"/>
      <c r="V26" s="441"/>
      <c r="W26" s="441"/>
      <c r="X26" s="441"/>
      <c r="Y26" s="441"/>
      <c r="Z26" s="441"/>
      <c r="AA26" s="441"/>
      <c r="AB26" s="441"/>
      <c r="AC26" s="443"/>
    </row>
    <row r="27" spans="1:29" ht="15" customHeight="1" x14ac:dyDescent="0.2">
      <c r="A27" s="452" t="s">
        <v>116</v>
      </c>
      <c r="B27" s="453"/>
      <c r="C27" s="453"/>
      <c r="D27" s="453"/>
      <c r="E27" s="453"/>
      <c r="F27" s="474"/>
      <c r="G27" s="474"/>
      <c r="H27" s="474"/>
      <c r="I27" s="474"/>
      <c r="J27" s="453"/>
      <c r="K27" s="453"/>
      <c r="L27" s="453"/>
      <c r="M27" s="453"/>
      <c r="N27" s="453"/>
      <c r="O27" s="453"/>
      <c r="P27" s="453"/>
      <c r="Q27" s="453"/>
      <c r="R27" s="453"/>
      <c r="S27" s="453"/>
      <c r="T27" s="453"/>
      <c r="U27" s="453"/>
      <c r="V27" s="453"/>
      <c r="W27" s="453"/>
      <c r="X27" s="453"/>
      <c r="Y27" s="453"/>
      <c r="Z27" s="453"/>
      <c r="AA27" s="453"/>
      <c r="AB27" s="453"/>
      <c r="AC27" s="454"/>
    </row>
    <row r="28" spans="1:29" ht="15" customHeight="1" x14ac:dyDescent="0.2">
      <c r="A28" s="433" t="s">
        <v>117</v>
      </c>
      <c r="B28" s="434"/>
      <c r="C28" s="434"/>
      <c r="D28" s="434"/>
      <c r="E28" s="434"/>
      <c r="F28" s="434"/>
      <c r="G28" s="434"/>
      <c r="H28" s="434"/>
      <c r="I28" s="435"/>
      <c r="J28" s="444" t="s">
        <v>118</v>
      </c>
      <c r="K28" s="445"/>
      <c r="L28" s="445"/>
      <c r="M28" s="446"/>
      <c r="N28" s="444" t="s">
        <v>119</v>
      </c>
      <c r="O28" s="445"/>
      <c r="P28" s="445"/>
      <c r="Q28" s="445"/>
      <c r="R28" s="444" t="s">
        <v>120</v>
      </c>
      <c r="S28" s="445"/>
      <c r="T28" s="445"/>
      <c r="U28" s="446"/>
      <c r="V28" s="478" t="s">
        <v>11</v>
      </c>
      <c r="W28" s="479"/>
      <c r="X28" s="480"/>
      <c r="Y28" s="481"/>
      <c r="Z28" s="482" t="s">
        <v>121</v>
      </c>
      <c r="AA28" s="483"/>
      <c r="AB28" s="483"/>
      <c r="AC28" s="484"/>
    </row>
    <row r="29" spans="1:29" ht="15" customHeight="1" x14ac:dyDescent="0.2">
      <c r="A29" s="475"/>
      <c r="B29" s="476"/>
      <c r="C29" s="476"/>
      <c r="D29" s="476"/>
      <c r="E29" s="476"/>
      <c r="F29" s="476"/>
      <c r="G29" s="476"/>
      <c r="H29" s="476"/>
      <c r="I29" s="477"/>
      <c r="J29" s="444" t="s">
        <v>122</v>
      </c>
      <c r="K29" s="446"/>
      <c r="L29" s="444" t="s">
        <v>123</v>
      </c>
      <c r="M29" s="446"/>
      <c r="N29" s="444" t="s">
        <v>122</v>
      </c>
      <c r="O29" s="445"/>
      <c r="P29" s="444" t="s">
        <v>123</v>
      </c>
      <c r="Q29" s="445"/>
      <c r="R29" s="444" t="s">
        <v>122</v>
      </c>
      <c r="S29" s="446"/>
      <c r="T29" s="444" t="s">
        <v>123</v>
      </c>
      <c r="U29" s="446"/>
      <c r="V29" s="444" t="s">
        <v>122</v>
      </c>
      <c r="W29" s="445"/>
      <c r="X29" s="485" t="s">
        <v>123</v>
      </c>
      <c r="Y29" s="486"/>
      <c r="Z29" s="445" t="s">
        <v>122</v>
      </c>
      <c r="AA29" s="446"/>
      <c r="AB29" s="444" t="s">
        <v>123</v>
      </c>
      <c r="AC29" s="457"/>
    </row>
    <row r="30" spans="1:29" ht="15" customHeight="1" x14ac:dyDescent="0.2">
      <c r="A30" s="473"/>
      <c r="B30" s="444" t="s">
        <v>124</v>
      </c>
      <c r="C30" s="445"/>
      <c r="D30" s="445"/>
      <c r="E30" s="445"/>
      <c r="F30" s="445"/>
      <c r="G30" s="445"/>
      <c r="H30" s="445"/>
      <c r="I30" s="446"/>
      <c r="J30" s="447" t="s">
        <v>140</v>
      </c>
      <c r="K30" s="463"/>
      <c r="L30" s="447" t="s">
        <v>140</v>
      </c>
      <c r="M30" s="463"/>
      <c r="N30" s="447" t="s">
        <v>146</v>
      </c>
      <c r="O30" s="448"/>
      <c r="P30" s="447"/>
      <c r="Q30" s="448"/>
      <c r="R30" s="447" t="s">
        <v>147</v>
      </c>
      <c r="S30" s="463"/>
      <c r="T30" s="447"/>
      <c r="U30" s="463"/>
      <c r="V30" s="447"/>
      <c r="W30" s="448"/>
      <c r="X30" s="461"/>
      <c r="Y30" s="462"/>
      <c r="Z30" s="448"/>
      <c r="AA30" s="463"/>
      <c r="AB30" s="447"/>
      <c r="AC30" s="451"/>
    </row>
    <row r="31" spans="1:29" ht="15" customHeight="1" x14ac:dyDescent="0.2">
      <c r="A31" s="473"/>
      <c r="B31" s="444" t="s">
        <v>125</v>
      </c>
      <c r="C31" s="445"/>
      <c r="D31" s="445"/>
      <c r="E31" s="445"/>
      <c r="F31" s="445"/>
      <c r="G31" s="445"/>
      <c r="H31" s="445"/>
      <c r="I31" s="446"/>
      <c r="J31" s="447"/>
      <c r="K31" s="463"/>
      <c r="L31" s="447"/>
      <c r="M31" s="463"/>
      <c r="N31" s="447" t="s">
        <v>140</v>
      </c>
      <c r="O31" s="448"/>
      <c r="P31" s="447"/>
      <c r="Q31" s="448"/>
      <c r="R31" s="447" t="s">
        <v>148</v>
      </c>
      <c r="S31" s="463"/>
      <c r="T31" s="447"/>
      <c r="U31" s="463"/>
      <c r="V31" s="447" t="s">
        <v>140</v>
      </c>
      <c r="W31" s="448"/>
      <c r="X31" s="461"/>
      <c r="Y31" s="462"/>
      <c r="Z31" s="448"/>
      <c r="AA31" s="463"/>
      <c r="AB31" s="447"/>
      <c r="AC31" s="451"/>
    </row>
    <row r="32" spans="1:29" ht="15" customHeight="1" x14ac:dyDescent="0.2">
      <c r="A32" s="473"/>
      <c r="B32" s="444" t="s">
        <v>8</v>
      </c>
      <c r="C32" s="445"/>
      <c r="D32" s="445"/>
      <c r="E32" s="445"/>
      <c r="F32" s="445"/>
      <c r="G32" s="445"/>
      <c r="H32" s="445"/>
      <c r="I32" s="446"/>
      <c r="J32" s="447" t="s">
        <v>149</v>
      </c>
      <c r="K32" s="448"/>
      <c r="L32" s="448"/>
      <c r="M32" s="464"/>
      <c r="N32" s="450" t="s">
        <v>150</v>
      </c>
      <c r="O32" s="448"/>
      <c r="P32" s="448"/>
      <c r="Q32" s="448"/>
      <c r="R32" s="447" t="s">
        <v>151</v>
      </c>
      <c r="S32" s="448"/>
      <c r="T32" s="448"/>
      <c r="U32" s="463"/>
      <c r="V32" s="468"/>
      <c r="W32" s="469"/>
      <c r="X32" s="470"/>
      <c r="Y32" s="471"/>
      <c r="Z32" s="468"/>
      <c r="AA32" s="469"/>
      <c r="AB32" s="469"/>
      <c r="AC32" s="472"/>
    </row>
    <row r="33" spans="1:29" ht="15" customHeight="1" x14ac:dyDescent="0.2">
      <c r="A33" s="452" t="s">
        <v>126</v>
      </c>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4"/>
    </row>
    <row r="34" spans="1:29" ht="15" customHeight="1" x14ac:dyDescent="0.2">
      <c r="A34" s="433" t="s">
        <v>127</v>
      </c>
      <c r="B34" s="434"/>
      <c r="C34" s="434"/>
      <c r="D34" s="434"/>
      <c r="E34" s="434"/>
      <c r="F34" s="434"/>
      <c r="G34" s="434"/>
      <c r="H34" s="434"/>
      <c r="I34" s="455"/>
      <c r="J34" s="456" t="s">
        <v>33</v>
      </c>
      <c r="K34" s="445"/>
      <c r="L34" s="445"/>
      <c r="M34" s="445"/>
      <c r="N34" s="445"/>
      <c r="O34" s="445"/>
      <c r="P34" s="445"/>
      <c r="Q34" s="445"/>
      <c r="R34" s="445"/>
      <c r="S34" s="445"/>
      <c r="T34" s="445"/>
      <c r="U34" s="445"/>
      <c r="V34" s="445"/>
      <c r="W34" s="445"/>
      <c r="X34" s="445"/>
      <c r="Y34" s="445"/>
      <c r="Z34" s="445"/>
      <c r="AA34" s="445"/>
      <c r="AB34" s="445"/>
      <c r="AC34" s="457"/>
    </row>
    <row r="35" spans="1:29" ht="15" customHeight="1" x14ac:dyDescent="0.2">
      <c r="A35" s="433" t="s">
        <v>128</v>
      </c>
      <c r="B35" s="434"/>
      <c r="C35" s="434"/>
      <c r="D35" s="434"/>
      <c r="E35" s="434"/>
      <c r="F35" s="434"/>
      <c r="G35" s="434"/>
      <c r="H35" s="434"/>
      <c r="I35" s="455"/>
      <c r="J35" s="450" t="s">
        <v>152</v>
      </c>
      <c r="K35" s="448"/>
      <c r="L35" s="448"/>
      <c r="M35" s="448"/>
      <c r="N35" s="448"/>
      <c r="O35" s="448"/>
      <c r="P35" s="448"/>
      <c r="Q35" s="52" t="s">
        <v>2</v>
      </c>
      <c r="R35" s="458"/>
      <c r="S35" s="459"/>
      <c r="T35" s="459"/>
      <c r="U35" s="459"/>
      <c r="V35" s="459"/>
      <c r="W35" s="459"/>
      <c r="X35" s="459"/>
      <c r="Y35" s="459"/>
      <c r="Z35" s="459"/>
      <c r="AA35" s="459"/>
      <c r="AB35" s="459"/>
      <c r="AC35" s="460"/>
    </row>
    <row r="36" spans="1:29" ht="15" customHeight="1" x14ac:dyDescent="0.2">
      <c r="A36" s="433" t="s">
        <v>18</v>
      </c>
      <c r="B36" s="434"/>
      <c r="C36" s="434"/>
      <c r="D36" s="434"/>
      <c r="E36" s="434"/>
      <c r="F36" s="434"/>
      <c r="G36" s="434"/>
      <c r="H36" s="434"/>
      <c r="I36" s="435"/>
      <c r="J36" s="439" t="s">
        <v>153</v>
      </c>
      <c r="K36" s="440"/>
      <c r="L36" s="440"/>
      <c r="M36" s="440"/>
      <c r="N36" s="440"/>
      <c r="O36" s="440"/>
      <c r="P36" s="440"/>
      <c r="Q36" s="441" t="s">
        <v>129</v>
      </c>
      <c r="R36" s="442"/>
      <c r="S36" s="442"/>
      <c r="T36" s="442"/>
      <c r="U36" s="442"/>
      <c r="V36" s="441"/>
      <c r="W36" s="441"/>
      <c r="X36" s="441"/>
      <c r="Y36" s="441"/>
      <c r="Z36" s="441"/>
      <c r="AA36" s="441"/>
      <c r="AB36" s="441"/>
      <c r="AC36" s="443"/>
    </row>
    <row r="37" spans="1:29" ht="15" customHeight="1" x14ac:dyDescent="0.2">
      <c r="A37" s="436"/>
      <c r="B37" s="437"/>
      <c r="C37" s="437"/>
      <c r="D37" s="437"/>
      <c r="E37" s="437"/>
      <c r="F37" s="437"/>
      <c r="G37" s="437"/>
      <c r="H37" s="437"/>
      <c r="I37" s="438"/>
      <c r="J37" s="444" t="s">
        <v>19</v>
      </c>
      <c r="K37" s="445"/>
      <c r="L37" s="445"/>
      <c r="M37" s="446"/>
      <c r="N37" s="447" t="s">
        <v>154</v>
      </c>
      <c r="O37" s="448"/>
      <c r="P37" s="448"/>
      <c r="Q37" s="51" t="s">
        <v>2</v>
      </c>
      <c r="R37" s="449" t="s">
        <v>20</v>
      </c>
      <c r="S37" s="449"/>
      <c r="T37" s="449"/>
      <c r="U37" s="449"/>
      <c r="V37" s="447" t="s">
        <v>155</v>
      </c>
      <c r="W37" s="448"/>
      <c r="X37" s="448"/>
      <c r="Y37" s="52" t="s">
        <v>2</v>
      </c>
      <c r="Z37" s="450"/>
      <c r="AA37" s="448"/>
      <c r="AB37" s="448"/>
      <c r="AC37" s="451"/>
    </row>
    <row r="38" spans="1:29" ht="15" customHeight="1" thickBot="1" x14ac:dyDescent="0.25">
      <c r="A38" s="426" t="s">
        <v>3</v>
      </c>
      <c r="B38" s="427"/>
      <c r="C38" s="427"/>
      <c r="D38" s="427"/>
      <c r="E38" s="427"/>
      <c r="F38" s="427"/>
      <c r="G38" s="427"/>
      <c r="H38" s="427"/>
      <c r="I38" s="428"/>
      <c r="J38" s="429" t="s">
        <v>4</v>
      </c>
      <c r="K38" s="430"/>
      <c r="L38" s="430"/>
      <c r="M38" s="430"/>
      <c r="N38" s="430"/>
      <c r="O38" s="430"/>
      <c r="P38" s="430"/>
      <c r="Q38" s="430"/>
      <c r="R38" s="430"/>
      <c r="S38" s="430"/>
      <c r="T38" s="430"/>
      <c r="U38" s="430"/>
      <c r="V38" s="430"/>
      <c r="W38" s="430"/>
      <c r="X38" s="430"/>
      <c r="Y38" s="430"/>
      <c r="Z38" s="430"/>
      <c r="AA38" s="430"/>
      <c r="AB38" s="430"/>
      <c r="AC38" s="431"/>
    </row>
    <row r="39" spans="1:29" ht="14.55" customHeight="1" x14ac:dyDescent="0.2"/>
    <row r="40" spans="1:29" ht="14.55" customHeight="1" x14ac:dyDescent="0.2">
      <c r="A40" s="43" t="s">
        <v>15</v>
      </c>
      <c r="B40" s="432" t="s">
        <v>130</v>
      </c>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row>
    <row r="41" spans="1:29" ht="14.55" customHeight="1" x14ac:dyDescent="0.2">
      <c r="A41" s="58"/>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row>
    <row r="42" spans="1:29" x14ac:dyDescent="0.2">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row>
    <row r="43" spans="1:29" ht="13.2" x14ac:dyDescent="0.2">
      <c r="AC43" s="36" t="s">
        <v>77</v>
      </c>
    </row>
  </sheetData>
  <mergeCells count="134">
    <mergeCell ref="A1:AC1"/>
    <mergeCell ref="A2:A8"/>
    <mergeCell ref="B2:E2"/>
    <mergeCell ref="F2:AC2"/>
    <mergeCell ref="B3:E3"/>
    <mergeCell ref="F3:AC3"/>
    <mergeCell ref="B4:E6"/>
    <mergeCell ref="F4:I4"/>
    <mergeCell ref="J4:L4"/>
    <mergeCell ref="N4:O4"/>
    <mergeCell ref="P5:T5"/>
    <mergeCell ref="Q4:AC4"/>
    <mergeCell ref="F5:I5"/>
    <mergeCell ref="B7:E8"/>
    <mergeCell ref="F7:I7"/>
    <mergeCell ref="J7:Q7"/>
    <mergeCell ref="R7:T7"/>
    <mergeCell ref="U7:AC7"/>
    <mergeCell ref="F8:I8"/>
    <mergeCell ref="J8:AC8"/>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X12:Y12"/>
    <mergeCell ref="AA12:AB12"/>
    <mergeCell ref="A24:E26"/>
    <mergeCell ref="F24:I24"/>
    <mergeCell ref="J24:Q24"/>
    <mergeCell ref="R24:U24"/>
    <mergeCell ref="V24:AC24"/>
    <mergeCell ref="F25:I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B21:M23"/>
    <mergeCell ref="N21:Q21"/>
    <mergeCell ref="J25:Q25"/>
    <mergeCell ref="R25:U25"/>
    <mergeCell ref="V25:AC25"/>
    <mergeCell ref="F26:I26"/>
    <mergeCell ref="J26:Q26"/>
    <mergeCell ref="R26:U26"/>
    <mergeCell ref="V26:AC26"/>
    <mergeCell ref="R21:AC21"/>
    <mergeCell ref="N22:Q23"/>
    <mergeCell ref="R22:AC22"/>
    <mergeCell ref="R23:AC23"/>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P31:Q31"/>
    <mergeCell ref="R31:S31"/>
    <mergeCell ref="T31:U31"/>
    <mergeCell ref="B30:I30"/>
    <mergeCell ref="J30:K30"/>
    <mergeCell ref="L30:M30"/>
    <mergeCell ref="N30:O30"/>
    <mergeCell ref="P30:Q30"/>
    <mergeCell ref="R30:S30"/>
    <mergeCell ref="T30:U30"/>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A38:I38"/>
    <mergeCell ref="J38:AC38"/>
    <mergeCell ref="B40:AC42"/>
    <mergeCell ref="A36:I37"/>
    <mergeCell ref="J36:P36"/>
    <mergeCell ref="Q36:AC36"/>
    <mergeCell ref="J37:M37"/>
    <mergeCell ref="N37:P37"/>
    <mergeCell ref="R37:U37"/>
    <mergeCell ref="V37:X37"/>
    <mergeCell ref="Z37:AC37"/>
  </mergeCells>
  <phoneticPr fontId="9"/>
  <dataValidations count="1">
    <dataValidation type="list" allowBlank="1" showInputMessage="1" showErrorMessage="1" sqref="N9:Q1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7170"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7171"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8"/>
  <sheetViews>
    <sheetView view="pageBreakPreview" zoomScale="60" zoomScaleNormal="100" workbookViewId="0"/>
  </sheetViews>
  <sheetFormatPr defaultColWidth="9" defaultRowHeight="25.05" customHeight="1" x14ac:dyDescent="0.2"/>
  <cols>
    <col min="1" max="16" width="5.6640625" style="305" customWidth="1"/>
    <col min="17" max="256" width="9" style="305"/>
    <col min="257" max="272" width="5.6640625" style="305" customWidth="1"/>
    <col min="273" max="512" width="9" style="305"/>
    <col min="513" max="528" width="5.6640625" style="305" customWidth="1"/>
    <col min="529" max="768" width="9" style="305"/>
    <col min="769" max="784" width="5.6640625" style="305" customWidth="1"/>
    <col min="785" max="1024" width="9" style="305"/>
    <col min="1025" max="1040" width="5.6640625" style="305" customWidth="1"/>
    <col min="1041" max="1280" width="9" style="305"/>
    <col min="1281" max="1296" width="5.6640625" style="305" customWidth="1"/>
    <col min="1297" max="1536" width="9" style="305"/>
    <col min="1537" max="1552" width="5.6640625" style="305" customWidth="1"/>
    <col min="1553" max="1792" width="9" style="305"/>
    <col min="1793" max="1808" width="5.6640625" style="305" customWidth="1"/>
    <col min="1809" max="2048" width="9" style="305"/>
    <col min="2049" max="2064" width="5.6640625" style="305" customWidth="1"/>
    <col min="2065" max="2304" width="9" style="305"/>
    <col min="2305" max="2320" width="5.6640625" style="305" customWidth="1"/>
    <col min="2321" max="2560" width="9" style="305"/>
    <col min="2561" max="2576" width="5.6640625" style="305" customWidth="1"/>
    <col min="2577" max="2816" width="9" style="305"/>
    <col min="2817" max="2832" width="5.6640625" style="305" customWidth="1"/>
    <col min="2833" max="3072" width="9" style="305"/>
    <col min="3073" max="3088" width="5.6640625" style="305" customWidth="1"/>
    <col min="3089" max="3328" width="9" style="305"/>
    <col min="3329" max="3344" width="5.6640625" style="305" customWidth="1"/>
    <col min="3345" max="3584" width="9" style="305"/>
    <col min="3585" max="3600" width="5.6640625" style="305" customWidth="1"/>
    <col min="3601" max="3840" width="9" style="305"/>
    <col min="3841" max="3856" width="5.6640625" style="305" customWidth="1"/>
    <col min="3857" max="4096" width="9" style="305"/>
    <col min="4097" max="4112" width="5.6640625" style="305" customWidth="1"/>
    <col min="4113" max="4352" width="9" style="305"/>
    <col min="4353" max="4368" width="5.6640625" style="305" customWidth="1"/>
    <col min="4369" max="4608" width="9" style="305"/>
    <col min="4609" max="4624" width="5.6640625" style="305" customWidth="1"/>
    <col min="4625" max="4864" width="9" style="305"/>
    <col min="4865" max="4880" width="5.6640625" style="305" customWidth="1"/>
    <col min="4881" max="5120" width="9" style="305"/>
    <col min="5121" max="5136" width="5.6640625" style="305" customWidth="1"/>
    <col min="5137" max="5376" width="9" style="305"/>
    <col min="5377" max="5392" width="5.6640625" style="305" customWidth="1"/>
    <col min="5393" max="5632" width="9" style="305"/>
    <col min="5633" max="5648" width="5.6640625" style="305" customWidth="1"/>
    <col min="5649" max="5888" width="9" style="305"/>
    <col min="5889" max="5904" width="5.6640625" style="305" customWidth="1"/>
    <col min="5905" max="6144" width="9" style="305"/>
    <col min="6145" max="6160" width="5.6640625" style="305" customWidth="1"/>
    <col min="6161" max="6400" width="9" style="305"/>
    <col min="6401" max="6416" width="5.6640625" style="305" customWidth="1"/>
    <col min="6417" max="6656" width="9" style="305"/>
    <col min="6657" max="6672" width="5.6640625" style="305" customWidth="1"/>
    <col min="6673" max="6912" width="9" style="305"/>
    <col min="6913" max="6928" width="5.6640625" style="305" customWidth="1"/>
    <col min="6929" max="7168" width="9" style="305"/>
    <col min="7169" max="7184" width="5.6640625" style="305" customWidth="1"/>
    <col min="7185" max="7424" width="9" style="305"/>
    <col min="7425" max="7440" width="5.6640625" style="305" customWidth="1"/>
    <col min="7441" max="7680" width="9" style="305"/>
    <col min="7681" max="7696" width="5.6640625" style="305" customWidth="1"/>
    <col min="7697" max="7936" width="9" style="305"/>
    <col min="7937" max="7952" width="5.6640625" style="305" customWidth="1"/>
    <col min="7953" max="8192" width="9" style="305"/>
    <col min="8193" max="8208" width="5.6640625" style="305" customWidth="1"/>
    <col min="8209" max="8448" width="9" style="305"/>
    <col min="8449" max="8464" width="5.6640625" style="305" customWidth="1"/>
    <col min="8465" max="8704" width="9" style="305"/>
    <col min="8705" max="8720" width="5.6640625" style="305" customWidth="1"/>
    <col min="8721" max="8960" width="9" style="305"/>
    <col min="8961" max="8976" width="5.6640625" style="305" customWidth="1"/>
    <col min="8977" max="9216" width="9" style="305"/>
    <col min="9217" max="9232" width="5.6640625" style="305" customWidth="1"/>
    <col min="9233" max="9472" width="9" style="305"/>
    <col min="9473" max="9488" width="5.6640625" style="305" customWidth="1"/>
    <col min="9489" max="9728" width="9" style="305"/>
    <col min="9729" max="9744" width="5.6640625" style="305" customWidth="1"/>
    <col min="9745" max="9984" width="9" style="305"/>
    <col min="9985" max="10000" width="5.6640625" style="305" customWidth="1"/>
    <col min="10001" max="10240" width="9" style="305"/>
    <col min="10241" max="10256" width="5.6640625" style="305" customWidth="1"/>
    <col min="10257" max="10496" width="9" style="305"/>
    <col min="10497" max="10512" width="5.6640625" style="305" customWidth="1"/>
    <col min="10513" max="10752" width="9" style="305"/>
    <col min="10753" max="10768" width="5.6640625" style="305" customWidth="1"/>
    <col min="10769" max="11008" width="9" style="305"/>
    <col min="11009" max="11024" width="5.6640625" style="305" customWidth="1"/>
    <col min="11025" max="11264" width="9" style="305"/>
    <col min="11265" max="11280" width="5.6640625" style="305" customWidth="1"/>
    <col min="11281" max="11520" width="9" style="305"/>
    <col min="11521" max="11536" width="5.6640625" style="305" customWidth="1"/>
    <col min="11537" max="11776" width="9" style="305"/>
    <col min="11777" max="11792" width="5.6640625" style="305" customWidth="1"/>
    <col min="11793" max="12032" width="9" style="305"/>
    <col min="12033" max="12048" width="5.6640625" style="305" customWidth="1"/>
    <col min="12049" max="12288" width="9" style="305"/>
    <col min="12289" max="12304" width="5.6640625" style="305" customWidth="1"/>
    <col min="12305" max="12544" width="9" style="305"/>
    <col min="12545" max="12560" width="5.6640625" style="305" customWidth="1"/>
    <col min="12561" max="12800" width="9" style="305"/>
    <col min="12801" max="12816" width="5.6640625" style="305" customWidth="1"/>
    <col min="12817" max="13056" width="9" style="305"/>
    <col min="13057" max="13072" width="5.6640625" style="305" customWidth="1"/>
    <col min="13073" max="13312" width="9" style="305"/>
    <col min="13313" max="13328" width="5.6640625" style="305" customWidth="1"/>
    <col min="13329" max="13568" width="9" style="305"/>
    <col min="13569" max="13584" width="5.6640625" style="305" customWidth="1"/>
    <col min="13585" max="13824" width="9" style="305"/>
    <col min="13825" max="13840" width="5.6640625" style="305" customWidth="1"/>
    <col min="13841" max="14080" width="9" style="305"/>
    <col min="14081" max="14096" width="5.6640625" style="305" customWidth="1"/>
    <col min="14097" max="14336" width="9" style="305"/>
    <col min="14337" max="14352" width="5.6640625" style="305" customWidth="1"/>
    <col min="14353" max="14592" width="9" style="305"/>
    <col min="14593" max="14608" width="5.6640625" style="305" customWidth="1"/>
    <col min="14609" max="14848" width="9" style="305"/>
    <col min="14849" max="14864" width="5.6640625" style="305" customWidth="1"/>
    <col min="14865" max="15104" width="9" style="305"/>
    <col min="15105" max="15120" width="5.6640625" style="305" customWidth="1"/>
    <col min="15121" max="15360" width="9" style="305"/>
    <col min="15361" max="15376" width="5.6640625" style="305" customWidth="1"/>
    <col min="15377" max="15616" width="9" style="305"/>
    <col min="15617" max="15632" width="5.6640625" style="305" customWidth="1"/>
    <col min="15633" max="15872" width="9" style="305"/>
    <col min="15873" max="15888" width="5.6640625" style="305" customWidth="1"/>
    <col min="15889" max="16128" width="9" style="305"/>
    <col min="16129" max="16144" width="5.6640625" style="305" customWidth="1"/>
    <col min="16145" max="16384" width="9" style="305"/>
  </cols>
  <sheetData>
    <row r="1" spans="1:16" ht="25.05" customHeight="1" x14ac:dyDescent="0.2">
      <c r="A1" s="305" t="s">
        <v>544</v>
      </c>
      <c r="E1" s="306" t="s">
        <v>545</v>
      </c>
      <c r="F1" s="306"/>
    </row>
    <row r="3" spans="1:16" ht="25.05" customHeight="1" x14ac:dyDescent="0.2">
      <c r="A3" s="307" t="s">
        <v>546</v>
      </c>
      <c r="B3" s="308"/>
      <c r="C3" s="308"/>
      <c r="D3" s="309"/>
      <c r="E3" s="307"/>
      <c r="F3" s="310"/>
      <c r="G3" s="310"/>
      <c r="H3" s="310"/>
      <c r="I3" s="310"/>
      <c r="J3" s="310"/>
      <c r="K3" s="310"/>
      <c r="L3" s="310"/>
      <c r="M3" s="310"/>
      <c r="N3" s="310"/>
      <c r="O3" s="310"/>
      <c r="P3" s="311"/>
    </row>
    <row r="4" spans="1:16" ht="20.100000000000001" customHeight="1" x14ac:dyDescent="0.2">
      <c r="A4" s="312"/>
      <c r="B4" s="313" t="s">
        <v>547</v>
      </c>
      <c r="C4" s="308"/>
      <c r="D4" s="309"/>
      <c r="E4" s="314" t="s">
        <v>26</v>
      </c>
      <c r="F4" s="315"/>
      <c r="G4" s="315"/>
      <c r="H4" s="315"/>
      <c r="I4" s="315"/>
      <c r="J4" s="315"/>
      <c r="K4" s="315"/>
      <c r="L4" s="315"/>
      <c r="M4" s="315"/>
      <c r="N4" s="315"/>
      <c r="O4" s="315"/>
      <c r="P4" s="316"/>
    </row>
    <row r="5" spans="1:16" ht="25.05" customHeight="1" x14ac:dyDescent="0.2">
      <c r="A5" s="317"/>
      <c r="B5" s="318"/>
      <c r="C5" s="319"/>
      <c r="D5" s="320"/>
      <c r="E5" s="319"/>
      <c r="F5" s="319"/>
      <c r="G5" s="319"/>
      <c r="H5" s="321"/>
      <c r="I5" s="319"/>
      <c r="J5" s="319"/>
      <c r="K5" s="319"/>
      <c r="L5" s="319"/>
      <c r="M5" s="319"/>
      <c r="N5" s="319"/>
      <c r="O5" s="319"/>
      <c r="P5" s="320"/>
    </row>
    <row r="6" spans="1:16" ht="25.05" customHeight="1" x14ac:dyDescent="0.2">
      <c r="A6" s="322" t="s">
        <v>548</v>
      </c>
      <c r="B6" s="323" t="s">
        <v>549</v>
      </c>
      <c r="C6" s="324"/>
      <c r="D6" s="325"/>
      <c r="E6" s="308" t="s">
        <v>550</v>
      </c>
      <c r="F6" s="308"/>
      <c r="G6" s="308"/>
      <c r="H6" s="324"/>
      <c r="I6" s="308"/>
      <c r="J6" s="308"/>
      <c r="K6" s="308"/>
      <c r="L6" s="308"/>
      <c r="M6" s="308"/>
      <c r="N6" s="308"/>
      <c r="O6" s="308"/>
      <c r="P6" s="309"/>
    </row>
    <row r="7" spans="1:16" ht="25.05" customHeight="1" x14ac:dyDescent="0.2">
      <c r="A7" s="322" t="s">
        <v>551</v>
      </c>
      <c r="B7" s="323" t="s">
        <v>552</v>
      </c>
      <c r="C7" s="324"/>
      <c r="D7" s="325"/>
      <c r="E7" s="324"/>
      <c r="F7" s="324"/>
      <c r="G7" s="324"/>
      <c r="H7" s="324"/>
      <c r="I7" s="324"/>
      <c r="J7" s="324"/>
      <c r="K7" s="324"/>
      <c r="L7" s="324"/>
      <c r="M7" s="324"/>
      <c r="N7" s="324"/>
      <c r="O7" s="324"/>
      <c r="P7" s="325"/>
    </row>
    <row r="8" spans="1:16" ht="25.05" customHeight="1" x14ac:dyDescent="0.2">
      <c r="A8" s="322" t="s">
        <v>553</v>
      </c>
      <c r="B8" s="318"/>
      <c r="C8" s="319"/>
      <c r="D8" s="320"/>
      <c r="E8" s="319"/>
      <c r="F8" s="319"/>
      <c r="G8" s="319"/>
      <c r="H8" s="319"/>
      <c r="I8" s="319"/>
      <c r="J8" s="319"/>
      <c r="K8" s="319"/>
      <c r="L8" s="319"/>
      <c r="M8" s="319"/>
      <c r="N8" s="319"/>
      <c r="O8" s="319"/>
      <c r="P8" s="320"/>
    </row>
    <row r="9" spans="1:16" ht="25.05" customHeight="1" x14ac:dyDescent="0.2">
      <c r="A9" s="322" t="s">
        <v>554</v>
      </c>
      <c r="B9" s="323" t="s">
        <v>555</v>
      </c>
      <c r="C9" s="308"/>
      <c r="D9" s="309"/>
      <c r="E9" s="549" t="s">
        <v>556</v>
      </c>
      <c r="F9" s="550"/>
      <c r="G9" s="308"/>
      <c r="H9" s="308"/>
      <c r="I9" s="308"/>
      <c r="J9" s="308"/>
      <c r="K9" s="549" t="s">
        <v>557</v>
      </c>
      <c r="L9" s="550"/>
      <c r="M9" s="308"/>
      <c r="N9" s="308"/>
      <c r="O9" s="308"/>
      <c r="P9" s="309"/>
    </row>
    <row r="10" spans="1:16" ht="25.05" customHeight="1" x14ac:dyDescent="0.2">
      <c r="A10" s="322" t="s">
        <v>558</v>
      </c>
      <c r="B10" s="307" t="s">
        <v>559</v>
      </c>
      <c r="C10" s="310"/>
      <c r="D10" s="311"/>
      <c r="E10" s="310"/>
      <c r="F10" s="310"/>
      <c r="G10" s="310"/>
      <c r="H10" s="310"/>
      <c r="I10" s="310"/>
      <c r="J10" s="549" t="s">
        <v>560</v>
      </c>
      <c r="K10" s="550"/>
      <c r="L10" s="310"/>
      <c r="M10" s="310"/>
      <c r="N10" s="310"/>
      <c r="O10" s="310"/>
      <c r="P10" s="311"/>
    </row>
    <row r="11" spans="1:16" ht="20.100000000000001" customHeight="1" x14ac:dyDescent="0.2">
      <c r="A11" s="326" t="s">
        <v>561</v>
      </c>
      <c r="B11" s="313" t="s">
        <v>562</v>
      </c>
      <c r="C11" s="308"/>
      <c r="D11" s="309"/>
      <c r="E11" s="551" t="s">
        <v>563</v>
      </c>
      <c r="F11" s="552"/>
      <c r="G11" s="308"/>
      <c r="H11" s="308"/>
      <c r="I11" s="308"/>
      <c r="J11" s="551" t="s">
        <v>564</v>
      </c>
      <c r="K11" s="552"/>
      <c r="L11" s="327" t="s">
        <v>26</v>
      </c>
      <c r="M11" s="315"/>
      <c r="N11" s="315"/>
      <c r="O11" s="315"/>
      <c r="P11" s="316"/>
    </row>
    <row r="12" spans="1:16" ht="25.05" customHeight="1" x14ac:dyDescent="0.2">
      <c r="A12" s="322" t="s">
        <v>565</v>
      </c>
      <c r="B12" s="318"/>
      <c r="C12" s="319"/>
      <c r="D12" s="320"/>
      <c r="E12" s="318"/>
      <c r="F12" s="320"/>
      <c r="G12" s="319"/>
      <c r="H12" s="319"/>
      <c r="I12" s="319"/>
      <c r="J12" s="318"/>
      <c r="K12" s="320"/>
      <c r="L12" s="319"/>
      <c r="M12" s="319"/>
      <c r="N12" s="319"/>
      <c r="O12" s="319"/>
      <c r="P12" s="320"/>
    </row>
    <row r="13" spans="1:16" ht="25.05" customHeight="1" x14ac:dyDescent="0.2">
      <c r="A13" s="322"/>
      <c r="B13" s="323" t="s">
        <v>566</v>
      </c>
      <c r="C13" s="324"/>
      <c r="D13" s="325"/>
      <c r="E13" s="324" t="s">
        <v>567</v>
      </c>
      <c r="F13" s="324"/>
      <c r="G13" s="324"/>
      <c r="I13" s="324"/>
      <c r="J13" s="324"/>
      <c r="K13" s="324"/>
      <c r="L13" s="324"/>
      <c r="M13" s="324"/>
      <c r="N13" s="324"/>
      <c r="O13" s="324"/>
      <c r="P13" s="325"/>
    </row>
    <row r="14" spans="1:16" ht="25.05" customHeight="1" x14ac:dyDescent="0.2">
      <c r="A14" s="317"/>
      <c r="B14" s="313" t="s">
        <v>568</v>
      </c>
      <c r="C14" s="308"/>
      <c r="D14" s="309"/>
      <c r="E14" s="308" t="s">
        <v>550</v>
      </c>
      <c r="F14" s="308"/>
      <c r="G14" s="308"/>
      <c r="H14" s="308"/>
      <c r="I14" s="308"/>
      <c r="J14" s="308"/>
      <c r="K14" s="308"/>
      <c r="L14" s="308"/>
      <c r="M14" s="308"/>
      <c r="N14" s="308"/>
      <c r="O14" s="308"/>
      <c r="P14" s="309"/>
    </row>
    <row r="15" spans="1:16" ht="25.05" customHeight="1" x14ac:dyDescent="0.2">
      <c r="A15" s="322"/>
      <c r="B15" s="323"/>
      <c r="C15" s="324"/>
      <c r="D15" s="325"/>
      <c r="E15" s="324"/>
      <c r="F15" s="324"/>
      <c r="G15" s="324"/>
      <c r="H15" s="324"/>
      <c r="I15" s="324"/>
      <c r="J15" s="324"/>
      <c r="K15" s="324"/>
      <c r="L15" s="324"/>
      <c r="M15" s="324"/>
      <c r="N15" s="324"/>
      <c r="O15" s="324"/>
      <c r="P15" s="325"/>
    </row>
    <row r="16" spans="1:16" ht="25.05" customHeight="1" x14ac:dyDescent="0.2">
      <c r="A16" s="328"/>
      <c r="B16" s="318"/>
      <c r="C16" s="319"/>
      <c r="D16" s="320"/>
      <c r="E16" s="319"/>
      <c r="F16" s="319"/>
      <c r="G16" s="319"/>
      <c r="H16" s="319"/>
      <c r="I16" s="319"/>
      <c r="J16" s="319"/>
      <c r="K16" s="319"/>
      <c r="L16" s="319"/>
      <c r="M16" s="319"/>
      <c r="N16" s="319"/>
      <c r="O16" s="319"/>
      <c r="P16" s="320"/>
    </row>
    <row r="17" spans="1:16" ht="25.05" customHeight="1" x14ac:dyDescent="0.2">
      <c r="A17" s="329"/>
      <c r="B17" s="324"/>
      <c r="C17" s="324"/>
      <c r="D17" s="553" t="s">
        <v>569</v>
      </c>
      <c r="E17" s="553"/>
      <c r="F17" s="553"/>
      <c r="G17" s="553"/>
      <c r="H17" s="553"/>
      <c r="I17" s="553"/>
      <c r="J17" s="553"/>
      <c r="K17" s="553"/>
      <c r="L17" s="553"/>
      <c r="M17" s="553"/>
      <c r="N17" s="324"/>
      <c r="O17" s="324"/>
      <c r="P17" s="325"/>
    </row>
    <row r="18" spans="1:16" ht="25.05" customHeight="1" x14ac:dyDescent="0.2">
      <c r="A18" s="330"/>
      <c r="B18" s="331"/>
      <c r="C18" s="548" t="s">
        <v>570</v>
      </c>
      <c r="D18" s="548"/>
      <c r="E18" s="548"/>
      <c r="F18" s="548"/>
      <c r="G18" s="548"/>
      <c r="H18" s="548"/>
      <c r="I18" s="548"/>
      <c r="J18" s="548"/>
      <c r="K18" s="331"/>
      <c r="L18" s="331"/>
      <c r="M18" s="549" t="s">
        <v>571</v>
      </c>
      <c r="N18" s="548"/>
      <c r="O18" s="548"/>
      <c r="P18" s="550"/>
    </row>
    <row r="19" spans="1:16" ht="75" customHeight="1" x14ac:dyDescent="0.2">
      <c r="A19" s="332" t="s">
        <v>572</v>
      </c>
      <c r="B19" s="332" t="s">
        <v>573</v>
      </c>
      <c r="C19" s="332" t="s">
        <v>574</v>
      </c>
      <c r="D19" s="332" t="s">
        <v>575</v>
      </c>
      <c r="E19" s="332" t="s">
        <v>576</v>
      </c>
      <c r="F19" s="332" t="s">
        <v>577</v>
      </c>
      <c r="G19" s="332" t="s">
        <v>578</v>
      </c>
      <c r="H19" s="332" t="s">
        <v>579</v>
      </c>
      <c r="I19" s="332" t="s">
        <v>580</v>
      </c>
      <c r="J19" s="332" t="s">
        <v>581</v>
      </c>
      <c r="K19" s="333" t="s">
        <v>582</v>
      </c>
      <c r="L19" s="333" t="s">
        <v>583</v>
      </c>
      <c r="M19" s="332" t="s">
        <v>584</v>
      </c>
      <c r="N19" s="332" t="s">
        <v>585</v>
      </c>
      <c r="O19" s="332" t="s">
        <v>586</v>
      </c>
      <c r="P19" s="332" t="s">
        <v>587</v>
      </c>
    </row>
    <row r="20" spans="1:16" ht="25.05" customHeight="1" x14ac:dyDescent="0.2">
      <c r="A20" s="334"/>
      <c r="B20" s="334"/>
      <c r="C20" s="334"/>
      <c r="D20" s="334"/>
      <c r="E20" s="334"/>
      <c r="F20" s="334"/>
      <c r="G20" s="334"/>
      <c r="H20" s="334"/>
      <c r="I20" s="334"/>
      <c r="J20" s="334"/>
      <c r="K20" s="334"/>
      <c r="L20" s="334"/>
      <c r="M20" s="334"/>
      <c r="N20" s="334"/>
      <c r="O20" s="334"/>
      <c r="P20" s="334"/>
    </row>
    <row r="21" spans="1:16" ht="25.05" customHeight="1" x14ac:dyDescent="0.2">
      <c r="A21" s="335"/>
      <c r="B21" s="334"/>
      <c r="C21" s="334"/>
      <c r="D21" s="334"/>
      <c r="E21" s="334"/>
      <c r="F21" s="335"/>
      <c r="G21" s="334"/>
      <c r="H21" s="334"/>
      <c r="I21" s="334"/>
      <c r="J21" s="334"/>
      <c r="K21" s="334"/>
      <c r="L21" s="334"/>
      <c r="M21" s="324"/>
      <c r="N21" s="324"/>
      <c r="O21" s="324"/>
      <c r="P21" s="324"/>
    </row>
    <row r="22" spans="1:16" ht="25.05" customHeight="1" x14ac:dyDescent="0.2">
      <c r="A22" s="324"/>
      <c r="B22" s="324"/>
      <c r="C22" s="324"/>
      <c r="D22" s="324"/>
      <c r="E22" s="324"/>
      <c r="F22" s="324"/>
      <c r="G22" s="324"/>
      <c r="H22" s="324"/>
      <c r="I22" s="324"/>
      <c r="J22" s="324"/>
      <c r="K22" s="324"/>
      <c r="L22" s="324"/>
      <c r="M22" s="324"/>
      <c r="N22" s="324"/>
      <c r="O22" s="324"/>
      <c r="P22" s="324"/>
    </row>
    <row r="23" spans="1:16" ht="25.05" customHeight="1" x14ac:dyDescent="0.2">
      <c r="A23" s="324" t="s">
        <v>588</v>
      </c>
      <c r="B23" s="336" t="s">
        <v>589</v>
      </c>
      <c r="C23" s="324"/>
      <c r="D23" s="324"/>
      <c r="E23" s="324"/>
      <c r="F23" s="324"/>
      <c r="G23" s="324"/>
      <c r="H23" s="324"/>
      <c r="I23" s="324"/>
      <c r="J23" s="324"/>
      <c r="K23" s="324"/>
      <c r="L23" s="324"/>
      <c r="M23" s="324"/>
      <c r="N23" s="324"/>
      <c r="O23" s="324"/>
      <c r="P23" s="324"/>
    </row>
    <row r="24" spans="1:16" ht="25.05" customHeight="1" x14ac:dyDescent="0.2">
      <c r="A24" s="305" t="s">
        <v>590</v>
      </c>
    </row>
    <row r="25" spans="1:16" ht="25.05" customHeight="1" x14ac:dyDescent="0.2">
      <c r="B25" s="305" t="s">
        <v>591</v>
      </c>
    </row>
    <row r="26" spans="1:16" ht="25.05" customHeight="1" x14ac:dyDescent="0.2">
      <c r="B26" s="305" t="s">
        <v>592</v>
      </c>
    </row>
    <row r="28" spans="1:16" ht="25.05" customHeight="1" x14ac:dyDescent="0.2">
      <c r="L28" s="337" t="s">
        <v>593</v>
      </c>
    </row>
  </sheetData>
  <mergeCells count="8">
    <mergeCell ref="C18:J18"/>
    <mergeCell ref="M18:P18"/>
    <mergeCell ref="E9:F9"/>
    <mergeCell ref="K9:L9"/>
    <mergeCell ref="J10:K10"/>
    <mergeCell ref="E11:F11"/>
    <mergeCell ref="J11:K11"/>
    <mergeCell ref="D17:M17"/>
  </mergeCells>
  <phoneticPr fontId="9"/>
  <pageMargins left="0.78740157480314965" right="0.19685039370078741"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
  <sheetViews>
    <sheetView view="pageBreakPreview" zoomScale="60" zoomScaleNormal="100" workbookViewId="0"/>
  </sheetViews>
  <sheetFormatPr defaultColWidth="9" defaultRowHeight="25.05" customHeight="1" x14ac:dyDescent="0.2"/>
  <cols>
    <col min="1" max="15" width="5.6640625" style="338" customWidth="1"/>
    <col min="16" max="16" width="6.88671875" style="338" customWidth="1"/>
    <col min="17" max="256" width="9" style="338"/>
    <col min="257" max="271" width="5.6640625" style="338" customWidth="1"/>
    <col min="272" max="272" width="6.88671875" style="338" customWidth="1"/>
    <col min="273" max="512" width="9" style="338"/>
    <col min="513" max="527" width="5.6640625" style="338" customWidth="1"/>
    <col min="528" max="528" width="6.88671875" style="338" customWidth="1"/>
    <col min="529" max="768" width="9" style="338"/>
    <col min="769" max="783" width="5.6640625" style="338" customWidth="1"/>
    <col min="784" max="784" width="6.88671875" style="338" customWidth="1"/>
    <col min="785" max="1024" width="9" style="338"/>
    <col min="1025" max="1039" width="5.6640625" style="338" customWidth="1"/>
    <col min="1040" max="1040" width="6.88671875" style="338" customWidth="1"/>
    <col min="1041" max="1280" width="9" style="338"/>
    <col min="1281" max="1295" width="5.6640625" style="338" customWidth="1"/>
    <col min="1296" max="1296" width="6.88671875" style="338" customWidth="1"/>
    <col min="1297" max="1536" width="9" style="338"/>
    <col min="1537" max="1551" width="5.6640625" style="338" customWidth="1"/>
    <col min="1552" max="1552" width="6.88671875" style="338" customWidth="1"/>
    <col min="1553" max="1792" width="9" style="338"/>
    <col min="1793" max="1807" width="5.6640625" style="338" customWidth="1"/>
    <col min="1808" max="1808" width="6.88671875" style="338" customWidth="1"/>
    <col min="1809" max="2048" width="9" style="338"/>
    <col min="2049" max="2063" width="5.6640625" style="338" customWidth="1"/>
    <col min="2064" max="2064" width="6.88671875" style="338" customWidth="1"/>
    <col min="2065" max="2304" width="9" style="338"/>
    <col min="2305" max="2319" width="5.6640625" style="338" customWidth="1"/>
    <col min="2320" max="2320" width="6.88671875" style="338" customWidth="1"/>
    <col min="2321" max="2560" width="9" style="338"/>
    <col min="2561" max="2575" width="5.6640625" style="338" customWidth="1"/>
    <col min="2576" max="2576" width="6.88671875" style="338" customWidth="1"/>
    <col min="2577" max="2816" width="9" style="338"/>
    <col min="2817" max="2831" width="5.6640625" style="338" customWidth="1"/>
    <col min="2832" max="2832" width="6.88671875" style="338" customWidth="1"/>
    <col min="2833" max="3072" width="9" style="338"/>
    <col min="3073" max="3087" width="5.6640625" style="338" customWidth="1"/>
    <col min="3088" max="3088" width="6.88671875" style="338" customWidth="1"/>
    <col min="3089" max="3328" width="9" style="338"/>
    <col min="3329" max="3343" width="5.6640625" style="338" customWidth="1"/>
    <col min="3344" max="3344" width="6.88671875" style="338" customWidth="1"/>
    <col min="3345" max="3584" width="9" style="338"/>
    <col min="3585" max="3599" width="5.6640625" style="338" customWidth="1"/>
    <col min="3600" max="3600" width="6.88671875" style="338" customWidth="1"/>
    <col min="3601" max="3840" width="9" style="338"/>
    <col min="3841" max="3855" width="5.6640625" style="338" customWidth="1"/>
    <col min="3856" max="3856" width="6.88671875" style="338" customWidth="1"/>
    <col min="3857" max="4096" width="9" style="338"/>
    <col min="4097" max="4111" width="5.6640625" style="338" customWidth="1"/>
    <col min="4112" max="4112" width="6.88671875" style="338" customWidth="1"/>
    <col min="4113" max="4352" width="9" style="338"/>
    <col min="4353" max="4367" width="5.6640625" style="338" customWidth="1"/>
    <col min="4368" max="4368" width="6.88671875" style="338" customWidth="1"/>
    <col min="4369" max="4608" width="9" style="338"/>
    <col min="4609" max="4623" width="5.6640625" style="338" customWidth="1"/>
    <col min="4624" max="4624" width="6.88671875" style="338" customWidth="1"/>
    <col min="4625" max="4864" width="9" style="338"/>
    <col min="4865" max="4879" width="5.6640625" style="338" customWidth="1"/>
    <col min="4880" max="4880" width="6.88671875" style="338" customWidth="1"/>
    <col min="4881" max="5120" width="9" style="338"/>
    <col min="5121" max="5135" width="5.6640625" style="338" customWidth="1"/>
    <col min="5136" max="5136" width="6.88671875" style="338" customWidth="1"/>
    <col min="5137" max="5376" width="9" style="338"/>
    <col min="5377" max="5391" width="5.6640625" style="338" customWidth="1"/>
    <col min="5392" max="5392" width="6.88671875" style="338" customWidth="1"/>
    <col min="5393" max="5632" width="9" style="338"/>
    <col min="5633" max="5647" width="5.6640625" style="338" customWidth="1"/>
    <col min="5648" max="5648" width="6.88671875" style="338" customWidth="1"/>
    <col min="5649" max="5888" width="9" style="338"/>
    <col min="5889" max="5903" width="5.6640625" style="338" customWidth="1"/>
    <col min="5904" max="5904" width="6.88671875" style="338" customWidth="1"/>
    <col min="5905" max="6144" width="9" style="338"/>
    <col min="6145" max="6159" width="5.6640625" style="338" customWidth="1"/>
    <col min="6160" max="6160" width="6.88671875" style="338" customWidth="1"/>
    <col min="6161" max="6400" width="9" style="338"/>
    <col min="6401" max="6415" width="5.6640625" style="338" customWidth="1"/>
    <col min="6416" max="6416" width="6.88671875" style="338" customWidth="1"/>
    <col min="6417" max="6656" width="9" style="338"/>
    <col min="6657" max="6671" width="5.6640625" style="338" customWidth="1"/>
    <col min="6672" max="6672" width="6.88671875" style="338" customWidth="1"/>
    <col min="6673" max="6912" width="9" style="338"/>
    <col min="6913" max="6927" width="5.6640625" style="338" customWidth="1"/>
    <col min="6928" max="6928" width="6.88671875" style="338" customWidth="1"/>
    <col min="6929" max="7168" width="9" style="338"/>
    <col min="7169" max="7183" width="5.6640625" style="338" customWidth="1"/>
    <col min="7184" max="7184" width="6.88671875" style="338" customWidth="1"/>
    <col min="7185" max="7424" width="9" style="338"/>
    <col min="7425" max="7439" width="5.6640625" style="338" customWidth="1"/>
    <col min="7440" max="7440" width="6.88671875" style="338" customWidth="1"/>
    <col min="7441" max="7680" width="9" style="338"/>
    <col min="7681" max="7695" width="5.6640625" style="338" customWidth="1"/>
    <col min="7696" max="7696" width="6.88671875" style="338" customWidth="1"/>
    <col min="7697" max="7936" width="9" style="338"/>
    <col min="7937" max="7951" width="5.6640625" style="338" customWidth="1"/>
    <col min="7952" max="7952" width="6.88671875" style="338" customWidth="1"/>
    <col min="7953" max="8192" width="9" style="338"/>
    <col min="8193" max="8207" width="5.6640625" style="338" customWidth="1"/>
    <col min="8208" max="8208" width="6.88671875" style="338" customWidth="1"/>
    <col min="8209" max="8448" width="9" style="338"/>
    <col min="8449" max="8463" width="5.6640625" style="338" customWidth="1"/>
    <col min="8464" max="8464" width="6.88671875" style="338" customWidth="1"/>
    <col min="8465" max="8704" width="9" style="338"/>
    <col min="8705" max="8719" width="5.6640625" style="338" customWidth="1"/>
    <col min="8720" max="8720" width="6.88671875" style="338" customWidth="1"/>
    <col min="8721" max="8960" width="9" style="338"/>
    <col min="8961" max="8975" width="5.6640625" style="338" customWidth="1"/>
    <col min="8976" max="8976" width="6.88671875" style="338" customWidth="1"/>
    <col min="8977" max="9216" width="9" style="338"/>
    <col min="9217" max="9231" width="5.6640625" style="338" customWidth="1"/>
    <col min="9232" max="9232" width="6.88671875" style="338" customWidth="1"/>
    <col min="9233" max="9472" width="9" style="338"/>
    <col min="9473" max="9487" width="5.6640625" style="338" customWidth="1"/>
    <col min="9488" max="9488" width="6.88671875" style="338" customWidth="1"/>
    <col min="9489" max="9728" width="9" style="338"/>
    <col min="9729" max="9743" width="5.6640625" style="338" customWidth="1"/>
    <col min="9744" max="9744" width="6.88671875" style="338" customWidth="1"/>
    <col min="9745" max="9984" width="9" style="338"/>
    <col min="9985" max="9999" width="5.6640625" style="338" customWidth="1"/>
    <col min="10000" max="10000" width="6.88671875" style="338" customWidth="1"/>
    <col min="10001" max="10240" width="9" style="338"/>
    <col min="10241" max="10255" width="5.6640625" style="338" customWidth="1"/>
    <col min="10256" max="10256" width="6.88671875" style="338" customWidth="1"/>
    <col min="10257" max="10496" width="9" style="338"/>
    <col min="10497" max="10511" width="5.6640625" style="338" customWidth="1"/>
    <col min="10512" max="10512" width="6.88671875" style="338" customWidth="1"/>
    <col min="10513" max="10752" width="9" style="338"/>
    <col min="10753" max="10767" width="5.6640625" style="338" customWidth="1"/>
    <col min="10768" max="10768" width="6.88671875" style="338" customWidth="1"/>
    <col min="10769" max="11008" width="9" style="338"/>
    <col min="11009" max="11023" width="5.6640625" style="338" customWidth="1"/>
    <col min="11024" max="11024" width="6.88671875" style="338" customWidth="1"/>
    <col min="11025" max="11264" width="9" style="338"/>
    <col min="11265" max="11279" width="5.6640625" style="338" customWidth="1"/>
    <col min="11280" max="11280" width="6.88671875" style="338" customWidth="1"/>
    <col min="11281" max="11520" width="9" style="338"/>
    <col min="11521" max="11535" width="5.6640625" style="338" customWidth="1"/>
    <col min="11536" max="11536" width="6.88671875" style="338" customWidth="1"/>
    <col min="11537" max="11776" width="9" style="338"/>
    <col min="11777" max="11791" width="5.6640625" style="338" customWidth="1"/>
    <col min="11792" max="11792" width="6.88671875" style="338" customWidth="1"/>
    <col min="11793" max="12032" width="9" style="338"/>
    <col min="12033" max="12047" width="5.6640625" style="338" customWidth="1"/>
    <col min="12048" max="12048" width="6.88671875" style="338" customWidth="1"/>
    <col min="12049" max="12288" width="9" style="338"/>
    <col min="12289" max="12303" width="5.6640625" style="338" customWidth="1"/>
    <col min="12304" max="12304" width="6.88671875" style="338" customWidth="1"/>
    <col min="12305" max="12544" width="9" style="338"/>
    <col min="12545" max="12559" width="5.6640625" style="338" customWidth="1"/>
    <col min="12560" max="12560" width="6.88671875" style="338" customWidth="1"/>
    <col min="12561" max="12800" width="9" style="338"/>
    <col min="12801" max="12815" width="5.6640625" style="338" customWidth="1"/>
    <col min="12816" max="12816" width="6.88671875" style="338" customWidth="1"/>
    <col min="12817" max="13056" width="9" style="338"/>
    <col min="13057" max="13071" width="5.6640625" style="338" customWidth="1"/>
    <col min="13072" max="13072" width="6.88671875" style="338" customWidth="1"/>
    <col min="13073" max="13312" width="9" style="338"/>
    <col min="13313" max="13327" width="5.6640625" style="338" customWidth="1"/>
    <col min="13328" max="13328" width="6.88671875" style="338" customWidth="1"/>
    <col min="13329" max="13568" width="9" style="338"/>
    <col min="13569" max="13583" width="5.6640625" style="338" customWidth="1"/>
    <col min="13584" max="13584" width="6.88671875" style="338" customWidth="1"/>
    <col min="13585" max="13824" width="9" style="338"/>
    <col min="13825" max="13839" width="5.6640625" style="338" customWidth="1"/>
    <col min="13840" max="13840" width="6.88671875" style="338" customWidth="1"/>
    <col min="13841" max="14080" width="9" style="338"/>
    <col min="14081" max="14095" width="5.6640625" style="338" customWidth="1"/>
    <col min="14096" max="14096" width="6.88671875" style="338" customWidth="1"/>
    <col min="14097" max="14336" width="9" style="338"/>
    <col min="14337" max="14351" width="5.6640625" style="338" customWidth="1"/>
    <col min="14352" max="14352" width="6.88671875" style="338" customWidth="1"/>
    <col min="14353" max="14592" width="9" style="338"/>
    <col min="14593" max="14607" width="5.6640625" style="338" customWidth="1"/>
    <col min="14608" max="14608" width="6.88671875" style="338" customWidth="1"/>
    <col min="14609" max="14848" width="9" style="338"/>
    <col min="14849" max="14863" width="5.6640625" style="338" customWidth="1"/>
    <col min="14864" max="14864" width="6.88671875" style="338" customWidth="1"/>
    <col min="14865" max="15104" width="9" style="338"/>
    <col min="15105" max="15119" width="5.6640625" style="338" customWidth="1"/>
    <col min="15120" max="15120" width="6.88671875" style="338" customWidth="1"/>
    <col min="15121" max="15360" width="9" style="338"/>
    <col min="15361" max="15375" width="5.6640625" style="338" customWidth="1"/>
    <col min="15376" max="15376" width="6.88671875" style="338" customWidth="1"/>
    <col min="15377" max="15616" width="9" style="338"/>
    <col min="15617" max="15631" width="5.6640625" style="338" customWidth="1"/>
    <col min="15632" max="15632" width="6.88671875" style="338" customWidth="1"/>
    <col min="15633" max="15872" width="9" style="338"/>
    <col min="15873" max="15887" width="5.6640625" style="338" customWidth="1"/>
    <col min="15888" max="15888" width="6.88671875" style="338" customWidth="1"/>
    <col min="15889" max="16128" width="9" style="338"/>
    <col min="16129" max="16143" width="5.6640625" style="338" customWidth="1"/>
    <col min="16144" max="16144" width="6.88671875" style="338" customWidth="1"/>
    <col min="16145" max="16384" width="9" style="338"/>
  </cols>
  <sheetData>
    <row r="1" spans="1:16" ht="25.05" customHeight="1" x14ac:dyDescent="0.2">
      <c r="E1" s="339" t="s">
        <v>545</v>
      </c>
      <c r="F1" s="339"/>
      <c r="N1" s="340" t="s">
        <v>597</v>
      </c>
    </row>
    <row r="2" spans="1:16" ht="25.05" customHeight="1" x14ac:dyDescent="0.2">
      <c r="I2" s="338" t="s">
        <v>598</v>
      </c>
    </row>
    <row r="3" spans="1:16" ht="25.05" customHeight="1" x14ac:dyDescent="0.2">
      <c r="A3" s="341" t="s">
        <v>546</v>
      </c>
      <c r="B3" s="344"/>
      <c r="C3" s="344"/>
      <c r="D3" s="345"/>
      <c r="E3" s="341" t="s">
        <v>599</v>
      </c>
      <c r="F3" s="342"/>
      <c r="G3" s="342"/>
      <c r="H3" s="342"/>
      <c r="I3" s="342"/>
      <c r="J3" s="342"/>
      <c r="K3" s="342"/>
      <c r="L3" s="342"/>
      <c r="M3" s="342"/>
      <c r="N3" s="342"/>
      <c r="O3" s="342"/>
      <c r="P3" s="343"/>
    </row>
    <row r="4" spans="1:16" ht="20.100000000000001" customHeight="1" x14ac:dyDescent="0.2">
      <c r="A4" s="346"/>
      <c r="B4" s="347" t="s">
        <v>547</v>
      </c>
      <c r="C4" s="344"/>
      <c r="D4" s="345"/>
      <c r="E4" s="348" t="s">
        <v>26</v>
      </c>
      <c r="F4" s="349"/>
      <c r="G4" s="349" t="s">
        <v>600</v>
      </c>
      <c r="H4" s="349"/>
      <c r="I4" s="349"/>
      <c r="J4" s="349"/>
      <c r="K4" s="349"/>
      <c r="L4" s="349"/>
      <c r="M4" s="349"/>
      <c r="N4" s="349"/>
      <c r="O4" s="349"/>
      <c r="P4" s="350"/>
    </row>
    <row r="5" spans="1:16" ht="25.05" customHeight="1" x14ac:dyDescent="0.2">
      <c r="A5" s="351"/>
      <c r="B5" s="352"/>
      <c r="C5" s="353"/>
      <c r="D5" s="354"/>
      <c r="E5" s="353"/>
      <c r="F5" s="355"/>
      <c r="G5" s="353" t="s">
        <v>601</v>
      </c>
      <c r="H5" s="353"/>
      <c r="I5" s="353"/>
      <c r="J5" s="353"/>
      <c r="K5" s="353"/>
      <c r="L5" s="353"/>
      <c r="M5" s="353"/>
      <c r="N5" s="353"/>
      <c r="O5" s="353"/>
      <c r="P5" s="354"/>
    </row>
    <row r="6" spans="1:16" ht="25.05" customHeight="1" x14ac:dyDescent="0.2">
      <c r="A6" s="356" t="s">
        <v>548</v>
      </c>
      <c r="B6" s="357" t="s">
        <v>549</v>
      </c>
      <c r="C6" s="358"/>
      <c r="D6" s="359"/>
      <c r="E6" s="358" t="s">
        <v>602</v>
      </c>
      <c r="F6" s="358"/>
      <c r="G6" s="358"/>
      <c r="H6" s="358"/>
      <c r="I6" s="358"/>
      <c r="J6" s="358"/>
      <c r="K6" s="358"/>
      <c r="L6" s="358"/>
      <c r="M6" s="358"/>
      <c r="N6" s="358"/>
      <c r="O6" s="358"/>
      <c r="P6" s="359"/>
    </row>
    <row r="7" spans="1:16" ht="25.05" customHeight="1" x14ac:dyDescent="0.2">
      <c r="A7" s="356" t="s">
        <v>551</v>
      </c>
      <c r="B7" s="357" t="s">
        <v>552</v>
      </c>
      <c r="C7" s="358"/>
      <c r="D7" s="359"/>
      <c r="E7" s="559" t="s">
        <v>603</v>
      </c>
      <c r="F7" s="559"/>
      <c r="G7" s="559"/>
      <c r="H7" s="559"/>
      <c r="I7" s="559"/>
      <c r="J7" s="559"/>
      <c r="K7" s="559"/>
      <c r="L7" s="358"/>
      <c r="M7" s="358"/>
      <c r="N7" s="358"/>
      <c r="O7" s="358"/>
      <c r="P7" s="359"/>
    </row>
    <row r="8" spans="1:16" ht="25.05" customHeight="1" x14ac:dyDescent="0.2">
      <c r="A8" s="356" t="s">
        <v>553</v>
      </c>
      <c r="B8" s="352"/>
      <c r="C8" s="353"/>
      <c r="D8" s="354"/>
      <c r="E8" s="353"/>
      <c r="F8" s="353"/>
      <c r="G8" s="353"/>
      <c r="H8" s="353"/>
      <c r="I8" s="353"/>
      <c r="J8" s="353"/>
      <c r="K8" s="353"/>
      <c r="L8" s="353"/>
      <c r="M8" s="353"/>
      <c r="N8" s="353"/>
      <c r="O8" s="353"/>
      <c r="P8" s="354"/>
    </row>
    <row r="9" spans="1:16" ht="25.05" customHeight="1" x14ac:dyDescent="0.2">
      <c r="A9" s="356" t="s">
        <v>554</v>
      </c>
      <c r="B9" s="357" t="s">
        <v>555</v>
      </c>
      <c r="C9" s="344"/>
      <c r="D9" s="345"/>
      <c r="E9" s="560" t="s">
        <v>556</v>
      </c>
      <c r="F9" s="561"/>
      <c r="G9" s="344" t="s">
        <v>604</v>
      </c>
      <c r="H9" s="344"/>
      <c r="I9" s="344"/>
      <c r="J9" s="344"/>
      <c r="K9" s="560" t="s">
        <v>557</v>
      </c>
      <c r="L9" s="561"/>
      <c r="M9" s="344" t="s">
        <v>605</v>
      </c>
      <c r="N9" s="344"/>
      <c r="O9" s="344"/>
      <c r="P9" s="345"/>
    </row>
    <row r="10" spans="1:16" ht="25.05" customHeight="1" x14ac:dyDescent="0.2">
      <c r="A10" s="356" t="s">
        <v>558</v>
      </c>
      <c r="B10" s="341" t="s">
        <v>559</v>
      </c>
      <c r="C10" s="342"/>
      <c r="D10" s="343"/>
      <c r="E10" s="342" t="s">
        <v>606</v>
      </c>
      <c r="F10" s="342"/>
      <c r="G10" s="342"/>
      <c r="H10" s="342"/>
      <c r="I10" s="342"/>
      <c r="J10" s="560" t="s">
        <v>560</v>
      </c>
      <c r="K10" s="561"/>
      <c r="L10" s="342"/>
      <c r="M10" s="342"/>
      <c r="N10" s="342"/>
      <c r="O10" s="342"/>
      <c r="P10" s="343"/>
    </row>
    <row r="11" spans="1:16" ht="20.100000000000001" customHeight="1" x14ac:dyDescent="0.2">
      <c r="A11" s="360" t="s">
        <v>561</v>
      </c>
      <c r="B11" s="347" t="s">
        <v>562</v>
      </c>
      <c r="C11" s="344"/>
      <c r="D11" s="345"/>
      <c r="E11" s="556" t="s">
        <v>563</v>
      </c>
      <c r="F11" s="558"/>
      <c r="G11" s="344"/>
      <c r="H11" s="344"/>
      <c r="I11" s="344"/>
      <c r="J11" s="556" t="s">
        <v>564</v>
      </c>
      <c r="K11" s="558"/>
      <c r="L11" s="361" t="s">
        <v>26</v>
      </c>
      <c r="M11" s="349"/>
      <c r="N11" s="362" t="s">
        <v>607</v>
      </c>
      <c r="O11" s="349"/>
      <c r="P11" s="350"/>
    </row>
    <row r="12" spans="1:16" ht="25.05" customHeight="1" x14ac:dyDescent="0.2">
      <c r="A12" s="356" t="s">
        <v>565</v>
      </c>
      <c r="B12" s="352"/>
      <c r="C12" s="353"/>
      <c r="D12" s="354"/>
      <c r="E12" s="352"/>
      <c r="F12" s="354"/>
      <c r="G12" s="353" t="s">
        <v>608</v>
      </c>
      <c r="H12" s="353"/>
      <c r="I12" s="353"/>
      <c r="J12" s="352"/>
      <c r="K12" s="354"/>
      <c r="L12" s="353"/>
      <c r="M12" s="353" t="s">
        <v>609</v>
      </c>
      <c r="N12" s="353"/>
      <c r="O12" s="353"/>
      <c r="P12" s="354"/>
    </row>
    <row r="13" spans="1:16" ht="25.05" customHeight="1" x14ac:dyDescent="0.2">
      <c r="A13" s="356"/>
      <c r="B13" s="357" t="s">
        <v>566</v>
      </c>
      <c r="C13" s="358"/>
      <c r="D13" s="359"/>
      <c r="E13" s="358" t="s">
        <v>610</v>
      </c>
      <c r="F13" s="358"/>
      <c r="G13" s="358"/>
      <c r="H13" s="358"/>
      <c r="I13" s="358"/>
      <c r="J13" s="358"/>
      <c r="K13" s="358"/>
      <c r="L13" s="358"/>
      <c r="M13" s="358"/>
      <c r="N13" s="358"/>
      <c r="O13" s="358"/>
      <c r="P13" s="359"/>
    </row>
    <row r="14" spans="1:16" ht="25.05" customHeight="1" x14ac:dyDescent="0.2">
      <c r="A14" s="351"/>
      <c r="B14" s="347" t="s">
        <v>568</v>
      </c>
      <c r="C14" s="344"/>
      <c r="D14" s="345"/>
      <c r="E14" s="344" t="s">
        <v>550</v>
      </c>
      <c r="F14" s="344"/>
      <c r="G14" s="344"/>
      <c r="H14" s="344"/>
      <c r="I14" s="344"/>
      <c r="J14" s="344"/>
      <c r="K14" s="344"/>
      <c r="L14" s="344"/>
      <c r="M14" s="344"/>
      <c r="N14" s="344"/>
      <c r="O14" s="344"/>
      <c r="P14" s="345"/>
    </row>
    <row r="15" spans="1:16" ht="25.05" customHeight="1" x14ac:dyDescent="0.2">
      <c r="A15" s="356"/>
      <c r="B15" s="357"/>
      <c r="C15" s="358"/>
      <c r="D15" s="359"/>
      <c r="E15" s="358" t="s">
        <v>611</v>
      </c>
      <c r="F15" s="358"/>
      <c r="G15" s="358"/>
      <c r="H15" s="358"/>
      <c r="I15" s="358"/>
      <c r="J15" s="358"/>
      <c r="K15" s="358"/>
      <c r="L15" s="358"/>
      <c r="M15" s="358"/>
      <c r="N15" s="358"/>
      <c r="O15" s="358"/>
      <c r="P15" s="359"/>
    </row>
    <row r="16" spans="1:16" ht="25.05" customHeight="1" x14ac:dyDescent="0.2">
      <c r="A16" s="363"/>
      <c r="B16" s="352"/>
      <c r="C16" s="353"/>
      <c r="D16" s="354"/>
      <c r="E16" s="353"/>
      <c r="F16" s="353"/>
      <c r="G16" s="353"/>
      <c r="H16" s="353"/>
      <c r="I16" s="353"/>
      <c r="J16" s="353"/>
      <c r="K16" s="353"/>
      <c r="L16" s="353"/>
      <c r="M16" s="353"/>
      <c r="N16" s="353"/>
      <c r="O16" s="353"/>
      <c r="P16" s="354"/>
    </row>
    <row r="17" spans="1:16" ht="25.05" customHeight="1" x14ac:dyDescent="0.2">
      <c r="A17" s="364"/>
      <c r="B17" s="358"/>
      <c r="C17" s="358"/>
      <c r="D17" s="554" t="s">
        <v>569</v>
      </c>
      <c r="E17" s="554"/>
      <c r="F17" s="554"/>
      <c r="G17" s="554"/>
      <c r="H17" s="554"/>
      <c r="I17" s="554"/>
      <c r="J17" s="554"/>
      <c r="K17" s="554"/>
      <c r="L17" s="554"/>
      <c r="M17" s="554"/>
      <c r="N17" s="358"/>
      <c r="O17" s="358"/>
      <c r="P17" s="359"/>
    </row>
    <row r="18" spans="1:16" ht="25.05" customHeight="1" x14ac:dyDescent="0.2">
      <c r="A18" s="365"/>
      <c r="B18" s="366"/>
      <c r="C18" s="555" t="s">
        <v>612</v>
      </c>
      <c r="D18" s="555"/>
      <c r="E18" s="555"/>
      <c r="F18" s="555"/>
      <c r="G18" s="555"/>
      <c r="H18" s="555"/>
      <c r="I18" s="555"/>
      <c r="J18" s="555"/>
      <c r="K18" s="366"/>
      <c r="L18" s="366"/>
      <c r="M18" s="556" t="s">
        <v>571</v>
      </c>
      <c r="N18" s="557"/>
      <c r="O18" s="557"/>
      <c r="P18" s="558"/>
    </row>
    <row r="19" spans="1:16" ht="75" customHeight="1" x14ac:dyDescent="0.2">
      <c r="A19" s="367" t="s">
        <v>572</v>
      </c>
      <c r="B19" s="367" t="s">
        <v>573</v>
      </c>
      <c r="C19" s="367" t="s">
        <v>574</v>
      </c>
      <c r="D19" s="367" t="s">
        <v>575</v>
      </c>
      <c r="E19" s="367" t="s">
        <v>576</v>
      </c>
      <c r="F19" s="367" t="s">
        <v>577</v>
      </c>
      <c r="G19" s="367" t="s">
        <v>578</v>
      </c>
      <c r="H19" s="367" t="s">
        <v>579</v>
      </c>
      <c r="I19" s="367" t="s">
        <v>580</v>
      </c>
      <c r="J19" s="367" t="s">
        <v>613</v>
      </c>
      <c r="K19" s="367" t="s">
        <v>614</v>
      </c>
      <c r="L19" s="368" t="s">
        <v>615</v>
      </c>
      <c r="M19" s="369" t="s">
        <v>584</v>
      </c>
      <c r="N19" s="370" t="s">
        <v>585</v>
      </c>
      <c r="O19" s="367" t="s">
        <v>586</v>
      </c>
      <c r="P19" s="367" t="s">
        <v>587</v>
      </c>
    </row>
    <row r="20" spans="1:16" ht="25.05" customHeight="1" x14ac:dyDescent="0.2">
      <c r="A20" s="371" t="s">
        <v>616</v>
      </c>
      <c r="B20" s="371"/>
      <c r="C20" s="371"/>
      <c r="D20" s="371"/>
      <c r="E20" s="371"/>
      <c r="F20" s="371"/>
      <c r="G20" s="371"/>
      <c r="H20" s="371"/>
      <c r="I20" s="371"/>
      <c r="J20" s="371"/>
      <c r="K20" s="371" t="s">
        <v>616</v>
      </c>
      <c r="L20" s="371" t="s">
        <v>617</v>
      </c>
      <c r="M20" s="371"/>
      <c r="N20" s="371"/>
      <c r="O20" s="371"/>
      <c r="P20" s="371"/>
    </row>
    <row r="21" spans="1:16" ht="25.05" customHeight="1" x14ac:dyDescent="0.2">
      <c r="A21" s="372"/>
      <c r="B21" s="371"/>
      <c r="C21" s="371"/>
      <c r="D21" s="371"/>
      <c r="E21" s="371"/>
      <c r="F21" s="372"/>
      <c r="G21" s="371"/>
      <c r="H21" s="371"/>
      <c r="I21" s="371"/>
      <c r="J21" s="371"/>
      <c r="K21" s="371" t="s">
        <v>616</v>
      </c>
      <c r="L21" s="371" t="s">
        <v>617</v>
      </c>
      <c r="M21" s="358"/>
      <c r="N21" s="358"/>
      <c r="O21" s="358"/>
      <c r="P21" s="358"/>
    </row>
    <row r="22" spans="1:16" ht="25.05" customHeight="1" x14ac:dyDescent="0.2">
      <c r="A22" s="358"/>
      <c r="B22" s="358"/>
      <c r="C22" s="358"/>
      <c r="D22" s="358"/>
      <c r="E22" s="358"/>
      <c r="F22" s="358"/>
      <c r="G22" s="358"/>
      <c r="H22" s="358"/>
      <c r="I22" s="358"/>
      <c r="J22" s="358"/>
      <c r="K22" s="358"/>
      <c r="L22" s="358"/>
      <c r="M22" s="358"/>
      <c r="N22" s="358"/>
      <c r="O22" s="358"/>
      <c r="P22" s="358"/>
    </row>
    <row r="23" spans="1:16" ht="25.05" customHeight="1" x14ac:dyDescent="0.2">
      <c r="A23" s="338" t="s">
        <v>618</v>
      </c>
    </row>
    <row r="24" spans="1:16" ht="25.05" customHeight="1" x14ac:dyDescent="0.2">
      <c r="A24" s="338" t="s">
        <v>619</v>
      </c>
    </row>
    <row r="25" spans="1:16" ht="25.05" customHeight="1" x14ac:dyDescent="0.2">
      <c r="A25" s="373" t="s">
        <v>620</v>
      </c>
    </row>
    <row r="26" spans="1:16" ht="25.05" customHeight="1" x14ac:dyDescent="0.2">
      <c r="A26" s="338" t="s">
        <v>621</v>
      </c>
      <c r="B26" s="338" t="s">
        <v>622</v>
      </c>
    </row>
    <row r="27" spans="1:16" ht="25.05" customHeight="1" x14ac:dyDescent="0.2">
      <c r="B27" s="338" t="s">
        <v>623</v>
      </c>
    </row>
    <row r="28" spans="1:16" ht="25.05" customHeight="1" x14ac:dyDescent="0.2">
      <c r="B28" s="338" t="s">
        <v>592</v>
      </c>
    </row>
    <row r="29" spans="1:16" ht="25.05" customHeight="1" x14ac:dyDescent="0.2">
      <c r="L29" s="374" t="s">
        <v>624</v>
      </c>
    </row>
  </sheetData>
  <mergeCells count="9">
    <mergeCell ref="D17:M17"/>
    <mergeCell ref="C18:J18"/>
    <mergeCell ref="M18:P18"/>
    <mergeCell ref="E7:K7"/>
    <mergeCell ref="E9:F9"/>
    <mergeCell ref="K9:L9"/>
    <mergeCell ref="J10:K10"/>
    <mergeCell ref="E11:F11"/>
    <mergeCell ref="J11:K11"/>
  </mergeCells>
  <phoneticPr fontId="9"/>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23"/>
  <sheetViews>
    <sheetView view="pageBreakPreview" zoomScale="60" zoomScaleNormal="100" workbookViewId="0"/>
  </sheetViews>
  <sheetFormatPr defaultColWidth="9" defaultRowHeight="25.05" customHeight="1" x14ac:dyDescent="0.2"/>
  <cols>
    <col min="1" max="10" width="2.6640625" style="338" customWidth="1"/>
    <col min="11" max="22" width="5.6640625" style="338" customWidth="1"/>
    <col min="23" max="256" width="9" style="338"/>
    <col min="257" max="266" width="2.6640625" style="338" customWidth="1"/>
    <col min="267" max="278" width="5.6640625" style="338" customWidth="1"/>
    <col min="279" max="512" width="9" style="338"/>
    <col min="513" max="522" width="2.6640625" style="338" customWidth="1"/>
    <col min="523" max="534" width="5.6640625" style="338" customWidth="1"/>
    <col min="535" max="768" width="9" style="338"/>
    <col min="769" max="778" width="2.6640625" style="338" customWidth="1"/>
    <col min="779" max="790" width="5.6640625" style="338" customWidth="1"/>
    <col min="791" max="1024" width="9" style="338"/>
    <col min="1025" max="1034" width="2.6640625" style="338" customWidth="1"/>
    <col min="1035" max="1046" width="5.6640625" style="338" customWidth="1"/>
    <col min="1047" max="1280" width="9" style="338"/>
    <col min="1281" max="1290" width="2.6640625" style="338" customWidth="1"/>
    <col min="1291" max="1302" width="5.6640625" style="338" customWidth="1"/>
    <col min="1303" max="1536" width="9" style="338"/>
    <col min="1537" max="1546" width="2.6640625" style="338" customWidth="1"/>
    <col min="1547" max="1558" width="5.6640625" style="338" customWidth="1"/>
    <col min="1559" max="1792" width="9" style="338"/>
    <col min="1793" max="1802" width="2.6640625" style="338" customWidth="1"/>
    <col min="1803" max="1814" width="5.6640625" style="338" customWidth="1"/>
    <col min="1815" max="2048" width="9" style="338"/>
    <col min="2049" max="2058" width="2.6640625" style="338" customWidth="1"/>
    <col min="2059" max="2070" width="5.6640625" style="338" customWidth="1"/>
    <col min="2071" max="2304" width="9" style="338"/>
    <col min="2305" max="2314" width="2.6640625" style="338" customWidth="1"/>
    <col min="2315" max="2326" width="5.6640625" style="338" customWidth="1"/>
    <col min="2327" max="2560" width="9" style="338"/>
    <col min="2561" max="2570" width="2.6640625" style="338" customWidth="1"/>
    <col min="2571" max="2582" width="5.6640625" style="338" customWidth="1"/>
    <col min="2583" max="2816" width="9" style="338"/>
    <col min="2817" max="2826" width="2.6640625" style="338" customWidth="1"/>
    <col min="2827" max="2838" width="5.6640625" style="338" customWidth="1"/>
    <col min="2839" max="3072" width="9" style="338"/>
    <col min="3073" max="3082" width="2.6640625" style="338" customWidth="1"/>
    <col min="3083" max="3094" width="5.6640625" style="338" customWidth="1"/>
    <col min="3095" max="3328" width="9" style="338"/>
    <col min="3329" max="3338" width="2.6640625" style="338" customWidth="1"/>
    <col min="3339" max="3350" width="5.6640625" style="338" customWidth="1"/>
    <col min="3351" max="3584" width="9" style="338"/>
    <col min="3585" max="3594" width="2.6640625" style="338" customWidth="1"/>
    <col min="3595" max="3606" width="5.6640625" style="338" customWidth="1"/>
    <col min="3607" max="3840" width="9" style="338"/>
    <col min="3841" max="3850" width="2.6640625" style="338" customWidth="1"/>
    <col min="3851" max="3862" width="5.6640625" style="338" customWidth="1"/>
    <col min="3863" max="4096" width="9" style="338"/>
    <col min="4097" max="4106" width="2.6640625" style="338" customWidth="1"/>
    <col min="4107" max="4118" width="5.6640625" style="338" customWidth="1"/>
    <col min="4119" max="4352" width="9" style="338"/>
    <col min="4353" max="4362" width="2.6640625" style="338" customWidth="1"/>
    <col min="4363" max="4374" width="5.6640625" style="338" customWidth="1"/>
    <col min="4375" max="4608" width="9" style="338"/>
    <col min="4609" max="4618" width="2.6640625" style="338" customWidth="1"/>
    <col min="4619" max="4630" width="5.6640625" style="338" customWidth="1"/>
    <col min="4631" max="4864" width="9" style="338"/>
    <col min="4865" max="4874" width="2.6640625" style="338" customWidth="1"/>
    <col min="4875" max="4886" width="5.6640625" style="338" customWidth="1"/>
    <col min="4887" max="5120" width="9" style="338"/>
    <col min="5121" max="5130" width="2.6640625" style="338" customWidth="1"/>
    <col min="5131" max="5142" width="5.6640625" style="338" customWidth="1"/>
    <col min="5143" max="5376" width="9" style="338"/>
    <col min="5377" max="5386" width="2.6640625" style="338" customWidth="1"/>
    <col min="5387" max="5398" width="5.6640625" style="338" customWidth="1"/>
    <col min="5399" max="5632" width="9" style="338"/>
    <col min="5633" max="5642" width="2.6640625" style="338" customWidth="1"/>
    <col min="5643" max="5654" width="5.6640625" style="338" customWidth="1"/>
    <col min="5655" max="5888" width="9" style="338"/>
    <col min="5889" max="5898" width="2.6640625" style="338" customWidth="1"/>
    <col min="5899" max="5910" width="5.6640625" style="338" customWidth="1"/>
    <col min="5911" max="6144" width="9" style="338"/>
    <col min="6145" max="6154" width="2.6640625" style="338" customWidth="1"/>
    <col min="6155" max="6166" width="5.6640625" style="338" customWidth="1"/>
    <col min="6167" max="6400" width="9" style="338"/>
    <col min="6401" max="6410" width="2.6640625" style="338" customWidth="1"/>
    <col min="6411" max="6422" width="5.6640625" style="338" customWidth="1"/>
    <col min="6423" max="6656" width="9" style="338"/>
    <col min="6657" max="6666" width="2.6640625" style="338" customWidth="1"/>
    <col min="6667" max="6678" width="5.6640625" style="338" customWidth="1"/>
    <col min="6679" max="6912" width="9" style="338"/>
    <col min="6913" max="6922" width="2.6640625" style="338" customWidth="1"/>
    <col min="6923" max="6934" width="5.6640625" style="338" customWidth="1"/>
    <col min="6935" max="7168" width="9" style="338"/>
    <col min="7169" max="7178" width="2.6640625" style="338" customWidth="1"/>
    <col min="7179" max="7190" width="5.6640625" style="338" customWidth="1"/>
    <col min="7191" max="7424" width="9" style="338"/>
    <col min="7425" max="7434" width="2.6640625" style="338" customWidth="1"/>
    <col min="7435" max="7446" width="5.6640625" style="338" customWidth="1"/>
    <col min="7447" max="7680" width="9" style="338"/>
    <col min="7681" max="7690" width="2.6640625" style="338" customWidth="1"/>
    <col min="7691" max="7702" width="5.6640625" style="338" customWidth="1"/>
    <col min="7703" max="7936" width="9" style="338"/>
    <col min="7937" max="7946" width="2.6640625" style="338" customWidth="1"/>
    <col min="7947" max="7958" width="5.6640625" style="338" customWidth="1"/>
    <col min="7959" max="8192" width="9" style="338"/>
    <col min="8193" max="8202" width="2.6640625" style="338" customWidth="1"/>
    <col min="8203" max="8214" width="5.6640625" style="338" customWidth="1"/>
    <col min="8215" max="8448" width="9" style="338"/>
    <col min="8449" max="8458" width="2.6640625" style="338" customWidth="1"/>
    <col min="8459" max="8470" width="5.6640625" style="338" customWidth="1"/>
    <col min="8471" max="8704" width="9" style="338"/>
    <col min="8705" max="8714" width="2.6640625" style="338" customWidth="1"/>
    <col min="8715" max="8726" width="5.6640625" style="338" customWidth="1"/>
    <col min="8727" max="8960" width="9" style="338"/>
    <col min="8961" max="8970" width="2.6640625" style="338" customWidth="1"/>
    <col min="8971" max="8982" width="5.6640625" style="338" customWidth="1"/>
    <col min="8983" max="9216" width="9" style="338"/>
    <col min="9217" max="9226" width="2.6640625" style="338" customWidth="1"/>
    <col min="9227" max="9238" width="5.6640625" style="338" customWidth="1"/>
    <col min="9239" max="9472" width="9" style="338"/>
    <col min="9473" max="9482" width="2.6640625" style="338" customWidth="1"/>
    <col min="9483" max="9494" width="5.6640625" style="338" customWidth="1"/>
    <col min="9495" max="9728" width="9" style="338"/>
    <col min="9729" max="9738" width="2.6640625" style="338" customWidth="1"/>
    <col min="9739" max="9750" width="5.6640625" style="338" customWidth="1"/>
    <col min="9751" max="9984" width="9" style="338"/>
    <col min="9985" max="9994" width="2.6640625" style="338" customWidth="1"/>
    <col min="9995" max="10006" width="5.6640625" style="338" customWidth="1"/>
    <col min="10007" max="10240" width="9" style="338"/>
    <col min="10241" max="10250" width="2.6640625" style="338" customWidth="1"/>
    <col min="10251" max="10262" width="5.6640625" style="338" customWidth="1"/>
    <col min="10263" max="10496" width="9" style="338"/>
    <col min="10497" max="10506" width="2.6640625" style="338" customWidth="1"/>
    <col min="10507" max="10518" width="5.6640625" style="338" customWidth="1"/>
    <col min="10519" max="10752" width="9" style="338"/>
    <col min="10753" max="10762" width="2.6640625" style="338" customWidth="1"/>
    <col min="10763" max="10774" width="5.6640625" style="338" customWidth="1"/>
    <col min="10775" max="11008" width="9" style="338"/>
    <col min="11009" max="11018" width="2.6640625" style="338" customWidth="1"/>
    <col min="11019" max="11030" width="5.6640625" style="338" customWidth="1"/>
    <col min="11031" max="11264" width="9" style="338"/>
    <col min="11265" max="11274" width="2.6640625" style="338" customWidth="1"/>
    <col min="11275" max="11286" width="5.6640625" style="338" customWidth="1"/>
    <col min="11287" max="11520" width="9" style="338"/>
    <col min="11521" max="11530" width="2.6640625" style="338" customWidth="1"/>
    <col min="11531" max="11542" width="5.6640625" style="338" customWidth="1"/>
    <col min="11543" max="11776" width="9" style="338"/>
    <col min="11777" max="11786" width="2.6640625" style="338" customWidth="1"/>
    <col min="11787" max="11798" width="5.6640625" style="338" customWidth="1"/>
    <col min="11799" max="12032" width="9" style="338"/>
    <col min="12033" max="12042" width="2.6640625" style="338" customWidth="1"/>
    <col min="12043" max="12054" width="5.6640625" style="338" customWidth="1"/>
    <col min="12055" max="12288" width="9" style="338"/>
    <col min="12289" max="12298" width="2.6640625" style="338" customWidth="1"/>
    <col min="12299" max="12310" width="5.6640625" style="338" customWidth="1"/>
    <col min="12311" max="12544" width="9" style="338"/>
    <col min="12545" max="12554" width="2.6640625" style="338" customWidth="1"/>
    <col min="12555" max="12566" width="5.6640625" style="338" customWidth="1"/>
    <col min="12567" max="12800" width="9" style="338"/>
    <col min="12801" max="12810" width="2.6640625" style="338" customWidth="1"/>
    <col min="12811" max="12822" width="5.6640625" style="338" customWidth="1"/>
    <col min="12823" max="13056" width="9" style="338"/>
    <col min="13057" max="13066" width="2.6640625" style="338" customWidth="1"/>
    <col min="13067" max="13078" width="5.6640625" style="338" customWidth="1"/>
    <col min="13079" max="13312" width="9" style="338"/>
    <col min="13313" max="13322" width="2.6640625" style="338" customWidth="1"/>
    <col min="13323" max="13334" width="5.6640625" style="338" customWidth="1"/>
    <col min="13335" max="13568" width="9" style="338"/>
    <col min="13569" max="13578" width="2.6640625" style="338" customWidth="1"/>
    <col min="13579" max="13590" width="5.6640625" style="338" customWidth="1"/>
    <col min="13591" max="13824" width="9" style="338"/>
    <col min="13825" max="13834" width="2.6640625" style="338" customWidth="1"/>
    <col min="13835" max="13846" width="5.6640625" style="338" customWidth="1"/>
    <col min="13847" max="14080" width="9" style="338"/>
    <col min="14081" max="14090" width="2.6640625" style="338" customWidth="1"/>
    <col min="14091" max="14102" width="5.6640625" style="338" customWidth="1"/>
    <col min="14103" max="14336" width="9" style="338"/>
    <col min="14337" max="14346" width="2.6640625" style="338" customWidth="1"/>
    <col min="14347" max="14358" width="5.6640625" style="338" customWidth="1"/>
    <col min="14359" max="14592" width="9" style="338"/>
    <col min="14593" max="14602" width="2.6640625" style="338" customWidth="1"/>
    <col min="14603" max="14614" width="5.6640625" style="338" customWidth="1"/>
    <col min="14615" max="14848" width="9" style="338"/>
    <col min="14849" max="14858" width="2.6640625" style="338" customWidth="1"/>
    <col min="14859" max="14870" width="5.6640625" style="338" customWidth="1"/>
    <col min="14871" max="15104" width="9" style="338"/>
    <col min="15105" max="15114" width="2.6640625" style="338" customWidth="1"/>
    <col min="15115" max="15126" width="5.6640625" style="338" customWidth="1"/>
    <col min="15127" max="15360" width="9" style="338"/>
    <col min="15361" max="15370" width="2.6640625" style="338" customWidth="1"/>
    <col min="15371" max="15382" width="5.6640625" style="338" customWidth="1"/>
    <col min="15383" max="15616" width="9" style="338"/>
    <col min="15617" max="15626" width="2.6640625" style="338" customWidth="1"/>
    <col min="15627" max="15638" width="5.6640625" style="338" customWidth="1"/>
    <col min="15639" max="15872" width="9" style="338"/>
    <col min="15873" max="15882" width="2.6640625" style="338" customWidth="1"/>
    <col min="15883" max="15894" width="5.6640625" style="338" customWidth="1"/>
    <col min="15895" max="16128" width="9" style="338"/>
    <col min="16129" max="16138" width="2.6640625" style="338" customWidth="1"/>
    <col min="16139" max="16150" width="5.6640625" style="338" customWidth="1"/>
    <col min="16151" max="16384" width="9" style="338"/>
  </cols>
  <sheetData>
    <row r="1" spans="1:22" ht="25.05" customHeight="1" x14ac:dyDescent="0.2">
      <c r="K1" s="339" t="s">
        <v>594</v>
      </c>
      <c r="L1" s="339"/>
      <c r="T1" s="340" t="s">
        <v>595</v>
      </c>
    </row>
    <row r="3" spans="1:22" ht="25.05" customHeight="1" x14ac:dyDescent="0.2">
      <c r="A3" s="560" t="s">
        <v>596</v>
      </c>
      <c r="B3" s="555"/>
      <c r="C3" s="555"/>
      <c r="D3" s="555"/>
      <c r="E3" s="555"/>
      <c r="F3" s="555"/>
      <c r="G3" s="555"/>
      <c r="H3" s="555"/>
      <c r="I3" s="555"/>
      <c r="J3" s="561"/>
      <c r="K3" s="560" t="s">
        <v>546</v>
      </c>
      <c r="L3" s="555"/>
      <c r="M3" s="555"/>
      <c r="N3" s="555"/>
      <c r="O3" s="555"/>
      <c r="P3" s="555"/>
      <c r="Q3" s="555"/>
      <c r="R3" s="555"/>
      <c r="S3" s="555"/>
      <c r="T3" s="555"/>
      <c r="U3" s="555"/>
      <c r="V3" s="561"/>
    </row>
    <row r="4" spans="1:22" ht="25.05" customHeight="1" x14ac:dyDescent="0.2">
      <c r="A4" s="341"/>
      <c r="B4" s="342"/>
      <c r="C4" s="342"/>
      <c r="D4" s="342"/>
      <c r="E4" s="342"/>
      <c r="F4" s="342"/>
      <c r="G4" s="342"/>
      <c r="H4" s="342"/>
      <c r="I4" s="342"/>
      <c r="J4" s="343"/>
      <c r="K4" s="562"/>
      <c r="L4" s="563"/>
      <c r="M4" s="563"/>
      <c r="N4" s="563"/>
      <c r="O4" s="563"/>
      <c r="P4" s="563"/>
      <c r="Q4" s="563"/>
      <c r="R4" s="563"/>
      <c r="S4" s="342"/>
      <c r="T4" s="342"/>
      <c r="U4" s="342"/>
      <c r="V4" s="343"/>
    </row>
    <row r="5" spans="1:22" ht="25.05" customHeight="1" x14ac:dyDescent="0.2">
      <c r="A5" s="341"/>
      <c r="B5" s="342"/>
      <c r="C5" s="342"/>
      <c r="D5" s="342"/>
      <c r="E5" s="342"/>
      <c r="F5" s="342"/>
      <c r="G5" s="342"/>
      <c r="H5" s="342"/>
      <c r="I5" s="342"/>
      <c r="J5" s="343"/>
      <c r="K5" s="562"/>
      <c r="L5" s="563"/>
      <c r="M5" s="563"/>
      <c r="N5" s="563"/>
      <c r="O5" s="563"/>
      <c r="P5" s="563"/>
      <c r="Q5" s="563"/>
      <c r="R5" s="563"/>
      <c r="S5" s="342"/>
      <c r="T5" s="342"/>
      <c r="U5" s="342"/>
      <c r="V5" s="343"/>
    </row>
    <row r="6" spans="1:22" ht="25.05" customHeight="1" x14ac:dyDescent="0.2">
      <c r="A6" s="341"/>
      <c r="B6" s="342"/>
      <c r="C6" s="342"/>
      <c r="D6" s="342"/>
      <c r="E6" s="342"/>
      <c r="F6" s="342"/>
      <c r="G6" s="342"/>
      <c r="H6" s="342"/>
      <c r="I6" s="342"/>
      <c r="J6" s="343"/>
      <c r="K6" s="562"/>
      <c r="L6" s="563"/>
      <c r="M6" s="563"/>
      <c r="N6" s="563"/>
      <c r="O6" s="563"/>
      <c r="P6" s="563"/>
      <c r="Q6" s="563"/>
      <c r="R6" s="563"/>
      <c r="S6" s="342"/>
      <c r="T6" s="342"/>
      <c r="U6" s="342"/>
      <c r="V6" s="343"/>
    </row>
    <row r="7" spans="1:22" ht="25.05" customHeight="1" x14ac:dyDescent="0.2">
      <c r="A7" s="341"/>
      <c r="B7" s="344"/>
      <c r="C7" s="344"/>
      <c r="D7" s="344"/>
      <c r="E7" s="344"/>
      <c r="F7" s="344"/>
      <c r="G7" s="344"/>
      <c r="H7" s="344"/>
      <c r="I7" s="344"/>
      <c r="J7" s="345"/>
      <c r="K7" s="560"/>
      <c r="L7" s="555"/>
      <c r="M7" s="555"/>
      <c r="N7" s="555"/>
      <c r="O7" s="555"/>
      <c r="P7" s="555"/>
      <c r="Q7" s="555"/>
      <c r="R7" s="555"/>
      <c r="S7" s="342"/>
      <c r="T7" s="342"/>
      <c r="U7" s="342"/>
      <c r="V7" s="343"/>
    </row>
    <row r="8" spans="1:22" ht="25.05" customHeight="1" x14ac:dyDescent="0.2">
      <c r="A8" s="341"/>
      <c r="B8" s="344"/>
      <c r="C8" s="344"/>
      <c r="D8" s="344"/>
      <c r="E8" s="344"/>
      <c r="F8" s="344"/>
      <c r="G8" s="344"/>
      <c r="H8" s="344"/>
      <c r="I8" s="344"/>
      <c r="J8" s="345"/>
      <c r="K8" s="560"/>
      <c r="L8" s="555"/>
      <c r="M8" s="555"/>
      <c r="N8" s="555"/>
      <c r="O8" s="555"/>
      <c r="P8" s="555"/>
      <c r="Q8" s="555"/>
      <c r="R8" s="555"/>
      <c r="S8" s="342"/>
      <c r="T8" s="342"/>
      <c r="U8" s="342"/>
      <c r="V8" s="343"/>
    </row>
    <row r="9" spans="1:22" ht="25.05" customHeight="1" x14ac:dyDescent="0.2">
      <c r="A9" s="341"/>
      <c r="B9" s="344"/>
      <c r="C9" s="344"/>
      <c r="D9" s="344"/>
      <c r="E9" s="344"/>
      <c r="F9" s="344"/>
      <c r="G9" s="344"/>
      <c r="H9" s="344"/>
      <c r="I9" s="344"/>
      <c r="J9" s="345"/>
      <c r="K9" s="560"/>
      <c r="L9" s="555"/>
      <c r="M9" s="555"/>
      <c r="N9" s="555"/>
      <c r="O9" s="555"/>
      <c r="P9" s="555"/>
      <c r="Q9" s="555"/>
      <c r="R9" s="555"/>
      <c r="S9" s="342"/>
      <c r="T9" s="342"/>
      <c r="U9" s="342"/>
      <c r="V9" s="343"/>
    </row>
    <row r="10" spans="1:22" ht="25.05" customHeight="1" x14ac:dyDescent="0.2">
      <c r="A10" s="341"/>
      <c r="B10" s="344"/>
      <c r="C10" s="344"/>
      <c r="D10" s="344"/>
      <c r="E10" s="344"/>
      <c r="F10" s="344"/>
      <c r="G10" s="344"/>
      <c r="H10" s="344"/>
      <c r="I10" s="344"/>
      <c r="J10" s="345"/>
      <c r="K10" s="560"/>
      <c r="L10" s="555"/>
      <c r="M10" s="555"/>
      <c r="N10" s="555"/>
      <c r="O10" s="555"/>
      <c r="P10" s="555"/>
      <c r="Q10" s="555"/>
      <c r="R10" s="555"/>
      <c r="S10" s="342"/>
      <c r="T10" s="342"/>
      <c r="U10" s="342"/>
      <c r="V10" s="343"/>
    </row>
    <row r="11" spans="1:22" ht="25.05" customHeight="1" x14ac:dyDescent="0.2">
      <c r="A11" s="341"/>
      <c r="B11" s="344"/>
      <c r="C11" s="344"/>
      <c r="D11" s="344"/>
      <c r="E11" s="344"/>
      <c r="F11" s="344"/>
      <c r="G11" s="344"/>
      <c r="H11" s="344"/>
      <c r="I11" s="344"/>
      <c r="J11" s="345"/>
      <c r="K11" s="560"/>
      <c r="L11" s="555"/>
      <c r="M11" s="555"/>
      <c r="N11" s="555"/>
      <c r="O11" s="555"/>
      <c r="P11" s="555"/>
      <c r="Q11" s="555"/>
      <c r="R11" s="555"/>
      <c r="S11" s="342"/>
      <c r="T11" s="342"/>
      <c r="U11" s="342"/>
      <c r="V11" s="343"/>
    </row>
    <row r="12" spans="1:22" ht="25.05" customHeight="1" x14ac:dyDescent="0.2">
      <c r="A12" s="341"/>
      <c r="B12" s="344"/>
      <c r="C12" s="344"/>
      <c r="D12" s="344"/>
      <c r="E12" s="344"/>
      <c r="F12" s="344"/>
      <c r="G12" s="344"/>
      <c r="H12" s="344"/>
      <c r="I12" s="344"/>
      <c r="J12" s="345"/>
      <c r="K12" s="560"/>
      <c r="L12" s="555"/>
      <c r="M12" s="555"/>
      <c r="N12" s="555"/>
      <c r="O12" s="555"/>
      <c r="P12" s="555"/>
      <c r="Q12" s="555"/>
      <c r="R12" s="555"/>
      <c r="S12" s="342"/>
      <c r="T12" s="342"/>
      <c r="U12" s="342"/>
      <c r="V12" s="343"/>
    </row>
    <row r="13" spans="1:22" ht="25.05" customHeight="1" x14ac:dyDescent="0.2">
      <c r="A13" s="341"/>
      <c r="B13" s="344"/>
      <c r="C13" s="344"/>
      <c r="D13" s="344"/>
      <c r="E13" s="344"/>
      <c r="F13" s="344"/>
      <c r="G13" s="344"/>
      <c r="H13" s="344"/>
      <c r="I13" s="344"/>
      <c r="J13" s="345"/>
      <c r="K13" s="560"/>
      <c r="L13" s="555"/>
      <c r="M13" s="555"/>
      <c r="N13" s="555"/>
      <c r="O13" s="555"/>
      <c r="P13" s="555"/>
      <c r="Q13" s="555"/>
      <c r="R13" s="555"/>
      <c r="S13" s="342"/>
      <c r="T13" s="342"/>
      <c r="U13" s="342"/>
      <c r="V13" s="343"/>
    </row>
    <row r="14" spans="1:22" ht="25.05" customHeight="1" x14ac:dyDescent="0.2">
      <c r="A14" s="341"/>
      <c r="B14" s="344"/>
      <c r="C14" s="344"/>
      <c r="D14" s="344"/>
      <c r="E14" s="344"/>
      <c r="F14" s="344"/>
      <c r="G14" s="344"/>
      <c r="H14" s="344"/>
      <c r="I14" s="344"/>
      <c r="J14" s="345"/>
      <c r="K14" s="560"/>
      <c r="L14" s="555"/>
      <c r="M14" s="555"/>
      <c r="N14" s="555"/>
      <c r="O14" s="555"/>
      <c r="P14" s="555"/>
      <c r="Q14" s="555"/>
      <c r="R14" s="555"/>
      <c r="S14" s="342"/>
      <c r="T14" s="342"/>
      <c r="U14" s="342"/>
      <c r="V14" s="343"/>
    </row>
    <row r="15" spans="1:22" ht="25.05" customHeight="1" x14ac:dyDescent="0.2">
      <c r="A15" s="341"/>
      <c r="B15" s="344"/>
      <c r="C15" s="344"/>
      <c r="D15" s="344"/>
      <c r="E15" s="344"/>
      <c r="F15" s="344"/>
      <c r="G15" s="344"/>
      <c r="H15" s="344"/>
      <c r="I15" s="344"/>
      <c r="J15" s="345"/>
      <c r="K15" s="560"/>
      <c r="L15" s="555"/>
      <c r="M15" s="555"/>
      <c r="N15" s="555"/>
      <c r="O15" s="555"/>
      <c r="P15" s="555"/>
      <c r="Q15" s="555"/>
      <c r="R15" s="555"/>
      <c r="S15" s="342"/>
      <c r="T15" s="342"/>
      <c r="U15" s="342"/>
      <c r="V15" s="343"/>
    </row>
    <row r="16" spans="1:22" ht="25.05" customHeight="1" x14ac:dyDescent="0.2">
      <c r="A16" s="341"/>
      <c r="B16" s="344"/>
      <c r="C16" s="344"/>
      <c r="D16" s="344"/>
      <c r="E16" s="344"/>
      <c r="F16" s="344"/>
      <c r="G16" s="344"/>
      <c r="H16" s="344"/>
      <c r="I16" s="344"/>
      <c r="J16" s="345"/>
      <c r="K16" s="560"/>
      <c r="L16" s="555"/>
      <c r="M16" s="555"/>
      <c r="N16" s="555"/>
      <c r="O16" s="555"/>
      <c r="P16" s="555"/>
      <c r="Q16" s="555"/>
      <c r="R16" s="555"/>
      <c r="S16" s="342"/>
      <c r="T16" s="342"/>
      <c r="U16" s="342"/>
      <c r="V16" s="343"/>
    </row>
    <row r="17" spans="1:22" ht="25.05" customHeight="1" x14ac:dyDescent="0.2">
      <c r="A17" s="341"/>
      <c r="B17" s="344"/>
      <c r="C17" s="344"/>
      <c r="D17" s="344"/>
      <c r="E17" s="344"/>
      <c r="F17" s="344"/>
      <c r="G17" s="344"/>
      <c r="H17" s="344"/>
      <c r="I17" s="344"/>
      <c r="J17" s="345"/>
      <c r="K17" s="560"/>
      <c r="L17" s="555"/>
      <c r="M17" s="555"/>
      <c r="N17" s="555"/>
      <c r="O17" s="555"/>
      <c r="P17" s="555"/>
      <c r="Q17" s="555"/>
      <c r="R17" s="555"/>
      <c r="S17" s="342"/>
      <c r="T17" s="342"/>
      <c r="U17" s="342"/>
      <c r="V17" s="343"/>
    </row>
    <row r="18" spans="1:22" ht="25.05" customHeight="1" x14ac:dyDescent="0.2">
      <c r="A18" s="341"/>
      <c r="B18" s="344"/>
      <c r="C18" s="344"/>
      <c r="D18" s="344"/>
      <c r="E18" s="344"/>
      <c r="F18" s="344"/>
      <c r="G18" s="344"/>
      <c r="H18" s="344"/>
      <c r="I18" s="344"/>
      <c r="J18" s="345"/>
      <c r="K18" s="560"/>
      <c r="L18" s="555"/>
      <c r="M18" s="555"/>
      <c r="N18" s="555"/>
      <c r="O18" s="555"/>
      <c r="P18" s="555"/>
      <c r="Q18" s="555"/>
      <c r="R18" s="555"/>
      <c r="S18" s="342"/>
      <c r="T18" s="342"/>
      <c r="U18" s="342"/>
      <c r="V18" s="343"/>
    </row>
    <row r="19" spans="1:22" ht="25.05" customHeight="1" x14ac:dyDescent="0.2">
      <c r="A19" s="341"/>
      <c r="B19" s="344"/>
      <c r="C19" s="344"/>
      <c r="D19" s="344"/>
      <c r="E19" s="344"/>
      <c r="F19" s="344"/>
      <c r="G19" s="344"/>
      <c r="H19" s="344"/>
      <c r="I19" s="344"/>
      <c r="J19" s="345"/>
      <c r="K19" s="560"/>
      <c r="L19" s="555"/>
      <c r="M19" s="555"/>
      <c r="N19" s="555"/>
      <c r="O19" s="555"/>
      <c r="P19" s="555"/>
      <c r="Q19" s="555"/>
      <c r="R19" s="555"/>
      <c r="S19" s="342"/>
      <c r="T19" s="342"/>
      <c r="U19" s="342"/>
      <c r="V19" s="343"/>
    </row>
    <row r="20" spans="1:22" ht="25.05" customHeight="1" x14ac:dyDescent="0.2">
      <c r="A20" s="341"/>
      <c r="B20" s="344"/>
      <c r="C20" s="344"/>
      <c r="D20" s="344"/>
      <c r="E20" s="344"/>
      <c r="F20" s="344"/>
      <c r="G20" s="344"/>
      <c r="H20" s="344"/>
      <c r="I20" s="344"/>
      <c r="J20" s="345"/>
      <c r="K20" s="560"/>
      <c r="L20" s="555"/>
      <c r="M20" s="555"/>
      <c r="N20" s="555"/>
      <c r="O20" s="555"/>
      <c r="P20" s="555"/>
      <c r="Q20" s="555"/>
      <c r="R20" s="555"/>
      <c r="S20" s="342"/>
      <c r="T20" s="342"/>
      <c r="U20" s="342"/>
      <c r="V20" s="343"/>
    </row>
    <row r="21" spans="1:22" ht="25.05" customHeight="1" x14ac:dyDescent="0.2">
      <c r="A21" s="341"/>
      <c r="B21" s="344"/>
      <c r="C21" s="344"/>
      <c r="D21" s="344"/>
      <c r="E21" s="344"/>
      <c r="F21" s="344"/>
      <c r="G21" s="344"/>
      <c r="H21" s="344"/>
      <c r="I21" s="344"/>
      <c r="J21" s="345"/>
      <c r="K21" s="560"/>
      <c r="L21" s="555"/>
      <c r="M21" s="555"/>
      <c r="N21" s="555"/>
      <c r="O21" s="555"/>
      <c r="P21" s="555"/>
      <c r="Q21" s="555"/>
      <c r="R21" s="555"/>
      <c r="S21" s="342"/>
      <c r="T21" s="342"/>
      <c r="U21" s="342"/>
      <c r="V21" s="343"/>
    </row>
    <row r="22" spans="1:22" ht="25.05" customHeight="1" x14ac:dyDescent="0.2">
      <c r="A22" s="341"/>
      <c r="B22" s="344"/>
      <c r="C22" s="344"/>
      <c r="D22" s="344"/>
      <c r="E22" s="344"/>
      <c r="F22" s="344"/>
      <c r="G22" s="344"/>
      <c r="H22" s="344"/>
      <c r="I22" s="344"/>
      <c r="J22" s="345"/>
      <c r="K22" s="560"/>
      <c r="L22" s="555"/>
      <c r="M22" s="555"/>
      <c r="N22" s="555"/>
      <c r="O22" s="555"/>
      <c r="P22" s="555"/>
      <c r="Q22" s="555"/>
      <c r="R22" s="555"/>
      <c r="S22" s="342"/>
      <c r="T22" s="342"/>
      <c r="U22" s="342"/>
      <c r="V22" s="343"/>
    </row>
    <row r="23" spans="1:22" ht="25.05" customHeight="1" x14ac:dyDescent="0.2">
      <c r="A23" s="341"/>
      <c r="B23" s="342"/>
      <c r="C23" s="342"/>
      <c r="D23" s="342"/>
      <c r="E23" s="342"/>
      <c r="F23" s="342"/>
      <c r="G23" s="342"/>
      <c r="H23" s="342"/>
      <c r="I23" s="342"/>
      <c r="J23" s="343"/>
      <c r="K23" s="560"/>
      <c r="L23" s="555"/>
      <c r="M23" s="555"/>
      <c r="N23" s="555"/>
      <c r="O23" s="555"/>
      <c r="P23" s="555"/>
      <c r="Q23" s="555"/>
      <c r="R23" s="555"/>
      <c r="S23" s="342"/>
      <c r="T23" s="342"/>
      <c r="U23" s="342"/>
      <c r="V23" s="343"/>
    </row>
  </sheetData>
  <mergeCells count="22">
    <mergeCell ref="K13:R13"/>
    <mergeCell ref="A3:J3"/>
    <mergeCell ref="K3:V3"/>
    <mergeCell ref="K4:R4"/>
    <mergeCell ref="K5:R5"/>
    <mergeCell ref="K6:R6"/>
    <mergeCell ref="K7:R7"/>
    <mergeCell ref="K8:R8"/>
    <mergeCell ref="K9:R9"/>
    <mergeCell ref="K10:R10"/>
    <mergeCell ref="K11:R11"/>
    <mergeCell ref="K12:R12"/>
    <mergeCell ref="K20:R20"/>
    <mergeCell ref="K21:R21"/>
    <mergeCell ref="K22:R22"/>
    <mergeCell ref="K23:R23"/>
    <mergeCell ref="K14:R14"/>
    <mergeCell ref="K15:R15"/>
    <mergeCell ref="K16:R16"/>
    <mergeCell ref="K17:R17"/>
    <mergeCell ref="K18:R18"/>
    <mergeCell ref="K19:R19"/>
  </mergeCells>
  <phoneticPr fontId="9"/>
  <pageMargins left="0.78740157480314965" right="0.19685039370078741" top="0.78740157480314965"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23"/>
  <sheetViews>
    <sheetView view="pageBreakPreview" zoomScale="60" zoomScaleNormal="100" workbookViewId="0"/>
  </sheetViews>
  <sheetFormatPr defaultColWidth="9" defaultRowHeight="25.05" customHeight="1" x14ac:dyDescent="0.2"/>
  <cols>
    <col min="1" max="10" width="2.6640625" style="338" customWidth="1"/>
    <col min="11" max="22" width="5.6640625" style="338" customWidth="1"/>
    <col min="23" max="256" width="9" style="338"/>
    <col min="257" max="266" width="2.6640625" style="338" customWidth="1"/>
    <col min="267" max="278" width="5.6640625" style="338" customWidth="1"/>
    <col min="279" max="512" width="9" style="338"/>
    <col min="513" max="522" width="2.6640625" style="338" customWidth="1"/>
    <col min="523" max="534" width="5.6640625" style="338" customWidth="1"/>
    <col min="535" max="768" width="9" style="338"/>
    <col min="769" max="778" width="2.6640625" style="338" customWidth="1"/>
    <col min="779" max="790" width="5.6640625" style="338" customWidth="1"/>
    <col min="791" max="1024" width="9" style="338"/>
    <col min="1025" max="1034" width="2.6640625" style="338" customWidth="1"/>
    <col min="1035" max="1046" width="5.6640625" style="338" customWidth="1"/>
    <col min="1047" max="1280" width="9" style="338"/>
    <col min="1281" max="1290" width="2.6640625" style="338" customWidth="1"/>
    <col min="1291" max="1302" width="5.6640625" style="338" customWidth="1"/>
    <col min="1303" max="1536" width="9" style="338"/>
    <col min="1537" max="1546" width="2.6640625" style="338" customWidth="1"/>
    <col min="1547" max="1558" width="5.6640625" style="338" customWidth="1"/>
    <col min="1559" max="1792" width="9" style="338"/>
    <col min="1793" max="1802" width="2.6640625" style="338" customWidth="1"/>
    <col min="1803" max="1814" width="5.6640625" style="338" customWidth="1"/>
    <col min="1815" max="2048" width="9" style="338"/>
    <col min="2049" max="2058" width="2.6640625" style="338" customWidth="1"/>
    <col min="2059" max="2070" width="5.6640625" style="338" customWidth="1"/>
    <col min="2071" max="2304" width="9" style="338"/>
    <col min="2305" max="2314" width="2.6640625" style="338" customWidth="1"/>
    <col min="2315" max="2326" width="5.6640625" style="338" customWidth="1"/>
    <col min="2327" max="2560" width="9" style="338"/>
    <col min="2561" max="2570" width="2.6640625" style="338" customWidth="1"/>
    <col min="2571" max="2582" width="5.6640625" style="338" customWidth="1"/>
    <col min="2583" max="2816" width="9" style="338"/>
    <col min="2817" max="2826" width="2.6640625" style="338" customWidth="1"/>
    <col min="2827" max="2838" width="5.6640625" style="338" customWidth="1"/>
    <col min="2839" max="3072" width="9" style="338"/>
    <col min="3073" max="3082" width="2.6640625" style="338" customWidth="1"/>
    <col min="3083" max="3094" width="5.6640625" style="338" customWidth="1"/>
    <col min="3095" max="3328" width="9" style="338"/>
    <col min="3329" max="3338" width="2.6640625" style="338" customWidth="1"/>
    <col min="3339" max="3350" width="5.6640625" style="338" customWidth="1"/>
    <col min="3351" max="3584" width="9" style="338"/>
    <col min="3585" max="3594" width="2.6640625" style="338" customWidth="1"/>
    <col min="3595" max="3606" width="5.6640625" style="338" customWidth="1"/>
    <col min="3607" max="3840" width="9" style="338"/>
    <col min="3841" max="3850" width="2.6640625" style="338" customWidth="1"/>
    <col min="3851" max="3862" width="5.6640625" style="338" customWidth="1"/>
    <col min="3863" max="4096" width="9" style="338"/>
    <col min="4097" max="4106" width="2.6640625" style="338" customWidth="1"/>
    <col min="4107" max="4118" width="5.6640625" style="338" customWidth="1"/>
    <col min="4119" max="4352" width="9" style="338"/>
    <col min="4353" max="4362" width="2.6640625" style="338" customWidth="1"/>
    <col min="4363" max="4374" width="5.6640625" style="338" customWidth="1"/>
    <col min="4375" max="4608" width="9" style="338"/>
    <col min="4609" max="4618" width="2.6640625" style="338" customWidth="1"/>
    <col min="4619" max="4630" width="5.6640625" style="338" customWidth="1"/>
    <col min="4631" max="4864" width="9" style="338"/>
    <col min="4865" max="4874" width="2.6640625" style="338" customWidth="1"/>
    <col min="4875" max="4886" width="5.6640625" style="338" customWidth="1"/>
    <col min="4887" max="5120" width="9" style="338"/>
    <col min="5121" max="5130" width="2.6640625" style="338" customWidth="1"/>
    <col min="5131" max="5142" width="5.6640625" style="338" customWidth="1"/>
    <col min="5143" max="5376" width="9" style="338"/>
    <col min="5377" max="5386" width="2.6640625" style="338" customWidth="1"/>
    <col min="5387" max="5398" width="5.6640625" style="338" customWidth="1"/>
    <col min="5399" max="5632" width="9" style="338"/>
    <col min="5633" max="5642" width="2.6640625" style="338" customWidth="1"/>
    <col min="5643" max="5654" width="5.6640625" style="338" customWidth="1"/>
    <col min="5655" max="5888" width="9" style="338"/>
    <col min="5889" max="5898" width="2.6640625" style="338" customWidth="1"/>
    <col min="5899" max="5910" width="5.6640625" style="338" customWidth="1"/>
    <col min="5911" max="6144" width="9" style="338"/>
    <col min="6145" max="6154" width="2.6640625" style="338" customWidth="1"/>
    <col min="6155" max="6166" width="5.6640625" style="338" customWidth="1"/>
    <col min="6167" max="6400" width="9" style="338"/>
    <col min="6401" max="6410" width="2.6640625" style="338" customWidth="1"/>
    <col min="6411" max="6422" width="5.6640625" style="338" customWidth="1"/>
    <col min="6423" max="6656" width="9" style="338"/>
    <col min="6657" max="6666" width="2.6640625" style="338" customWidth="1"/>
    <col min="6667" max="6678" width="5.6640625" style="338" customWidth="1"/>
    <col min="6679" max="6912" width="9" style="338"/>
    <col min="6913" max="6922" width="2.6640625" style="338" customWidth="1"/>
    <col min="6923" max="6934" width="5.6640625" style="338" customWidth="1"/>
    <col min="6935" max="7168" width="9" style="338"/>
    <col min="7169" max="7178" width="2.6640625" style="338" customWidth="1"/>
    <col min="7179" max="7190" width="5.6640625" style="338" customWidth="1"/>
    <col min="7191" max="7424" width="9" style="338"/>
    <col min="7425" max="7434" width="2.6640625" style="338" customWidth="1"/>
    <col min="7435" max="7446" width="5.6640625" style="338" customWidth="1"/>
    <col min="7447" max="7680" width="9" style="338"/>
    <col min="7681" max="7690" width="2.6640625" style="338" customWidth="1"/>
    <col min="7691" max="7702" width="5.6640625" style="338" customWidth="1"/>
    <col min="7703" max="7936" width="9" style="338"/>
    <col min="7937" max="7946" width="2.6640625" style="338" customWidth="1"/>
    <col min="7947" max="7958" width="5.6640625" style="338" customWidth="1"/>
    <col min="7959" max="8192" width="9" style="338"/>
    <col min="8193" max="8202" width="2.6640625" style="338" customWidth="1"/>
    <col min="8203" max="8214" width="5.6640625" style="338" customWidth="1"/>
    <col min="8215" max="8448" width="9" style="338"/>
    <col min="8449" max="8458" width="2.6640625" style="338" customWidth="1"/>
    <col min="8459" max="8470" width="5.6640625" style="338" customWidth="1"/>
    <col min="8471" max="8704" width="9" style="338"/>
    <col min="8705" max="8714" width="2.6640625" style="338" customWidth="1"/>
    <col min="8715" max="8726" width="5.6640625" style="338" customWidth="1"/>
    <col min="8727" max="8960" width="9" style="338"/>
    <col min="8961" max="8970" width="2.6640625" style="338" customWidth="1"/>
    <col min="8971" max="8982" width="5.6640625" style="338" customWidth="1"/>
    <col min="8983" max="9216" width="9" style="338"/>
    <col min="9217" max="9226" width="2.6640625" style="338" customWidth="1"/>
    <col min="9227" max="9238" width="5.6640625" style="338" customWidth="1"/>
    <col min="9239" max="9472" width="9" style="338"/>
    <col min="9473" max="9482" width="2.6640625" style="338" customWidth="1"/>
    <col min="9483" max="9494" width="5.6640625" style="338" customWidth="1"/>
    <col min="9495" max="9728" width="9" style="338"/>
    <col min="9729" max="9738" width="2.6640625" style="338" customWidth="1"/>
    <col min="9739" max="9750" width="5.6640625" style="338" customWidth="1"/>
    <col min="9751" max="9984" width="9" style="338"/>
    <col min="9985" max="9994" width="2.6640625" style="338" customWidth="1"/>
    <col min="9995" max="10006" width="5.6640625" style="338" customWidth="1"/>
    <col min="10007" max="10240" width="9" style="338"/>
    <col min="10241" max="10250" width="2.6640625" style="338" customWidth="1"/>
    <col min="10251" max="10262" width="5.6640625" style="338" customWidth="1"/>
    <col min="10263" max="10496" width="9" style="338"/>
    <col min="10497" max="10506" width="2.6640625" style="338" customWidth="1"/>
    <col min="10507" max="10518" width="5.6640625" style="338" customWidth="1"/>
    <col min="10519" max="10752" width="9" style="338"/>
    <col min="10753" max="10762" width="2.6640625" style="338" customWidth="1"/>
    <col min="10763" max="10774" width="5.6640625" style="338" customWidth="1"/>
    <col min="10775" max="11008" width="9" style="338"/>
    <col min="11009" max="11018" width="2.6640625" style="338" customWidth="1"/>
    <col min="11019" max="11030" width="5.6640625" style="338" customWidth="1"/>
    <col min="11031" max="11264" width="9" style="338"/>
    <col min="11265" max="11274" width="2.6640625" style="338" customWidth="1"/>
    <col min="11275" max="11286" width="5.6640625" style="338" customWidth="1"/>
    <col min="11287" max="11520" width="9" style="338"/>
    <col min="11521" max="11530" width="2.6640625" style="338" customWidth="1"/>
    <col min="11531" max="11542" width="5.6640625" style="338" customWidth="1"/>
    <col min="11543" max="11776" width="9" style="338"/>
    <col min="11777" max="11786" width="2.6640625" style="338" customWidth="1"/>
    <col min="11787" max="11798" width="5.6640625" style="338" customWidth="1"/>
    <col min="11799" max="12032" width="9" style="338"/>
    <col min="12033" max="12042" width="2.6640625" style="338" customWidth="1"/>
    <col min="12043" max="12054" width="5.6640625" style="338" customWidth="1"/>
    <col min="12055" max="12288" width="9" style="338"/>
    <col min="12289" max="12298" width="2.6640625" style="338" customWidth="1"/>
    <col min="12299" max="12310" width="5.6640625" style="338" customWidth="1"/>
    <col min="12311" max="12544" width="9" style="338"/>
    <col min="12545" max="12554" width="2.6640625" style="338" customWidth="1"/>
    <col min="12555" max="12566" width="5.6640625" style="338" customWidth="1"/>
    <col min="12567" max="12800" width="9" style="338"/>
    <col min="12801" max="12810" width="2.6640625" style="338" customWidth="1"/>
    <col min="12811" max="12822" width="5.6640625" style="338" customWidth="1"/>
    <col min="12823" max="13056" width="9" style="338"/>
    <col min="13057" max="13066" width="2.6640625" style="338" customWidth="1"/>
    <col min="13067" max="13078" width="5.6640625" style="338" customWidth="1"/>
    <col min="13079" max="13312" width="9" style="338"/>
    <col min="13313" max="13322" width="2.6640625" style="338" customWidth="1"/>
    <col min="13323" max="13334" width="5.6640625" style="338" customWidth="1"/>
    <col min="13335" max="13568" width="9" style="338"/>
    <col min="13569" max="13578" width="2.6640625" style="338" customWidth="1"/>
    <col min="13579" max="13590" width="5.6640625" style="338" customWidth="1"/>
    <col min="13591" max="13824" width="9" style="338"/>
    <col min="13825" max="13834" width="2.6640625" style="338" customWidth="1"/>
    <col min="13835" max="13846" width="5.6640625" style="338" customWidth="1"/>
    <col min="13847" max="14080" width="9" style="338"/>
    <col min="14081" max="14090" width="2.6640625" style="338" customWidth="1"/>
    <col min="14091" max="14102" width="5.6640625" style="338" customWidth="1"/>
    <col min="14103" max="14336" width="9" style="338"/>
    <col min="14337" max="14346" width="2.6640625" style="338" customWidth="1"/>
    <col min="14347" max="14358" width="5.6640625" style="338" customWidth="1"/>
    <col min="14359" max="14592" width="9" style="338"/>
    <col min="14593" max="14602" width="2.6640625" style="338" customWidth="1"/>
    <col min="14603" max="14614" width="5.6640625" style="338" customWidth="1"/>
    <col min="14615" max="14848" width="9" style="338"/>
    <col min="14849" max="14858" width="2.6640625" style="338" customWidth="1"/>
    <col min="14859" max="14870" width="5.6640625" style="338" customWidth="1"/>
    <col min="14871" max="15104" width="9" style="338"/>
    <col min="15105" max="15114" width="2.6640625" style="338" customWidth="1"/>
    <col min="15115" max="15126" width="5.6640625" style="338" customWidth="1"/>
    <col min="15127" max="15360" width="9" style="338"/>
    <col min="15361" max="15370" width="2.6640625" style="338" customWidth="1"/>
    <col min="15371" max="15382" width="5.6640625" style="338" customWidth="1"/>
    <col min="15383" max="15616" width="9" style="338"/>
    <col min="15617" max="15626" width="2.6640625" style="338" customWidth="1"/>
    <col min="15627" max="15638" width="5.6640625" style="338" customWidth="1"/>
    <col min="15639" max="15872" width="9" style="338"/>
    <col min="15873" max="15882" width="2.6640625" style="338" customWidth="1"/>
    <col min="15883" max="15894" width="5.6640625" style="338" customWidth="1"/>
    <col min="15895" max="16128" width="9" style="338"/>
    <col min="16129" max="16138" width="2.6640625" style="338" customWidth="1"/>
    <col min="16139" max="16150" width="5.6640625" style="338" customWidth="1"/>
    <col min="16151" max="16384" width="9" style="338"/>
  </cols>
  <sheetData>
    <row r="1" spans="1:22" ht="25.05" customHeight="1" x14ac:dyDescent="0.2">
      <c r="K1" s="339" t="s">
        <v>594</v>
      </c>
      <c r="L1" s="339"/>
      <c r="T1" s="340" t="s">
        <v>625</v>
      </c>
    </row>
    <row r="3" spans="1:22" ht="25.05" customHeight="1" x14ac:dyDescent="0.2">
      <c r="A3" s="560" t="s">
        <v>596</v>
      </c>
      <c r="B3" s="555"/>
      <c r="C3" s="555"/>
      <c r="D3" s="555"/>
      <c r="E3" s="555"/>
      <c r="F3" s="555"/>
      <c r="G3" s="555"/>
      <c r="H3" s="555"/>
      <c r="I3" s="555"/>
      <c r="J3" s="561"/>
      <c r="K3" s="560" t="s">
        <v>546</v>
      </c>
      <c r="L3" s="555"/>
      <c r="M3" s="555"/>
      <c r="N3" s="555"/>
      <c r="O3" s="555"/>
      <c r="P3" s="555"/>
      <c r="Q3" s="555"/>
      <c r="R3" s="555"/>
      <c r="S3" s="555"/>
      <c r="T3" s="555"/>
      <c r="U3" s="555"/>
      <c r="V3" s="561"/>
    </row>
    <row r="4" spans="1:22" ht="25.05" customHeight="1" x14ac:dyDescent="0.2">
      <c r="A4" s="341">
        <v>1</v>
      </c>
      <c r="B4" s="342">
        <v>3</v>
      </c>
      <c r="C4" s="342">
        <v>7</v>
      </c>
      <c r="D4" s="342">
        <v>1</v>
      </c>
      <c r="E4" s="342">
        <v>5</v>
      </c>
      <c r="F4" s="342">
        <v>6</v>
      </c>
      <c r="G4" s="342">
        <v>7</v>
      </c>
      <c r="H4" s="342">
        <v>8</v>
      </c>
      <c r="I4" s="342">
        <v>9</v>
      </c>
      <c r="J4" s="343">
        <v>8</v>
      </c>
      <c r="K4" s="562" t="s">
        <v>626</v>
      </c>
      <c r="L4" s="563"/>
      <c r="M4" s="563"/>
      <c r="N4" s="563"/>
      <c r="O4" s="563"/>
      <c r="P4" s="563"/>
      <c r="Q4" s="563"/>
      <c r="R4" s="563"/>
      <c r="S4" s="342"/>
      <c r="T4" s="342"/>
      <c r="U4" s="342"/>
      <c r="V4" s="343"/>
    </row>
    <row r="5" spans="1:22" ht="25.05" customHeight="1" x14ac:dyDescent="0.2">
      <c r="A5" s="341">
        <v>1</v>
      </c>
      <c r="B5" s="342">
        <v>3</v>
      </c>
      <c r="C5" s="342">
        <v>7</v>
      </c>
      <c r="D5" s="342">
        <v>1</v>
      </c>
      <c r="E5" s="342">
        <v>5</v>
      </c>
      <c r="F5" s="342">
        <v>6</v>
      </c>
      <c r="G5" s="342">
        <v>5</v>
      </c>
      <c r="H5" s="342">
        <v>8</v>
      </c>
      <c r="I5" s="342">
        <v>9</v>
      </c>
      <c r="J5" s="343">
        <v>5</v>
      </c>
      <c r="K5" s="562" t="s">
        <v>627</v>
      </c>
      <c r="L5" s="563"/>
      <c r="M5" s="563"/>
      <c r="N5" s="563"/>
      <c r="O5" s="563"/>
      <c r="P5" s="563"/>
      <c r="Q5" s="563"/>
      <c r="R5" s="563"/>
      <c r="S5" s="342"/>
      <c r="T5" s="342"/>
      <c r="U5" s="342"/>
      <c r="V5" s="343"/>
    </row>
    <row r="6" spans="1:22" ht="25.05" customHeight="1" x14ac:dyDescent="0.2">
      <c r="A6" s="341">
        <v>1</v>
      </c>
      <c r="B6" s="342">
        <v>3</v>
      </c>
      <c r="C6" s="342">
        <v>7</v>
      </c>
      <c r="D6" s="342">
        <v>1</v>
      </c>
      <c r="E6" s="342">
        <v>8</v>
      </c>
      <c r="F6" s="342">
        <v>6</v>
      </c>
      <c r="G6" s="342">
        <v>3</v>
      </c>
      <c r="H6" s="342">
        <v>8</v>
      </c>
      <c r="I6" s="342">
        <v>9</v>
      </c>
      <c r="J6" s="343">
        <v>3</v>
      </c>
      <c r="K6" s="562" t="s">
        <v>628</v>
      </c>
      <c r="L6" s="563"/>
      <c r="M6" s="563"/>
      <c r="N6" s="563"/>
      <c r="O6" s="563"/>
      <c r="P6" s="563"/>
      <c r="Q6" s="563"/>
      <c r="R6" s="563"/>
      <c r="S6" s="342"/>
      <c r="T6" s="342"/>
      <c r="U6" s="342"/>
      <c r="V6" s="343"/>
    </row>
    <row r="7" spans="1:22" ht="25.05" customHeight="1" x14ac:dyDescent="0.2">
      <c r="A7" s="341"/>
      <c r="B7" s="344"/>
      <c r="C7" s="344"/>
      <c r="D7" s="344"/>
      <c r="E7" s="344"/>
      <c r="F7" s="344"/>
      <c r="G7" s="344"/>
      <c r="H7" s="344"/>
      <c r="I7" s="344"/>
      <c r="J7" s="345"/>
      <c r="K7" s="560"/>
      <c r="L7" s="555"/>
      <c r="M7" s="555"/>
      <c r="N7" s="555"/>
      <c r="O7" s="555"/>
      <c r="P7" s="555"/>
      <c r="Q7" s="555"/>
      <c r="R7" s="555"/>
      <c r="S7" s="342"/>
      <c r="T7" s="342"/>
      <c r="U7" s="342"/>
      <c r="V7" s="343"/>
    </row>
    <row r="8" spans="1:22" ht="25.05" customHeight="1" x14ac:dyDescent="0.2">
      <c r="A8" s="341"/>
      <c r="B8" s="344"/>
      <c r="C8" s="344"/>
      <c r="D8" s="344"/>
      <c r="E8" s="344"/>
      <c r="F8" s="344"/>
      <c r="G8" s="344"/>
      <c r="H8" s="344"/>
      <c r="I8" s="344"/>
      <c r="J8" s="345"/>
      <c r="K8" s="560"/>
      <c r="L8" s="555"/>
      <c r="M8" s="555"/>
      <c r="N8" s="555"/>
      <c r="O8" s="555"/>
      <c r="P8" s="555"/>
      <c r="Q8" s="555"/>
      <c r="R8" s="555"/>
      <c r="S8" s="342"/>
      <c r="T8" s="342"/>
      <c r="U8" s="342"/>
      <c r="V8" s="343"/>
    </row>
    <row r="9" spans="1:22" ht="25.05" customHeight="1" x14ac:dyDescent="0.2">
      <c r="A9" s="341"/>
      <c r="B9" s="344"/>
      <c r="C9" s="344"/>
      <c r="D9" s="344"/>
      <c r="E9" s="344"/>
      <c r="F9" s="344"/>
      <c r="G9" s="344"/>
      <c r="H9" s="344"/>
      <c r="I9" s="344"/>
      <c r="J9" s="345"/>
      <c r="K9" s="560"/>
      <c r="L9" s="555"/>
      <c r="M9" s="555"/>
      <c r="N9" s="555"/>
      <c r="O9" s="555"/>
      <c r="P9" s="555"/>
      <c r="Q9" s="555"/>
      <c r="R9" s="555"/>
      <c r="S9" s="342"/>
      <c r="T9" s="342"/>
      <c r="U9" s="342"/>
      <c r="V9" s="343"/>
    </row>
    <row r="10" spans="1:22" ht="25.05" customHeight="1" x14ac:dyDescent="0.2">
      <c r="A10" s="341"/>
      <c r="B10" s="344"/>
      <c r="C10" s="344"/>
      <c r="D10" s="344"/>
      <c r="E10" s="344"/>
      <c r="F10" s="344"/>
      <c r="G10" s="344"/>
      <c r="H10" s="344"/>
      <c r="I10" s="344"/>
      <c r="J10" s="345"/>
      <c r="K10" s="560"/>
      <c r="L10" s="555"/>
      <c r="M10" s="555"/>
      <c r="N10" s="555"/>
      <c r="O10" s="555"/>
      <c r="P10" s="555"/>
      <c r="Q10" s="555"/>
      <c r="R10" s="555"/>
      <c r="S10" s="342"/>
      <c r="T10" s="342"/>
      <c r="U10" s="342"/>
      <c r="V10" s="343"/>
    </row>
    <row r="11" spans="1:22" ht="25.05" customHeight="1" x14ac:dyDescent="0.2">
      <c r="A11" s="341"/>
      <c r="B11" s="344"/>
      <c r="C11" s="344"/>
      <c r="D11" s="344"/>
      <c r="E11" s="344"/>
      <c r="F11" s="344"/>
      <c r="G11" s="344"/>
      <c r="H11" s="344"/>
      <c r="I11" s="344"/>
      <c r="J11" s="345"/>
      <c r="K11" s="560"/>
      <c r="L11" s="555"/>
      <c r="M11" s="555"/>
      <c r="N11" s="555"/>
      <c r="O11" s="555"/>
      <c r="P11" s="555"/>
      <c r="Q11" s="555"/>
      <c r="R11" s="555"/>
      <c r="S11" s="342"/>
      <c r="T11" s="342"/>
      <c r="U11" s="342"/>
      <c r="V11" s="343"/>
    </row>
    <row r="12" spans="1:22" ht="25.05" customHeight="1" x14ac:dyDescent="0.2">
      <c r="A12" s="341"/>
      <c r="B12" s="344"/>
      <c r="C12" s="344"/>
      <c r="D12" s="344"/>
      <c r="E12" s="344"/>
      <c r="F12" s="344"/>
      <c r="G12" s="344"/>
      <c r="H12" s="344"/>
      <c r="I12" s="344"/>
      <c r="J12" s="345"/>
      <c r="K12" s="560"/>
      <c r="L12" s="555"/>
      <c r="M12" s="555"/>
      <c r="N12" s="555"/>
      <c r="O12" s="555"/>
      <c r="P12" s="555"/>
      <c r="Q12" s="555"/>
      <c r="R12" s="555"/>
      <c r="S12" s="342"/>
      <c r="T12" s="342"/>
      <c r="U12" s="342"/>
      <c r="V12" s="343"/>
    </row>
    <row r="13" spans="1:22" ht="25.05" customHeight="1" x14ac:dyDescent="0.2">
      <c r="A13" s="341"/>
      <c r="B13" s="344"/>
      <c r="C13" s="344"/>
      <c r="D13" s="344"/>
      <c r="E13" s="344"/>
      <c r="F13" s="344"/>
      <c r="G13" s="344"/>
      <c r="H13" s="344"/>
      <c r="I13" s="344"/>
      <c r="J13" s="345"/>
      <c r="K13" s="560"/>
      <c r="L13" s="555"/>
      <c r="M13" s="555"/>
      <c r="N13" s="555"/>
      <c r="O13" s="555"/>
      <c r="P13" s="555"/>
      <c r="Q13" s="555"/>
      <c r="R13" s="555"/>
      <c r="S13" s="342"/>
      <c r="T13" s="342"/>
      <c r="U13" s="342"/>
      <c r="V13" s="343"/>
    </row>
    <row r="14" spans="1:22" ht="25.05" customHeight="1" x14ac:dyDescent="0.2">
      <c r="A14" s="341"/>
      <c r="B14" s="344"/>
      <c r="C14" s="344"/>
      <c r="D14" s="344"/>
      <c r="E14" s="344"/>
      <c r="F14" s="344"/>
      <c r="G14" s="344"/>
      <c r="H14" s="344"/>
      <c r="I14" s="344"/>
      <c r="J14" s="345"/>
      <c r="K14" s="560"/>
      <c r="L14" s="555"/>
      <c r="M14" s="555"/>
      <c r="N14" s="555"/>
      <c r="O14" s="555"/>
      <c r="P14" s="555"/>
      <c r="Q14" s="555"/>
      <c r="R14" s="555"/>
      <c r="S14" s="342"/>
      <c r="T14" s="342"/>
      <c r="U14" s="342"/>
      <c r="V14" s="343"/>
    </row>
    <row r="15" spans="1:22" ht="25.05" customHeight="1" x14ac:dyDescent="0.2">
      <c r="A15" s="341"/>
      <c r="B15" s="344"/>
      <c r="C15" s="344"/>
      <c r="D15" s="344"/>
      <c r="E15" s="344"/>
      <c r="F15" s="344"/>
      <c r="G15" s="344"/>
      <c r="H15" s="344"/>
      <c r="I15" s="344"/>
      <c r="J15" s="345"/>
      <c r="K15" s="560"/>
      <c r="L15" s="555"/>
      <c r="M15" s="555"/>
      <c r="N15" s="555"/>
      <c r="O15" s="555"/>
      <c r="P15" s="555"/>
      <c r="Q15" s="555"/>
      <c r="R15" s="555"/>
      <c r="S15" s="342"/>
      <c r="T15" s="342"/>
      <c r="U15" s="342"/>
      <c r="V15" s="343"/>
    </row>
    <row r="16" spans="1:22" ht="25.05" customHeight="1" x14ac:dyDescent="0.2">
      <c r="A16" s="341"/>
      <c r="B16" s="344"/>
      <c r="C16" s="344"/>
      <c r="D16" s="344"/>
      <c r="E16" s="344"/>
      <c r="F16" s="344"/>
      <c r="G16" s="344"/>
      <c r="H16" s="344"/>
      <c r="I16" s="344"/>
      <c r="J16" s="345"/>
      <c r="K16" s="560"/>
      <c r="L16" s="555"/>
      <c r="M16" s="555"/>
      <c r="N16" s="555"/>
      <c r="O16" s="555"/>
      <c r="P16" s="555"/>
      <c r="Q16" s="555"/>
      <c r="R16" s="555"/>
      <c r="S16" s="342"/>
      <c r="T16" s="342"/>
      <c r="U16" s="342"/>
      <c r="V16" s="343"/>
    </row>
    <row r="17" spans="1:22" ht="25.05" customHeight="1" x14ac:dyDescent="0.2">
      <c r="A17" s="341"/>
      <c r="B17" s="344"/>
      <c r="C17" s="344"/>
      <c r="D17" s="344"/>
      <c r="E17" s="344"/>
      <c r="F17" s="344"/>
      <c r="G17" s="344"/>
      <c r="H17" s="344"/>
      <c r="I17" s="344"/>
      <c r="J17" s="345"/>
      <c r="K17" s="560"/>
      <c r="L17" s="555"/>
      <c r="M17" s="555"/>
      <c r="N17" s="555"/>
      <c r="O17" s="555"/>
      <c r="P17" s="555"/>
      <c r="Q17" s="555"/>
      <c r="R17" s="555"/>
      <c r="S17" s="342"/>
      <c r="T17" s="342"/>
      <c r="U17" s="342"/>
      <c r="V17" s="343"/>
    </row>
    <row r="18" spans="1:22" ht="25.05" customHeight="1" x14ac:dyDescent="0.2">
      <c r="A18" s="341"/>
      <c r="B18" s="344"/>
      <c r="C18" s="344"/>
      <c r="D18" s="344"/>
      <c r="E18" s="344"/>
      <c r="F18" s="344"/>
      <c r="G18" s="344"/>
      <c r="H18" s="344"/>
      <c r="I18" s="344"/>
      <c r="J18" s="345"/>
      <c r="K18" s="560"/>
      <c r="L18" s="555"/>
      <c r="M18" s="555"/>
      <c r="N18" s="555"/>
      <c r="O18" s="555"/>
      <c r="P18" s="555"/>
      <c r="Q18" s="555"/>
      <c r="R18" s="555"/>
      <c r="S18" s="342"/>
      <c r="T18" s="342"/>
      <c r="U18" s="342"/>
      <c r="V18" s="343"/>
    </row>
    <row r="19" spans="1:22" ht="25.05" customHeight="1" x14ac:dyDescent="0.2">
      <c r="A19" s="341"/>
      <c r="B19" s="344"/>
      <c r="C19" s="344"/>
      <c r="D19" s="344"/>
      <c r="E19" s="344"/>
      <c r="F19" s="344"/>
      <c r="G19" s="344"/>
      <c r="H19" s="344"/>
      <c r="I19" s="344"/>
      <c r="J19" s="345"/>
      <c r="K19" s="560"/>
      <c r="L19" s="555"/>
      <c r="M19" s="555"/>
      <c r="N19" s="555"/>
      <c r="O19" s="555"/>
      <c r="P19" s="555"/>
      <c r="Q19" s="555"/>
      <c r="R19" s="555"/>
      <c r="S19" s="342"/>
      <c r="T19" s="342"/>
      <c r="U19" s="342"/>
      <c r="V19" s="343"/>
    </row>
    <row r="20" spans="1:22" ht="25.05" customHeight="1" x14ac:dyDescent="0.2">
      <c r="A20" s="341"/>
      <c r="B20" s="344"/>
      <c r="C20" s="344"/>
      <c r="D20" s="344"/>
      <c r="E20" s="344"/>
      <c r="F20" s="344"/>
      <c r="G20" s="344"/>
      <c r="H20" s="344"/>
      <c r="I20" s="344"/>
      <c r="J20" s="345"/>
      <c r="K20" s="560"/>
      <c r="L20" s="555"/>
      <c r="M20" s="555"/>
      <c r="N20" s="555"/>
      <c r="O20" s="555"/>
      <c r="P20" s="555"/>
      <c r="Q20" s="555"/>
      <c r="R20" s="555"/>
      <c r="S20" s="342"/>
      <c r="T20" s="342"/>
      <c r="U20" s="342"/>
      <c r="V20" s="343"/>
    </row>
    <row r="21" spans="1:22" ht="25.05" customHeight="1" x14ac:dyDescent="0.2">
      <c r="A21" s="341"/>
      <c r="B21" s="344"/>
      <c r="C21" s="344"/>
      <c r="D21" s="344"/>
      <c r="E21" s="344"/>
      <c r="F21" s="344"/>
      <c r="G21" s="344"/>
      <c r="H21" s="344"/>
      <c r="I21" s="344"/>
      <c r="J21" s="345"/>
      <c r="K21" s="560"/>
      <c r="L21" s="555"/>
      <c r="M21" s="555"/>
      <c r="N21" s="555"/>
      <c r="O21" s="555"/>
      <c r="P21" s="555"/>
      <c r="Q21" s="555"/>
      <c r="R21" s="555"/>
      <c r="S21" s="342"/>
      <c r="T21" s="342"/>
      <c r="U21" s="342"/>
      <c r="V21" s="343"/>
    </row>
    <row r="22" spans="1:22" ht="25.05" customHeight="1" x14ac:dyDescent="0.2">
      <c r="A22" s="341"/>
      <c r="B22" s="344"/>
      <c r="C22" s="344"/>
      <c r="D22" s="344"/>
      <c r="E22" s="344"/>
      <c r="F22" s="344"/>
      <c r="G22" s="344"/>
      <c r="H22" s="344"/>
      <c r="I22" s="344"/>
      <c r="J22" s="345"/>
      <c r="K22" s="560"/>
      <c r="L22" s="555"/>
      <c r="M22" s="555"/>
      <c r="N22" s="555"/>
      <c r="O22" s="555"/>
      <c r="P22" s="555"/>
      <c r="Q22" s="555"/>
      <c r="R22" s="555"/>
      <c r="S22" s="342"/>
      <c r="T22" s="342"/>
      <c r="U22" s="342"/>
      <c r="V22" s="343"/>
    </row>
    <row r="23" spans="1:22" ht="25.05" customHeight="1" x14ac:dyDescent="0.2">
      <c r="A23" s="341"/>
      <c r="B23" s="342"/>
      <c r="C23" s="342"/>
      <c r="D23" s="342"/>
      <c r="E23" s="342"/>
      <c r="F23" s="342"/>
      <c r="G23" s="342"/>
      <c r="H23" s="342"/>
      <c r="I23" s="342"/>
      <c r="J23" s="343"/>
      <c r="K23" s="560"/>
      <c r="L23" s="555"/>
      <c r="M23" s="555"/>
      <c r="N23" s="555"/>
      <c r="O23" s="555"/>
      <c r="P23" s="555"/>
      <c r="Q23" s="555"/>
      <c r="R23" s="555"/>
      <c r="S23" s="342"/>
      <c r="T23" s="342"/>
      <c r="U23" s="342"/>
      <c r="V23" s="343"/>
    </row>
  </sheetData>
  <mergeCells count="22">
    <mergeCell ref="K13:R13"/>
    <mergeCell ref="A3:J3"/>
    <mergeCell ref="K3:V3"/>
    <mergeCell ref="K4:R4"/>
    <mergeCell ref="K5:R5"/>
    <mergeCell ref="K6:R6"/>
    <mergeCell ref="K7:R7"/>
    <mergeCell ref="K8:R8"/>
    <mergeCell ref="K9:R9"/>
    <mergeCell ref="K10:R10"/>
    <mergeCell ref="K11:R11"/>
    <mergeCell ref="K12:R12"/>
    <mergeCell ref="K20:R20"/>
    <mergeCell ref="K21:R21"/>
    <mergeCell ref="K22:R22"/>
    <mergeCell ref="K23:R23"/>
    <mergeCell ref="K14:R14"/>
    <mergeCell ref="K15:R15"/>
    <mergeCell ref="K16:R16"/>
    <mergeCell ref="K17:R17"/>
    <mergeCell ref="K18:R18"/>
    <mergeCell ref="K19:R19"/>
  </mergeCells>
  <phoneticPr fontId="9"/>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D18" sqref="D18"/>
    </sheetView>
  </sheetViews>
  <sheetFormatPr defaultColWidth="9.33203125" defaultRowHeight="13.2" x14ac:dyDescent="0.2"/>
  <cols>
    <col min="1" max="1" width="1" style="273" customWidth="1"/>
    <col min="2" max="2" width="7.77734375" style="273" customWidth="1"/>
    <col min="3" max="3" width="110.77734375" style="273" customWidth="1"/>
    <col min="4" max="4" width="1" style="273" customWidth="1"/>
    <col min="5" max="10" width="9.33203125" style="273"/>
    <col min="11" max="11" width="8.6640625" style="273" customWidth="1"/>
    <col min="12" max="16384" width="9.33203125" style="273"/>
  </cols>
  <sheetData>
    <row r="1" spans="2:3" x14ac:dyDescent="0.2">
      <c r="B1" s="273" t="s">
        <v>476</v>
      </c>
    </row>
    <row r="2" spans="2:3" x14ac:dyDescent="0.2">
      <c r="C2" s="273" t="s">
        <v>477</v>
      </c>
    </row>
    <row r="3" spans="2:3" ht="6" customHeight="1" x14ac:dyDescent="0.2"/>
    <row r="4" spans="2:3" x14ac:dyDescent="0.2">
      <c r="B4" s="284" t="s">
        <v>440</v>
      </c>
      <c r="C4" s="285" t="s">
        <v>478</v>
      </c>
    </row>
    <row r="5" spans="2:3" x14ac:dyDescent="0.2">
      <c r="B5" s="286" t="s">
        <v>442</v>
      </c>
      <c r="C5" s="287" t="s">
        <v>479</v>
      </c>
    </row>
    <row r="6" spans="2:3" ht="19.2" x14ac:dyDescent="0.2">
      <c r="B6" s="286" t="s">
        <v>444</v>
      </c>
      <c r="C6" s="287" t="s">
        <v>480</v>
      </c>
    </row>
    <row r="7" spans="2:3" ht="19.2" x14ac:dyDescent="0.2">
      <c r="B7" s="286" t="s">
        <v>481</v>
      </c>
      <c r="C7" s="287" t="s">
        <v>482</v>
      </c>
    </row>
    <row r="8" spans="2:3" ht="38.4" x14ac:dyDescent="0.2">
      <c r="B8" s="286" t="s">
        <v>483</v>
      </c>
      <c r="C8" s="287" t="s">
        <v>484</v>
      </c>
    </row>
    <row r="9" spans="2:3" ht="38.4" x14ac:dyDescent="0.2">
      <c r="B9" s="286" t="s">
        <v>446</v>
      </c>
      <c r="C9" s="287" t="s">
        <v>485</v>
      </c>
    </row>
    <row r="10" spans="2:3" ht="28.8" x14ac:dyDescent="0.2">
      <c r="B10" s="286" t="s">
        <v>448</v>
      </c>
      <c r="C10" s="287" t="s">
        <v>486</v>
      </c>
    </row>
    <row r="11" spans="2:3" ht="38.4" x14ac:dyDescent="0.2">
      <c r="B11" s="286" t="s">
        <v>450</v>
      </c>
      <c r="C11" s="287" t="s">
        <v>487</v>
      </c>
    </row>
    <row r="12" spans="2:3" x14ac:dyDescent="0.2">
      <c r="B12" s="286" t="s">
        <v>454</v>
      </c>
      <c r="C12" s="287" t="s">
        <v>488</v>
      </c>
    </row>
    <row r="13" spans="2:3" x14ac:dyDescent="0.2">
      <c r="B13" s="286" t="s">
        <v>460</v>
      </c>
      <c r="C13" s="287" t="s">
        <v>489</v>
      </c>
    </row>
    <row r="14" spans="2:3" x14ac:dyDescent="0.2">
      <c r="B14" s="288" t="s">
        <v>490</v>
      </c>
      <c r="C14" s="287" t="s">
        <v>491</v>
      </c>
    </row>
    <row r="15" spans="2:3" x14ac:dyDescent="0.2">
      <c r="B15" s="288" t="s">
        <v>492</v>
      </c>
      <c r="C15" s="287" t="s">
        <v>493</v>
      </c>
    </row>
    <row r="16" spans="2:3" ht="38.4" x14ac:dyDescent="0.2">
      <c r="B16" s="288" t="s">
        <v>494</v>
      </c>
      <c r="C16" s="287" t="s">
        <v>495</v>
      </c>
    </row>
    <row r="17" spans="2:3" ht="48" x14ac:dyDescent="0.2">
      <c r="B17" s="288" t="s">
        <v>496</v>
      </c>
      <c r="C17" s="287" t="s">
        <v>497</v>
      </c>
    </row>
    <row r="18" spans="2:3" ht="19.2" x14ac:dyDescent="0.2">
      <c r="B18" s="289" t="s">
        <v>498</v>
      </c>
      <c r="C18" s="290" t="s">
        <v>499</v>
      </c>
    </row>
  </sheetData>
  <phoneticPr fontId="9"/>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D18" sqref="D18"/>
    </sheetView>
  </sheetViews>
  <sheetFormatPr defaultColWidth="9.33203125" defaultRowHeight="13.2" x14ac:dyDescent="0.2"/>
  <cols>
    <col min="1" max="1" width="1" style="273" customWidth="1"/>
    <col min="2" max="2" width="7.77734375" style="273" customWidth="1"/>
    <col min="3" max="3" width="110.77734375" style="274" customWidth="1"/>
    <col min="4" max="4" width="1" style="273" customWidth="1"/>
    <col min="5" max="10" width="9.33203125" style="273"/>
    <col min="11" max="11" width="8.6640625" style="273" customWidth="1"/>
    <col min="12" max="16384" width="9.33203125" style="273"/>
  </cols>
  <sheetData>
    <row r="1" spans="2:3" x14ac:dyDescent="0.2">
      <c r="B1" s="273" t="s">
        <v>500</v>
      </c>
      <c r="C1" s="273"/>
    </row>
    <row r="2" spans="2:3" x14ac:dyDescent="0.2">
      <c r="C2" s="273" t="s">
        <v>501</v>
      </c>
    </row>
    <row r="3" spans="2:3" ht="6" customHeight="1" x14ac:dyDescent="0.2"/>
    <row r="4" spans="2:3" x14ac:dyDescent="0.2">
      <c r="B4" s="276" t="s">
        <v>440</v>
      </c>
      <c r="C4" s="277" t="s">
        <v>502</v>
      </c>
    </row>
    <row r="5" spans="2:3" ht="19.2" x14ac:dyDescent="0.2">
      <c r="B5" s="278" t="s">
        <v>442</v>
      </c>
      <c r="C5" s="279" t="s">
        <v>503</v>
      </c>
    </row>
    <row r="6" spans="2:3" x14ac:dyDescent="0.2">
      <c r="B6" s="278" t="s">
        <v>444</v>
      </c>
      <c r="C6" s="279" t="s">
        <v>504</v>
      </c>
    </row>
    <row r="7" spans="2:3" x14ac:dyDescent="0.2">
      <c r="B7" s="278" t="s">
        <v>446</v>
      </c>
      <c r="C7" s="279" t="s">
        <v>447</v>
      </c>
    </row>
    <row r="8" spans="2:3" ht="19.2" x14ac:dyDescent="0.2">
      <c r="B8" s="278" t="s">
        <v>448</v>
      </c>
      <c r="C8" s="279" t="s">
        <v>449</v>
      </c>
    </row>
    <row r="9" spans="2:3" x14ac:dyDescent="0.2">
      <c r="B9" s="278" t="s">
        <v>450</v>
      </c>
      <c r="C9" s="279" t="s">
        <v>451</v>
      </c>
    </row>
    <row r="10" spans="2:3" ht="19.2" x14ac:dyDescent="0.2">
      <c r="B10" s="278" t="s">
        <v>452</v>
      </c>
      <c r="C10" s="279" t="s">
        <v>505</v>
      </c>
    </row>
    <row r="11" spans="2:3" ht="67.2" x14ac:dyDescent="0.2">
      <c r="B11" s="278" t="s">
        <v>454</v>
      </c>
      <c r="C11" s="279" t="s">
        <v>506</v>
      </c>
    </row>
    <row r="12" spans="2:3" ht="28.8" x14ac:dyDescent="0.2">
      <c r="B12" s="278" t="s">
        <v>460</v>
      </c>
      <c r="C12" s="279" t="s">
        <v>507</v>
      </c>
    </row>
    <row r="13" spans="2:3" ht="38.4" x14ac:dyDescent="0.2">
      <c r="B13" s="278" t="s">
        <v>462</v>
      </c>
      <c r="C13" s="279" t="s">
        <v>508</v>
      </c>
    </row>
    <row r="14" spans="2:3" ht="28.8" x14ac:dyDescent="0.2">
      <c r="B14" s="278" t="s">
        <v>464</v>
      </c>
      <c r="C14" s="279" t="s">
        <v>509</v>
      </c>
    </row>
    <row r="15" spans="2:3" x14ac:dyDescent="0.2">
      <c r="B15" s="278" t="s">
        <v>466</v>
      </c>
      <c r="C15" s="279" t="s">
        <v>510</v>
      </c>
    </row>
    <row r="16" spans="2:3" x14ac:dyDescent="0.2">
      <c r="B16" s="278" t="s">
        <v>468</v>
      </c>
      <c r="C16" s="279" t="s">
        <v>511</v>
      </c>
    </row>
    <row r="17" spans="2:3" ht="19.2" x14ac:dyDescent="0.2">
      <c r="B17" s="281" t="s">
        <v>472</v>
      </c>
      <c r="C17" s="282" t="s">
        <v>512</v>
      </c>
    </row>
    <row r="18" spans="2:3" x14ac:dyDescent="0.2">
      <c r="B18" s="283"/>
    </row>
  </sheetData>
  <phoneticPr fontId="9"/>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25</vt:i4>
      </vt:variant>
    </vt:vector>
  </HeadingPairs>
  <TitlesOfParts>
    <vt:vector size="45" baseType="lpstr">
      <vt:lpstr>●変更届</vt:lpstr>
      <vt:lpstr>●付表10</vt:lpstr>
      <vt:lpstr>付表10　例</vt:lpstr>
      <vt:lpstr>●別表(法人の変更)</vt:lpstr>
      <vt:lpstr>別表（記入例）</vt:lpstr>
      <vt:lpstr>●事業所一覧　（法人の変更）</vt:lpstr>
      <vt:lpstr>事業所一覧　（記入例）</vt:lpstr>
      <vt:lpstr>別紙②</vt:lpstr>
      <vt:lpstr>別紙③</vt:lpstr>
      <vt:lpstr>別紙④</vt:lpstr>
      <vt:lpstr>【記載例】勤務形態一覧表</vt:lpstr>
      <vt:lpstr>【記載例】シフト記号表（勤務時間帯）</vt:lpstr>
      <vt:lpstr>勤務形態一覧表</vt:lpstr>
      <vt:lpstr>シフト記号表</vt:lpstr>
      <vt:lpstr>記入方法</vt:lpstr>
      <vt:lpstr>プルダウン・リスト</vt:lpstr>
      <vt:lpstr>誓約書</vt:lpstr>
      <vt:lpstr>別紙①</vt:lpstr>
      <vt:lpstr>別紙⑤</vt:lpstr>
      <vt:lpstr>ケアマネ</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【記載例】勤務形態一覧表!Print_Area</vt:lpstr>
      <vt:lpstr>●付表10!Print_Area</vt:lpstr>
      <vt:lpstr>●変更届!Print_Area</vt:lpstr>
      <vt:lpstr>シフト記号表!Print_Area</vt:lpstr>
      <vt:lpstr>記入方法!Print_Area</vt:lpstr>
      <vt:lpstr>勤務形態一覧表!Print_Area</vt:lpstr>
      <vt:lpstr>誓約書!Print_Area</vt:lpstr>
      <vt:lpstr>'付表10　例'!Print_Area</vt:lpstr>
      <vt:lpstr>別紙①!Print_Area</vt:lpstr>
      <vt:lpstr>別紙②!Print_Area</vt:lpstr>
      <vt:lpstr>【記載例】勤務形態一覧表!Print_Titles</vt:lpstr>
      <vt:lpstr>勤務形態一覧表!Print_Titles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2019-12-24T09:33:13Z</cp:lastPrinted>
  <dcterms:created xsi:type="dcterms:W3CDTF">2000-11-28T07:00:36Z</dcterms:created>
  <dcterms:modified xsi:type="dcterms:W3CDTF">2023-03-16T23:04:55Z</dcterms:modified>
</cp:coreProperties>
</file>