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6_通所介護　済\既存加算様式_R060401変更あり\"/>
    </mc:Choice>
  </mc:AlternateContent>
  <bookViews>
    <workbookView xWindow="6825" yWindow="-15" windowWidth="6840" windowHeight="3870" tabRatio="911"/>
  </bookViews>
  <sheets>
    <sheet name="（別紙22）中重度者ケア体制加算" sheetId="46" r:id="rId1"/>
    <sheet name="（別紙22ー２）別紙計算書" sheetId="47" r:id="rId2"/>
    <sheet name="（別紙23）認知症加算" sheetId="48" r:id="rId3"/>
    <sheet name="（別紙23-2）別紙計算書" sheetId="49" r:id="rId4"/>
    <sheet name="（別紙14－3）サービス提供体制強化加算" sheetId="45" r:id="rId5"/>
    <sheet name="参考計算書Ａ（有資格者の割合）" sheetId="31" r:id="rId6"/>
    <sheet name="参考計算書B（勤続年数）" sheetId="32" r:id="rId7"/>
    <sheet name="（別紙21）生活相談員配置等加算（共生型通所介護）" sheetId="50" r:id="rId8"/>
    <sheet name="勤務表の記入方法" sheetId="38" r:id="rId9"/>
    <sheet name="勤務表（参考様式１_100名まで）" sheetId="39" r:id="rId10"/>
    <sheet name="勤務表（参考様式1_1枚版）" sheetId="40" r:id="rId11"/>
    <sheet name="シフト記号表（勤務時間帯）" sheetId="41" r:id="rId12"/>
    <sheet name="プルダウン・リスト" sheetId="42" r:id="rId13"/>
    <sheet name="割引率の設定" sheetId="9" r:id="rId14"/>
  </sheets>
  <externalReferences>
    <externalReference r:id="rId15"/>
    <externalReference r:id="rId16"/>
    <externalReference r:id="rId17"/>
    <externalReference r:id="rId18"/>
  </externalReferences>
  <definedNames>
    <definedName name="【記載例】シフト記号" localSheetId="11">'シフト記号表（勤務時間帯）'!$C$6:$C$35</definedName>
    <definedName name="【記載例】シフト記号">'[1]【記載例】シフト記号表（勤務時間帯）'!$C$6:$C$35</definedName>
    <definedName name="ｋ" localSheetId="7">#REF!</definedName>
    <definedName name="ｋ">#REF!</definedName>
    <definedName name="_xlnm.Print_Area" localSheetId="4">'（別紙14－3）サービス提供体制強化加算'!$A$1:$AE$48</definedName>
    <definedName name="_xlnm.Print_Area" localSheetId="7">'（別紙21）生活相談員配置等加算（共生型通所介護）'!$A$1:$Z$30</definedName>
    <definedName name="_xlnm.Print_Area" localSheetId="0">'（別紙22）中重度者ケア体制加算'!$A$1:$Z$32</definedName>
    <definedName name="_xlnm.Print_Area" localSheetId="1">'（別紙22ー２）別紙計算書'!$A$1:$X$50</definedName>
    <definedName name="_xlnm.Print_Area" localSheetId="2">'（別紙23）認知症加算'!$A$1:$AC$37</definedName>
    <definedName name="_xlnm.Print_Area" localSheetId="3">'（別紙23-2）別紙計算書'!$A$1:$X$50</definedName>
    <definedName name="_xlnm.Print_Area" localSheetId="13">割引率の設定!$A$1:$O$41</definedName>
    <definedName name="_xlnm.Print_Area" localSheetId="9">'勤務表（参考様式１_100名まで）'!$A$1:$BF$332</definedName>
    <definedName name="_xlnm.Print_Area" localSheetId="10">'勤務表（参考様式1_1枚版）'!$A$1:$BF$71</definedName>
    <definedName name="_xlnm.Print_Area" localSheetId="8">勤務表の記入方法!$B$1:$P$85</definedName>
    <definedName name="_xlnm.Print_Area" localSheetId="5">'参考計算書Ａ（有資格者の割合）'!$A$1:$Q$52</definedName>
    <definedName name="_xlnm.Print_Area" localSheetId="6">'参考計算書B（勤続年数）'!$A$1:$Q$52</definedName>
    <definedName name="_xlnm.Print_Area">#REF!</definedName>
    <definedName name="_xlnm.Print_Titles" localSheetId="9">'勤務表（参考様式１_100名まで）'!$1:$21</definedName>
    <definedName name="_xlnm.Print_Titles" localSheetId="10">'勤務表（参考様式1_1枚版）'!$1:$21</definedName>
    <definedName name="saas">#REF!</definedName>
    <definedName name="sas">#REF!</definedName>
    <definedName name="sasa">#REF!</definedName>
    <definedName name="ssas">#REF!</definedName>
    <definedName name="サービス種別">[2]サービス種類一覧!$B$4:$B$20</definedName>
    <definedName name="サービス種類">[3]サービス種類一覧!$C$4:$C$20</definedName>
    <definedName name="サービス名" localSheetId="7">#REF!</definedName>
    <definedName name="サービス名">#REF!</definedName>
    <definedName name="サービス名称" localSheetId="7">#REF!</definedName>
    <definedName name="サービス名称">#REF!</definedName>
    <definedName name="シフト記号表">'シフト記号表（勤務時間帯）'!$C$6:$C$35</definedName>
    <definedName name="だだ" localSheetId="7">#REF!</definedName>
    <definedName name="だだ">#REF!</definedName>
    <definedName name="っっｋ" localSheetId="7">#REF!</definedName>
    <definedName name="っっｋ">#REF!</definedName>
    <definedName name="っっっっｌ" localSheetId="7">#REF!</definedName>
    <definedName name="っっっっｌ">#REF!</definedName>
    <definedName name="介護職員">プルダウン・リスト!$F$13:$F$25</definedName>
    <definedName name="確認" localSheetId="7">#REF!</definedName>
    <definedName name="確認">#REF!</definedName>
    <definedName name="看護職員">プルダウン・リスト!$E$13:$E$25</definedName>
    <definedName name="管理栄養士【栄養】">プルダウン・リスト!$H$13:$H$25</definedName>
    <definedName name="管理者">プルダウン・リスト!$C$13:$C$25</definedName>
    <definedName name="機能訓練指導員">プルダウン・リスト!$G$13:$G$25</definedName>
    <definedName name="言語聴覚士【口腔】">プルダウン・リスト!$I$13:$I$25</definedName>
    <definedName name="歯科衛生士【口腔】">プルダウン・リスト!$J$13:$J$25</definedName>
    <definedName name="種類">[4]サービス種類一覧!$A$4:$A$20</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M36" i="49" l="1"/>
  <c r="M37" i="49" s="1"/>
  <c r="F36" i="49"/>
  <c r="F37" i="49" s="1"/>
  <c r="U37" i="49" s="1"/>
  <c r="M28" i="49"/>
  <c r="M29" i="49" s="1"/>
  <c r="F28" i="49"/>
  <c r="F29" i="49" s="1"/>
  <c r="U29" i="49" s="1"/>
  <c r="R30" i="48"/>
  <c r="R20" i="48"/>
  <c r="M36" i="47"/>
  <c r="M37" i="47" s="1"/>
  <c r="F36" i="47"/>
  <c r="F37" i="47" s="1"/>
  <c r="U37" i="47" s="1"/>
  <c r="M28" i="47"/>
  <c r="M29" i="47" s="1"/>
  <c r="F28" i="47"/>
  <c r="F29" i="47" s="1"/>
  <c r="U29" i="47" s="1"/>
  <c r="AW332" i="39" l="1"/>
  <c r="AV332" i="39"/>
  <c r="AU332" i="39"/>
  <c r="AT332" i="39"/>
  <c r="AS332" i="39"/>
  <c r="AR332" i="39"/>
  <c r="AQ332" i="39"/>
  <c r="AP332" i="39"/>
  <c r="AO332" i="39"/>
  <c r="AN332" i="39"/>
  <c r="AM332" i="39"/>
  <c r="AL332" i="39"/>
  <c r="AK332" i="39"/>
  <c r="AJ332" i="39"/>
  <c r="AI332" i="39"/>
  <c r="AH332" i="39"/>
  <c r="AG332" i="39"/>
  <c r="AF332" i="39"/>
  <c r="AE332" i="39"/>
  <c r="AD332" i="39"/>
  <c r="AC332" i="39"/>
  <c r="AB332" i="39"/>
  <c r="AA332" i="39"/>
  <c r="Z332" i="39"/>
  <c r="Y332" i="39"/>
  <c r="X332" i="39"/>
  <c r="W332" i="39"/>
  <c r="V332" i="39"/>
  <c r="U332" i="39"/>
  <c r="T332" i="39"/>
  <c r="S332" i="39"/>
  <c r="AW331" i="39"/>
  <c r="AV331" i="39"/>
  <c r="AU331" i="39"/>
  <c r="AT331" i="39"/>
  <c r="AS331" i="39"/>
  <c r="AR331" i="39"/>
  <c r="AQ331" i="39"/>
  <c r="AP331" i="39"/>
  <c r="AO331" i="39"/>
  <c r="AN331" i="39"/>
  <c r="AM331" i="39"/>
  <c r="AL331" i="39"/>
  <c r="AK331" i="39"/>
  <c r="AJ331" i="39"/>
  <c r="AI331" i="39"/>
  <c r="AH331" i="39"/>
  <c r="AG331" i="39"/>
  <c r="AF331" i="39"/>
  <c r="AE331" i="39"/>
  <c r="AD331" i="39"/>
  <c r="AC331" i="39"/>
  <c r="AB331" i="39"/>
  <c r="AA331" i="39"/>
  <c r="Z331" i="39"/>
  <c r="Y331" i="39"/>
  <c r="X331" i="39"/>
  <c r="W331" i="39"/>
  <c r="V331" i="39"/>
  <c r="U331" i="39"/>
  <c r="T331" i="39"/>
  <c r="S331" i="39"/>
  <c r="AW330" i="39"/>
  <c r="AV330" i="39"/>
  <c r="AU330" i="39"/>
  <c r="AT330" i="39"/>
  <c r="AS330" i="39"/>
  <c r="AR330" i="39"/>
  <c r="AQ330" i="39"/>
  <c r="AP330" i="39"/>
  <c r="AO330" i="39"/>
  <c r="AN330" i="39"/>
  <c r="AM330" i="39"/>
  <c r="AL330" i="39"/>
  <c r="AK330" i="39"/>
  <c r="AJ330" i="39"/>
  <c r="AI330" i="39"/>
  <c r="AH330" i="39"/>
  <c r="AG330" i="39"/>
  <c r="AF330" i="39"/>
  <c r="AE330" i="39"/>
  <c r="AD330" i="39"/>
  <c r="AC330" i="39"/>
  <c r="AB330" i="39"/>
  <c r="AA330" i="39"/>
  <c r="Z330" i="39"/>
  <c r="Y330" i="39"/>
  <c r="X330" i="39"/>
  <c r="W330" i="39"/>
  <c r="V330" i="39"/>
  <c r="U330" i="39"/>
  <c r="T330" i="39"/>
  <c r="S330" i="39"/>
  <c r="AW329" i="39"/>
  <c r="AV329" i="39"/>
  <c r="AU329" i="39"/>
  <c r="AT329" i="39"/>
  <c r="AS329" i="39"/>
  <c r="AR329" i="39"/>
  <c r="AQ329" i="39"/>
  <c r="AP329" i="39"/>
  <c r="AO329" i="39"/>
  <c r="AN329" i="39"/>
  <c r="AM329" i="39"/>
  <c r="AL329" i="39"/>
  <c r="AK329" i="39"/>
  <c r="AJ329" i="39"/>
  <c r="AI329" i="39"/>
  <c r="AH329" i="39"/>
  <c r="AG329" i="39"/>
  <c r="AF329" i="39"/>
  <c r="AE329" i="39"/>
  <c r="AD329" i="39"/>
  <c r="AC329" i="39"/>
  <c r="AB329" i="39"/>
  <c r="AA329" i="39"/>
  <c r="Z329" i="39"/>
  <c r="Y329" i="39"/>
  <c r="X329" i="39"/>
  <c r="W329" i="39"/>
  <c r="V329" i="39"/>
  <c r="U329" i="39"/>
  <c r="T329" i="39"/>
  <c r="S329" i="39"/>
  <c r="AW328" i="39"/>
  <c r="AV328" i="39"/>
  <c r="AU328" i="39"/>
  <c r="AT328" i="39"/>
  <c r="AS328" i="39"/>
  <c r="AR328" i="39"/>
  <c r="AQ328" i="39"/>
  <c r="AP328" i="39"/>
  <c r="AO328" i="39"/>
  <c r="AN328" i="39"/>
  <c r="AM328" i="39"/>
  <c r="AL328" i="39"/>
  <c r="AK328" i="39"/>
  <c r="AJ328" i="39"/>
  <c r="AI328" i="39"/>
  <c r="AH328" i="39"/>
  <c r="AG328" i="39"/>
  <c r="AF328" i="39"/>
  <c r="AE328" i="39"/>
  <c r="AD328" i="39"/>
  <c r="AC328" i="39"/>
  <c r="AB328" i="39"/>
  <c r="AA328" i="39"/>
  <c r="Z328" i="39"/>
  <c r="Y328" i="39"/>
  <c r="X328" i="39"/>
  <c r="W328" i="39"/>
  <c r="V328" i="39"/>
  <c r="U328" i="39"/>
  <c r="T328" i="39"/>
  <c r="S328" i="39"/>
  <c r="AX324" i="39"/>
  <c r="AW324" i="39"/>
  <c r="AV324" i="39"/>
  <c r="AU324" i="39"/>
  <c r="AT324" i="39"/>
  <c r="AS324" i="39"/>
  <c r="AR324" i="39"/>
  <c r="AQ324" i="39"/>
  <c r="AP324" i="39"/>
  <c r="AO324" i="39"/>
  <c r="AN324" i="39"/>
  <c r="AM324" i="39"/>
  <c r="AL324" i="39"/>
  <c r="AK324" i="39"/>
  <c r="AJ324" i="39"/>
  <c r="AI324" i="39"/>
  <c r="AH324" i="39"/>
  <c r="AG324" i="39"/>
  <c r="AF324" i="39"/>
  <c r="AE324" i="39"/>
  <c r="AD324" i="39"/>
  <c r="AC324" i="39"/>
  <c r="AB324" i="39"/>
  <c r="AA324" i="39"/>
  <c r="Z324" i="39"/>
  <c r="Y324" i="39"/>
  <c r="X324" i="39"/>
  <c r="W324" i="39"/>
  <c r="V324" i="39"/>
  <c r="U324" i="39"/>
  <c r="T324" i="39"/>
  <c r="S324" i="39"/>
  <c r="AX323" i="39"/>
  <c r="AW323" i="39"/>
  <c r="AV323" i="39"/>
  <c r="AU323" i="39"/>
  <c r="AT323" i="39"/>
  <c r="AS323" i="39"/>
  <c r="AR323" i="39"/>
  <c r="AQ323" i="39"/>
  <c r="AP323" i="39"/>
  <c r="AO323" i="39"/>
  <c r="AN323" i="39"/>
  <c r="AM323" i="39"/>
  <c r="AL323" i="39"/>
  <c r="AK323" i="39"/>
  <c r="AJ323" i="39"/>
  <c r="AI323" i="39"/>
  <c r="AH323" i="39"/>
  <c r="AG323" i="39"/>
  <c r="AF323" i="39"/>
  <c r="AE323" i="39"/>
  <c r="AD323" i="39"/>
  <c r="AC323" i="39"/>
  <c r="AB323" i="39"/>
  <c r="AA323" i="39"/>
  <c r="Z323" i="39"/>
  <c r="Y323" i="39"/>
  <c r="X323" i="39"/>
  <c r="W323" i="39"/>
  <c r="V323" i="39"/>
  <c r="U323" i="39"/>
  <c r="T323" i="39"/>
  <c r="S323" i="39"/>
  <c r="S25" i="41" l="1"/>
  <c r="Q25" i="41"/>
  <c r="U25" i="41" s="1"/>
  <c r="K25" i="41"/>
  <c r="S24" i="41"/>
  <c r="Q24" i="41"/>
  <c r="U24" i="41" s="1"/>
  <c r="K24" i="41"/>
  <c r="S23" i="41"/>
  <c r="Q23" i="41"/>
  <c r="U23" i="41" s="1"/>
  <c r="K23" i="41"/>
  <c r="S22" i="41"/>
  <c r="Q22" i="41"/>
  <c r="U22" i="41" s="1"/>
  <c r="K22" i="41"/>
  <c r="S21" i="41"/>
  <c r="Q21" i="41"/>
  <c r="U21" i="41" s="1"/>
  <c r="K21" i="41"/>
  <c r="S20" i="41"/>
  <c r="Q20" i="41"/>
  <c r="U20" i="41" s="1"/>
  <c r="K20" i="41"/>
  <c r="S19" i="41"/>
  <c r="Q19" i="41"/>
  <c r="U19" i="41" s="1"/>
  <c r="K19" i="41"/>
  <c r="S18" i="41"/>
  <c r="Q18" i="41"/>
  <c r="U18" i="41" s="1"/>
  <c r="K18" i="41"/>
  <c r="S17" i="41"/>
  <c r="Q17" i="41"/>
  <c r="U17" i="41" s="1"/>
  <c r="K17" i="41"/>
  <c r="S16" i="41"/>
  <c r="Q16" i="41"/>
  <c r="U16" i="41" s="1"/>
  <c r="K16" i="41"/>
  <c r="S15" i="41"/>
  <c r="Q15" i="41"/>
  <c r="U15" i="41" s="1"/>
  <c r="K15" i="41"/>
  <c r="S14" i="41"/>
  <c r="Q14" i="41"/>
  <c r="U14" i="41" s="1"/>
  <c r="K14" i="41"/>
  <c r="S13" i="41"/>
  <c r="Q13" i="41"/>
  <c r="U13" i="41" s="1"/>
  <c r="K13" i="41"/>
  <c r="S12" i="41"/>
  <c r="Q12" i="41"/>
  <c r="U12" i="41" s="1"/>
  <c r="K12" i="41"/>
  <c r="S11" i="41"/>
  <c r="Q11" i="41"/>
  <c r="U11" i="41" s="1"/>
  <c r="K11" i="41"/>
  <c r="S10" i="41"/>
  <c r="Q10" i="41"/>
  <c r="U10" i="41" s="1"/>
  <c r="K10" i="41"/>
  <c r="S9" i="41"/>
  <c r="Q9" i="41"/>
  <c r="U9" i="41" s="1"/>
  <c r="K9" i="41"/>
  <c r="S8" i="41"/>
  <c r="Q8" i="41"/>
  <c r="U8" i="41" s="1"/>
  <c r="K8" i="41"/>
  <c r="S7" i="41"/>
  <c r="Q7" i="41"/>
  <c r="U7" i="41" s="1"/>
  <c r="K7" i="41"/>
  <c r="S6" i="41"/>
  <c r="Q6" i="41"/>
  <c r="U6" i="41" s="1"/>
  <c r="K6" i="41"/>
  <c r="AW71" i="40"/>
  <c r="AV71" i="40"/>
  <c r="AU71" i="40"/>
  <c r="AT71" i="40"/>
  <c r="AS71" i="40"/>
  <c r="AR71" i="40"/>
  <c r="AQ71" i="40"/>
  <c r="AP71" i="40"/>
  <c r="AO71" i="40"/>
  <c r="AN71" i="40"/>
  <c r="AM71" i="40"/>
  <c r="AL71" i="40"/>
  <c r="AK71" i="40"/>
  <c r="AJ71" i="40"/>
  <c r="AI71" i="40"/>
  <c r="AH71" i="40"/>
  <c r="AG71" i="40"/>
  <c r="AF71" i="40"/>
  <c r="AE71" i="40"/>
  <c r="AD71" i="40"/>
  <c r="AC71" i="40"/>
  <c r="AB71" i="40"/>
  <c r="AA71" i="40"/>
  <c r="Z71" i="40"/>
  <c r="Y71" i="40"/>
  <c r="X71" i="40"/>
  <c r="W71" i="40"/>
  <c r="V71" i="40"/>
  <c r="U71" i="40"/>
  <c r="T71" i="40"/>
  <c r="S71" i="40"/>
  <c r="AW66" i="40"/>
  <c r="AV66" i="40"/>
  <c r="AU66" i="40"/>
  <c r="AT66" i="40"/>
  <c r="AS66" i="40"/>
  <c r="AR66" i="40"/>
  <c r="AQ66" i="40"/>
  <c r="AP66" i="40"/>
  <c r="AO66" i="40"/>
  <c r="AN66" i="40"/>
  <c r="AM66" i="40"/>
  <c r="AL66" i="40"/>
  <c r="AK66" i="40"/>
  <c r="AJ66" i="40"/>
  <c r="AI66" i="40"/>
  <c r="AH66" i="40"/>
  <c r="AG66" i="40"/>
  <c r="AF66" i="40"/>
  <c r="AE66" i="40"/>
  <c r="AD66" i="40"/>
  <c r="AC66" i="40"/>
  <c r="AB66" i="40"/>
  <c r="AA66" i="40"/>
  <c r="Z66" i="40"/>
  <c r="Y66" i="40"/>
  <c r="X66" i="40"/>
  <c r="W66" i="40"/>
  <c r="V66" i="40"/>
  <c r="U66" i="40"/>
  <c r="T66" i="40"/>
  <c r="S66" i="40"/>
  <c r="AZ60" i="40"/>
  <c r="AX60" i="40"/>
  <c r="AW60" i="40"/>
  <c r="AV60" i="40"/>
  <c r="AU60" i="40"/>
  <c r="AT60" i="40"/>
  <c r="AS60" i="40"/>
  <c r="AR60" i="40"/>
  <c r="AQ60" i="40"/>
  <c r="AP60" i="40"/>
  <c r="AO60" i="40"/>
  <c r="AN60" i="40"/>
  <c r="AM60" i="40"/>
  <c r="AL60" i="40"/>
  <c r="AK60" i="40"/>
  <c r="AJ60" i="40"/>
  <c r="AI60" i="40"/>
  <c r="AH60" i="40"/>
  <c r="AG60" i="40"/>
  <c r="AF60" i="40"/>
  <c r="AE60" i="40"/>
  <c r="AD60" i="40"/>
  <c r="AC60" i="40"/>
  <c r="AB60" i="40"/>
  <c r="AA60" i="40"/>
  <c r="Z60" i="40"/>
  <c r="Y60" i="40"/>
  <c r="X60" i="40"/>
  <c r="W60" i="40"/>
  <c r="V60" i="40"/>
  <c r="U60" i="40"/>
  <c r="T60" i="40"/>
  <c r="S60" i="40"/>
  <c r="F60" i="40"/>
  <c r="AZ59" i="40"/>
  <c r="AX59" i="40"/>
  <c r="AW59" i="40"/>
  <c r="AV59" i="40"/>
  <c r="AU59" i="40"/>
  <c r="AT59" i="40"/>
  <c r="AS59" i="40"/>
  <c r="AR59" i="40"/>
  <c r="AQ59" i="40"/>
  <c r="AP59" i="40"/>
  <c r="AO59" i="40"/>
  <c r="AN59" i="40"/>
  <c r="AM59" i="40"/>
  <c r="AL59" i="40"/>
  <c r="AK59" i="40"/>
  <c r="AJ59" i="40"/>
  <c r="AI59" i="40"/>
  <c r="AH59" i="40"/>
  <c r="AG59" i="40"/>
  <c r="AF59" i="40"/>
  <c r="AE59" i="40"/>
  <c r="AD59" i="40"/>
  <c r="AC59" i="40"/>
  <c r="AB59" i="40"/>
  <c r="AA59" i="40"/>
  <c r="Z59" i="40"/>
  <c r="Y59" i="40"/>
  <c r="X59" i="40"/>
  <c r="W59" i="40"/>
  <c r="V59" i="40"/>
  <c r="U59" i="40"/>
  <c r="T59" i="40"/>
  <c r="S59" i="40"/>
  <c r="AZ57" i="40"/>
  <c r="AX57" i="40"/>
  <c r="AW57" i="40"/>
  <c r="AV57" i="40"/>
  <c r="AU57" i="40"/>
  <c r="AT57" i="40"/>
  <c r="AS57" i="40"/>
  <c r="AR57" i="40"/>
  <c r="AQ57" i="40"/>
  <c r="AP57" i="40"/>
  <c r="AO57" i="40"/>
  <c r="AN57" i="40"/>
  <c r="AM57" i="40"/>
  <c r="AL57" i="40"/>
  <c r="AK57" i="40"/>
  <c r="AJ57" i="40"/>
  <c r="AI57" i="40"/>
  <c r="AH57" i="40"/>
  <c r="AG57" i="40"/>
  <c r="AF57" i="40"/>
  <c r="AE57" i="40"/>
  <c r="AD57" i="40"/>
  <c r="AC57" i="40"/>
  <c r="AB57" i="40"/>
  <c r="AA57" i="40"/>
  <c r="Z57" i="40"/>
  <c r="Y57" i="40"/>
  <c r="X57" i="40"/>
  <c r="W57" i="40"/>
  <c r="V57" i="40"/>
  <c r="U57" i="40"/>
  <c r="T57" i="40"/>
  <c r="S57" i="40"/>
  <c r="F57" i="40"/>
  <c r="AZ56" i="40"/>
  <c r="AX56" i="40"/>
  <c r="AW56" i="40"/>
  <c r="AV56" i="40"/>
  <c r="AU56" i="40"/>
  <c r="AT56" i="40"/>
  <c r="AS56" i="40"/>
  <c r="AR56" i="40"/>
  <c r="AQ56" i="40"/>
  <c r="AP56" i="40"/>
  <c r="AO56" i="40"/>
  <c r="AN56" i="40"/>
  <c r="AM56" i="40"/>
  <c r="AL56" i="40"/>
  <c r="AK56" i="40"/>
  <c r="AJ56" i="40"/>
  <c r="AI56" i="40"/>
  <c r="AH56" i="40"/>
  <c r="AG56" i="40"/>
  <c r="AF56" i="40"/>
  <c r="AE56" i="40"/>
  <c r="AD56" i="40"/>
  <c r="AC56" i="40"/>
  <c r="AB56" i="40"/>
  <c r="AA56" i="40"/>
  <c r="Z56" i="40"/>
  <c r="Y56" i="40"/>
  <c r="X56" i="40"/>
  <c r="W56" i="40"/>
  <c r="V56" i="40"/>
  <c r="U56" i="40"/>
  <c r="T56" i="40"/>
  <c r="S56" i="40"/>
  <c r="AZ54" i="40"/>
  <c r="AX54" i="40"/>
  <c r="AW54" i="40"/>
  <c r="AV54" i="40"/>
  <c r="AU54" i="40"/>
  <c r="AT54" i="40"/>
  <c r="AS54" i="40"/>
  <c r="AR54" i="40"/>
  <c r="AQ54" i="40"/>
  <c r="AP54" i="40"/>
  <c r="AO54" i="40"/>
  <c r="AN54" i="40"/>
  <c r="AM54" i="40"/>
  <c r="AL54" i="40"/>
  <c r="AK54" i="40"/>
  <c r="AJ54" i="40"/>
  <c r="AI54" i="40"/>
  <c r="AH54" i="40"/>
  <c r="AG54" i="40"/>
  <c r="AF54" i="40"/>
  <c r="AE54" i="40"/>
  <c r="AD54" i="40"/>
  <c r="AC54" i="40"/>
  <c r="AB54" i="40"/>
  <c r="AA54" i="40"/>
  <c r="Z54" i="40"/>
  <c r="Y54" i="40"/>
  <c r="X54" i="40"/>
  <c r="W54" i="40"/>
  <c r="V54" i="40"/>
  <c r="U54" i="40"/>
  <c r="T54" i="40"/>
  <c r="S54" i="40"/>
  <c r="F54" i="40"/>
  <c r="AZ53" i="40"/>
  <c r="AX53" i="40"/>
  <c r="AW53" i="40"/>
  <c r="AV53" i="40"/>
  <c r="AU53" i="40"/>
  <c r="AT53" i="40"/>
  <c r="AS53" i="40"/>
  <c r="AR53" i="40"/>
  <c r="AQ53" i="40"/>
  <c r="AP53" i="40"/>
  <c r="AO53" i="40"/>
  <c r="AN53" i="40"/>
  <c r="AM53" i="40"/>
  <c r="AL53" i="40"/>
  <c r="AK53" i="40"/>
  <c r="AJ53" i="40"/>
  <c r="AI53" i="40"/>
  <c r="AH53" i="40"/>
  <c r="AG53" i="40"/>
  <c r="AF53" i="40"/>
  <c r="AE53" i="40"/>
  <c r="AD53" i="40"/>
  <c r="AC53" i="40"/>
  <c r="AB53" i="40"/>
  <c r="AA53" i="40"/>
  <c r="Z53" i="40"/>
  <c r="Y53" i="40"/>
  <c r="X53" i="40"/>
  <c r="W53" i="40"/>
  <c r="V53" i="40"/>
  <c r="U53" i="40"/>
  <c r="T53" i="40"/>
  <c r="S53" i="40"/>
  <c r="AZ51" i="40"/>
  <c r="AX51" i="40"/>
  <c r="AW51" i="40"/>
  <c r="AV51" i="40"/>
  <c r="AU51" i="40"/>
  <c r="AT51" i="40"/>
  <c r="AS51" i="40"/>
  <c r="AR51" i="40"/>
  <c r="AQ51" i="40"/>
  <c r="AP51" i="40"/>
  <c r="AO51" i="40"/>
  <c r="AN51" i="40"/>
  <c r="AM51" i="40"/>
  <c r="AL51" i="40"/>
  <c r="AK51" i="40"/>
  <c r="AJ51" i="40"/>
  <c r="AI51" i="40"/>
  <c r="AH51" i="40"/>
  <c r="AG51" i="40"/>
  <c r="AF51" i="40"/>
  <c r="AE51" i="40"/>
  <c r="AD51" i="40"/>
  <c r="AC51" i="40"/>
  <c r="AB51" i="40"/>
  <c r="AA51" i="40"/>
  <c r="Z51" i="40"/>
  <c r="Y51" i="40"/>
  <c r="X51" i="40"/>
  <c r="W51" i="40"/>
  <c r="V51" i="40"/>
  <c r="U51" i="40"/>
  <c r="T51" i="40"/>
  <c r="S51" i="40"/>
  <c r="F51" i="40"/>
  <c r="AZ50" i="40"/>
  <c r="AX50" i="40"/>
  <c r="AW50" i="40"/>
  <c r="AV50" i="40"/>
  <c r="AU50" i="40"/>
  <c r="AT50" i="40"/>
  <c r="AS50" i="40"/>
  <c r="AR50" i="40"/>
  <c r="AQ50" i="40"/>
  <c r="AP50" i="40"/>
  <c r="AO50" i="40"/>
  <c r="AN50" i="40"/>
  <c r="AM50" i="40"/>
  <c r="AL50" i="40"/>
  <c r="AK50" i="40"/>
  <c r="AJ50" i="40"/>
  <c r="AI50" i="40"/>
  <c r="AH50" i="40"/>
  <c r="AG50" i="40"/>
  <c r="AF50" i="40"/>
  <c r="AE50" i="40"/>
  <c r="AD50" i="40"/>
  <c r="AC50" i="40"/>
  <c r="AB50" i="40"/>
  <c r="AA50" i="40"/>
  <c r="Z50" i="40"/>
  <c r="Y50" i="40"/>
  <c r="X50" i="40"/>
  <c r="W50" i="40"/>
  <c r="V50" i="40"/>
  <c r="U50" i="40"/>
  <c r="T50" i="40"/>
  <c r="S50" i="40"/>
  <c r="AZ48" i="40"/>
  <c r="AX48" i="40"/>
  <c r="AW48" i="40"/>
  <c r="AV48" i="40"/>
  <c r="AU48" i="40"/>
  <c r="AT48" i="40"/>
  <c r="AS48" i="40"/>
  <c r="AR48" i="40"/>
  <c r="AQ48" i="40"/>
  <c r="AP48" i="40"/>
  <c r="AO48" i="40"/>
  <c r="AN48" i="40"/>
  <c r="AM48" i="40"/>
  <c r="AL48" i="40"/>
  <c r="AK48" i="40"/>
  <c r="AJ48" i="40"/>
  <c r="AI48" i="40"/>
  <c r="AH48" i="40"/>
  <c r="AG48" i="40"/>
  <c r="AF48" i="40"/>
  <c r="AE48" i="40"/>
  <c r="AD48" i="40"/>
  <c r="AC48" i="40"/>
  <c r="AB48" i="40"/>
  <c r="AA48" i="40"/>
  <c r="Z48" i="40"/>
  <c r="Y48" i="40"/>
  <c r="X48" i="40"/>
  <c r="W48" i="40"/>
  <c r="V48" i="40"/>
  <c r="U48" i="40"/>
  <c r="T48" i="40"/>
  <c r="S48" i="40"/>
  <c r="F48" i="40"/>
  <c r="AZ47" i="40"/>
  <c r="AX47" i="40"/>
  <c r="AW47" i="40"/>
  <c r="AV47" i="40"/>
  <c r="AU47" i="40"/>
  <c r="AT47" i="40"/>
  <c r="AS47" i="40"/>
  <c r="AR47" i="40"/>
  <c r="AQ47" i="40"/>
  <c r="AP47" i="40"/>
  <c r="AO47" i="40"/>
  <c r="AN47" i="40"/>
  <c r="AM47" i="40"/>
  <c r="AL47" i="40"/>
  <c r="AK47" i="40"/>
  <c r="AJ47" i="40"/>
  <c r="AI47" i="40"/>
  <c r="AH47" i="40"/>
  <c r="AG47" i="40"/>
  <c r="AF47" i="40"/>
  <c r="AE47" i="40"/>
  <c r="AD47" i="40"/>
  <c r="AC47" i="40"/>
  <c r="AB47" i="40"/>
  <c r="AA47" i="40"/>
  <c r="Z47" i="40"/>
  <c r="Y47" i="40"/>
  <c r="X47" i="40"/>
  <c r="W47" i="40"/>
  <c r="V47" i="40"/>
  <c r="U47" i="40"/>
  <c r="T47" i="40"/>
  <c r="S47" i="40"/>
  <c r="AZ45" i="40"/>
  <c r="AX45" i="40"/>
  <c r="AW45" i="40"/>
  <c r="AV45" i="40"/>
  <c r="AU45" i="40"/>
  <c r="AT45" i="40"/>
  <c r="AS45" i="40"/>
  <c r="AR45" i="40"/>
  <c r="AQ45" i="40"/>
  <c r="AP45" i="40"/>
  <c r="AO45" i="40"/>
  <c r="AN45" i="40"/>
  <c r="AM45" i="40"/>
  <c r="AL45" i="40"/>
  <c r="AK45" i="40"/>
  <c r="AJ45" i="40"/>
  <c r="AI45" i="40"/>
  <c r="AH45" i="40"/>
  <c r="AG45" i="40"/>
  <c r="AF45" i="40"/>
  <c r="AE45" i="40"/>
  <c r="AD45" i="40"/>
  <c r="AC45" i="40"/>
  <c r="AB45" i="40"/>
  <c r="AA45" i="40"/>
  <c r="Z45" i="40"/>
  <c r="Y45" i="40"/>
  <c r="X45" i="40"/>
  <c r="W45" i="40"/>
  <c r="V45" i="40"/>
  <c r="U45" i="40"/>
  <c r="T45" i="40"/>
  <c r="S45" i="40"/>
  <c r="F45" i="40"/>
  <c r="AZ44" i="40"/>
  <c r="AX44" i="40"/>
  <c r="AW44" i="40"/>
  <c r="AV44" i="40"/>
  <c r="AU44" i="40"/>
  <c r="AT44" i="40"/>
  <c r="AS44" i="40"/>
  <c r="AR44" i="40"/>
  <c r="AQ44" i="40"/>
  <c r="AP44" i="40"/>
  <c r="AO44" i="40"/>
  <c r="AN44" i="40"/>
  <c r="AM44" i="40"/>
  <c r="AL44" i="40"/>
  <c r="AK44" i="40"/>
  <c r="AJ44" i="40"/>
  <c r="AI44" i="40"/>
  <c r="AH44" i="40"/>
  <c r="AG44" i="40"/>
  <c r="AF44" i="40"/>
  <c r="AE44" i="40"/>
  <c r="AD44" i="40"/>
  <c r="AC44" i="40"/>
  <c r="AB44" i="40"/>
  <c r="AA44" i="40"/>
  <c r="Z44" i="40"/>
  <c r="Y44" i="40"/>
  <c r="X44" i="40"/>
  <c r="W44" i="40"/>
  <c r="V44" i="40"/>
  <c r="U44" i="40"/>
  <c r="T44" i="40"/>
  <c r="S44" i="40"/>
  <c r="AZ42" i="40"/>
  <c r="AX42" i="40"/>
  <c r="AW42" i="40"/>
  <c r="AV42" i="40"/>
  <c r="AU42" i="40"/>
  <c r="AT42" i="40"/>
  <c r="AS42" i="40"/>
  <c r="AR42" i="40"/>
  <c r="AQ42" i="40"/>
  <c r="AP42" i="40"/>
  <c r="AO42" i="40"/>
  <c r="AN42" i="40"/>
  <c r="AM42" i="40"/>
  <c r="AL42" i="40"/>
  <c r="AK42" i="40"/>
  <c r="AJ42" i="40"/>
  <c r="AI42" i="40"/>
  <c r="AH42" i="40"/>
  <c r="AG42" i="40"/>
  <c r="AF42" i="40"/>
  <c r="AE42" i="40"/>
  <c r="AD42" i="40"/>
  <c r="AC42" i="40"/>
  <c r="AB42" i="40"/>
  <c r="AA42" i="40"/>
  <c r="Z42" i="40"/>
  <c r="Y42" i="40"/>
  <c r="X42" i="40"/>
  <c r="W42" i="40"/>
  <c r="V42" i="40"/>
  <c r="U42" i="40"/>
  <c r="T42" i="40"/>
  <c r="S42" i="40"/>
  <c r="F42" i="40"/>
  <c r="AZ41" i="40"/>
  <c r="AX41" i="40"/>
  <c r="AW41" i="40"/>
  <c r="AV41" i="40"/>
  <c r="AU41" i="40"/>
  <c r="AT41" i="40"/>
  <c r="AS41" i="40"/>
  <c r="AR41" i="40"/>
  <c r="AQ41" i="40"/>
  <c r="AP41" i="40"/>
  <c r="AO41" i="40"/>
  <c r="AN41" i="40"/>
  <c r="AM41" i="40"/>
  <c r="AL41" i="40"/>
  <c r="AK41" i="40"/>
  <c r="AJ41" i="40"/>
  <c r="AI41" i="40"/>
  <c r="AH41" i="40"/>
  <c r="AG41" i="40"/>
  <c r="AF41" i="40"/>
  <c r="AE41" i="40"/>
  <c r="AD41" i="40"/>
  <c r="AC41" i="40"/>
  <c r="AB41" i="40"/>
  <c r="AA41" i="40"/>
  <c r="Z41" i="40"/>
  <c r="Y41" i="40"/>
  <c r="X41" i="40"/>
  <c r="W41" i="40"/>
  <c r="V41" i="40"/>
  <c r="U41" i="40"/>
  <c r="T41" i="40"/>
  <c r="S41" i="40"/>
  <c r="AZ39" i="40"/>
  <c r="AX39" i="40"/>
  <c r="AW39" i="40"/>
  <c r="AV39" i="40"/>
  <c r="AU39" i="40"/>
  <c r="AT39" i="40"/>
  <c r="AS39" i="40"/>
  <c r="AR39" i="40"/>
  <c r="AQ39" i="40"/>
  <c r="AP39" i="40"/>
  <c r="AO39" i="40"/>
  <c r="AN39" i="40"/>
  <c r="AM39" i="40"/>
  <c r="AL39" i="40"/>
  <c r="AK39" i="40"/>
  <c r="AJ39" i="40"/>
  <c r="AI39" i="40"/>
  <c r="AH39" i="40"/>
  <c r="AG39" i="40"/>
  <c r="AF39" i="40"/>
  <c r="AE39" i="40"/>
  <c r="AD39" i="40"/>
  <c r="AC39" i="40"/>
  <c r="AB39" i="40"/>
  <c r="AA39" i="40"/>
  <c r="Z39" i="40"/>
  <c r="Y39" i="40"/>
  <c r="X39" i="40"/>
  <c r="W39" i="40"/>
  <c r="V39" i="40"/>
  <c r="U39" i="40"/>
  <c r="T39" i="40"/>
  <c r="S39" i="40"/>
  <c r="F39" i="40"/>
  <c r="AZ38" i="40"/>
  <c r="AX38" i="40"/>
  <c r="AW38" i="40"/>
  <c r="AV38" i="40"/>
  <c r="AU38" i="40"/>
  <c r="AT38" i="40"/>
  <c r="AS38" i="40"/>
  <c r="AR38" i="40"/>
  <c r="AQ38" i="40"/>
  <c r="AP38" i="40"/>
  <c r="AO38" i="40"/>
  <c r="AN38" i="40"/>
  <c r="AM38" i="40"/>
  <c r="AL38" i="40"/>
  <c r="AK38" i="40"/>
  <c r="AJ38" i="40"/>
  <c r="AI38" i="40"/>
  <c r="AH38" i="40"/>
  <c r="AG38" i="40"/>
  <c r="AF38" i="40"/>
  <c r="AE38" i="40"/>
  <c r="AD38" i="40"/>
  <c r="AC38" i="40"/>
  <c r="AB38" i="40"/>
  <c r="AA38" i="40"/>
  <c r="Z38" i="40"/>
  <c r="Y38" i="40"/>
  <c r="X38" i="40"/>
  <c r="W38" i="40"/>
  <c r="V38" i="40"/>
  <c r="U38" i="40"/>
  <c r="T38" i="40"/>
  <c r="S38" i="40"/>
  <c r="AZ36" i="40"/>
  <c r="AX36" i="40"/>
  <c r="AW36" i="40"/>
  <c r="AV36" i="40"/>
  <c r="AU36" i="40"/>
  <c r="AT36" i="40"/>
  <c r="AS36" i="40"/>
  <c r="AR36" i="40"/>
  <c r="AQ36" i="40"/>
  <c r="AP36" i="40"/>
  <c r="AO36" i="40"/>
  <c r="AN36" i="40"/>
  <c r="AM36" i="40"/>
  <c r="AL36" i="40"/>
  <c r="AK36" i="40"/>
  <c r="AJ36" i="40"/>
  <c r="AI36" i="40"/>
  <c r="AH36" i="40"/>
  <c r="AG36" i="40"/>
  <c r="AF36" i="40"/>
  <c r="AE36" i="40"/>
  <c r="AD36" i="40"/>
  <c r="AC36" i="40"/>
  <c r="AB36" i="40"/>
  <c r="AA36" i="40"/>
  <c r="Z36" i="40"/>
  <c r="Y36" i="40"/>
  <c r="X36" i="40"/>
  <c r="W36" i="40"/>
  <c r="V36" i="40"/>
  <c r="U36" i="40"/>
  <c r="T36" i="40"/>
  <c r="S36" i="40"/>
  <c r="F36" i="40"/>
  <c r="AZ35" i="40"/>
  <c r="AX35" i="40"/>
  <c r="AW35" i="40"/>
  <c r="AV35" i="40"/>
  <c r="AU35" i="40"/>
  <c r="AT35" i="40"/>
  <c r="AS35" i="40"/>
  <c r="AR35" i="40"/>
  <c r="AQ35" i="40"/>
  <c r="AP35" i="40"/>
  <c r="AO35" i="40"/>
  <c r="AN35" i="40"/>
  <c r="AM35" i="40"/>
  <c r="AL35" i="40"/>
  <c r="AK35" i="40"/>
  <c r="AJ35" i="40"/>
  <c r="AI35" i="40"/>
  <c r="AH35" i="40"/>
  <c r="AG35" i="40"/>
  <c r="AF35" i="40"/>
  <c r="AE35" i="40"/>
  <c r="AD35" i="40"/>
  <c r="AC35" i="40"/>
  <c r="AB35" i="40"/>
  <c r="AA35" i="40"/>
  <c r="Z35" i="40"/>
  <c r="Y35" i="40"/>
  <c r="X35" i="40"/>
  <c r="W35" i="40"/>
  <c r="V35" i="40"/>
  <c r="U35" i="40"/>
  <c r="T35" i="40"/>
  <c r="S35" i="40"/>
  <c r="AZ33" i="40"/>
  <c r="AX33" i="40"/>
  <c r="AW33" i="40"/>
  <c r="AV33" i="40"/>
  <c r="AU33" i="40"/>
  <c r="AT33" i="40"/>
  <c r="AS33" i="40"/>
  <c r="AR33" i="40"/>
  <c r="AQ33" i="40"/>
  <c r="AP33" i="40"/>
  <c r="AO33" i="40"/>
  <c r="AN33" i="40"/>
  <c r="AM33" i="40"/>
  <c r="AL33" i="40"/>
  <c r="AK33" i="40"/>
  <c r="AJ33" i="40"/>
  <c r="AI33" i="40"/>
  <c r="AH33" i="40"/>
  <c r="AG33" i="40"/>
  <c r="AF33" i="40"/>
  <c r="AE33" i="40"/>
  <c r="AD33" i="40"/>
  <c r="AC33" i="40"/>
  <c r="AB33" i="40"/>
  <c r="AA33" i="40"/>
  <c r="Z33" i="40"/>
  <c r="Y33" i="40"/>
  <c r="X33" i="40"/>
  <c r="W33" i="40"/>
  <c r="V33" i="40"/>
  <c r="U33" i="40"/>
  <c r="T33" i="40"/>
  <c r="S33" i="40"/>
  <c r="F33" i="40"/>
  <c r="AZ32" i="40"/>
  <c r="AX32" i="40"/>
  <c r="AW32" i="40"/>
  <c r="AV32" i="40"/>
  <c r="AU32" i="40"/>
  <c r="AT32" i="40"/>
  <c r="AS32" i="40"/>
  <c r="AR32" i="40"/>
  <c r="AQ32" i="40"/>
  <c r="AP32" i="40"/>
  <c r="AO32" i="40"/>
  <c r="AN32" i="40"/>
  <c r="AM32" i="40"/>
  <c r="AL32" i="40"/>
  <c r="AK32" i="40"/>
  <c r="AJ32" i="40"/>
  <c r="AI32" i="40"/>
  <c r="AH32" i="40"/>
  <c r="AG32" i="40"/>
  <c r="AF32" i="40"/>
  <c r="AE32" i="40"/>
  <c r="AD32" i="40"/>
  <c r="AC32" i="40"/>
  <c r="AB32" i="40"/>
  <c r="AA32" i="40"/>
  <c r="Z32" i="40"/>
  <c r="Y32" i="40"/>
  <c r="X32" i="40"/>
  <c r="W32" i="40"/>
  <c r="V32" i="40"/>
  <c r="U32" i="40"/>
  <c r="T32" i="40"/>
  <c r="S32" i="40"/>
  <c r="AZ30" i="40"/>
  <c r="AX30" i="40"/>
  <c r="AW30" i="40"/>
  <c r="AV30" i="40"/>
  <c r="AU30" i="40"/>
  <c r="AT30" i="40"/>
  <c r="AS30" i="40"/>
  <c r="AR30" i="40"/>
  <c r="AQ30" i="40"/>
  <c r="AP30" i="40"/>
  <c r="AO30" i="40"/>
  <c r="AN30" i="40"/>
  <c r="AM30" i="40"/>
  <c r="AL30" i="40"/>
  <c r="AK30" i="40"/>
  <c r="AJ30" i="40"/>
  <c r="AI30" i="40"/>
  <c r="AH30" i="40"/>
  <c r="AG30" i="40"/>
  <c r="AF30" i="40"/>
  <c r="AE30" i="40"/>
  <c r="AD30" i="40"/>
  <c r="AC30" i="40"/>
  <c r="AB30" i="40"/>
  <c r="AA30" i="40"/>
  <c r="Z30" i="40"/>
  <c r="Y30" i="40"/>
  <c r="X30" i="40"/>
  <c r="W30" i="40"/>
  <c r="V30" i="40"/>
  <c r="U30" i="40"/>
  <c r="T30" i="40"/>
  <c r="S30" i="40"/>
  <c r="F30" i="40"/>
  <c r="AZ29" i="40"/>
  <c r="AX29" i="40"/>
  <c r="AW29" i="40"/>
  <c r="AV29" i="40"/>
  <c r="AU29" i="40"/>
  <c r="AT29" i="40"/>
  <c r="AS29"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AZ27" i="40"/>
  <c r="AX27" i="40"/>
  <c r="AW27" i="40"/>
  <c r="AV27" i="40"/>
  <c r="AU27" i="40"/>
  <c r="AT27" i="40"/>
  <c r="AS27" i="40"/>
  <c r="AR27" i="40"/>
  <c r="AQ27" i="40"/>
  <c r="AP27" i="40"/>
  <c r="AO27" i="40"/>
  <c r="AN27" i="40"/>
  <c r="AM27" i="40"/>
  <c r="AL27" i="40"/>
  <c r="AK27" i="40"/>
  <c r="AJ27" i="40"/>
  <c r="AI27" i="40"/>
  <c r="AH27" i="40"/>
  <c r="AG27" i="40"/>
  <c r="AF27" i="40"/>
  <c r="AE27" i="40"/>
  <c r="AD27" i="40"/>
  <c r="AC27" i="40"/>
  <c r="AB27" i="40"/>
  <c r="AA27" i="40"/>
  <c r="Z27" i="40"/>
  <c r="Y27" i="40"/>
  <c r="X27" i="40"/>
  <c r="W27" i="40"/>
  <c r="V27" i="40"/>
  <c r="U27" i="40"/>
  <c r="T27" i="40"/>
  <c r="S27" i="40"/>
  <c r="F27" i="40"/>
  <c r="AZ26" i="40"/>
  <c r="AX26" i="40"/>
  <c r="AW26" i="40"/>
  <c r="AV26" i="40"/>
  <c r="AU26" i="40"/>
  <c r="AT26" i="40"/>
  <c r="AS26" i="40"/>
  <c r="AR26" i="40"/>
  <c r="AQ26" i="40"/>
  <c r="AP26" i="40"/>
  <c r="AO26" i="40"/>
  <c r="AN26" i="40"/>
  <c r="AM26" i="40"/>
  <c r="AL26" i="40"/>
  <c r="AK26" i="40"/>
  <c r="AJ26" i="40"/>
  <c r="AI26" i="40"/>
  <c r="AH26" i="40"/>
  <c r="AG26" i="40"/>
  <c r="AF26" i="40"/>
  <c r="AE26" i="40"/>
  <c r="AD26" i="40"/>
  <c r="AC26" i="40"/>
  <c r="AB26" i="40"/>
  <c r="AA26" i="40"/>
  <c r="Z26" i="40"/>
  <c r="Y26" i="40"/>
  <c r="X26" i="40"/>
  <c r="W26" i="40"/>
  <c r="V26" i="40"/>
  <c r="U26" i="40"/>
  <c r="T26" i="40"/>
  <c r="S26" i="40"/>
  <c r="B25" i="40"/>
  <c r="B28" i="40" s="1"/>
  <c r="B31" i="40" s="1"/>
  <c r="B34" i="40" s="1"/>
  <c r="B37" i="40" s="1"/>
  <c r="B40" i="40" s="1"/>
  <c r="B43" i="40" s="1"/>
  <c r="B46" i="40" s="1"/>
  <c r="B49" i="40" s="1"/>
  <c r="B52" i="40" s="1"/>
  <c r="B55" i="40" s="1"/>
  <c r="B58" i="40" s="1"/>
  <c r="AZ24" i="40"/>
  <c r="AX24" i="40"/>
  <c r="AW24" i="40"/>
  <c r="AV24" i="40"/>
  <c r="AU24" i="40"/>
  <c r="AT24" i="40"/>
  <c r="AS24" i="40"/>
  <c r="AR24" i="40"/>
  <c r="AQ24" i="40"/>
  <c r="AP24" i="40"/>
  <c r="AO24" i="40"/>
  <c r="AN24" i="40"/>
  <c r="AM24" i="40"/>
  <c r="AL24" i="40"/>
  <c r="AK24" i="40"/>
  <c r="AJ24" i="40"/>
  <c r="AI24" i="40"/>
  <c r="AH24" i="40"/>
  <c r="AG24" i="40"/>
  <c r="AF24" i="40"/>
  <c r="AE24" i="40"/>
  <c r="AD24" i="40"/>
  <c r="AC24" i="40"/>
  <c r="AB24" i="40"/>
  <c r="AA24" i="40"/>
  <c r="Z24" i="40"/>
  <c r="Y24" i="40"/>
  <c r="X24" i="40"/>
  <c r="W24" i="40"/>
  <c r="V24" i="40"/>
  <c r="U24" i="40"/>
  <c r="T24" i="40"/>
  <c r="S24" i="40"/>
  <c r="F24" i="40"/>
  <c r="AZ23" i="40"/>
  <c r="AX23" i="40"/>
  <c r="AW23" i="40"/>
  <c r="AV23" i="40"/>
  <c r="AU23" i="40"/>
  <c r="AT23" i="40"/>
  <c r="AS23" i="40"/>
  <c r="AR23" i="40"/>
  <c r="AQ23" i="40"/>
  <c r="AP23" i="40"/>
  <c r="AO23" i="40"/>
  <c r="AN23" i="40"/>
  <c r="AM23" i="40"/>
  <c r="AL23" i="40"/>
  <c r="AK23" i="40"/>
  <c r="AJ23" i="40"/>
  <c r="AI23" i="40"/>
  <c r="AH23" i="40"/>
  <c r="AG23" i="40"/>
  <c r="AF23" i="40"/>
  <c r="AE23" i="40"/>
  <c r="AD23" i="40"/>
  <c r="AC23" i="40"/>
  <c r="AB23" i="40"/>
  <c r="AA23" i="40"/>
  <c r="Z23" i="40"/>
  <c r="Y23" i="40"/>
  <c r="X23" i="40"/>
  <c r="W23" i="40"/>
  <c r="V23" i="40"/>
  <c r="U23" i="40"/>
  <c r="T23" i="40"/>
  <c r="S23" i="40"/>
  <c r="AV20" i="40"/>
  <c r="AV21" i="40" s="1"/>
  <c r="AW19" i="40"/>
  <c r="AW20" i="40" s="1"/>
  <c r="AW21" i="40" s="1"/>
  <c r="AV19" i="40"/>
  <c r="AU19" i="40"/>
  <c r="AU20" i="40" s="1"/>
  <c r="AU21" i="40" s="1"/>
  <c r="AX17" i="40"/>
  <c r="BC14" i="40"/>
  <c r="AC2" i="40"/>
  <c r="AS20" i="40" s="1"/>
  <c r="AS21" i="40" s="1"/>
  <c r="AW327" i="39"/>
  <c r="AV327" i="39"/>
  <c r="AU327" i="39"/>
  <c r="AT327" i="39"/>
  <c r="AS327" i="39"/>
  <c r="AR327" i="39"/>
  <c r="AQ327" i="39"/>
  <c r="AP327" i="39"/>
  <c r="AO327" i="39"/>
  <c r="AN327" i="39"/>
  <c r="AM327" i="39"/>
  <c r="AL327" i="39"/>
  <c r="AK327" i="39"/>
  <c r="AJ327" i="39"/>
  <c r="AI327" i="39"/>
  <c r="AH327" i="39"/>
  <c r="AG327" i="39"/>
  <c r="AF327" i="39"/>
  <c r="AE327" i="39"/>
  <c r="AD327" i="39"/>
  <c r="AC327" i="39"/>
  <c r="AB327" i="39"/>
  <c r="AA327" i="39"/>
  <c r="Z327" i="39"/>
  <c r="Y327" i="39"/>
  <c r="X327" i="39"/>
  <c r="W327" i="39"/>
  <c r="V327" i="39"/>
  <c r="U327" i="39"/>
  <c r="T327" i="39"/>
  <c r="S327" i="39"/>
  <c r="AZ321" i="39"/>
  <c r="AX321" i="39"/>
  <c r="AW321" i="39"/>
  <c r="AV321" i="39"/>
  <c r="AU321" i="39"/>
  <c r="AT321" i="39"/>
  <c r="AS321" i="39"/>
  <c r="AR321" i="39"/>
  <c r="AQ321" i="39"/>
  <c r="AP321" i="39"/>
  <c r="AO321" i="39"/>
  <c r="AN321" i="39"/>
  <c r="AM321" i="39"/>
  <c r="AL321" i="39"/>
  <c r="AK321" i="39"/>
  <c r="AJ321" i="39"/>
  <c r="AI321" i="39"/>
  <c r="AH321" i="39"/>
  <c r="AG321" i="39"/>
  <c r="AF321" i="39"/>
  <c r="AE321" i="39"/>
  <c r="AD321" i="39"/>
  <c r="AC321" i="39"/>
  <c r="AB321" i="39"/>
  <c r="AA321" i="39"/>
  <c r="Z321" i="39"/>
  <c r="Y321" i="39"/>
  <c r="X321" i="39"/>
  <c r="W321" i="39"/>
  <c r="V321" i="39"/>
  <c r="U321" i="39"/>
  <c r="T321" i="39"/>
  <c r="S321" i="39"/>
  <c r="F321" i="39"/>
  <c r="AZ320" i="39"/>
  <c r="AX320" i="39"/>
  <c r="AW320" i="39"/>
  <c r="AV320" i="39"/>
  <c r="AU320" i="39"/>
  <c r="AT320" i="39"/>
  <c r="AS320" i="39"/>
  <c r="AR320" i="39"/>
  <c r="AQ320" i="39"/>
  <c r="AP320" i="39"/>
  <c r="AO320" i="39"/>
  <c r="AN320" i="39"/>
  <c r="AM320" i="39"/>
  <c r="AL320" i="39"/>
  <c r="AK320" i="39"/>
  <c r="AJ320" i="39"/>
  <c r="AI320" i="39"/>
  <c r="AH320" i="39"/>
  <c r="AG320" i="39"/>
  <c r="AF320" i="39"/>
  <c r="AE320" i="39"/>
  <c r="AD320" i="39"/>
  <c r="AC320" i="39"/>
  <c r="AB320" i="39"/>
  <c r="AA320" i="39"/>
  <c r="Z320" i="39"/>
  <c r="Y320" i="39"/>
  <c r="X320" i="39"/>
  <c r="W320" i="39"/>
  <c r="V320" i="39"/>
  <c r="U320" i="39"/>
  <c r="T320" i="39"/>
  <c r="S320" i="39"/>
  <c r="AZ318" i="39"/>
  <c r="AX318" i="39"/>
  <c r="AW318" i="39"/>
  <c r="AV318" i="39"/>
  <c r="AU318" i="39"/>
  <c r="AT318" i="39"/>
  <c r="AS318" i="39"/>
  <c r="AR318" i="39"/>
  <c r="AQ318" i="39"/>
  <c r="AP318" i="39"/>
  <c r="AO318" i="39"/>
  <c r="AN318" i="39"/>
  <c r="AM318" i="39"/>
  <c r="AL318" i="39"/>
  <c r="AK318" i="39"/>
  <c r="AJ318" i="39"/>
  <c r="AI318" i="39"/>
  <c r="AH318" i="39"/>
  <c r="AG318" i="39"/>
  <c r="AF318" i="39"/>
  <c r="AE318" i="39"/>
  <c r="AD318" i="39"/>
  <c r="AC318" i="39"/>
  <c r="AB318" i="39"/>
  <c r="AA318" i="39"/>
  <c r="Z318" i="39"/>
  <c r="Y318" i="39"/>
  <c r="X318" i="39"/>
  <c r="W318" i="39"/>
  <c r="V318" i="39"/>
  <c r="U318" i="39"/>
  <c r="T318" i="39"/>
  <c r="S318" i="39"/>
  <c r="F318" i="39"/>
  <c r="AZ317" i="39"/>
  <c r="AX317" i="39"/>
  <c r="AW317" i="39"/>
  <c r="AV317" i="39"/>
  <c r="AU317" i="39"/>
  <c r="AT317" i="39"/>
  <c r="AS317" i="39"/>
  <c r="AR317" i="39"/>
  <c r="AQ317" i="39"/>
  <c r="AP317" i="39"/>
  <c r="AO317" i="39"/>
  <c r="AN317" i="39"/>
  <c r="AM317" i="39"/>
  <c r="AL317" i="39"/>
  <c r="AK317" i="39"/>
  <c r="AJ317" i="39"/>
  <c r="AI317" i="39"/>
  <c r="AH317" i="39"/>
  <c r="AG317" i="39"/>
  <c r="AF317" i="39"/>
  <c r="AE317" i="39"/>
  <c r="AD317" i="39"/>
  <c r="AC317" i="39"/>
  <c r="AB317" i="39"/>
  <c r="AA317" i="39"/>
  <c r="Z317" i="39"/>
  <c r="Y317" i="39"/>
  <c r="X317" i="39"/>
  <c r="W317" i="39"/>
  <c r="V317" i="39"/>
  <c r="U317" i="39"/>
  <c r="T317" i="39"/>
  <c r="S317" i="39"/>
  <c r="AZ315" i="39"/>
  <c r="AX315" i="39"/>
  <c r="AW315" i="39"/>
  <c r="AV315" i="39"/>
  <c r="AU315" i="39"/>
  <c r="AT315" i="39"/>
  <c r="AS315" i="39"/>
  <c r="AR315" i="39"/>
  <c r="AQ315" i="39"/>
  <c r="AP315" i="39"/>
  <c r="AO315" i="39"/>
  <c r="AN315" i="39"/>
  <c r="AM315" i="39"/>
  <c r="AL315" i="39"/>
  <c r="AK315" i="39"/>
  <c r="AJ315" i="39"/>
  <c r="AI315" i="39"/>
  <c r="AH315" i="39"/>
  <c r="AG315" i="39"/>
  <c r="AF315" i="39"/>
  <c r="AE315" i="39"/>
  <c r="AD315" i="39"/>
  <c r="AC315" i="39"/>
  <c r="AB315" i="39"/>
  <c r="AA315" i="39"/>
  <c r="Z315" i="39"/>
  <c r="Y315" i="39"/>
  <c r="X315" i="39"/>
  <c r="W315" i="39"/>
  <c r="V315" i="39"/>
  <c r="U315" i="39"/>
  <c r="T315" i="39"/>
  <c r="S315" i="39"/>
  <c r="F315" i="39"/>
  <c r="AZ314" i="39"/>
  <c r="AX314" i="39"/>
  <c r="AW314" i="39"/>
  <c r="AV314" i="39"/>
  <c r="AU314" i="39"/>
  <c r="AT314" i="39"/>
  <c r="AS314" i="39"/>
  <c r="AR314" i="39"/>
  <c r="AQ314" i="39"/>
  <c r="AP314" i="39"/>
  <c r="AO314" i="39"/>
  <c r="AN314" i="39"/>
  <c r="AM314" i="39"/>
  <c r="AL314" i="39"/>
  <c r="AK314" i="39"/>
  <c r="AJ314" i="39"/>
  <c r="AI314" i="39"/>
  <c r="AH314" i="39"/>
  <c r="AG314" i="39"/>
  <c r="AF314" i="39"/>
  <c r="AE314" i="39"/>
  <c r="AD314" i="39"/>
  <c r="AC314" i="39"/>
  <c r="AB314" i="39"/>
  <c r="AA314" i="39"/>
  <c r="Z314" i="39"/>
  <c r="Y314" i="39"/>
  <c r="X314" i="39"/>
  <c r="W314" i="39"/>
  <c r="V314" i="39"/>
  <c r="U314" i="39"/>
  <c r="T314" i="39"/>
  <c r="S314" i="39"/>
  <c r="AZ312" i="39"/>
  <c r="AX312" i="39"/>
  <c r="AW312" i="39"/>
  <c r="AV312" i="39"/>
  <c r="AU312" i="39"/>
  <c r="AT312" i="39"/>
  <c r="AS312" i="39"/>
  <c r="AR312" i="39"/>
  <c r="AQ312" i="39"/>
  <c r="AP312" i="39"/>
  <c r="AO312" i="39"/>
  <c r="AN312" i="39"/>
  <c r="AM312" i="39"/>
  <c r="AL312" i="39"/>
  <c r="AK312" i="39"/>
  <c r="AJ312" i="39"/>
  <c r="AI312" i="39"/>
  <c r="AH312" i="39"/>
  <c r="AG312" i="39"/>
  <c r="AF312" i="39"/>
  <c r="AE312" i="39"/>
  <c r="AD312" i="39"/>
  <c r="AC312" i="39"/>
  <c r="AB312" i="39"/>
  <c r="AA312" i="39"/>
  <c r="Z312" i="39"/>
  <c r="Y312" i="39"/>
  <c r="X312" i="39"/>
  <c r="W312" i="39"/>
  <c r="V312" i="39"/>
  <c r="U312" i="39"/>
  <c r="T312" i="39"/>
  <c r="S312" i="39"/>
  <c r="F312" i="39"/>
  <c r="AZ311" i="39"/>
  <c r="AX311" i="39"/>
  <c r="AW311" i="39"/>
  <c r="AV311" i="39"/>
  <c r="AU311" i="39"/>
  <c r="AT311" i="39"/>
  <c r="AS311" i="39"/>
  <c r="AR311" i="39"/>
  <c r="AQ311" i="39"/>
  <c r="AP311" i="39"/>
  <c r="AO311" i="39"/>
  <c r="AN311" i="39"/>
  <c r="AM311" i="39"/>
  <c r="AL311" i="39"/>
  <c r="AK311" i="39"/>
  <c r="AJ311" i="39"/>
  <c r="AI311" i="39"/>
  <c r="AH311" i="39"/>
  <c r="AG311" i="39"/>
  <c r="AF311" i="39"/>
  <c r="AE311" i="39"/>
  <c r="AD311" i="39"/>
  <c r="AC311" i="39"/>
  <c r="AB311" i="39"/>
  <c r="AA311" i="39"/>
  <c r="Z311" i="39"/>
  <c r="Y311" i="39"/>
  <c r="X311" i="39"/>
  <c r="W311" i="39"/>
  <c r="V311" i="39"/>
  <c r="U311" i="39"/>
  <c r="T311" i="39"/>
  <c r="S311" i="39"/>
  <c r="AZ309" i="39"/>
  <c r="AX309" i="39"/>
  <c r="AW309" i="39"/>
  <c r="AV309" i="39"/>
  <c r="AU309" i="39"/>
  <c r="AT309" i="39"/>
  <c r="AS309" i="39"/>
  <c r="AR309" i="39"/>
  <c r="AQ309" i="39"/>
  <c r="AP309" i="39"/>
  <c r="AO309" i="39"/>
  <c r="AN309" i="39"/>
  <c r="AM309" i="39"/>
  <c r="AL309" i="39"/>
  <c r="AK309" i="39"/>
  <c r="AJ309" i="39"/>
  <c r="AI309" i="39"/>
  <c r="AH309" i="39"/>
  <c r="AG309" i="39"/>
  <c r="AF309" i="39"/>
  <c r="AE309" i="39"/>
  <c r="AD309" i="39"/>
  <c r="AC309" i="39"/>
  <c r="AB309" i="39"/>
  <c r="AA309" i="39"/>
  <c r="Z309" i="39"/>
  <c r="Y309" i="39"/>
  <c r="X309" i="39"/>
  <c r="W309" i="39"/>
  <c r="V309" i="39"/>
  <c r="U309" i="39"/>
  <c r="T309" i="39"/>
  <c r="S309" i="39"/>
  <c r="F309" i="39"/>
  <c r="AZ308" i="39"/>
  <c r="AX308" i="39"/>
  <c r="AW308" i="39"/>
  <c r="AV308" i="39"/>
  <c r="AU308" i="39"/>
  <c r="AT308" i="39"/>
  <c r="AS308" i="39"/>
  <c r="AR308" i="39"/>
  <c r="AQ308" i="39"/>
  <c r="AP308" i="39"/>
  <c r="AO308" i="39"/>
  <c r="AN308" i="39"/>
  <c r="AM308" i="39"/>
  <c r="AL308" i="39"/>
  <c r="AK308" i="39"/>
  <c r="AJ308" i="39"/>
  <c r="AI308" i="39"/>
  <c r="AH308" i="39"/>
  <c r="AG308" i="39"/>
  <c r="AF308" i="39"/>
  <c r="AE308" i="39"/>
  <c r="AD308" i="39"/>
  <c r="AC308" i="39"/>
  <c r="AB308" i="39"/>
  <c r="AA308" i="39"/>
  <c r="Z308" i="39"/>
  <c r="Y308" i="39"/>
  <c r="X308" i="39"/>
  <c r="W308" i="39"/>
  <c r="V308" i="39"/>
  <c r="U308" i="39"/>
  <c r="T308" i="39"/>
  <c r="S308" i="39"/>
  <c r="AZ306" i="39"/>
  <c r="AX306" i="39"/>
  <c r="AW306" i="39"/>
  <c r="AV306" i="39"/>
  <c r="AU306" i="39"/>
  <c r="AT306" i="39"/>
  <c r="AS306" i="39"/>
  <c r="AR306" i="39"/>
  <c r="AQ306" i="39"/>
  <c r="AP306" i="39"/>
  <c r="AO306" i="39"/>
  <c r="AN306" i="39"/>
  <c r="AM306" i="39"/>
  <c r="AL306" i="39"/>
  <c r="AK306" i="39"/>
  <c r="AJ306" i="39"/>
  <c r="AI306" i="39"/>
  <c r="AH306" i="39"/>
  <c r="AG306" i="39"/>
  <c r="AF306" i="39"/>
  <c r="AE306" i="39"/>
  <c r="AD306" i="39"/>
  <c r="AC306" i="39"/>
  <c r="AB306" i="39"/>
  <c r="AA306" i="39"/>
  <c r="Z306" i="39"/>
  <c r="Y306" i="39"/>
  <c r="X306" i="39"/>
  <c r="W306" i="39"/>
  <c r="V306" i="39"/>
  <c r="U306" i="39"/>
  <c r="T306" i="39"/>
  <c r="S306" i="39"/>
  <c r="F306" i="39"/>
  <c r="AZ305" i="39"/>
  <c r="AX305" i="39"/>
  <c r="AW305" i="39"/>
  <c r="AV305" i="39"/>
  <c r="AU305" i="39"/>
  <c r="AT305" i="39"/>
  <c r="AS305" i="39"/>
  <c r="AR305" i="39"/>
  <c r="AQ305" i="39"/>
  <c r="AP305" i="39"/>
  <c r="AO305" i="39"/>
  <c r="AN305" i="39"/>
  <c r="AM305" i="39"/>
  <c r="AL305" i="39"/>
  <c r="AK305" i="39"/>
  <c r="AJ305" i="39"/>
  <c r="AI305" i="39"/>
  <c r="AH305" i="39"/>
  <c r="AG305" i="39"/>
  <c r="AF305" i="39"/>
  <c r="AE305" i="39"/>
  <c r="AD305" i="39"/>
  <c r="AC305" i="39"/>
  <c r="AB305" i="39"/>
  <c r="AA305" i="39"/>
  <c r="Z305" i="39"/>
  <c r="Y305" i="39"/>
  <c r="X305" i="39"/>
  <c r="W305" i="39"/>
  <c r="V305" i="39"/>
  <c r="U305" i="39"/>
  <c r="T305" i="39"/>
  <c r="S305" i="39"/>
  <c r="AZ303" i="39"/>
  <c r="AX303" i="39"/>
  <c r="AW303" i="39"/>
  <c r="AV303" i="39"/>
  <c r="AU303" i="39"/>
  <c r="AT303" i="39"/>
  <c r="AS303" i="39"/>
  <c r="AR303" i="39"/>
  <c r="AQ303" i="39"/>
  <c r="AP303" i="39"/>
  <c r="AO303" i="39"/>
  <c r="AN303" i="39"/>
  <c r="AM303" i="39"/>
  <c r="AL303" i="39"/>
  <c r="AK303" i="39"/>
  <c r="AJ303" i="39"/>
  <c r="AI303" i="39"/>
  <c r="AH303" i="39"/>
  <c r="AG303" i="39"/>
  <c r="AF303" i="39"/>
  <c r="AE303" i="39"/>
  <c r="AD303" i="39"/>
  <c r="AC303" i="39"/>
  <c r="AB303" i="39"/>
  <c r="AA303" i="39"/>
  <c r="Z303" i="39"/>
  <c r="Y303" i="39"/>
  <c r="X303" i="39"/>
  <c r="W303" i="39"/>
  <c r="V303" i="39"/>
  <c r="U303" i="39"/>
  <c r="T303" i="39"/>
  <c r="S303" i="39"/>
  <c r="F303" i="39"/>
  <c r="AZ302" i="39"/>
  <c r="AX302" i="39"/>
  <c r="AW302" i="39"/>
  <c r="AV302" i="39"/>
  <c r="AU302" i="39"/>
  <c r="AT302" i="39"/>
  <c r="AS302" i="39"/>
  <c r="AR302" i="39"/>
  <c r="AQ302" i="39"/>
  <c r="AP302" i="39"/>
  <c r="AO302" i="39"/>
  <c r="AN302" i="39"/>
  <c r="AM302" i="39"/>
  <c r="AL302" i="39"/>
  <c r="AK302" i="39"/>
  <c r="AJ302" i="39"/>
  <c r="AI302" i="39"/>
  <c r="AH302" i="39"/>
  <c r="AG302" i="39"/>
  <c r="AF302" i="39"/>
  <c r="AE302" i="39"/>
  <c r="AD302" i="39"/>
  <c r="AC302" i="39"/>
  <c r="AB302" i="39"/>
  <c r="AA302" i="39"/>
  <c r="Z302" i="39"/>
  <c r="Y302" i="39"/>
  <c r="X302" i="39"/>
  <c r="W302" i="39"/>
  <c r="V302" i="39"/>
  <c r="U302" i="39"/>
  <c r="T302" i="39"/>
  <c r="S302" i="39"/>
  <c r="AZ300" i="39"/>
  <c r="AX300" i="39"/>
  <c r="AW300" i="39"/>
  <c r="AV300" i="39"/>
  <c r="AU300" i="39"/>
  <c r="AT300" i="39"/>
  <c r="AS300" i="39"/>
  <c r="AR300" i="39"/>
  <c r="AQ300" i="39"/>
  <c r="AP300" i="39"/>
  <c r="AO300" i="39"/>
  <c r="AN300" i="39"/>
  <c r="AM300" i="39"/>
  <c r="AL300" i="39"/>
  <c r="AK300" i="39"/>
  <c r="AJ300" i="39"/>
  <c r="AI300" i="39"/>
  <c r="AH300" i="39"/>
  <c r="AG300" i="39"/>
  <c r="AF300" i="39"/>
  <c r="AE300" i="39"/>
  <c r="AD300" i="39"/>
  <c r="AC300" i="39"/>
  <c r="AB300" i="39"/>
  <c r="AA300" i="39"/>
  <c r="Z300" i="39"/>
  <c r="Y300" i="39"/>
  <c r="X300" i="39"/>
  <c r="W300" i="39"/>
  <c r="V300" i="39"/>
  <c r="U300" i="39"/>
  <c r="T300" i="39"/>
  <c r="S300" i="39"/>
  <c r="F300" i="39"/>
  <c r="AZ299" i="39"/>
  <c r="AX299" i="39"/>
  <c r="AW299" i="39"/>
  <c r="AV299" i="39"/>
  <c r="AU299" i="39"/>
  <c r="AT299" i="39"/>
  <c r="AS299" i="39"/>
  <c r="AR299" i="39"/>
  <c r="AQ299" i="39"/>
  <c r="AP299" i="39"/>
  <c r="AO299" i="39"/>
  <c r="AN299" i="39"/>
  <c r="AM299" i="39"/>
  <c r="AL299" i="39"/>
  <c r="AK299" i="39"/>
  <c r="AJ299" i="39"/>
  <c r="AI299" i="39"/>
  <c r="AH299" i="39"/>
  <c r="AG299" i="39"/>
  <c r="AF299" i="39"/>
  <c r="AE299" i="39"/>
  <c r="AD299" i="39"/>
  <c r="AC299" i="39"/>
  <c r="AB299" i="39"/>
  <c r="AA299" i="39"/>
  <c r="Z299" i="39"/>
  <c r="Y299" i="39"/>
  <c r="X299" i="39"/>
  <c r="W299" i="39"/>
  <c r="V299" i="39"/>
  <c r="U299" i="39"/>
  <c r="T299" i="39"/>
  <c r="S299" i="39"/>
  <c r="AZ297" i="39"/>
  <c r="AX297" i="39"/>
  <c r="AW297" i="39"/>
  <c r="AV297" i="39"/>
  <c r="AU297" i="39"/>
  <c r="AT297" i="39"/>
  <c r="AS297" i="39"/>
  <c r="AR297" i="39"/>
  <c r="AQ297" i="39"/>
  <c r="AP297" i="39"/>
  <c r="AO297" i="39"/>
  <c r="AN297" i="39"/>
  <c r="AM297" i="39"/>
  <c r="AL297" i="39"/>
  <c r="AK297" i="39"/>
  <c r="AJ297" i="39"/>
  <c r="AI297" i="39"/>
  <c r="AH297" i="39"/>
  <c r="AG297" i="39"/>
  <c r="AF297" i="39"/>
  <c r="AE297" i="39"/>
  <c r="AD297" i="39"/>
  <c r="AC297" i="39"/>
  <c r="AB297" i="39"/>
  <c r="AA297" i="39"/>
  <c r="Z297" i="39"/>
  <c r="Y297" i="39"/>
  <c r="X297" i="39"/>
  <c r="W297" i="39"/>
  <c r="V297" i="39"/>
  <c r="U297" i="39"/>
  <c r="T297" i="39"/>
  <c r="S297" i="39"/>
  <c r="F297" i="39"/>
  <c r="AZ296" i="39"/>
  <c r="AX296" i="39"/>
  <c r="AW296" i="39"/>
  <c r="AV296" i="39"/>
  <c r="AU296" i="39"/>
  <c r="AT296" i="39"/>
  <c r="AS296" i="39"/>
  <c r="AR296" i="39"/>
  <c r="AQ296" i="39"/>
  <c r="AP296" i="39"/>
  <c r="AO296" i="39"/>
  <c r="AN296" i="39"/>
  <c r="AM296" i="39"/>
  <c r="AL296" i="39"/>
  <c r="AK296" i="39"/>
  <c r="AJ296" i="39"/>
  <c r="AI296" i="39"/>
  <c r="AH296" i="39"/>
  <c r="AG296" i="39"/>
  <c r="AF296" i="39"/>
  <c r="AE296" i="39"/>
  <c r="AD296" i="39"/>
  <c r="AC296" i="39"/>
  <c r="AB296" i="39"/>
  <c r="AA296" i="39"/>
  <c r="Z296" i="39"/>
  <c r="Y296" i="39"/>
  <c r="X296" i="39"/>
  <c r="W296" i="39"/>
  <c r="V296" i="39"/>
  <c r="U296" i="39"/>
  <c r="T296" i="39"/>
  <c r="S296" i="39"/>
  <c r="AZ294" i="39"/>
  <c r="AX294" i="39"/>
  <c r="AW294" i="39"/>
  <c r="AV294" i="39"/>
  <c r="AU294" i="39"/>
  <c r="AT294" i="39"/>
  <c r="AS294" i="39"/>
  <c r="AR294" i="39"/>
  <c r="AQ294" i="39"/>
  <c r="AP294" i="39"/>
  <c r="AO294" i="39"/>
  <c r="AN294" i="39"/>
  <c r="AM294" i="39"/>
  <c r="AL294" i="39"/>
  <c r="AK294" i="39"/>
  <c r="AJ294" i="39"/>
  <c r="AI294" i="39"/>
  <c r="AH294" i="39"/>
  <c r="AG294" i="39"/>
  <c r="AF294" i="39"/>
  <c r="AE294" i="39"/>
  <c r="AD294" i="39"/>
  <c r="AC294" i="39"/>
  <c r="AB294" i="39"/>
  <c r="AA294" i="39"/>
  <c r="Z294" i="39"/>
  <c r="Y294" i="39"/>
  <c r="X294" i="39"/>
  <c r="W294" i="39"/>
  <c r="V294" i="39"/>
  <c r="U294" i="39"/>
  <c r="T294" i="39"/>
  <c r="S294" i="39"/>
  <c r="F294" i="39"/>
  <c r="AZ293" i="39"/>
  <c r="AX293" i="39"/>
  <c r="AW293" i="39"/>
  <c r="AV293" i="39"/>
  <c r="AU293" i="39"/>
  <c r="AT293" i="39"/>
  <c r="AS293" i="39"/>
  <c r="AR293" i="39"/>
  <c r="AQ293" i="39"/>
  <c r="AP293" i="39"/>
  <c r="AO293" i="39"/>
  <c r="AN293" i="39"/>
  <c r="AM293" i="39"/>
  <c r="AL293" i="39"/>
  <c r="AK293" i="39"/>
  <c r="AJ293" i="39"/>
  <c r="AI293" i="39"/>
  <c r="AH293" i="39"/>
  <c r="AG293" i="39"/>
  <c r="AF293" i="39"/>
  <c r="AE293" i="39"/>
  <c r="AD293" i="39"/>
  <c r="AC293" i="39"/>
  <c r="AB293" i="39"/>
  <c r="AA293" i="39"/>
  <c r="Z293" i="39"/>
  <c r="Y293" i="39"/>
  <c r="X293" i="39"/>
  <c r="W293" i="39"/>
  <c r="V293" i="39"/>
  <c r="U293" i="39"/>
  <c r="T293" i="39"/>
  <c r="S293" i="39"/>
  <c r="AZ291" i="39"/>
  <c r="AX291" i="39"/>
  <c r="AW291" i="39"/>
  <c r="AV291" i="39"/>
  <c r="AU291" i="39"/>
  <c r="AT291" i="39"/>
  <c r="AS291" i="39"/>
  <c r="AR291" i="39"/>
  <c r="AQ291" i="39"/>
  <c r="AP291" i="39"/>
  <c r="AO291" i="39"/>
  <c r="AN291" i="39"/>
  <c r="AM291" i="39"/>
  <c r="AL291" i="39"/>
  <c r="AK291" i="39"/>
  <c r="AJ291" i="39"/>
  <c r="AI291" i="39"/>
  <c r="AH291" i="39"/>
  <c r="AG291" i="39"/>
  <c r="AF291" i="39"/>
  <c r="AE291" i="39"/>
  <c r="AD291" i="39"/>
  <c r="AC291" i="39"/>
  <c r="AB291" i="39"/>
  <c r="AA291" i="39"/>
  <c r="Z291" i="39"/>
  <c r="Y291" i="39"/>
  <c r="X291" i="39"/>
  <c r="W291" i="39"/>
  <c r="V291" i="39"/>
  <c r="U291" i="39"/>
  <c r="T291" i="39"/>
  <c r="S291" i="39"/>
  <c r="F291" i="39"/>
  <c r="AZ290" i="39"/>
  <c r="AX290" i="39"/>
  <c r="AW290" i="39"/>
  <c r="AV290" i="39"/>
  <c r="AU290" i="39"/>
  <c r="AT290" i="39"/>
  <c r="AS290" i="39"/>
  <c r="AR290" i="39"/>
  <c r="AQ290" i="39"/>
  <c r="AP290" i="39"/>
  <c r="AO290" i="39"/>
  <c r="AN290" i="39"/>
  <c r="AM290" i="39"/>
  <c r="AL290" i="39"/>
  <c r="AK290" i="39"/>
  <c r="AJ290" i="39"/>
  <c r="AI290" i="39"/>
  <c r="AH290" i="39"/>
  <c r="AG290" i="39"/>
  <c r="AF290" i="39"/>
  <c r="AE290" i="39"/>
  <c r="AD290" i="39"/>
  <c r="AC290" i="39"/>
  <c r="AB290" i="39"/>
  <c r="AA290" i="39"/>
  <c r="Z290" i="39"/>
  <c r="Y290" i="39"/>
  <c r="X290" i="39"/>
  <c r="W290" i="39"/>
  <c r="V290" i="39"/>
  <c r="U290" i="39"/>
  <c r="T290" i="39"/>
  <c r="S290" i="39"/>
  <c r="AZ288" i="39"/>
  <c r="AX288" i="39"/>
  <c r="AW288" i="39"/>
  <c r="AV288" i="39"/>
  <c r="AU288" i="39"/>
  <c r="AT288" i="39"/>
  <c r="AS288" i="39"/>
  <c r="AR288" i="39"/>
  <c r="AQ288" i="39"/>
  <c r="AP288" i="39"/>
  <c r="AO288" i="39"/>
  <c r="AN288" i="39"/>
  <c r="AM288" i="39"/>
  <c r="AL288" i="39"/>
  <c r="AK288" i="39"/>
  <c r="AJ288" i="39"/>
  <c r="AI288" i="39"/>
  <c r="AH288" i="39"/>
  <c r="AG288" i="39"/>
  <c r="AF288" i="39"/>
  <c r="AE288" i="39"/>
  <c r="AD288" i="39"/>
  <c r="AC288" i="39"/>
  <c r="AB288" i="39"/>
  <c r="AA288" i="39"/>
  <c r="Z288" i="39"/>
  <c r="Y288" i="39"/>
  <c r="X288" i="39"/>
  <c r="W288" i="39"/>
  <c r="V288" i="39"/>
  <c r="U288" i="39"/>
  <c r="T288" i="39"/>
  <c r="S288" i="39"/>
  <c r="F288" i="39"/>
  <c r="AZ287" i="39"/>
  <c r="AX287" i="39"/>
  <c r="AW287" i="39"/>
  <c r="AV287" i="39"/>
  <c r="AU287" i="39"/>
  <c r="AT287" i="39"/>
  <c r="AS287" i="39"/>
  <c r="AR287" i="39"/>
  <c r="AQ287" i="39"/>
  <c r="AP287" i="39"/>
  <c r="AO287" i="39"/>
  <c r="AN287" i="39"/>
  <c r="AM287" i="39"/>
  <c r="AL287" i="39"/>
  <c r="AK287" i="39"/>
  <c r="AJ287" i="39"/>
  <c r="AI287" i="39"/>
  <c r="AH287" i="39"/>
  <c r="AG287" i="39"/>
  <c r="AF287" i="39"/>
  <c r="AE287" i="39"/>
  <c r="AD287" i="39"/>
  <c r="AC287" i="39"/>
  <c r="AB287" i="39"/>
  <c r="AA287" i="39"/>
  <c r="Z287" i="39"/>
  <c r="Y287" i="39"/>
  <c r="X287" i="39"/>
  <c r="W287" i="39"/>
  <c r="V287" i="39"/>
  <c r="U287" i="39"/>
  <c r="T287" i="39"/>
  <c r="S287" i="39"/>
  <c r="AZ285" i="39"/>
  <c r="AX285" i="39"/>
  <c r="AW285" i="39"/>
  <c r="AV285" i="39"/>
  <c r="AU285" i="39"/>
  <c r="AT285" i="39"/>
  <c r="AS285" i="39"/>
  <c r="AR285" i="39"/>
  <c r="AQ285" i="39"/>
  <c r="AP285" i="39"/>
  <c r="AO285" i="39"/>
  <c r="AN285" i="39"/>
  <c r="AM285" i="39"/>
  <c r="AL285" i="39"/>
  <c r="AK285" i="39"/>
  <c r="AJ285" i="39"/>
  <c r="AI285" i="39"/>
  <c r="AH285" i="39"/>
  <c r="AG285" i="39"/>
  <c r="AF285" i="39"/>
  <c r="AE285" i="39"/>
  <c r="AD285" i="39"/>
  <c r="AC285" i="39"/>
  <c r="AB285" i="39"/>
  <c r="AA285" i="39"/>
  <c r="Z285" i="39"/>
  <c r="Y285" i="39"/>
  <c r="X285" i="39"/>
  <c r="W285" i="39"/>
  <c r="V285" i="39"/>
  <c r="U285" i="39"/>
  <c r="T285" i="39"/>
  <c r="S285" i="39"/>
  <c r="F285" i="39"/>
  <c r="AZ284" i="39"/>
  <c r="AX284" i="39"/>
  <c r="AW284" i="39"/>
  <c r="AV284" i="39"/>
  <c r="AU284" i="39"/>
  <c r="AT284" i="39"/>
  <c r="AS284" i="39"/>
  <c r="AR284" i="39"/>
  <c r="AQ284" i="39"/>
  <c r="AP284" i="39"/>
  <c r="AO284" i="39"/>
  <c r="AN284" i="39"/>
  <c r="AM284" i="39"/>
  <c r="AL284" i="39"/>
  <c r="AK284" i="39"/>
  <c r="AJ284" i="39"/>
  <c r="AI284" i="39"/>
  <c r="AH284" i="39"/>
  <c r="AG284" i="39"/>
  <c r="AF284" i="39"/>
  <c r="AE284" i="39"/>
  <c r="AD284" i="39"/>
  <c r="AC284" i="39"/>
  <c r="AB284" i="39"/>
  <c r="AA284" i="39"/>
  <c r="Z284" i="39"/>
  <c r="Y284" i="39"/>
  <c r="X284" i="39"/>
  <c r="W284" i="39"/>
  <c r="V284" i="39"/>
  <c r="U284" i="39"/>
  <c r="T284" i="39"/>
  <c r="S284" i="39"/>
  <c r="AZ282" i="39"/>
  <c r="AX282" i="39"/>
  <c r="AW282" i="39"/>
  <c r="AV282" i="39"/>
  <c r="AU282" i="39"/>
  <c r="AT282" i="39"/>
  <c r="AS282" i="39"/>
  <c r="AR282" i="39"/>
  <c r="AQ282" i="39"/>
  <c r="AP282" i="39"/>
  <c r="AO282" i="39"/>
  <c r="AN282" i="39"/>
  <c r="AM282" i="39"/>
  <c r="AL282" i="39"/>
  <c r="AK282" i="39"/>
  <c r="AJ282" i="39"/>
  <c r="AI282" i="39"/>
  <c r="AH282" i="39"/>
  <c r="AG282" i="39"/>
  <c r="AF282" i="39"/>
  <c r="AE282" i="39"/>
  <c r="AD282" i="39"/>
  <c r="AC282" i="39"/>
  <c r="AB282" i="39"/>
  <c r="AA282" i="39"/>
  <c r="Z282" i="39"/>
  <c r="Y282" i="39"/>
  <c r="X282" i="39"/>
  <c r="W282" i="39"/>
  <c r="V282" i="39"/>
  <c r="U282" i="39"/>
  <c r="T282" i="39"/>
  <c r="S282" i="39"/>
  <c r="F282" i="39"/>
  <c r="AZ281" i="39"/>
  <c r="AX281" i="39"/>
  <c r="AW281" i="39"/>
  <c r="AV281" i="39"/>
  <c r="AU281" i="39"/>
  <c r="AT281" i="39"/>
  <c r="AS281" i="39"/>
  <c r="AR281" i="39"/>
  <c r="AQ281" i="39"/>
  <c r="AP281" i="39"/>
  <c r="AO281" i="39"/>
  <c r="AN281" i="39"/>
  <c r="AM281" i="39"/>
  <c r="AL281" i="39"/>
  <c r="AK281" i="39"/>
  <c r="AJ281" i="39"/>
  <c r="AI281" i="39"/>
  <c r="AH281" i="39"/>
  <c r="AG281" i="39"/>
  <c r="AF281" i="39"/>
  <c r="AE281" i="39"/>
  <c r="AD281" i="39"/>
  <c r="AC281" i="39"/>
  <c r="AB281" i="39"/>
  <c r="AA281" i="39"/>
  <c r="Z281" i="39"/>
  <c r="Y281" i="39"/>
  <c r="X281" i="39"/>
  <c r="W281" i="39"/>
  <c r="V281" i="39"/>
  <c r="U281" i="39"/>
  <c r="T281" i="39"/>
  <c r="S281" i="39"/>
  <c r="AZ279" i="39"/>
  <c r="AX279" i="39"/>
  <c r="AW279" i="39"/>
  <c r="AV279" i="39"/>
  <c r="AU279" i="39"/>
  <c r="AT279" i="39"/>
  <c r="AS279" i="39"/>
  <c r="AR279" i="39"/>
  <c r="AQ279" i="39"/>
  <c r="AP279" i="39"/>
  <c r="AO279" i="39"/>
  <c r="AN279" i="39"/>
  <c r="AM279" i="39"/>
  <c r="AL279" i="39"/>
  <c r="AK279" i="39"/>
  <c r="AJ279" i="39"/>
  <c r="AI279" i="39"/>
  <c r="AH279" i="39"/>
  <c r="AG279" i="39"/>
  <c r="AF279" i="39"/>
  <c r="AE279" i="39"/>
  <c r="AD279" i="39"/>
  <c r="AC279" i="39"/>
  <c r="AB279" i="39"/>
  <c r="AA279" i="39"/>
  <c r="Z279" i="39"/>
  <c r="Y279" i="39"/>
  <c r="X279" i="39"/>
  <c r="W279" i="39"/>
  <c r="V279" i="39"/>
  <c r="U279" i="39"/>
  <c r="T279" i="39"/>
  <c r="S279" i="39"/>
  <c r="F279" i="39"/>
  <c r="AZ278" i="39"/>
  <c r="AX278" i="39"/>
  <c r="AW278" i="39"/>
  <c r="AV278" i="39"/>
  <c r="AU278" i="39"/>
  <c r="AT278" i="39"/>
  <c r="AS278" i="39"/>
  <c r="AR278" i="39"/>
  <c r="AQ278" i="39"/>
  <c r="AP278" i="39"/>
  <c r="AO278" i="39"/>
  <c r="AN278" i="39"/>
  <c r="AM278" i="39"/>
  <c r="AL278" i="39"/>
  <c r="AK278" i="39"/>
  <c r="AJ278" i="39"/>
  <c r="AI278" i="39"/>
  <c r="AH278" i="39"/>
  <c r="AG278" i="39"/>
  <c r="AF278" i="39"/>
  <c r="AE278" i="39"/>
  <c r="AD278" i="39"/>
  <c r="AC278" i="39"/>
  <c r="AB278" i="39"/>
  <c r="AA278" i="39"/>
  <c r="Z278" i="39"/>
  <c r="Y278" i="39"/>
  <c r="X278" i="39"/>
  <c r="W278" i="39"/>
  <c r="V278" i="39"/>
  <c r="U278" i="39"/>
  <c r="T278" i="39"/>
  <c r="S278" i="39"/>
  <c r="AZ276" i="39"/>
  <c r="AX276" i="39"/>
  <c r="AW276" i="39"/>
  <c r="AV276" i="39"/>
  <c r="AU276" i="39"/>
  <c r="AT276" i="39"/>
  <c r="AS276" i="39"/>
  <c r="AR276" i="39"/>
  <c r="AQ276" i="39"/>
  <c r="AP276" i="39"/>
  <c r="AO276" i="39"/>
  <c r="AN276" i="39"/>
  <c r="AM276" i="39"/>
  <c r="AL276" i="39"/>
  <c r="AK276" i="39"/>
  <c r="AJ276" i="39"/>
  <c r="AI276" i="39"/>
  <c r="AH276" i="39"/>
  <c r="AG276" i="39"/>
  <c r="AF276" i="39"/>
  <c r="AE276" i="39"/>
  <c r="AD276" i="39"/>
  <c r="AC276" i="39"/>
  <c r="AB276" i="39"/>
  <c r="AA276" i="39"/>
  <c r="Z276" i="39"/>
  <c r="Y276" i="39"/>
  <c r="X276" i="39"/>
  <c r="W276" i="39"/>
  <c r="V276" i="39"/>
  <c r="U276" i="39"/>
  <c r="T276" i="39"/>
  <c r="S276" i="39"/>
  <c r="F276" i="39"/>
  <c r="AZ275" i="39"/>
  <c r="AX275" i="39"/>
  <c r="AW275" i="39"/>
  <c r="AV275" i="39"/>
  <c r="AU275" i="39"/>
  <c r="AT275" i="39"/>
  <c r="AS275" i="39"/>
  <c r="AR275" i="39"/>
  <c r="AQ275" i="39"/>
  <c r="AP275" i="39"/>
  <c r="AO275" i="39"/>
  <c r="AN275" i="39"/>
  <c r="AM275" i="39"/>
  <c r="AL275" i="39"/>
  <c r="AK275" i="39"/>
  <c r="AJ275" i="39"/>
  <c r="AI275" i="39"/>
  <c r="AH275" i="39"/>
  <c r="AG275" i="39"/>
  <c r="AF275" i="39"/>
  <c r="AE275" i="39"/>
  <c r="AD275" i="39"/>
  <c r="AC275" i="39"/>
  <c r="AB275" i="39"/>
  <c r="AA275" i="39"/>
  <c r="Z275" i="39"/>
  <c r="Y275" i="39"/>
  <c r="X275" i="39"/>
  <c r="W275" i="39"/>
  <c r="V275" i="39"/>
  <c r="U275" i="39"/>
  <c r="T275" i="39"/>
  <c r="S275" i="39"/>
  <c r="AZ273" i="39"/>
  <c r="AX273" i="39"/>
  <c r="AW273" i="39"/>
  <c r="AV273" i="39"/>
  <c r="AU273" i="39"/>
  <c r="AT273" i="39"/>
  <c r="AS273" i="39"/>
  <c r="AR273" i="39"/>
  <c r="AQ273" i="39"/>
  <c r="AP273" i="39"/>
  <c r="AO273" i="39"/>
  <c r="AN273" i="39"/>
  <c r="AM273" i="39"/>
  <c r="AL273" i="39"/>
  <c r="AK273" i="39"/>
  <c r="AJ273" i="39"/>
  <c r="AI273" i="39"/>
  <c r="AH273" i="39"/>
  <c r="AG273" i="39"/>
  <c r="AF273" i="39"/>
  <c r="AE273" i="39"/>
  <c r="AD273" i="39"/>
  <c r="AC273" i="39"/>
  <c r="AB273" i="39"/>
  <c r="AA273" i="39"/>
  <c r="Z273" i="39"/>
  <c r="Y273" i="39"/>
  <c r="X273" i="39"/>
  <c r="W273" i="39"/>
  <c r="V273" i="39"/>
  <c r="U273" i="39"/>
  <c r="T273" i="39"/>
  <c r="S273" i="39"/>
  <c r="F273" i="39"/>
  <c r="AZ272" i="39"/>
  <c r="AX272" i="39"/>
  <c r="AW272" i="39"/>
  <c r="AV272" i="39"/>
  <c r="AU272" i="39"/>
  <c r="AT272" i="39"/>
  <c r="AS272" i="39"/>
  <c r="AR272" i="39"/>
  <c r="AQ272" i="39"/>
  <c r="AP272" i="39"/>
  <c r="AO272" i="39"/>
  <c r="AN272" i="39"/>
  <c r="AM272" i="39"/>
  <c r="AL272" i="39"/>
  <c r="AK272" i="39"/>
  <c r="AJ272" i="39"/>
  <c r="AI272" i="39"/>
  <c r="AH272" i="39"/>
  <c r="AG272" i="39"/>
  <c r="AF272" i="39"/>
  <c r="AE272" i="39"/>
  <c r="AD272" i="39"/>
  <c r="AC272" i="39"/>
  <c r="AB272" i="39"/>
  <c r="AA272" i="39"/>
  <c r="Z272" i="39"/>
  <c r="Y272" i="39"/>
  <c r="X272" i="39"/>
  <c r="W272" i="39"/>
  <c r="V272" i="39"/>
  <c r="U272" i="39"/>
  <c r="T272" i="39"/>
  <c r="S272" i="39"/>
  <c r="AZ270" i="39"/>
  <c r="AX270" i="39"/>
  <c r="AW270" i="39"/>
  <c r="AV270" i="39"/>
  <c r="AU270" i="39"/>
  <c r="AT270" i="39"/>
  <c r="AS270" i="39"/>
  <c r="AR270" i="39"/>
  <c r="AQ270" i="39"/>
  <c r="AP270" i="39"/>
  <c r="AO270" i="39"/>
  <c r="AN270" i="39"/>
  <c r="AM270" i="39"/>
  <c r="AL270" i="39"/>
  <c r="AK270" i="39"/>
  <c r="AJ270" i="39"/>
  <c r="AI270" i="39"/>
  <c r="AH270" i="39"/>
  <c r="AG270" i="39"/>
  <c r="AF270" i="39"/>
  <c r="AE270" i="39"/>
  <c r="AD270" i="39"/>
  <c r="AC270" i="39"/>
  <c r="AB270" i="39"/>
  <c r="AA270" i="39"/>
  <c r="Z270" i="39"/>
  <c r="Y270" i="39"/>
  <c r="X270" i="39"/>
  <c r="W270" i="39"/>
  <c r="V270" i="39"/>
  <c r="U270" i="39"/>
  <c r="T270" i="39"/>
  <c r="S270" i="39"/>
  <c r="F270" i="39"/>
  <c r="AZ269" i="39"/>
  <c r="AX269" i="39"/>
  <c r="AW269" i="39"/>
  <c r="AV269" i="39"/>
  <c r="AU269" i="39"/>
  <c r="AT269" i="39"/>
  <c r="AS269" i="39"/>
  <c r="AR269" i="39"/>
  <c r="AQ269" i="39"/>
  <c r="AP269" i="39"/>
  <c r="AO269" i="39"/>
  <c r="AN269" i="39"/>
  <c r="AM269" i="39"/>
  <c r="AL269" i="39"/>
  <c r="AK269" i="39"/>
  <c r="AJ269" i="39"/>
  <c r="AI269" i="39"/>
  <c r="AH269" i="39"/>
  <c r="AG269" i="39"/>
  <c r="AF269" i="39"/>
  <c r="AE269" i="39"/>
  <c r="AD269" i="39"/>
  <c r="AC269" i="39"/>
  <c r="AB269" i="39"/>
  <c r="AA269" i="39"/>
  <c r="Z269" i="39"/>
  <c r="Y269" i="39"/>
  <c r="X269" i="39"/>
  <c r="W269" i="39"/>
  <c r="V269" i="39"/>
  <c r="U269" i="39"/>
  <c r="T269" i="39"/>
  <c r="S269" i="39"/>
  <c r="AZ267" i="39"/>
  <c r="AX267" i="39"/>
  <c r="AW267" i="39"/>
  <c r="AV267" i="39"/>
  <c r="AU267" i="39"/>
  <c r="AT267" i="39"/>
  <c r="AS267" i="39"/>
  <c r="AR267" i="39"/>
  <c r="AQ267" i="39"/>
  <c r="AP267" i="39"/>
  <c r="AO267" i="39"/>
  <c r="AN267" i="39"/>
  <c r="AM267" i="39"/>
  <c r="AL267" i="39"/>
  <c r="AK267" i="39"/>
  <c r="AJ267" i="39"/>
  <c r="AI267" i="39"/>
  <c r="AH267" i="39"/>
  <c r="AG267" i="39"/>
  <c r="AF267" i="39"/>
  <c r="AE267" i="39"/>
  <c r="AD267" i="39"/>
  <c r="AC267" i="39"/>
  <c r="AB267" i="39"/>
  <c r="AA267" i="39"/>
  <c r="Z267" i="39"/>
  <c r="Y267" i="39"/>
  <c r="X267" i="39"/>
  <c r="W267" i="39"/>
  <c r="V267" i="39"/>
  <c r="U267" i="39"/>
  <c r="T267" i="39"/>
  <c r="S267" i="39"/>
  <c r="F267" i="39"/>
  <c r="AZ266" i="39"/>
  <c r="AX266" i="39"/>
  <c r="AW266" i="39"/>
  <c r="AV266" i="39"/>
  <c r="AU266" i="39"/>
  <c r="AT266" i="39"/>
  <c r="AS266" i="39"/>
  <c r="AR266" i="39"/>
  <c r="AQ266" i="39"/>
  <c r="AP266" i="39"/>
  <c r="AO266" i="39"/>
  <c r="AN266" i="39"/>
  <c r="AM266" i="39"/>
  <c r="AL266" i="39"/>
  <c r="AK266" i="39"/>
  <c r="AJ266" i="39"/>
  <c r="AI266" i="39"/>
  <c r="AH266" i="39"/>
  <c r="AG266" i="39"/>
  <c r="AF266" i="39"/>
  <c r="AE266" i="39"/>
  <c r="AD266" i="39"/>
  <c r="AC266" i="39"/>
  <c r="AB266" i="39"/>
  <c r="AA266" i="39"/>
  <c r="Z266" i="39"/>
  <c r="Y266" i="39"/>
  <c r="X266" i="39"/>
  <c r="W266" i="39"/>
  <c r="V266" i="39"/>
  <c r="U266" i="39"/>
  <c r="T266" i="39"/>
  <c r="S266" i="39"/>
  <c r="AZ264" i="39"/>
  <c r="AX264" i="39"/>
  <c r="AW264" i="39"/>
  <c r="AV264" i="39"/>
  <c r="AU264" i="39"/>
  <c r="AT264" i="39"/>
  <c r="AS264" i="39"/>
  <c r="AR264" i="39"/>
  <c r="AQ264" i="39"/>
  <c r="AP264" i="39"/>
  <c r="AO264" i="39"/>
  <c r="AN264" i="39"/>
  <c r="AM264" i="39"/>
  <c r="AL264" i="39"/>
  <c r="AK264" i="39"/>
  <c r="AJ264" i="39"/>
  <c r="AI264" i="39"/>
  <c r="AH264" i="39"/>
  <c r="AG264" i="39"/>
  <c r="AF264" i="39"/>
  <c r="AE264" i="39"/>
  <c r="AD264" i="39"/>
  <c r="AC264" i="39"/>
  <c r="AB264" i="39"/>
  <c r="AA264" i="39"/>
  <c r="Z264" i="39"/>
  <c r="Y264" i="39"/>
  <c r="X264" i="39"/>
  <c r="W264" i="39"/>
  <c r="V264" i="39"/>
  <c r="U264" i="39"/>
  <c r="T264" i="39"/>
  <c r="S264" i="39"/>
  <c r="F264" i="39"/>
  <c r="AZ263" i="39"/>
  <c r="AX263" i="39"/>
  <c r="AW263" i="39"/>
  <c r="AV263" i="39"/>
  <c r="AU263" i="39"/>
  <c r="AT263" i="39"/>
  <c r="AS263" i="39"/>
  <c r="AR263" i="39"/>
  <c r="AQ263" i="39"/>
  <c r="AP263" i="39"/>
  <c r="AO263" i="39"/>
  <c r="AN263" i="39"/>
  <c r="AM263" i="39"/>
  <c r="AL263" i="39"/>
  <c r="AK263" i="39"/>
  <c r="AJ263" i="39"/>
  <c r="AI263" i="39"/>
  <c r="AH263" i="39"/>
  <c r="AG263" i="39"/>
  <c r="AF263" i="39"/>
  <c r="AE263" i="39"/>
  <c r="AD263" i="39"/>
  <c r="AC263" i="39"/>
  <c r="AB263" i="39"/>
  <c r="AA263" i="39"/>
  <c r="Z263" i="39"/>
  <c r="Y263" i="39"/>
  <c r="X263" i="39"/>
  <c r="W263" i="39"/>
  <c r="V263" i="39"/>
  <c r="U263" i="39"/>
  <c r="T263" i="39"/>
  <c r="S263" i="39"/>
  <c r="AZ261" i="39"/>
  <c r="AX261" i="39"/>
  <c r="AW261" i="39"/>
  <c r="AV261" i="39"/>
  <c r="AU261" i="39"/>
  <c r="AT261" i="39"/>
  <c r="AS261" i="39"/>
  <c r="AR261" i="39"/>
  <c r="AQ261" i="39"/>
  <c r="AP261" i="39"/>
  <c r="AO261" i="39"/>
  <c r="AN261" i="39"/>
  <c r="AM261" i="39"/>
  <c r="AL261" i="39"/>
  <c r="AK261" i="39"/>
  <c r="AJ261" i="39"/>
  <c r="AI261" i="39"/>
  <c r="AH261" i="39"/>
  <c r="AG261" i="39"/>
  <c r="AF261" i="39"/>
  <c r="AE261" i="39"/>
  <c r="AD261" i="39"/>
  <c r="AC261" i="39"/>
  <c r="AB261" i="39"/>
  <c r="AA261" i="39"/>
  <c r="Z261" i="39"/>
  <c r="Y261" i="39"/>
  <c r="X261" i="39"/>
  <c r="W261" i="39"/>
  <c r="V261" i="39"/>
  <c r="U261" i="39"/>
  <c r="T261" i="39"/>
  <c r="S261" i="39"/>
  <c r="F261" i="39"/>
  <c r="AZ260" i="39"/>
  <c r="AX260" i="39"/>
  <c r="AW260" i="39"/>
  <c r="AV260" i="39"/>
  <c r="AU260" i="39"/>
  <c r="AT260" i="39"/>
  <c r="AS260" i="39"/>
  <c r="AR260" i="39"/>
  <c r="AQ260" i="39"/>
  <c r="AP260" i="39"/>
  <c r="AO260" i="39"/>
  <c r="AN260" i="39"/>
  <c r="AM260" i="39"/>
  <c r="AL260" i="39"/>
  <c r="AK260" i="39"/>
  <c r="AJ260" i="39"/>
  <c r="AI260" i="39"/>
  <c r="AH260" i="39"/>
  <c r="AG260" i="39"/>
  <c r="AF260" i="39"/>
  <c r="AE260" i="39"/>
  <c r="AD260" i="39"/>
  <c r="AC260" i="39"/>
  <c r="AB260" i="39"/>
  <c r="AA260" i="39"/>
  <c r="Z260" i="39"/>
  <c r="Y260" i="39"/>
  <c r="X260" i="39"/>
  <c r="W260" i="39"/>
  <c r="V260" i="39"/>
  <c r="U260" i="39"/>
  <c r="T260" i="39"/>
  <c r="S260" i="39"/>
  <c r="AZ258" i="39"/>
  <c r="AX258" i="39"/>
  <c r="AW258" i="39"/>
  <c r="AV258" i="39"/>
  <c r="AU258" i="39"/>
  <c r="AT258" i="39"/>
  <c r="AS258" i="39"/>
  <c r="AR258" i="39"/>
  <c r="AQ258" i="39"/>
  <c r="AP258" i="39"/>
  <c r="AO258" i="39"/>
  <c r="AN258" i="39"/>
  <c r="AM258" i="39"/>
  <c r="AL258" i="39"/>
  <c r="AK258" i="39"/>
  <c r="AJ258" i="39"/>
  <c r="AI258" i="39"/>
  <c r="AH258" i="39"/>
  <c r="AG258" i="39"/>
  <c r="AF258" i="39"/>
  <c r="AE258" i="39"/>
  <c r="AD258" i="39"/>
  <c r="AC258" i="39"/>
  <c r="AB258" i="39"/>
  <c r="AA258" i="39"/>
  <c r="Z258" i="39"/>
  <c r="Y258" i="39"/>
  <c r="X258" i="39"/>
  <c r="W258" i="39"/>
  <c r="V258" i="39"/>
  <c r="U258" i="39"/>
  <c r="T258" i="39"/>
  <c r="S258" i="39"/>
  <c r="F258" i="39"/>
  <c r="AZ257" i="39"/>
  <c r="AX257" i="39"/>
  <c r="AW257" i="39"/>
  <c r="AV257" i="39"/>
  <c r="AU257" i="39"/>
  <c r="AT257" i="39"/>
  <c r="AS257" i="39"/>
  <c r="AR257" i="39"/>
  <c r="AQ257" i="39"/>
  <c r="AP257" i="39"/>
  <c r="AO257" i="39"/>
  <c r="AN257" i="39"/>
  <c r="AM257" i="39"/>
  <c r="AL257" i="39"/>
  <c r="AK257" i="39"/>
  <c r="AJ257" i="39"/>
  <c r="AI257" i="39"/>
  <c r="AH257" i="39"/>
  <c r="AG257" i="39"/>
  <c r="AF257" i="39"/>
  <c r="AE257" i="39"/>
  <c r="AD257" i="39"/>
  <c r="AC257" i="39"/>
  <c r="AB257" i="39"/>
  <c r="AA257" i="39"/>
  <c r="Z257" i="39"/>
  <c r="Y257" i="39"/>
  <c r="X257" i="39"/>
  <c r="W257" i="39"/>
  <c r="V257" i="39"/>
  <c r="U257" i="39"/>
  <c r="T257" i="39"/>
  <c r="S257" i="39"/>
  <c r="AZ255" i="39"/>
  <c r="AX255" i="39"/>
  <c r="AW255" i="39"/>
  <c r="AV255" i="39"/>
  <c r="AU255" i="39"/>
  <c r="AT255" i="39"/>
  <c r="AS255" i="39"/>
  <c r="AR255" i="39"/>
  <c r="AQ255" i="39"/>
  <c r="AP255" i="39"/>
  <c r="AO255" i="39"/>
  <c r="AN255" i="39"/>
  <c r="AM255" i="39"/>
  <c r="AL255" i="39"/>
  <c r="AK255" i="39"/>
  <c r="AJ255" i="39"/>
  <c r="AI255" i="39"/>
  <c r="AH255" i="39"/>
  <c r="AG255" i="39"/>
  <c r="AF255" i="39"/>
  <c r="AE255" i="39"/>
  <c r="AD255" i="39"/>
  <c r="AC255" i="39"/>
  <c r="AB255" i="39"/>
  <c r="AA255" i="39"/>
  <c r="Z255" i="39"/>
  <c r="Y255" i="39"/>
  <c r="X255" i="39"/>
  <c r="W255" i="39"/>
  <c r="V255" i="39"/>
  <c r="U255" i="39"/>
  <c r="T255" i="39"/>
  <c r="S255" i="39"/>
  <c r="F255" i="39"/>
  <c r="AZ254" i="39"/>
  <c r="AX254" i="39"/>
  <c r="AW254" i="39"/>
  <c r="AV254" i="39"/>
  <c r="AU254" i="39"/>
  <c r="AT254" i="39"/>
  <c r="AS254" i="39"/>
  <c r="AR254" i="39"/>
  <c r="AQ254" i="39"/>
  <c r="AP254" i="39"/>
  <c r="AO254" i="39"/>
  <c r="AN254" i="39"/>
  <c r="AM254" i="39"/>
  <c r="AL254" i="39"/>
  <c r="AK254" i="39"/>
  <c r="AJ254" i="39"/>
  <c r="AI254" i="39"/>
  <c r="AH254" i="39"/>
  <c r="AG254" i="39"/>
  <c r="AF254" i="39"/>
  <c r="AE254" i="39"/>
  <c r="AD254" i="39"/>
  <c r="AC254" i="39"/>
  <c r="AB254" i="39"/>
  <c r="AA254" i="39"/>
  <c r="Z254" i="39"/>
  <c r="Y254" i="39"/>
  <c r="X254" i="39"/>
  <c r="W254" i="39"/>
  <c r="V254" i="39"/>
  <c r="U254" i="39"/>
  <c r="T254" i="39"/>
  <c r="S254" i="39"/>
  <c r="AZ252" i="39"/>
  <c r="AX252" i="39"/>
  <c r="AW252" i="39"/>
  <c r="AV252" i="39"/>
  <c r="AU252" i="39"/>
  <c r="AT252" i="39"/>
  <c r="AS252" i="39"/>
  <c r="AR252" i="39"/>
  <c r="AQ252" i="39"/>
  <c r="AP252" i="39"/>
  <c r="AO252" i="39"/>
  <c r="AN252" i="39"/>
  <c r="AM252" i="39"/>
  <c r="AL252" i="39"/>
  <c r="AK252" i="39"/>
  <c r="AJ252" i="39"/>
  <c r="AI252" i="39"/>
  <c r="AH252" i="39"/>
  <c r="AG252" i="39"/>
  <c r="AF252" i="39"/>
  <c r="AE252" i="39"/>
  <c r="AD252" i="39"/>
  <c r="AC252" i="39"/>
  <c r="AB252" i="39"/>
  <c r="AA252" i="39"/>
  <c r="Z252" i="39"/>
  <c r="Y252" i="39"/>
  <c r="X252" i="39"/>
  <c r="W252" i="39"/>
  <c r="V252" i="39"/>
  <c r="U252" i="39"/>
  <c r="T252" i="39"/>
  <c r="S252" i="39"/>
  <c r="F252" i="39"/>
  <c r="AZ251" i="39"/>
  <c r="AX251" i="39"/>
  <c r="AW251" i="39"/>
  <c r="AV251" i="39"/>
  <c r="AU251" i="39"/>
  <c r="AT251" i="39"/>
  <c r="AS251" i="39"/>
  <c r="AR251" i="39"/>
  <c r="AQ251" i="39"/>
  <c r="AP251" i="39"/>
  <c r="AO251" i="39"/>
  <c r="AN251" i="39"/>
  <c r="AM251" i="39"/>
  <c r="AL251" i="39"/>
  <c r="AK251" i="39"/>
  <c r="AJ251" i="39"/>
  <c r="AI251" i="39"/>
  <c r="AH251" i="39"/>
  <c r="AG251" i="39"/>
  <c r="AF251" i="39"/>
  <c r="AE251" i="39"/>
  <c r="AD251" i="39"/>
  <c r="AC251" i="39"/>
  <c r="AB251" i="39"/>
  <c r="AA251" i="39"/>
  <c r="Z251" i="39"/>
  <c r="Y251" i="39"/>
  <c r="X251" i="39"/>
  <c r="W251" i="39"/>
  <c r="V251" i="39"/>
  <c r="U251" i="39"/>
  <c r="T251" i="39"/>
  <c r="S251" i="39"/>
  <c r="AZ249" i="39"/>
  <c r="AX249" i="39"/>
  <c r="AW249" i="39"/>
  <c r="AV249" i="39"/>
  <c r="AU249" i="39"/>
  <c r="AT249" i="39"/>
  <c r="AS249" i="39"/>
  <c r="AR249" i="39"/>
  <c r="AQ249" i="39"/>
  <c r="AP249" i="39"/>
  <c r="AO249" i="39"/>
  <c r="AN249" i="39"/>
  <c r="AM249" i="39"/>
  <c r="AL249" i="39"/>
  <c r="AK249" i="39"/>
  <c r="AJ249" i="39"/>
  <c r="AI249" i="39"/>
  <c r="AH249" i="39"/>
  <c r="AG249" i="39"/>
  <c r="AF249" i="39"/>
  <c r="AE249" i="39"/>
  <c r="AD249" i="39"/>
  <c r="AC249" i="39"/>
  <c r="AB249" i="39"/>
  <c r="AA249" i="39"/>
  <c r="Z249" i="39"/>
  <c r="Y249" i="39"/>
  <c r="X249" i="39"/>
  <c r="W249" i="39"/>
  <c r="V249" i="39"/>
  <c r="U249" i="39"/>
  <c r="T249" i="39"/>
  <c r="S249" i="39"/>
  <c r="F249" i="39"/>
  <c r="AZ248" i="39"/>
  <c r="AX248" i="39"/>
  <c r="AW248" i="39"/>
  <c r="AV248" i="39"/>
  <c r="AU248" i="39"/>
  <c r="AT248" i="39"/>
  <c r="AS248" i="39"/>
  <c r="AR248" i="39"/>
  <c r="AQ248" i="39"/>
  <c r="AP248" i="39"/>
  <c r="AO248" i="39"/>
  <c r="AN248" i="39"/>
  <c r="AM248" i="39"/>
  <c r="AL248" i="39"/>
  <c r="AK248" i="39"/>
  <c r="AJ248" i="39"/>
  <c r="AI248" i="39"/>
  <c r="AH248" i="39"/>
  <c r="AG248" i="39"/>
  <c r="AF248" i="39"/>
  <c r="AE248" i="39"/>
  <c r="AD248" i="39"/>
  <c r="AC248" i="39"/>
  <c r="AB248" i="39"/>
  <c r="AA248" i="39"/>
  <c r="Z248" i="39"/>
  <c r="Y248" i="39"/>
  <c r="X248" i="39"/>
  <c r="W248" i="39"/>
  <c r="V248" i="39"/>
  <c r="U248" i="39"/>
  <c r="T248" i="39"/>
  <c r="S248" i="39"/>
  <c r="AZ246" i="39"/>
  <c r="AX246" i="39"/>
  <c r="AW246" i="39"/>
  <c r="AV246" i="39"/>
  <c r="AU246" i="39"/>
  <c r="AT246" i="39"/>
  <c r="AS246" i="39"/>
  <c r="AR246" i="39"/>
  <c r="AQ246" i="39"/>
  <c r="AP246" i="39"/>
  <c r="AO246" i="39"/>
  <c r="AN246" i="39"/>
  <c r="AM246" i="39"/>
  <c r="AL246" i="39"/>
  <c r="AK246" i="39"/>
  <c r="AJ246" i="39"/>
  <c r="AI246" i="39"/>
  <c r="AH246" i="39"/>
  <c r="AG246" i="39"/>
  <c r="AF246" i="39"/>
  <c r="AE246" i="39"/>
  <c r="AD246" i="39"/>
  <c r="AC246" i="39"/>
  <c r="AB246" i="39"/>
  <c r="AA246" i="39"/>
  <c r="Z246" i="39"/>
  <c r="Y246" i="39"/>
  <c r="X246" i="39"/>
  <c r="W246" i="39"/>
  <c r="V246" i="39"/>
  <c r="U246" i="39"/>
  <c r="T246" i="39"/>
  <c r="S246" i="39"/>
  <c r="F246" i="39"/>
  <c r="AZ245" i="39"/>
  <c r="AX245" i="39"/>
  <c r="AW245" i="39"/>
  <c r="AV245" i="39"/>
  <c r="AU245" i="39"/>
  <c r="AT245" i="39"/>
  <c r="AS245" i="39"/>
  <c r="AR245" i="39"/>
  <c r="AQ245" i="39"/>
  <c r="AP245" i="39"/>
  <c r="AO245" i="39"/>
  <c r="AN245" i="39"/>
  <c r="AM245" i="39"/>
  <c r="AL245" i="39"/>
  <c r="AK245" i="39"/>
  <c r="AJ245" i="39"/>
  <c r="AI245" i="39"/>
  <c r="AH245" i="39"/>
  <c r="AG245" i="39"/>
  <c r="AF245" i="39"/>
  <c r="AE245" i="39"/>
  <c r="AD245" i="39"/>
  <c r="AC245" i="39"/>
  <c r="AB245" i="39"/>
  <c r="AA245" i="39"/>
  <c r="Z245" i="39"/>
  <c r="Y245" i="39"/>
  <c r="X245" i="39"/>
  <c r="W245" i="39"/>
  <c r="V245" i="39"/>
  <c r="U245" i="39"/>
  <c r="T245" i="39"/>
  <c r="S245" i="39"/>
  <c r="AZ243" i="39"/>
  <c r="AX243" i="39"/>
  <c r="AW243" i="39"/>
  <c r="AV243" i="39"/>
  <c r="AU243" i="39"/>
  <c r="AT243" i="39"/>
  <c r="AS243" i="39"/>
  <c r="AR243" i="39"/>
  <c r="AQ243" i="39"/>
  <c r="AP243" i="39"/>
  <c r="AO243" i="39"/>
  <c r="AN243" i="39"/>
  <c r="AM243" i="39"/>
  <c r="AL243" i="39"/>
  <c r="AK243" i="39"/>
  <c r="AJ243" i="39"/>
  <c r="AI243" i="39"/>
  <c r="AH243" i="39"/>
  <c r="AG243" i="39"/>
  <c r="AF243" i="39"/>
  <c r="AE243" i="39"/>
  <c r="AD243" i="39"/>
  <c r="AC243" i="39"/>
  <c r="AB243" i="39"/>
  <c r="AA243" i="39"/>
  <c r="Z243" i="39"/>
  <c r="Y243" i="39"/>
  <c r="X243" i="39"/>
  <c r="W243" i="39"/>
  <c r="V243" i="39"/>
  <c r="U243" i="39"/>
  <c r="T243" i="39"/>
  <c r="S243" i="39"/>
  <c r="F243" i="39"/>
  <c r="AZ242" i="39"/>
  <c r="AX242" i="39"/>
  <c r="AW242" i="39"/>
  <c r="AV242" i="39"/>
  <c r="AU242" i="39"/>
  <c r="AT242" i="39"/>
  <c r="AS242" i="39"/>
  <c r="AR242" i="39"/>
  <c r="AQ242" i="39"/>
  <c r="AP242" i="39"/>
  <c r="AO242" i="39"/>
  <c r="AN242" i="39"/>
  <c r="AM242" i="39"/>
  <c r="AL242" i="39"/>
  <c r="AK242" i="39"/>
  <c r="AJ242" i="39"/>
  <c r="AI242" i="39"/>
  <c r="AH242" i="39"/>
  <c r="AG242" i="39"/>
  <c r="AF242" i="39"/>
  <c r="AE242" i="39"/>
  <c r="AD242" i="39"/>
  <c r="AC242" i="39"/>
  <c r="AB242" i="39"/>
  <c r="AA242" i="39"/>
  <c r="Z242" i="39"/>
  <c r="Y242" i="39"/>
  <c r="X242" i="39"/>
  <c r="W242" i="39"/>
  <c r="V242" i="39"/>
  <c r="U242" i="39"/>
  <c r="T242" i="39"/>
  <c r="S242" i="39"/>
  <c r="AZ240" i="39"/>
  <c r="AX240" i="39"/>
  <c r="AW240" i="39"/>
  <c r="AV240" i="39"/>
  <c r="AU240" i="39"/>
  <c r="AT240" i="39"/>
  <c r="AS240" i="39"/>
  <c r="AR240" i="39"/>
  <c r="AQ240" i="39"/>
  <c r="AP240" i="39"/>
  <c r="AO240" i="39"/>
  <c r="AN240" i="39"/>
  <c r="AM240" i="39"/>
  <c r="AL240" i="39"/>
  <c r="AK240" i="39"/>
  <c r="AJ240" i="39"/>
  <c r="AI240" i="39"/>
  <c r="AH240" i="39"/>
  <c r="AG240" i="39"/>
  <c r="AF240" i="39"/>
  <c r="AE240" i="39"/>
  <c r="AD240" i="39"/>
  <c r="AC240" i="39"/>
  <c r="AB240" i="39"/>
  <c r="AA240" i="39"/>
  <c r="Z240" i="39"/>
  <c r="Y240" i="39"/>
  <c r="X240" i="39"/>
  <c r="W240" i="39"/>
  <c r="V240" i="39"/>
  <c r="U240" i="39"/>
  <c r="T240" i="39"/>
  <c r="S240" i="39"/>
  <c r="F240" i="39"/>
  <c r="AZ239" i="39"/>
  <c r="AX239" i="39"/>
  <c r="AW239" i="39"/>
  <c r="AV239" i="39"/>
  <c r="AU239" i="39"/>
  <c r="AT239" i="39"/>
  <c r="AS239" i="39"/>
  <c r="AR239" i="39"/>
  <c r="AQ239" i="39"/>
  <c r="AP239" i="39"/>
  <c r="AO239" i="39"/>
  <c r="AN239" i="39"/>
  <c r="AM239" i="39"/>
  <c r="AL239" i="39"/>
  <c r="AK239" i="39"/>
  <c r="AJ239" i="39"/>
  <c r="AI239" i="39"/>
  <c r="AH239" i="39"/>
  <c r="AG239" i="39"/>
  <c r="AF239" i="39"/>
  <c r="AE239" i="39"/>
  <c r="AD239" i="39"/>
  <c r="AC239" i="39"/>
  <c r="AB239" i="39"/>
  <c r="AA239" i="39"/>
  <c r="Z239" i="39"/>
  <c r="Y239" i="39"/>
  <c r="X239" i="39"/>
  <c r="W239" i="39"/>
  <c r="V239" i="39"/>
  <c r="U239" i="39"/>
  <c r="T239" i="39"/>
  <c r="S239" i="39"/>
  <c r="AZ237" i="39"/>
  <c r="AX237" i="39"/>
  <c r="AW237" i="39"/>
  <c r="AV237" i="39"/>
  <c r="AU237" i="39"/>
  <c r="AT237" i="39"/>
  <c r="AS237" i="39"/>
  <c r="AR237" i="39"/>
  <c r="AQ237" i="39"/>
  <c r="AP237" i="39"/>
  <c r="AO237" i="39"/>
  <c r="AN237" i="39"/>
  <c r="AM237" i="39"/>
  <c r="AL237" i="39"/>
  <c r="AK237" i="39"/>
  <c r="AJ237" i="39"/>
  <c r="AI237" i="39"/>
  <c r="AH237" i="39"/>
  <c r="AG237" i="39"/>
  <c r="AF237" i="39"/>
  <c r="AE237" i="39"/>
  <c r="AD237" i="39"/>
  <c r="AC237" i="39"/>
  <c r="AB237" i="39"/>
  <c r="AA237" i="39"/>
  <c r="Z237" i="39"/>
  <c r="Y237" i="39"/>
  <c r="X237" i="39"/>
  <c r="W237" i="39"/>
  <c r="V237" i="39"/>
  <c r="U237" i="39"/>
  <c r="T237" i="39"/>
  <c r="S237" i="39"/>
  <c r="F237" i="39"/>
  <c r="AZ236" i="39"/>
  <c r="AX236" i="39"/>
  <c r="AW236" i="39"/>
  <c r="AV236" i="39"/>
  <c r="AU236" i="39"/>
  <c r="AT236" i="39"/>
  <c r="AS236" i="39"/>
  <c r="AR236" i="39"/>
  <c r="AQ236" i="39"/>
  <c r="AP236" i="39"/>
  <c r="AO236" i="39"/>
  <c r="AN236" i="39"/>
  <c r="AM236" i="39"/>
  <c r="AL236" i="39"/>
  <c r="AK236" i="39"/>
  <c r="AJ236" i="39"/>
  <c r="AI236" i="39"/>
  <c r="AH236" i="39"/>
  <c r="AG236" i="39"/>
  <c r="AF236" i="39"/>
  <c r="AE236" i="39"/>
  <c r="AD236" i="39"/>
  <c r="AC236" i="39"/>
  <c r="AB236" i="39"/>
  <c r="AA236" i="39"/>
  <c r="Z236" i="39"/>
  <c r="Y236" i="39"/>
  <c r="X236" i="39"/>
  <c r="W236" i="39"/>
  <c r="V236" i="39"/>
  <c r="U236" i="39"/>
  <c r="T236" i="39"/>
  <c r="S236" i="39"/>
  <c r="AZ234" i="39"/>
  <c r="AX234" i="39"/>
  <c r="AW234" i="39"/>
  <c r="AV234" i="39"/>
  <c r="AU234" i="39"/>
  <c r="AT234" i="39"/>
  <c r="AS234" i="39"/>
  <c r="AR234" i="39"/>
  <c r="AQ234" i="39"/>
  <c r="AP234" i="39"/>
  <c r="AO234" i="39"/>
  <c r="AN234" i="39"/>
  <c r="AM234" i="39"/>
  <c r="AL234" i="39"/>
  <c r="AK234" i="39"/>
  <c r="AJ234" i="39"/>
  <c r="AI234" i="39"/>
  <c r="AH234" i="39"/>
  <c r="AG234" i="39"/>
  <c r="AF234" i="39"/>
  <c r="AE234" i="39"/>
  <c r="AD234" i="39"/>
  <c r="AC234" i="39"/>
  <c r="AB234" i="39"/>
  <c r="AA234" i="39"/>
  <c r="Z234" i="39"/>
  <c r="Y234" i="39"/>
  <c r="X234" i="39"/>
  <c r="W234" i="39"/>
  <c r="V234" i="39"/>
  <c r="U234" i="39"/>
  <c r="T234" i="39"/>
  <c r="S234" i="39"/>
  <c r="F234" i="39"/>
  <c r="AZ233" i="39"/>
  <c r="AX233" i="39"/>
  <c r="AW233" i="39"/>
  <c r="AV233" i="39"/>
  <c r="AU233" i="39"/>
  <c r="AT233" i="39"/>
  <c r="AS233" i="39"/>
  <c r="AR233" i="39"/>
  <c r="AQ233" i="39"/>
  <c r="AP233" i="39"/>
  <c r="AO233" i="39"/>
  <c r="AN233" i="39"/>
  <c r="AM233" i="39"/>
  <c r="AL233" i="39"/>
  <c r="AK233" i="39"/>
  <c r="AJ233" i="39"/>
  <c r="AI233" i="39"/>
  <c r="AH233" i="39"/>
  <c r="AG233" i="39"/>
  <c r="AF233" i="39"/>
  <c r="AE233" i="39"/>
  <c r="AD233" i="39"/>
  <c r="AC233" i="39"/>
  <c r="AB233" i="39"/>
  <c r="AA233" i="39"/>
  <c r="Z233" i="39"/>
  <c r="Y233" i="39"/>
  <c r="X233" i="39"/>
  <c r="W233" i="39"/>
  <c r="V233" i="39"/>
  <c r="U233" i="39"/>
  <c r="T233" i="39"/>
  <c r="S233" i="39"/>
  <c r="AZ231" i="39"/>
  <c r="AX231" i="39"/>
  <c r="AW231" i="39"/>
  <c r="AV231" i="39"/>
  <c r="AU231" i="39"/>
  <c r="AT231" i="39"/>
  <c r="AS231" i="39"/>
  <c r="AR231" i="39"/>
  <c r="AQ231" i="39"/>
  <c r="AP231" i="39"/>
  <c r="AO231" i="39"/>
  <c r="AN231" i="39"/>
  <c r="AM231" i="39"/>
  <c r="AL231" i="39"/>
  <c r="AK231" i="39"/>
  <c r="AJ231" i="39"/>
  <c r="AI231" i="39"/>
  <c r="AH231" i="39"/>
  <c r="AG231" i="39"/>
  <c r="AF231" i="39"/>
  <c r="AE231" i="39"/>
  <c r="AD231" i="39"/>
  <c r="AC231" i="39"/>
  <c r="AB231" i="39"/>
  <c r="AA231" i="39"/>
  <c r="Z231" i="39"/>
  <c r="Y231" i="39"/>
  <c r="X231" i="39"/>
  <c r="W231" i="39"/>
  <c r="V231" i="39"/>
  <c r="U231" i="39"/>
  <c r="T231" i="39"/>
  <c r="S231" i="39"/>
  <c r="F231" i="39"/>
  <c r="AZ230" i="39"/>
  <c r="AX230" i="39"/>
  <c r="AW230" i="39"/>
  <c r="AV230" i="39"/>
  <c r="AU230" i="39"/>
  <c r="AT230" i="39"/>
  <c r="AS230" i="39"/>
  <c r="AR230" i="39"/>
  <c r="AQ230" i="39"/>
  <c r="AP230" i="39"/>
  <c r="AO230" i="39"/>
  <c r="AN230" i="39"/>
  <c r="AM230" i="39"/>
  <c r="AL230" i="39"/>
  <c r="AK230" i="39"/>
  <c r="AJ230" i="39"/>
  <c r="AI230" i="39"/>
  <c r="AH230" i="39"/>
  <c r="AG230" i="39"/>
  <c r="AF230" i="39"/>
  <c r="AE230" i="39"/>
  <c r="AD230" i="39"/>
  <c r="AC230" i="39"/>
  <c r="AB230" i="39"/>
  <c r="AA230" i="39"/>
  <c r="Z230" i="39"/>
  <c r="Y230" i="39"/>
  <c r="X230" i="39"/>
  <c r="W230" i="39"/>
  <c r="V230" i="39"/>
  <c r="U230" i="39"/>
  <c r="T230" i="39"/>
  <c r="S230" i="39"/>
  <c r="AZ228" i="39"/>
  <c r="AX228" i="39"/>
  <c r="AW228" i="39"/>
  <c r="AV228" i="39"/>
  <c r="AU228" i="39"/>
  <c r="AT228" i="39"/>
  <c r="AS228" i="39"/>
  <c r="AR228" i="39"/>
  <c r="AQ228" i="39"/>
  <c r="AP228" i="39"/>
  <c r="AO228" i="39"/>
  <c r="AN228" i="39"/>
  <c r="AM228" i="39"/>
  <c r="AL228" i="39"/>
  <c r="AK228" i="39"/>
  <c r="AJ228" i="39"/>
  <c r="AI228" i="39"/>
  <c r="AH228" i="39"/>
  <c r="AG228" i="39"/>
  <c r="AF228" i="39"/>
  <c r="AE228" i="39"/>
  <c r="AD228" i="39"/>
  <c r="AC228" i="39"/>
  <c r="AB228" i="39"/>
  <c r="AA228" i="39"/>
  <c r="Z228" i="39"/>
  <c r="Y228" i="39"/>
  <c r="X228" i="39"/>
  <c r="W228" i="39"/>
  <c r="V228" i="39"/>
  <c r="U228" i="39"/>
  <c r="T228" i="39"/>
  <c r="S228" i="39"/>
  <c r="F228" i="39"/>
  <c r="AZ227" i="39"/>
  <c r="AX227" i="39"/>
  <c r="AW227" i="39"/>
  <c r="AV227" i="39"/>
  <c r="AU227" i="39"/>
  <c r="AT227" i="39"/>
  <c r="AS227" i="39"/>
  <c r="AR227" i="39"/>
  <c r="AQ227" i="39"/>
  <c r="AP227" i="39"/>
  <c r="AO227" i="39"/>
  <c r="AN227" i="39"/>
  <c r="AM227" i="39"/>
  <c r="AL227" i="39"/>
  <c r="AK227" i="39"/>
  <c r="AJ227" i="39"/>
  <c r="AI227" i="39"/>
  <c r="AH227" i="39"/>
  <c r="AG227" i="39"/>
  <c r="AF227" i="39"/>
  <c r="AE227" i="39"/>
  <c r="AD227" i="39"/>
  <c r="AC227" i="39"/>
  <c r="AB227" i="39"/>
  <c r="AA227" i="39"/>
  <c r="Z227" i="39"/>
  <c r="Y227" i="39"/>
  <c r="X227" i="39"/>
  <c r="W227" i="39"/>
  <c r="V227" i="39"/>
  <c r="U227" i="39"/>
  <c r="T227" i="39"/>
  <c r="S227" i="39"/>
  <c r="AZ225" i="39"/>
  <c r="AX225" i="39"/>
  <c r="AW225" i="39"/>
  <c r="AV225" i="39"/>
  <c r="AU225" i="39"/>
  <c r="AT225" i="39"/>
  <c r="AS225" i="39"/>
  <c r="AR225" i="39"/>
  <c r="AQ225" i="39"/>
  <c r="AP225" i="39"/>
  <c r="AO225" i="39"/>
  <c r="AN225" i="39"/>
  <c r="AM225" i="39"/>
  <c r="AL225" i="39"/>
  <c r="AK225" i="39"/>
  <c r="AJ225" i="39"/>
  <c r="AI225" i="39"/>
  <c r="AH225" i="39"/>
  <c r="AG225" i="39"/>
  <c r="AF225" i="39"/>
  <c r="AE225" i="39"/>
  <c r="AD225" i="39"/>
  <c r="AC225" i="39"/>
  <c r="AB225" i="39"/>
  <c r="AA225" i="39"/>
  <c r="Z225" i="39"/>
  <c r="Y225" i="39"/>
  <c r="X225" i="39"/>
  <c r="W225" i="39"/>
  <c r="V225" i="39"/>
  <c r="U225" i="39"/>
  <c r="T225" i="39"/>
  <c r="S225" i="39"/>
  <c r="F225" i="39"/>
  <c r="AZ224" i="39"/>
  <c r="AX224" i="39"/>
  <c r="AW224" i="39"/>
  <c r="AV224" i="39"/>
  <c r="AU224" i="39"/>
  <c r="AT224" i="39"/>
  <c r="AS224" i="39"/>
  <c r="AR224" i="39"/>
  <c r="AQ224" i="39"/>
  <c r="AP224" i="39"/>
  <c r="AO224" i="39"/>
  <c r="AN224" i="39"/>
  <c r="AM224" i="39"/>
  <c r="AL224" i="39"/>
  <c r="AK224" i="39"/>
  <c r="AJ224" i="39"/>
  <c r="AI224" i="39"/>
  <c r="AH224" i="39"/>
  <c r="AG224" i="39"/>
  <c r="AF224" i="39"/>
  <c r="AE224" i="39"/>
  <c r="AD224" i="39"/>
  <c r="AC224" i="39"/>
  <c r="AB224" i="39"/>
  <c r="AA224" i="39"/>
  <c r="Z224" i="39"/>
  <c r="Y224" i="39"/>
  <c r="X224" i="39"/>
  <c r="W224" i="39"/>
  <c r="V224" i="39"/>
  <c r="U224" i="39"/>
  <c r="T224" i="39"/>
  <c r="S224" i="39"/>
  <c r="AZ222" i="39"/>
  <c r="AX222" i="39"/>
  <c r="AW222" i="39"/>
  <c r="AV222" i="39"/>
  <c r="AU222" i="39"/>
  <c r="AT222" i="39"/>
  <c r="AS222" i="39"/>
  <c r="AR222" i="39"/>
  <c r="AQ222" i="39"/>
  <c r="AP222" i="39"/>
  <c r="AO222" i="39"/>
  <c r="AN222" i="39"/>
  <c r="AM222" i="39"/>
  <c r="AL222" i="39"/>
  <c r="AK222" i="39"/>
  <c r="AJ222" i="39"/>
  <c r="AI222" i="39"/>
  <c r="AH222" i="39"/>
  <c r="AG222" i="39"/>
  <c r="AF222" i="39"/>
  <c r="AE222" i="39"/>
  <c r="AD222" i="39"/>
  <c r="AC222" i="39"/>
  <c r="AB222" i="39"/>
  <c r="AA222" i="39"/>
  <c r="Z222" i="39"/>
  <c r="Y222" i="39"/>
  <c r="X222" i="39"/>
  <c r="W222" i="39"/>
  <c r="V222" i="39"/>
  <c r="U222" i="39"/>
  <c r="T222" i="39"/>
  <c r="S222" i="39"/>
  <c r="F222" i="39"/>
  <c r="AZ221" i="39"/>
  <c r="AX221" i="39"/>
  <c r="AW221" i="39"/>
  <c r="AV221" i="39"/>
  <c r="AU221" i="39"/>
  <c r="AT221" i="39"/>
  <c r="AS221" i="39"/>
  <c r="AR221" i="39"/>
  <c r="AQ221" i="39"/>
  <c r="AP221" i="39"/>
  <c r="AO221" i="39"/>
  <c r="AN221" i="39"/>
  <c r="AM221" i="39"/>
  <c r="AL221" i="39"/>
  <c r="AK221" i="39"/>
  <c r="AJ221" i="39"/>
  <c r="AI221" i="39"/>
  <c r="AH221" i="39"/>
  <c r="AG221" i="39"/>
  <c r="AF221" i="39"/>
  <c r="AE221" i="39"/>
  <c r="AD221" i="39"/>
  <c r="AC221" i="39"/>
  <c r="AB221" i="39"/>
  <c r="AA221" i="39"/>
  <c r="Z221" i="39"/>
  <c r="Y221" i="39"/>
  <c r="X221" i="39"/>
  <c r="W221" i="39"/>
  <c r="V221" i="39"/>
  <c r="U221" i="39"/>
  <c r="T221" i="39"/>
  <c r="S221" i="39"/>
  <c r="AZ219" i="39"/>
  <c r="AX219" i="39"/>
  <c r="AW219" i="39"/>
  <c r="AV219" i="39"/>
  <c r="AU219" i="39"/>
  <c r="AT219" i="39"/>
  <c r="AS219" i="39"/>
  <c r="AR219" i="39"/>
  <c r="AQ219" i="39"/>
  <c r="AP219" i="39"/>
  <c r="AO219" i="39"/>
  <c r="AN219" i="39"/>
  <c r="AM219" i="39"/>
  <c r="AL219" i="39"/>
  <c r="AK219" i="39"/>
  <c r="AJ219" i="39"/>
  <c r="AI219" i="39"/>
  <c r="AH219" i="39"/>
  <c r="AG219" i="39"/>
  <c r="AF219" i="39"/>
  <c r="AE219" i="39"/>
  <c r="AD219" i="39"/>
  <c r="AC219" i="39"/>
  <c r="AB219" i="39"/>
  <c r="AA219" i="39"/>
  <c r="Z219" i="39"/>
  <c r="Y219" i="39"/>
  <c r="X219" i="39"/>
  <c r="W219" i="39"/>
  <c r="V219" i="39"/>
  <c r="U219" i="39"/>
  <c r="T219" i="39"/>
  <c r="S219" i="39"/>
  <c r="F219" i="39"/>
  <c r="AZ218" i="39"/>
  <c r="AX218" i="39"/>
  <c r="AW218" i="39"/>
  <c r="AV218" i="39"/>
  <c r="AU218" i="39"/>
  <c r="AT218" i="39"/>
  <c r="AS218" i="39"/>
  <c r="AR218" i="39"/>
  <c r="AQ218" i="39"/>
  <c r="AP218" i="39"/>
  <c r="AO218" i="39"/>
  <c r="AN218" i="39"/>
  <c r="AM218" i="39"/>
  <c r="AL218" i="39"/>
  <c r="AK218" i="39"/>
  <c r="AJ218" i="39"/>
  <c r="AI218" i="39"/>
  <c r="AH218" i="39"/>
  <c r="AG218" i="39"/>
  <c r="AF218" i="39"/>
  <c r="AE218" i="39"/>
  <c r="AD218" i="39"/>
  <c r="AC218" i="39"/>
  <c r="AB218" i="39"/>
  <c r="AA218" i="39"/>
  <c r="Z218" i="39"/>
  <c r="Y218" i="39"/>
  <c r="X218" i="39"/>
  <c r="W218" i="39"/>
  <c r="V218" i="39"/>
  <c r="U218" i="39"/>
  <c r="T218" i="39"/>
  <c r="S218" i="39"/>
  <c r="AZ216" i="39"/>
  <c r="AX216" i="39"/>
  <c r="AW216" i="39"/>
  <c r="AV216" i="39"/>
  <c r="AU216" i="39"/>
  <c r="AT216" i="39"/>
  <c r="AS216" i="39"/>
  <c r="AR216" i="39"/>
  <c r="AQ216" i="39"/>
  <c r="AP216" i="39"/>
  <c r="AO216" i="39"/>
  <c r="AN216" i="39"/>
  <c r="AM216" i="39"/>
  <c r="AL216" i="39"/>
  <c r="AK216" i="39"/>
  <c r="AJ216" i="39"/>
  <c r="AI216" i="39"/>
  <c r="AH216" i="39"/>
  <c r="AG216" i="39"/>
  <c r="AF216" i="39"/>
  <c r="AE216" i="39"/>
  <c r="AD216" i="39"/>
  <c r="AC216" i="39"/>
  <c r="AB216" i="39"/>
  <c r="AA216" i="39"/>
  <c r="Z216" i="39"/>
  <c r="Y216" i="39"/>
  <c r="X216" i="39"/>
  <c r="W216" i="39"/>
  <c r="V216" i="39"/>
  <c r="U216" i="39"/>
  <c r="T216" i="39"/>
  <c r="S216" i="39"/>
  <c r="F216" i="39"/>
  <c r="AZ215" i="39"/>
  <c r="AX215" i="39"/>
  <c r="AW215" i="39"/>
  <c r="AV215" i="39"/>
  <c r="AU215" i="39"/>
  <c r="AT215" i="39"/>
  <c r="AS215" i="39"/>
  <c r="AR215" i="39"/>
  <c r="AQ215" i="39"/>
  <c r="AP215" i="39"/>
  <c r="AO215" i="39"/>
  <c r="AN215" i="39"/>
  <c r="AM215" i="39"/>
  <c r="AL215" i="39"/>
  <c r="AK215" i="39"/>
  <c r="AJ215" i="39"/>
  <c r="AI215" i="39"/>
  <c r="AH215" i="39"/>
  <c r="AG215" i="39"/>
  <c r="AF215" i="39"/>
  <c r="AE215" i="39"/>
  <c r="AD215" i="39"/>
  <c r="AC215" i="39"/>
  <c r="AB215" i="39"/>
  <c r="AA215" i="39"/>
  <c r="Z215" i="39"/>
  <c r="Y215" i="39"/>
  <c r="X215" i="39"/>
  <c r="W215" i="39"/>
  <c r="V215" i="39"/>
  <c r="U215" i="39"/>
  <c r="T215" i="39"/>
  <c r="S215" i="39"/>
  <c r="AZ213" i="39"/>
  <c r="AX213" i="39"/>
  <c r="AW213" i="39"/>
  <c r="AV213" i="39"/>
  <c r="AU213" i="39"/>
  <c r="AT213" i="39"/>
  <c r="AS213" i="39"/>
  <c r="AR213" i="39"/>
  <c r="AQ213" i="39"/>
  <c r="AP213" i="39"/>
  <c r="AO213" i="39"/>
  <c r="AN213" i="39"/>
  <c r="AM213" i="39"/>
  <c r="AL213" i="39"/>
  <c r="AK213" i="39"/>
  <c r="AJ213" i="39"/>
  <c r="AI213" i="39"/>
  <c r="AH213" i="39"/>
  <c r="AG213" i="39"/>
  <c r="AF213" i="39"/>
  <c r="AE213" i="39"/>
  <c r="AD213" i="39"/>
  <c r="AC213" i="39"/>
  <c r="AB213" i="39"/>
  <c r="AA213" i="39"/>
  <c r="Z213" i="39"/>
  <c r="Y213" i="39"/>
  <c r="X213" i="39"/>
  <c r="W213" i="39"/>
  <c r="V213" i="39"/>
  <c r="U213" i="39"/>
  <c r="T213" i="39"/>
  <c r="S213" i="39"/>
  <c r="F213" i="39"/>
  <c r="AZ212" i="39"/>
  <c r="AX212" i="39"/>
  <c r="AW212" i="39"/>
  <c r="AV212" i="39"/>
  <c r="AU212" i="39"/>
  <c r="AT212" i="39"/>
  <c r="AS212" i="39"/>
  <c r="AR212" i="39"/>
  <c r="AQ212" i="39"/>
  <c r="AP212" i="39"/>
  <c r="AO212" i="39"/>
  <c r="AN212" i="39"/>
  <c r="AM212" i="39"/>
  <c r="AL212" i="39"/>
  <c r="AK212" i="39"/>
  <c r="AJ212" i="39"/>
  <c r="AI212" i="39"/>
  <c r="AH212" i="39"/>
  <c r="AG212" i="39"/>
  <c r="AF212" i="39"/>
  <c r="AE212" i="39"/>
  <c r="AD212" i="39"/>
  <c r="AC212" i="39"/>
  <c r="AB212" i="39"/>
  <c r="AA212" i="39"/>
  <c r="Z212" i="39"/>
  <c r="Y212" i="39"/>
  <c r="X212" i="39"/>
  <c r="W212" i="39"/>
  <c r="V212" i="39"/>
  <c r="U212" i="39"/>
  <c r="T212" i="39"/>
  <c r="S212" i="39"/>
  <c r="AZ210" i="39"/>
  <c r="AX210" i="39"/>
  <c r="AW210" i="39"/>
  <c r="AV210" i="39"/>
  <c r="AU210" i="39"/>
  <c r="AT210" i="39"/>
  <c r="AS210" i="39"/>
  <c r="AR210" i="39"/>
  <c r="AQ210" i="39"/>
  <c r="AP210" i="39"/>
  <c r="AO210" i="39"/>
  <c r="AN210" i="39"/>
  <c r="AM210" i="39"/>
  <c r="AL210" i="39"/>
  <c r="AK210" i="39"/>
  <c r="AJ210" i="39"/>
  <c r="AI210" i="39"/>
  <c r="AH210" i="39"/>
  <c r="AG210" i="39"/>
  <c r="AF210" i="39"/>
  <c r="AE210" i="39"/>
  <c r="AD210" i="39"/>
  <c r="AC210" i="39"/>
  <c r="AB210" i="39"/>
  <c r="AA210" i="39"/>
  <c r="Z210" i="39"/>
  <c r="Y210" i="39"/>
  <c r="X210" i="39"/>
  <c r="W210" i="39"/>
  <c r="V210" i="39"/>
  <c r="U210" i="39"/>
  <c r="T210" i="39"/>
  <c r="S210" i="39"/>
  <c r="F210" i="39"/>
  <c r="AZ209" i="39"/>
  <c r="AX209" i="39"/>
  <c r="AW209" i="39"/>
  <c r="AV209" i="39"/>
  <c r="AU209" i="39"/>
  <c r="AT209" i="39"/>
  <c r="AS209" i="39"/>
  <c r="AR209" i="39"/>
  <c r="AQ209" i="39"/>
  <c r="AP209" i="39"/>
  <c r="AO209" i="39"/>
  <c r="AN209" i="39"/>
  <c r="AM209" i="39"/>
  <c r="AL209" i="39"/>
  <c r="AK209" i="39"/>
  <c r="AJ209" i="39"/>
  <c r="AI209" i="39"/>
  <c r="AH209" i="39"/>
  <c r="AG209" i="39"/>
  <c r="AF209" i="39"/>
  <c r="AE209" i="39"/>
  <c r="AD209" i="39"/>
  <c r="AC209" i="39"/>
  <c r="AB209" i="39"/>
  <c r="AA209" i="39"/>
  <c r="Z209" i="39"/>
  <c r="Y209" i="39"/>
  <c r="X209" i="39"/>
  <c r="W209" i="39"/>
  <c r="V209" i="39"/>
  <c r="U209" i="39"/>
  <c r="T209" i="39"/>
  <c r="S209" i="39"/>
  <c r="AZ207" i="39"/>
  <c r="AX207" i="39"/>
  <c r="AW207" i="39"/>
  <c r="AV207" i="39"/>
  <c r="AU207" i="39"/>
  <c r="AT207" i="39"/>
  <c r="AS207" i="39"/>
  <c r="AR207" i="39"/>
  <c r="AQ207" i="39"/>
  <c r="AP207" i="39"/>
  <c r="AO207" i="39"/>
  <c r="AN207" i="39"/>
  <c r="AM207" i="39"/>
  <c r="AL207" i="39"/>
  <c r="AK207" i="39"/>
  <c r="AJ207" i="39"/>
  <c r="AI207" i="39"/>
  <c r="AH207" i="39"/>
  <c r="AG207" i="39"/>
  <c r="AF207" i="39"/>
  <c r="AE207" i="39"/>
  <c r="AD207" i="39"/>
  <c r="AC207" i="39"/>
  <c r="AB207" i="39"/>
  <c r="AA207" i="39"/>
  <c r="Z207" i="39"/>
  <c r="Y207" i="39"/>
  <c r="X207" i="39"/>
  <c r="W207" i="39"/>
  <c r="V207" i="39"/>
  <c r="U207" i="39"/>
  <c r="T207" i="39"/>
  <c r="S207" i="39"/>
  <c r="F207" i="39"/>
  <c r="AZ206" i="39"/>
  <c r="AX206" i="39"/>
  <c r="AW206" i="39"/>
  <c r="AV206" i="39"/>
  <c r="AU206" i="39"/>
  <c r="AT206" i="39"/>
  <c r="AS206" i="39"/>
  <c r="AR206" i="39"/>
  <c r="AQ206" i="39"/>
  <c r="AP206" i="39"/>
  <c r="AO206" i="39"/>
  <c r="AN206" i="39"/>
  <c r="AM206" i="39"/>
  <c r="AL206" i="39"/>
  <c r="AK206" i="39"/>
  <c r="AJ206" i="39"/>
  <c r="AI206" i="39"/>
  <c r="AH206" i="39"/>
  <c r="AG206" i="39"/>
  <c r="AF206" i="39"/>
  <c r="AE206" i="39"/>
  <c r="AD206" i="39"/>
  <c r="AC206" i="39"/>
  <c r="AB206" i="39"/>
  <c r="AA206" i="39"/>
  <c r="Z206" i="39"/>
  <c r="Y206" i="39"/>
  <c r="X206" i="39"/>
  <c r="W206" i="39"/>
  <c r="V206" i="39"/>
  <c r="U206" i="39"/>
  <c r="T206" i="39"/>
  <c r="S206" i="39"/>
  <c r="AZ204" i="39"/>
  <c r="AX204" i="39"/>
  <c r="AW204" i="39"/>
  <c r="AV204" i="39"/>
  <c r="AU204" i="39"/>
  <c r="AT204" i="39"/>
  <c r="AS204" i="39"/>
  <c r="AR204" i="39"/>
  <c r="AQ204" i="39"/>
  <c r="AP204" i="39"/>
  <c r="AO204" i="39"/>
  <c r="AN204" i="39"/>
  <c r="AM204" i="39"/>
  <c r="AL204" i="39"/>
  <c r="AK204" i="39"/>
  <c r="AJ204" i="39"/>
  <c r="AI204" i="39"/>
  <c r="AH204" i="39"/>
  <c r="AG204" i="39"/>
  <c r="AF204" i="39"/>
  <c r="AE204" i="39"/>
  <c r="AD204" i="39"/>
  <c r="AC204" i="39"/>
  <c r="AB204" i="39"/>
  <c r="AA204" i="39"/>
  <c r="Z204" i="39"/>
  <c r="Y204" i="39"/>
  <c r="X204" i="39"/>
  <c r="W204" i="39"/>
  <c r="V204" i="39"/>
  <c r="U204" i="39"/>
  <c r="T204" i="39"/>
  <c r="S204" i="39"/>
  <c r="F204" i="39"/>
  <c r="AZ203" i="39"/>
  <c r="AX203" i="39"/>
  <c r="AW203" i="39"/>
  <c r="AV203" i="39"/>
  <c r="AU203" i="39"/>
  <c r="AT203" i="39"/>
  <c r="AS203" i="39"/>
  <c r="AR203" i="39"/>
  <c r="AQ203" i="39"/>
  <c r="AP203" i="39"/>
  <c r="AO203" i="39"/>
  <c r="AN203" i="39"/>
  <c r="AM203" i="39"/>
  <c r="AL203" i="39"/>
  <c r="AK203" i="39"/>
  <c r="AJ203" i="39"/>
  <c r="AI203" i="39"/>
  <c r="AH203" i="39"/>
  <c r="AG203" i="39"/>
  <c r="AF203" i="39"/>
  <c r="AE203" i="39"/>
  <c r="AD203" i="39"/>
  <c r="AC203" i="39"/>
  <c r="AB203" i="39"/>
  <c r="AA203" i="39"/>
  <c r="Z203" i="39"/>
  <c r="Y203" i="39"/>
  <c r="X203" i="39"/>
  <c r="W203" i="39"/>
  <c r="V203" i="39"/>
  <c r="U203" i="39"/>
  <c r="T203" i="39"/>
  <c r="S203" i="39"/>
  <c r="AZ201" i="39"/>
  <c r="AX201" i="39"/>
  <c r="AW201" i="39"/>
  <c r="AV201" i="39"/>
  <c r="AU201" i="39"/>
  <c r="AT201" i="39"/>
  <c r="AS201" i="39"/>
  <c r="AR201" i="39"/>
  <c r="AQ201" i="39"/>
  <c r="AP201" i="39"/>
  <c r="AO201" i="39"/>
  <c r="AN201" i="39"/>
  <c r="AM201" i="39"/>
  <c r="AL201" i="39"/>
  <c r="AK201" i="39"/>
  <c r="AJ201" i="39"/>
  <c r="AI201" i="39"/>
  <c r="AH201" i="39"/>
  <c r="AG201" i="39"/>
  <c r="AF201" i="39"/>
  <c r="AE201" i="39"/>
  <c r="AD201" i="39"/>
  <c r="AC201" i="39"/>
  <c r="AB201" i="39"/>
  <c r="AA201" i="39"/>
  <c r="Z201" i="39"/>
  <c r="Y201" i="39"/>
  <c r="X201" i="39"/>
  <c r="W201" i="39"/>
  <c r="V201" i="39"/>
  <c r="U201" i="39"/>
  <c r="T201" i="39"/>
  <c r="S201" i="39"/>
  <c r="F201" i="39"/>
  <c r="AZ200" i="39"/>
  <c r="AX200" i="39"/>
  <c r="AW200" i="39"/>
  <c r="AV200" i="39"/>
  <c r="AU200" i="39"/>
  <c r="AT200" i="39"/>
  <c r="AS200" i="39"/>
  <c r="AR200" i="39"/>
  <c r="AQ200" i="39"/>
  <c r="AP200" i="39"/>
  <c r="AO200" i="39"/>
  <c r="AN200" i="39"/>
  <c r="AM200" i="39"/>
  <c r="AL200" i="39"/>
  <c r="AK200" i="39"/>
  <c r="AJ200" i="39"/>
  <c r="AI200" i="39"/>
  <c r="AH200" i="39"/>
  <c r="AG200" i="39"/>
  <c r="AF200" i="39"/>
  <c r="AE200" i="39"/>
  <c r="AD200" i="39"/>
  <c r="AC200" i="39"/>
  <c r="AB200" i="39"/>
  <c r="AA200" i="39"/>
  <c r="Z200" i="39"/>
  <c r="Y200" i="39"/>
  <c r="X200" i="39"/>
  <c r="W200" i="39"/>
  <c r="V200" i="39"/>
  <c r="U200" i="39"/>
  <c r="T200" i="39"/>
  <c r="S200" i="39"/>
  <c r="AZ198" i="39"/>
  <c r="AX198" i="39"/>
  <c r="AW198" i="39"/>
  <c r="AV198" i="39"/>
  <c r="AU198" i="39"/>
  <c r="AT198" i="39"/>
  <c r="AS198" i="39"/>
  <c r="AR198" i="39"/>
  <c r="AQ198" i="39"/>
  <c r="AP198" i="39"/>
  <c r="AO198" i="39"/>
  <c r="AN198" i="39"/>
  <c r="AM198" i="39"/>
  <c r="AL198" i="39"/>
  <c r="AK198" i="39"/>
  <c r="AJ198" i="39"/>
  <c r="AI198" i="39"/>
  <c r="AH198" i="39"/>
  <c r="AG198" i="39"/>
  <c r="AF198" i="39"/>
  <c r="AE198" i="39"/>
  <c r="AD198" i="39"/>
  <c r="AC198" i="39"/>
  <c r="AB198" i="39"/>
  <c r="AA198" i="39"/>
  <c r="Z198" i="39"/>
  <c r="Y198" i="39"/>
  <c r="X198" i="39"/>
  <c r="W198" i="39"/>
  <c r="V198" i="39"/>
  <c r="U198" i="39"/>
  <c r="T198" i="39"/>
  <c r="S198" i="39"/>
  <c r="F198" i="39"/>
  <c r="AZ197" i="39"/>
  <c r="AX197" i="39"/>
  <c r="AW197" i="39"/>
  <c r="AV197" i="39"/>
  <c r="AU197" i="39"/>
  <c r="AT197" i="39"/>
  <c r="AS197" i="39"/>
  <c r="AR197" i="39"/>
  <c r="AQ197" i="39"/>
  <c r="AP197" i="39"/>
  <c r="AO197" i="39"/>
  <c r="AN197" i="39"/>
  <c r="AM197" i="39"/>
  <c r="AL197" i="39"/>
  <c r="AK197" i="39"/>
  <c r="AJ197" i="39"/>
  <c r="AI197" i="39"/>
  <c r="AH197" i="39"/>
  <c r="AG197" i="39"/>
  <c r="AF197" i="39"/>
  <c r="AE197" i="39"/>
  <c r="AD197" i="39"/>
  <c r="AC197" i="39"/>
  <c r="AB197" i="39"/>
  <c r="AA197" i="39"/>
  <c r="Z197" i="39"/>
  <c r="Y197" i="39"/>
  <c r="X197" i="39"/>
  <c r="W197" i="39"/>
  <c r="V197" i="39"/>
  <c r="U197" i="39"/>
  <c r="T197" i="39"/>
  <c r="S197" i="39"/>
  <c r="AZ195" i="39"/>
  <c r="AX195" i="39"/>
  <c r="AW195" i="39"/>
  <c r="AV195" i="39"/>
  <c r="AU195" i="39"/>
  <c r="AT195" i="39"/>
  <c r="AS195" i="39"/>
  <c r="AR195" i="39"/>
  <c r="AQ195" i="39"/>
  <c r="AP195" i="39"/>
  <c r="AO195" i="39"/>
  <c r="AN195" i="39"/>
  <c r="AM195" i="39"/>
  <c r="AL195" i="39"/>
  <c r="AK195" i="39"/>
  <c r="AJ195" i="39"/>
  <c r="AI195" i="39"/>
  <c r="AH195" i="39"/>
  <c r="AG195" i="39"/>
  <c r="AF195" i="39"/>
  <c r="AE195" i="39"/>
  <c r="AD195" i="39"/>
  <c r="AC195" i="39"/>
  <c r="AB195" i="39"/>
  <c r="AA195" i="39"/>
  <c r="Z195" i="39"/>
  <c r="Y195" i="39"/>
  <c r="X195" i="39"/>
  <c r="W195" i="39"/>
  <c r="V195" i="39"/>
  <c r="U195" i="39"/>
  <c r="T195" i="39"/>
  <c r="S195" i="39"/>
  <c r="F195" i="39"/>
  <c r="AZ194" i="39"/>
  <c r="AX194" i="39"/>
  <c r="AW194" i="39"/>
  <c r="AV194" i="39"/>
  <c r="AU194" i="39"/>
  <c r="AT194" i="39"/>
  <c r="AS194" i="39"/>
  <c r="AR194" i="39"/>
  <c r="AQ194" i="39"/>
  <c r="AP194" i="39"/>
  <c r="AO194" i="39"/>
  <c r="AN194" i="39"/>
  <c r="AM194" i="39"/>
  <c r="AL194" i="39"/>
  <c r="AK194" i="39"/>
  <c r="AJ194" i="39"/>
  <c r="AI194" i="39"/>
  <c r="AH194" i="39"/>
  <c r="AG194" i="39"/>
  <c r="AF194" i="39"/>
  <c r="AE194" i="39"/>
  <c r="AD194" i="39"/>
  <c r="AC194" i="39"/>
  <c r="AB194" i="39"/>
  <c r="AA194" i="39"/>
  <c r="Z194" i="39"/>
  <c r="Y194" i="39"/>
  <c r="X194" i="39"/>
  <c r="W194" i="39"/>
  <c r="V194" i="39"/>
  <c r="U194" i="39"/>
  <c r="T194" i="39"/>
  <c r="S194" i="39"/>
  <c r="AZ192" i="39"/>
  <c r="AX192" i="39"/>
  <c r="AW192" i="39"/>
  <c r="AV192" i="39"/>
  <c r="AU192" i="39"/>
  <c r="AT192" i="39"/>
  <c r="AS192" i="39"/>
  <c r="AR192" i="39"/>
  <c r="AQ192" i="39"/>
  <c r="AP192" i="39"/>
  <c r="AO192" i="39"/>
  <c r="AN192" i="39"/>
  <c r="AM192" i="39"/>
  <c r="AL192" i="39"/>
  <c r="AK192" i="39"/>
  <c r="AJ192" i="39"/>
  <c r="AI192" i="39"/>
  <c r="AH192" i="39"/>
  <c r="AG192" i="39"/>
  <c r="AF192" i="39"/>
  <c r="AE192" i="39"/>
  <c r="AD192" i="39"/>
  <c r="AC192" i="39"/>
  <c r="AB192" i="39"/>
  <c r="AA192" i="39"/>
  <c r="Z192" i="39"/>
  <c r="Y192" i="39"/>
  <c r="X192" i="39"/>
  <c r="W192" i="39"/>
  <c r="V192" i="39"/>
  <c r="U192" i="39"/>
  <c r="T192" i="39"/>
  <c r="S192" i="39"/>
  <c r="F192" i="39"/>
  <c r="AZ191" i="39"/>
  <c r="AX191" i="39"/>
  <c r="AW191" i="39"/>
  <c r="AV191" i="39"/>
  <c r="AU191" i="39"/>
  <c r="AT191" i="39"/>
  <c r="AS191" i="39"/>
  <c r="AR191" i="39"/>
  <c r="AQ191" i="39"/>
  <c r="AP191" i="39"/>
  <c r="AO191" i="39"/>
  <c r="AN191" i="39"/>
  <c r="AM191" i="39"/>
  <c r="AL191" i="39"/>
  <c r="AK191" i="39"/>
  <c r="AJ191" i="39"/>
  <c r="AI191" i="39"/>
  <c r="AH191" i="39"/>
  <c r="AG191" i="39"/>
  <c r="AF191" i="39"/>
  <c r="AE191" i="39"/>
  <c r="AD191" i="39"/>
  <c r="AC191" i="39"/>
  <c r="AB191" i="39"/>
  <c r="AA191" i="39"/>
  <c r="Z191" i="39"/>
  <c r="Y191" i="39"/>
  <c r="X191" i="39"/>
  <c r="W191" i="39"/>
  <c r="V191" i="39"/>
  <c r="U191" i="39"/>
  <c r="T191" i="39"/>
  <c r="S191" i="39"/>
  <c r="AZ189" i="39"/>
  <c r="AX189" i="39"/>
  <c r="AW189" i="39"/>
  <c r="AV189" i="39"/>
  <c r="AU189" i="39"/>
  <c r="AT189" i="39"/>
  <c r="AS189" i="39"/>
  <c r="AR189" i="39"/>
  <c r="AQ189" i="39"/>
  <c r="AP189" i="39"/>
  <c r="AO189" i="39"/>
  <c r="AN189" i="39"/>
  <c r="AM189" i="39"/>
  <c r="AL189" i="39"/>
  <c r="AK189" i="39"/>
  <c r="AJ189" i="39"/>
  <c r="AI189" i="39"/>
  <c r="AH189" i="39"/>
  <c r="AG189" i="39"/>
  <c r="AF189" i="39"/>
  <c r="AE189" i="39"/>
  <c r="AD189" i="39"/>
  <c r="AC189" i="39"/>
  <c r="AB189" i="39"/>
  <c r="AA189" i="39"/>
  <c r="Z189" i="39"/>
  <c r="Y189" i="39"/>
  <c r="X189" i="39"/>
  <c r="W189" i="39"/>
  <c r="V189" i="39"/>
  <c r="U189" i="39"/>
  <c r="T189" i="39"/>
  <c r="S189" i="39"/>
  <c r="F189" i="39"/>
  <c r="AZ188" i="39"/>
  <c r="AX188" i="39"/>
  <c r="AW188" i="39"/>
  <c r="AV188" i="39"/>
  <c r="AU188" i="39"/>
  <c r="AT188" i="39"/>
  <c r="AS188" i="39"/>
  <c r="AR188" i="39"/>
  <c r="AQ188" i="39"/>
  <c r="AP188" i="39"/>
  <c r="AO188" i="39"/>
  <c r="AN188" i="39"/>
  <c r="AM188" i="39"/>
  <c r="AL188" i="39"/>
  <c r="AK188" i="39"/>
  <c r="AJ188" i="39"/>
  <c r="AI188" i="39"/>
  <c r="AH188" i="39"/>
  <c r="AG188" i="39"/>
  <c r="AF188" i="39"/>
  <c r="AE188" i="39"/>
  <c r="AD188" i="39"/>
  <c r="AC188" i="39"/>
  <c r="AB188" i="39"/>
  <c r="AA188" i="39"/>
  <c r="Z188" i="39"/>
  <c r="Y188" i="39"/>
  <c r="X188" i="39"/>
  <c r="W188" i="39"/>
  <c r="V188" i="39"/>
  <c r="U188" i="39"/>
  <c r="T188" i="39"/>
  <c r="S188" i="39"/>
  <c r="AZ186" i="39"/>
  <c r="AX186" i="39"/>
  <c r="AW186" i="39"/>
  <c r="AV186" i="39"/>
  <c r="AU186" i="39"/>
  <c r="AT186" i="39"/>
  <c r="AS186" i="39"/>
  <c r="AR186" i="39"/>
  <c r="AQ186" i="39"/>
  <c r="AP186" i="39"/>
  <c r="AO186" i="39"/>
  <c r="AN186" i="39"/>
  <c r="AM186" i="39"/>
  <c r="AL186" i="39"/>
  <c r="AK186" i="39"/>
  <c r="AJ186" i="39"/>
  <c r="AI186" i="39"/>
  <c r="AH186" i="39"/>
  <c r="AG186" i="39"/>
  <c r="AF186" i="39"/>
  <c r="AE186" i="39"/>
  <c r="AD186" i="39"/>
  <c r="AC186" i="39"/>
  <c r="AB186" i="39"/>
  <c r="AA186" i="39"/>
  <c r="Z186" i="39"/>
  <c r="Y186" i="39"/>
  <c r="X186" i="39"/>
  <c r="W186" i="39"/>
  <c r="V186" i="39"/>
  <c r="U186" i="39"/>
  <c r="T186" i="39"/>
  <c r="S186" i="39"/>
  <c r="F186" i="39"/>
  <c r="AZ185" i="39"/>
  <c r="AX185" i="39"/>
  <c r="AW185" i="39"/>
  <c r="AV185" i="39"/>
  <c r="AU185" i="39"/>
  <c r="AT185" i="39"/>
  <c r="AS185" i="39"/>
  <c r="AR185" i="39"/>
  <c r="AQ185" i="39"/>
  <c r="AP185" i="39"/>
  <c r="AO185" i="39"/>
  <c r="AN185" i="39"/>
  <c r="AM185" i="39"/>
  <c r="AL185" i="39"/>
  <c r="AK185" i="39"/>
  <c r="AJ185" i="39"/>
  <c r="AI185" i="39"/>
  <c r="AH185" i="39"/>
  <c r="AG185" i="39"/>
  <c r="AF185" i="39"/>
  <c r="AE185" i="39"/>
  <c r="AD185" i="39"/>
  <c r="AC185" i="39"/>
  <c r="AB185" i="39"/>
  <c r="AA185" i="39"/>
  <c r="Z185" i="39"/>
  <c r="Y185" i="39"/>
  <c r="X185" i="39"/>
  <c r="W185" i="39"/>
  <c r="V185" i="39"/>
  <c r="U185" i="39"/>
  <c r="T185" i="39"/>
  <c r="S185" i="39"/>
  <c r="AZ183" i="39"/>
  <c r="AX183" i="39"/>
  <c r="AW183" i="39"/>
  <c r="AV183" i="39"/>
  <c r="AU183" i="39"/>
  <c r="AT183" i="39"/>
  <c r="AS183" i="39"/>
  <c r="AR183" i="39"/>
  <c r="AQ183" i="39"/>
  <c r="AP183" i="39"/>
  <c r="AO183" i="39"/>
  <c r="AN183" i="39"/>
  <c r="AM183" i="39"/>
  <c r="AL183" i="39"/>
  <c r="AK183" i="39"/>
  <c r="AJ183" i="39"/>
  <c r="AI183" i="39"/>
  <c r="AH183" i="39"/>
  <c r="AG183" i="39"/>
  <c r="AF183" i="39"/>
  <c r="AE183" i="39"/>
  <c r="AD183" i="39"/>
  <c r="AC183" i="39"/>
  <c r="AB183" i="39"/>
  <c r="AA183" i="39"/>
  <c r="Z183" i="39"/>
  <c r="Y183" i="39"/>
  <c r="X183" i="39"/>
  <c r="W183" i="39"/>
  <c r="V183" i="39"/>
  <c r="U183" i="39"/>
  <c r="T183" i="39"/>
  <c r="S183" i="39"/>
  <c r="F183" i="39"/>
  <c r="AZ182" i="39"/>
  <c r="AX182" i="39"/>
  <c r="AW182" i="39"/>
  <c r="AV182" i="39"/>
  <c r="AU182" i="39"/>
  <c r="AT182" i="39"/>
  <c r="AS182" i="39"/>
  <c r="AR182" i="39"/>
  <c r="AQ182" i="39"/>
  <c r="AP182" i="39"/>
  <c r="AO182" i="39"/>
  <c r="AN182" i="39"/>
  <c r="AM182" i="39"/>
  <c r="AL182" i="39"/>
  <c r="AK182" i="39"/>
  <c r="AJ182" i="39"/>
  <c r="AI182" i="39"/>
  <c r="AH182" i="39"/>
  <c r="AG182" i="39"/>
  <c r="AF182" i="39"/>
  <c r="AE182" i="39"/>
  <c r="AD182" i="39"/>
  <c r="AC182" i="39"/>
  <c r="AB182" i="39"/>
  <c r="AA182" i="39"/>
  <c r="Z182" i="39"/>
  <c r="Y182" i="39"/>
  <c r="X182" i="39"/>
  <c r="W182" i="39"/>
  <c r="V182" i="39"/>
  <c r="U182" i="39"/>
  <c r="T182" i="39"/>
  <c r="S182" i="39"/>
  <c r="AZ180" i="39"/>
  <c r="AX180" i="39"/>
  <c r="AW180" i="39"/>
  <c r="AV180" i="39"/>
  <c r="AU180" i="39"/>
  <c r="AT180" i="39"/>
  <c r="AS180" i="39"/>
  <c r="AR180" i="39"/>
  <c r="AQ180" i="39"/>
  <c r="AP180" i="39"/>
  <c r="AO180" i="39"/>
  <c r="AN180" i="39"/>
  <c r="AM180" i="39"/>
  <c r="AL180" i="39"/>
  <c r="AK180" i="39"/>
  <c r="AJ180" i="39"/>
  <c r="AI180" i="39"/>
  <c r="AH180" i="39"/>
  <c r="AG180" i="39"/>
  <c r="AF180" i="39"/>
  <c r="AE180" i="39"/>
  <c r="AD180" i="39"/>
  <c r="AC180" i="39"/>
  <c r="AB180" i="39"/>
  <c r="AA180" i="39"/>
  <c r="Z180" i="39"/>
  <c r="Y180" i="39"/>
  <c r="X180" i="39"/>
  <c r="W180" i="39"/>
  <c r="V180" i="39"/>
  <c r="U180" i="39"/>
  <c r="T180" i="39"/>
  <c r="S180" i="39"/>
  <c r="F180" i="39"/>
  <c r="AZ179" i="39"/>
  <c r="AX179" i="39"/>
  <c r="AW179" i="39"/>
  <c r="AV179" i="39"/>
  <c r="AU179" i="39"/>
  <c r="AT179" i="39"/>
  <c r="AS179" i="39"/>
  <c r="AR179" i="39"/>
  <c r="AQ179" i="39"/>
  <c r="AP179" i="39"/>
  <c r="AO179" i="39"/>
  <c r="AN179" i="39"/>
  <c r="AM179" i="39"/>
  <c r="AL179" i="39"/>
  <c r="AK179" i="39"/>
  <c r="AJ179" i="39"/>
  <c r="AI179" i="39"/>
  <c r="AH179" i="39"/>
  <c r="AG179" i="39"/>
  <c r="AF179" i="39"/>
  <c r="AE179" i="39"/>
  <c r="AD179" i="39"/>
  <c r="AC179" i="39"/>
  <c r="AB179" i="39"/>
  <c r="AA179" i="39"/>
  <c r="Z179" i="39"/>
  <c r="Y179" i="39"/>
  <c r="X179" i="39"/>
  <c r="W179" i="39"/>
  <c r="V179" i="39"/>
  <c r="U179" i="39"/>
  <c r="T179" i="39"/>
  <c r="S179" i="39"/>
  <c r="AZ177" i="39"/>
  <c r="AX177" i="39"/>
  <c r="AW177" i="39"/>
  <c r="AV177" i="39"/>
  <c r="AU177" i="39"/>
  <c r="AT177" i="39"/>
  <c r="AS177" i="39"/>
  <c r="AR177" i="39"/>
  <c r="AQ177" i="39"/>
  <c r="AP177" i="39"/>
  <c r="AO177" i="39"/>
  <c r="AN177" i="39"/>
  <c r="AM177" i="39"/>
  <c r="AL177" i="39"/>
  <c r="AK177" i="39"/>
  <c r="AJ177" i="39"/>
  <c r="AI177" i="39"/>
  <c r="AH177" i="39"/>
  <c r="AG177" i="39"/>
  <c r="AF177" i="39"/>
  <c r="AE177" i="39"/>
  <c r="AD177" i="39"/>
  <c r="AC177" i="39"/>
  <c r="AB177" i="39"/>
  <c r="AA177" i="39"/>
  <c r="Z177" i="39"/>
  <c r="Y177" i="39"/>
  <c r="X177" i="39"/>
  <c r="W177" i="39"/>
  <c r="V177" i="39"/>
  <c r="U177" i="39"/>
  <c r="T177" i="39"/>
  <c r="S177" i="39"/>
  <c r="F177" i="39"/>
  <c r="AZ176" i="39"/>
  <c r="AX176" i="39"/>
  <c r="AW176" i="39"/>
  <c r="AV176" i="39"/>
  <c r="AU176" i="39"/>
  <c r="AT176" i="39"/>
  <c r="AS176" i="39"/>
  <c r="AR176" i="39"/>
  <c r="AQ176" i="39"/>
  <c r="AP176" i="39"/>
  <c r="AO176" i="39"/>
  <c r="AN176" i="39"/>
  <c r="AM176" i="39"/>
  <c r="AL176" i="39"/>
  <c r="AK176" i="39"/>
  <c r="AJ176" i="39"/>
  <c r="AI176" i="39"/>
  <c r="AH176" i="39"/>
  <c r="AG176" i="39"/>
  <c r="AF176" i="39"/>
  <c r="AE176" i="39"/>
  <c r="AD176" i="39"/>
  <c r="AC176" i="39"/>
  <c r="AB176" i="39"/>
  <c r="AA176" i="39"/>
  <c r="Z176" i="39"/>
  <c r="Y176" i="39"/>
  <c r="X176" i="39"/>
  <c r="W176" i="39"/>
  <c r="V176" i="39"/>
  <c r="U176" i="39"/>
  <c r="T176" i="39"/>
  <c r="S176" i="39"/>
  <c r="AZ174" i="39"/>
  <c r="AX174" i="39"/>
  <c r="AW174" i="39"/>
  <c r="AV174" i="39"/>
  <c r="AU174" i="39"/>
  <c r="AT174" i="39"/>
  <c r="AS174" i="39"/>
  <c r="AR174" i="39"/>
  <c r="AQ174" i="39"/>
  <c r="AP174" i="39"/>
  <c r="AO174" i="39"/>
  <c r="AN174" i="39"/>
  <c r="AM174" i="39"/>
  <c r="AL174" i="39"/>
  <c r="AK174" i="39"/>
  <c r="AJ174" i="39"/>
  <c r="AI174" i="39"/>
  <c r="AH174" i="39"/>
  <c r="AG174" i="39"/>
  <c r="AF174" i="39"/>
  <c r="AE174" i="39"/>
  <c r="AD174" i="39"/>
  <c r="AC174" i="39"/>
  <c r="AB174" i="39"/>
  <c r="AA174" i="39"/>
  <c r="Z174" i="39"/>
  <c r="Y174" i="39"/>
  <c r="X174" i="39"/>
  <c r="W174" i="39"/>
  <c r="V174" i="39"/>
  <c r="U174" i="39"/>
  <c r="T174" i="39"/>
  <c r="S174" i="39"/>
  <c r="F174" i="39"/>
  <c r="AZ173" i="39"/>
  <c r="AX173" i="39"/>
  <c r="AW173" i="39"/>
  <c r="AV173" i="39"/>
  <c r="AU173" i="39"/>
  <c r="AT173" i="39"/>
  <c r="AS173" i="39"/>
  <c r="AR173" i="39"/>
  <c r="AQ173" i="39"/>
  <c r="AP173" i="39"/>
  <c r="AO173" i="39"/>
  <c r="AN173" i="39"/>
  <c r="AM173" i="39"/>
  <c r="AL173" i="39"/>
  <c r="AK173" i="39"/>
  <c r="AJ173" i="39"/>
  <c r="AI173" i="39"/>
  <c r="AH173" i="39"/>
  <c r="AG173" i="39"/>
  <c r="AF173" i="39"/>
  <c r="AE173" i="39"/>
  <c r="AD173" i="39"/>
  <c r="AC173" i="39"/>
  <c r="AB173" i="39"/>
  <c r="AA173" i="39"/>
  <c r="Z173" i="39"/>
  <c r="Y173" i="39"/>
  <c r="X173" i="39"/>
  <c r="W173" i="39"/>
  <c r="V173" i="39"/>
  <c r="U173" i="39"/>
  <c r="T173" i="39"/>
  <c r="S173" i="39"/>
  <c r="AZ171" i="39"/>
  <c r="AX171" i="39"/>
  <c r="AW171" i="39"/>
  <c r="AV171" i="39"/>
  <c r="AU171" i="39"/>
  <c r="AT171" i="39"/>
  <c r="AS171" i="39"/>
  <c r="AR171" i="39"/>
  <c r="AQ171" i="39"/>
  <c r="AP171" i="39"/>
  <c r="AO171" i="39"/>
  <c r="AN171" i="39"/>
  <c r="AM171" i="39"/>
  <c r="AL171" i="39"/>
  <c r="AK171" i="39"/>
  <c r="AJ171" i="39"/>
  <c r="AI171" i="39"/>
  <c r="AH171" i="39"/>
  <c r="AG171" i="39"/>
  <c r="AF171" i="39"/>
  <c r="AE171" i="39"/>
  <c r="AD171" i="39"/>
  <c r="AC171" i="39"/>
  <c r="AB171" i="39"/>
  <c r="AA171" i="39"/>
  <c r="Z171" i="39"/>
  <c r="Y171" i="39"/>
  <c r="X171" i="39"/>
  <c r="W171" i="39"/>
  <c r="V171" i="39"/>
  <c r="U171" i="39"/>
  <c r="T171" i="39"/>
  <c r="S171" i="39"/>
  <c r="F171" i="39"/>
  <c r="AZ170" i="39"/>
  <c r="AX170" i="39"/>
  <c r="AW170" i="39"/>
  <c r="AV170" i="39"/>
  <c r="AU170" i="39"/>
  <c r="AT170" i="39"/>
  <c r="AS170" i="39"/>
  <c r="AR170" i="39"/>
  <c r="AQ170" i="39"/>
  <c r="AP170" i="39"/>
  <c r="AO170" i="39"/>
  <c r="AN170" i="39"/>
  <c r="AM170" i="39"/>
  <c r="AL170" i="39"/>
  <c r="AK170" i="39"/>
  <c r="AJ170" i="39"/>
  <c r="AI170" i="39"/>
  <c r="AH170" i="39"/>
  <c r="AG170" i="39"/>
  <c r="AF170" i="39"/>
  <c r="AE170" i="39"/>
  <c r="AD170" i="39"/>
  <c r="AC170" i="39"/>
  <c r="AB170" i="39"/>
  <c r="AA170" i="39"/>
  <c r="Z170" i="39"/>
  <c r="Y170" i="39"/>
  <c r="X170" i="39"/>
  <c r="W170" i="39"/>
  <c r="V170" i="39"/>
  <c r="U170" i="39"/>
  <c r="T170" i="39"/>
  <c r="S170" i="39"/>
  <c r="AZ168" i="39"/>
  <c r="AX168" i="39"/>
  <c r="AW168" i="39"/>
  <c r="AV168" i="39"/>
  <c r="AU168" i="39"/>
  <c r="AT168" i="39"/>
  <c r="AS168" i="39"/>
  <c r="AR168" i="39"/>
  <c r="AQ168" i="39"/>
  <c r="AP168" i="39"/>
  <c r="AO168" i="39"/>
  <c r="AN168" i="39"/>
  <c r="AM168" i="39"/>
  <c r="AL168" i="39"/>
  <c r="AK168" i="39"/>
  <c r="AJ168" i="39"/>
  <c r="AI168" i="39"/>
  <c r="AH168" i="39"/>
  <c r="AG168" i="39"/>
  <c r="AF168" i="39"/>
  <c r="AE168" i="39"/>
  <c r="AD168" i="39"/>
  <c r="AC168" i="39"/>
  <c r="AB168" i="39"/>
  <c r="AA168" i="39"/>
  <c r="Z168" i="39"/>
  <c r="Y168" i="39"/>
  <c r="X168" i="39"/>
  <c r="W168" i="39"/>
  <c r="V168" i="39"/>
  <c r="U168" i="39"/>
  <c r="T168" i="39"/>
  <c r="S168" i="39"/>
  <c r="F168" i="39"/>
  <c r="AZ167" i="39"/>
  <c r="AX167" i="39"/>
  <c r="AW167" i="39"/>
  <c r="AV167" i="39"/>
  <c r="AU167" i="39"/>
  <c r="AT167" i="39"/>
  <c r="AS167" i="39"/>
  <c r="AR167" i="39"/>
  <c r="AQ167" i="39"/>
  <c r="AP167" i="39"/>
  <c r="AO167" i="39"/>
  <c r="AN167" i="39"/>
  <c r="AM167" i="39"/>
  <c r="AL167" i="39"/>
  <c r="AK167" i="39"/>
  <c r="AJ167" i="39"/>
  <c r="AI167" i="39"/>
  <c r="AH167" i="39"/>
  <c r="AG167" i="39"/>
  <c r="AF167" i="39"/>
  <c r="AE167" i="39"/>
  <c r="AD167" i="39"/>
  <c r="AC167" i="39"/>
  <c r="AB167" i="39"/>
  <c r="AA167" i="39"/>
  <c r="Z167" i="39"/>
  <c r="Y167" i="39"/>
  <c r="X167" i="39"/>
  <c r="W167" i="39"/>
  <c r="V167" i="39"/>
  <c r="U167" i="39"/>
  <c r="T167" i="39"/>
  <c r="S167" i="39"/>
  <c r="AZ165" i="39"/>
  <c r="AX165" i="39"/>
  <c r="AW165" i="39"/>
  <c r="AV165" i="39"/>
  <c r="AU165" i="39"/>
  <c r="AT165" i="39"/>
  <c r="AS165" i="39"/>
  <c r="AR165" i="39"/>
  <c r="AQ165" i="39"/>
  <c r="AP165" i="39"/>
  <c r="AO165" i="39"/>
  <c r="AN165" i="39"/>
  <c r="AM165" i="39"/>
  <c r="AL165" i="39"/>
  <c r="AK165" i="39"/>
  <c r="AJ165" i="39"/>
  <c r="AI165" i="39"/>
  <c r="AH165" i="39"/>
  <c r="AG165" i="39"/>
  <c r="AF165" i="39"/>
  <c r="AE165" i="39"/>
  <c r="AD165" i="39"/>
  <c r="AC165" i="39"/>
  <c r="AB165" i="39"/>
  <c r="AA165" i="39"/>
  <c r="Z165" i="39"/>
  <c r="Y165" i="39"/>
  <c r="X165" i="39"/>
  <c r="W165" i="39"/>
  <c r="V165" i="39"/>
  <c r="U165" i="39"/>
  <c r="T165" i="39"/>
  <c r="S165" i="39"/>
  <c r="F165" i="39"/>
  <c r="AZ164" i="39"/>
  <c r="AX164" i="39"/>
  <c r="AW164" i="39"/>
  <c r="AV164" i="39"/>
  <c r="AU164" i="39"/>
  <c r="AT164" i="39"/>
  <c r="AS164" i="39"/>
  <c r="AR164" i="39"/>
  <c r="AQ164" i="39"/>
  <c r="AP164" i="39"/>
  <c r="AO164" i="39"/>
  <c r="AN164" i="39"/>
  <c r="AM164" i="39"/>
  <c r="AL164" i="39"/>
  <c r="AK164" i="39"/>
  <c r="AJ164" i="39"/>
  <c r="AI164" i="39"/>
  <c r="AH164" i="39"/>
  <c r="AG164" i="39"/>
  <c r="AF164" i="39"/>
  <c r="AE164" i="39"/>
  <c r="AD164" i="39"/>
  <c r="AC164" i="39"/>
  <c r="AB164" i="39"/>
  <c r="AA164" i="39"/>
  <c r="Z164" i="39"/>
  <c r="Y164" i="39"/>
  <c r="X164" i="39"/>
  <c r="W164" i="39"/>
  <c r="V164" i="39"/>
  <c r="U164" i="39"/>
  <c r="T164" i="39"/>
  <c r="S164" i="39"/>
  <c r="AZ162" i="39"/>
  <c r="AX162" i="39"/>
  <c r="AW162" i="39"/>
  <c r="AV162" i="39"/>
  <c r="AU162" i="39"/>
  <c r="AT162" i="39"/>
  <c r="AS162" i="39"/>
  <c r="AR162" i="39"/>
  <c r="AQ162" i="39"/>
  <c r="AP162" i="39"/>
  <c r="AO162" i="39"/>
  <c r="AN162" i="39"/>
  <c r="AM162" i="39"/>
  <c r="AL162" i="39"/>
  <c r="AK162" i="39"/>
  <c r="AJ162" i="39"/>
  <c r="AI162" i="39"/>
  <c r="AH162" i="39"/>
  <c r="AG162" i="39"/>
  <c r="AF162" i="39"/>
  <c r="AE162" i="39"/>
  <c r="AD162" i="39"/>
  <c r="AC162" i="39"/>
  <c r="AB162" i="39"/>
  <c r="AA162" i="39"/>
  <c r="Z162" i="39"/>
  <c r="Y162" i="39"/>
  <c r="X162" i="39"/>
  <c r="W162" i="39"/>
  <c r="V162" i="39"/>
  <c r="U162" i="39"/>
  <c r="T162" i="39"/>
  <c r="S162" i="39"/>
  <c r="F162" i="39"/>
  <c r="AZ161" i="39"/>
  <c r="AX161" i="39"/>
  <c r="AW161" i="39"/>
  <c r="AV161" i="39"/>
  <c r="AU161" i="39"/>
  <c r="AT161" i="39"/>
  <c r="AS161" i="39"/>
  <c r="AR161" i="39"/>
  <c r="AQ161" i="39"/>
  <c r="AP161" i="39"/>
  <c r="AO161" i="39"/>
  <c r="AN161" i="39"/>
  <c r="AM161" i="39"/>
  <c r="AL161" i="39"/>
  <c r="AK161" i="39"/>
  <c r="AJ161" i="39"/>
  <c r="AI161" i="39"/>
  <c r="AH161" i="39"/>
  <c r="AG161" i="39"/>
  <c r="AF161" i="39"/>
  <c r="AE161" i="39"/>
  <c r="AD161" i="39"/>
  <c r="AC161" i="39"/>
  <c r="AB161" i="39"/>
  <c r="AA161" i="39"/>
  <c r="Z161" i="39"/>
  <c r="Y161" i="39"/>
  <c r="X161" i="39"/>
  <c r="W161" i="39"/>
  <c r="V161" i="39"/>
  <c r="U161" i="39"/>
  <c r="T161" i="39"/>
  <c r="S161" i="39"/>
  <c r="AZ159" i="39"/>
  <c r="AX159" i="39"/>
  <c r="AW159" i="39"/>
  <c r="AV159" i="39"/>
  <c r="AU159" i="39"/>
  <c r="AT159" i="39"/>
  <c r="AS159" i="39"/>
  <c r="AR159" i="39"/>
  <c r="AQ159" i="39"/>
  <c r="AP159" i="39"/>
  <c r="AO159" i="39"/>
  <c r="AN159" i="39"/>
  <c r="AM159" i="39"/>
  <c r="AL159" i="39"/>
  <c r="AK159" i="39"/>
  <c r="AJ159" i="39"/>
  <c r="AI159" i="39"/>
  <c r="AH159" i="39"/>
  <c r="AG159" i="39"/>
  <c r="AF159" i="39"/>
  <c r="AE159" i="39"/>
  <c r="AD159" i="39"/>
  <c r="AC159" i="39"/>
  <c r="AB159" i="39"/>
  <c r="AA159" i="39"/>
  <c r="Z159" i="39"/>
  <c r="Y159" i="39"/>
  <c r="X159" i="39"/>
  <c r="W159" i="39"/>
  <c r="V159" i="39"/>
  <c r="U159" i="39"/>
  <c r="T159" i="39"/>
  <c r="S159" i="39"/>
  <c r="F159" i="39"/>
  <c r="AZ158" i="39"/>
  <c r="AX158" i="39"/>
  <c r="AW158" i="39"/>
  <c r="AV158" i="39"/>
  <c r="AU158" i="39"/>
  <c r="AT158" i="39"/>
  <c r="AS158" i="39"/>
  <c r="AR158" i="39"/>
  <c r="AQ158" i="39"/>
  <c r="AP158" i="39"/>
  <c r="AO158" i="39"/>
  <c r="AN158" i="39"/>
  <c r="AM158" i="39"/>
  <c r="AL158" i="39"/>
  <c r="AK158" i="39"/>
  <c r="AJ158" i="39"/>
  <c r="AI158" i="39"/>
  <c r="AH158" i="39"/>
  <c r="AG158" i="39"/>
  <c r="AF158" i="39"/>
  <c r="AE158" i="39"/>
  <c r="AD158" i="39"/>
  <c r="AC158" i="39"/>
  <c r="AB158" i="39"/>
  <c r="AA158" i="39"/>
  <c r="Z158" i="39"/>
  <c r="Y158" i="39"/>
  <c r="X158" i="39"/>
  <c r="W158" i="39"/>
  <c r="V158" i="39"/>
  <c r="U158" i="39"/>
  <c r="T158" i="39"/>
  <c r="S158" i="39"/>
  <c r="AZ156" i="39"/>
  <c r="AX156" i="39"/>
  <c r="AW156" i="39"/>
  <c r="AV156" i="39"/>
  <c r="AU156" i="39"/>
  <c r="AT156" i="39"/>
  <c r="AS156" i="39"/>
  <c r="AR156" i="39"/>
  <c r="AQ156" i="39"/>
  <c r="AP156" i="39"/>
  <c r="AO156" i="39"/>
  <c r="AN156" i="39"/>
  <c r="AM156" i="39"/>
  <c r="AL156" i="39"/>
  <c r="AK156" i="39"/>
  <c r="AJ156" i="39"/>
  <c r="AI156" i="39"/>
  <c r="AH156" i="39"/>
  <c r="AG156" i="39"/>
  <c r="AF156" i="39"/>
  <c r="AE156" i="39"/>
  <c r="AD156" i="39"/>
  <c r="AC156" i="39"/>
  <c r="AB156" i="39"/>
  <c r="AA156" i="39"/>
  <c r="Z156" i="39"/>
  <c r="Y156" i="39"/>
  <c r="X156" i="39"/>
  <c r="W156" i="39"/>
  <c r="V156" i="39"/>
  <c r="U156" i="39"/>
  <c r="T156" i="39"/>
  <c r="S156" i="39"/>
  <c r="F156" i="39"/>
  <c r="AZ155" i="39"/>
  <c r="AX155" i="39"/>
  <c r="AW155" i="39"/>
  <c r="AV155" i="39"/>
  <c r="AU155" i="39"/>
  <c r="AT155" i="39"/>
  <c r="AS155" i="39"/>
  <c r="AR155" i="39"/>
  <c r="AQ155" i="39"/>
  <c r="AP155" i="39"/>
  <c r="AO155" i="39"/>
  <c r="AN155" i="39"/>
  <c r="AM155" i="39"/>
  <c r="AL155" i="39"/>
  <c r="AK155" i="39"/>
  <c r="AJ155" i="39"/>
  <c r="AI155" i="39"/>
  <c r="AH155" i="39"/>
  <c r="AG155" i="39"/>
  <c r="AF155" i="39"/>
  <c r="AE155" i="39"/>
  <c r="AD155" i="39"/>
  <c r="AC155" i="39"/>
  <c r="AB155" i="39"/>
  <c r="AA155" i="39"/>
  <c r="Z155" i="39"/>
  <c r="Y155" i="39"/>
  <c r="X155" i="39"/>
  <c r="W155" i="39"/>
  <c r="V155" i="39"/>
  <c r="U155" i="39"/>
  <c r="T155" i="39"/>
  <c r="S155" i="39"/>
  <c r="AZ153" i="39"/>
  <c r="AX153" i="39"/>
  <c r="AW153" i="39"/>
  <c r="AV153" i="39"/>
  <c r="AU153" i="39"/>
  <c r="AT153" i="39"/>
  <c r="AS153" i="39"/>
  <c r="AR153" i="39"/>
  <c r="AQ153" i="39"/>
  <c r="AP153" i="39"/>
  <c r="AO153" i="39"/>
  <c r="AN153" i="39"/>
  <c r="AM153" i="39"/>
  <c r="AL153" i="39"/>
  <c r="AK153" i="39"/>
  <c r="AJ153" i="39"/>
  <c r="AI153" i="39"/>
  <c r="AH153" i="39"/>
  <c r="AG153" i="39"/>
  <c r="AF153" i="39"/>
  <c r="AE153" i="39"/>
  <c r="AD153" i="39"/>
  <c r="AC153" i="39"/>
  <c r="AB153" i="39"/>
  <c r="AA153" i="39"/>
  <c r="Z153" i="39"/>
  <c r="Y153" i="39"/>
  <c r="X153" i="39"/>
  <c r="W153" i="39"/>
  <c r="V153" i="39"/>
  <c r="U153" i="39"/>
  <c r="T153" i="39"/>
  <c r="S153" i="39"/>
  <c r="F153" i="39"/>
  <c r="AZ152" i="39"/>
  <c r="AX152" i="39"/>
  <c r="AW152" i="39"/>
  <c r="AV152" i="39"/>
  <c r="AU152" i="39"/>
  <c r="AT152" i="39"/>
  <c r="AS152" i="39"/>
  <c r="AR152" i="39"/>
  <c r="AQ152" i="39"/>
  <c r="AP152" i="39"/>
  <c r="AO152" i="39"/>
  <c r="AN152" i="39"/>
  <c r="AM152" i="39"/>
  <c r="AL152" i="39"/>
  <c r="AK152" i="39"/>
  <c r="AJ152" i="39"/>
  <c r="AI152" i="39"/>
  <c r="AH152" i="39"/>
  <c r="AG152" i="39"/>
  <c r="AF152" i="39"/>
  <c r="AE152" i="39"/>
  <c r="AD152" i="39"/>
  <c r="AC152" i="39"/>
  <c r="AB152" i="39"/>
  <c r="AA152" i="39"/>
  <c r="Z152" i="39"/>
  <c r="Y152" i="39"/>
  <c r="X152" i="39"/>
  <c r="W152" i="39"/>
  <c r="V152" i="39"/>
  <c r="U152" i="39"/>
  <c r="T152" i="39"/>
  <c r="S152" i="39"/>
  <c r="AZ150" i="39"/>
  <c r="AX150" i="39"/>
  <c r="AW150" i="39"/>
  <c r="AV150" i="39"/>
  <c r="AU150" i="39"/>
  <c r="AT150" i="39"/>
  <c r="AS150" i="39"/>
  <c r="AR150" i="39"/>
  <c r="AQ150" i="39"/>
  <c r="AP150" i="39"/>
  <c r="AO150" i="39"/>
  <c r="AN150" i="39"/>
  <c r="AM150" i="39"/>
  <c r="AL150" i="39"/>
  <c r="AK150" i="39"/>
  <c r="AJ150" i="39"/>
  <c r="AI150" i="39"/>
  <c r="AH150" i="39"/>
  <c r="AG150" i="39"/>
  <c r="AF150" i="39"/>
  <c r="AE150" i="39"/>
  <c r="AD150" i="39"/>
  <c r="AC150" i="39"/>
  <c r="AB150" i="39"/>
  <c r="AA150" i="39"/>
  <c r="Z150" i="39"/>
  <c r="Y150" i="39"/>
  <c r="X150" i="39"/>
  <c r="W150" i="39"/>
  <c r="V150" i="39"/>
  <c r="U150" i="39"/>
  <c r="T150" i="39"/>
  <c r="S150" i="39"/>
  <c r="F150" i="39"/>
  <c r="AZ149" i="39"/>
  <c r="AX149" i="39"/>
  <c r="AW149" i="39"/>
  <c r="AV149" i="39"/>
  <c r="AU149" i="39"/>
  <c r="AT149" i="39"/>
  <c r="AS149" i="39"/>
  <c r="AR149" i="39"/>
  <c r="AQ149" i="39"/>
  <c r="AP149" i="39"/>
  <c r="AO149" i="39"/>
  <c r="AN149" i="39"/>
  <c r="AM149" i="39"/>
  <c r="AL149" i="39"/>
  <c r="AK149" i="39"/>
  <c r="AJ149" i="39"/>
  <c r="AI149" i="39"/>
  <c r="AH149" i="39"/>
  <c r="AG149" i="39"/>
  <c r="AF149" i="39"/>
  <c r="AE149" i="39"/>
  <c r="AD149" i="39"/>
  <c r="AC149" i="39"/>
  <c r="AB149" i="39"/>
  <c r="AA149" i="39"/>
  <c r="Z149" i="39"/>
  <c r="Y149" i="39"/>
  <c r="X149" i="39"/>
  <c r="W149" i="39"/>
  <c r="V149" i="39"/>
  <c r="U149" i="39"/>
  <c r="T149" i="39"/>
  <c r="S149" i="39"/>
  <c r="AZ147" i="39"/>
  <c r="AX147" i="39"/>
  <c r="AW147" i="39"/>
  <c r="AV147" i="39"/>
  <c r="AU147" i="39"/>
  <c r="AT147" i="39"/>
  <c r="AS147" i="39"/>
  <c r="AR147" i="39"/>
  <c r="AQ147" i="39"/>
  <c r="AP147" i="39"/>
  <c r="AO147" i="39"/>
  <c r="AN147" i="39"/>
  <c r="AM147" i="39"/>
  <c r="AL147" i="39"/>
  <c r="AK147" i="39"/>
  <c r="AJ147" i="39"/>
  <c r="AI147" i="39"/>
  <c r="AH147" i="39"/>
  <c r="AG147" i="39"/>
  <c r="AF147" i="39"/>
  <c r="AE147" i="39"/>
  <c r="AD147" i="39"/>
  <c r="AC147" i="39"/>
  <c r="AB147" i="39"/>
  <c r="AA147" i="39"/>
  <c r="Z147" i="39"/>
  <c r="Y147" i="39"/>
  <c r="X147" i="39"/>
  <c r="W147" i="39"/>
  <c r="V147" i="39"/>
  <c r="U147" i="39"/>
  <c r="T147" i="39"/>
  <c r="S147" i="39"/>
  <c r="F147" i="39"/>
  <c r="AZ146" i="39"/>
  <c r="AX146" i="39"/>
  <c r="AW146" i="39"/>
  <c r="AV146" i="39"/>
  <c r="AU146" i="39"/>
  <c r="AT146" i="39"/>
  <c r="AS146" i="39"/>
  <c r="AR146" i="39"/>
  <c r="AQ146" i="39"/>
  <c r="AP146" i="39"/>
  <c r="AO146" i="39"/>
  <c r="AN146" i="39"/>
  <c r="AM146" i="39"/>
  <c r="AL146" i="39"/>
  <c r="AK146" i="39"/>
  <c r="AJ146" i="39"/>
  <c r="AI146" i="39"/>
  <c r="AH146" i="39"/>
  <c r="AG146" i="39"/>
  <c r="AF146" i="39"/>
  <c r="AE146" i="39"/>
  <c r="AD146" i="39"/>
  <c r="AC146" i="39"/>
  <c r="AB146" i="39"/>
  <c r="AA146" i="39"/>
  <c r="Z146" i="39"/>
  <c r="Y146" i="39"/>
  <c r="X146" i="39"/>
  <c r="W146" i="39"/>
  <c r="V146" i="39"/>
  <c r="U146" i="39"/>
  <c r="T146" i="39"/>
  <c r="S146" i="39"/>
  <c r="AZ144" i="39"/>
  <c r="AX144" i="39"/>
  <c r="AW144" i="39"/>
  <c r="AV144" i="39"/>
  <c r="AU144" i="39"/>
  <c r="AT144" i="39"/>
  <c r="AS144" i="39"/>
  <c r="AR144" i="39"/>
  <c r="AQ144" i="39"/>
  <c r="AP144" i="39"/>
  <c r="AO144" i="39"/>
  <c r="AN144" i="39"/>
  <c r="AM144" i="39"/>
  <c r="AL144" i="39"/>
  <c r="AK144" i="39"/>
  <c r="AJ144" i="39"/>
  <c r="AI144" i="39"/>
  <c r="AH144" i="39"/>
  <c r="AG144" i="39"/>
  <c r="AF144" i="39"/>
  <c r="AE144" i="39"/>
  <c r="AD144" i="39"/>
  <c r="AC144" i="39"/>
  <c r="AB144" i="39"/>
  <c r="AA144" i="39"/>
  <c r="Z144" i="39"/>
  <c r="Y144" i="39"/>
  <c r="X144" i="39"/>
  <c r="W144" i="39"/>
  <c r="V144" i="39"/>
  <c r="U144" i="39"/>
  <c r="T144" i="39"/>
  <c r="S144" i="39"/>
  <c r="F144" i="39"/>
  <c r="AZ143" i="39"/>
  <c r="AX143" i="39"/>
  <c r="AW143" i="39"/>
  <c r="AV143" i="39"/>
  <c r="AU143" i="39"/>
  <c r="AT143" i="39"/>
  <c r="AS143" i="39"/>
  <c r="AR143" i="39"/>
  <c r="AQ143" i="39"/>
  <c r="AP143" i="39"/>
  <c r="AO143" i="39"/>
  <c r="AN143" i="39"/>
  <c r="AM143" i="39"/>
  <c r="AL143" i="39"/>
  <c r="AK143" i="39"/>
  <c r="AJ143" i="39"/>
  <c r="AI143" i="39"/>
  <c r="AH143" i="39"/>
  <c r="AG143" i="39"/>
  <c r="AF143" i="39"/>
  <c r="AE143" i="39"/>
  <c r="AD143" i="39"/>
  <c r="AC143" i="39"/>
  <c r="AB143" i="39"/>
  <c r="AA143" i="39"/>
  <c r="Z143" i="39"/>
  <c r="Y143" i="39"/>
  <c r="X143" i="39"/>
  <c r="W143" i="39"/>
  <c r="V143" i="39"/>
  <c r="U143" i="39"/>
  <c r="T143" i="39"/>
  <c r="S143" i="39"/>
  <c r="AZ141" i="39"/>
  <c r="AX141" i="39"/>
  <c r="AW141" i="39"/>
  <c r="AV141" i="39"/>
  <c r="AU141" i="39"/>
  <c r="AT141" i="39"/>
  <c r="AS141" i="39"/>
  <c r="AR141" i="39"/>
  <c r="AQ141" i="39"/>
  <c r="AP141" i="39"/>
  <c r="AO141" i="39"/>
  <c r="AN141" i="39"/>
  <c r="AM141" i="39"/>
  <c r="AL141" i="39"/>
  <c r="AK141" i="39"/>
  <c r="AJ141" i="39"/>
  <c r="AI141" i="39"/>
  <c r="AH141" i="39"/>
  <c r="AG141" i="39"/>
  <c r="AF141" i="39"/>
  <c r="AE141" i="39"/>
  <c r="AD141" i="39"/>
  <c r="AC141" i="39"/>
  <c r="AB141" i="39"/>
  <c r="AA141" i="39"/>
  <c r="Z141" i="39"/>
  <c r="Y141" i="39"/>
  <c r="X141" i="39"/>
  <c r="W141" i="39"/>
  <c r="V141" i="39"/>
  <c r="U141" i="39"/>
  <c r="T141" i="39"/>
  <c r="S141" i="39"/>
  <c r="F141" i="39"/>
  <c r="AZ140" i="39"/>
  <c r="AX140" i="39"/>
  <c r="AW140" i="39"/>
  <c r="AV140" i="39"/>
  <c r="AU140" i="39"/>
  <c r="AT140" i="39"/>
  <c r="AS140" i="39"/>
  <c r="AR140" i="39"/>
  <c r="AQ140" i="39"/>
  <c r="AP140" i="39"/>
  <c r="AO140" i="39"/>
  <c r="AN140" i="39"/>
  <c r="AM140" i="39"/>
  <c r="AL140" i="39"/>
  <c r="AK140" i="39"/>
  <c r="AJ140" i="39"/>
  <c r="AI140" i="39"/>
  <c r="AH140" i="39"/>
  <c r="AG140" i="39"/>
  <c r="AF140" i="39"/>
  <c r="AE140" i="39"/>
  <c r="AD140" i="39"/>
  <c r="AC140" i="39"/>
  <c r="AB140" i="39"/>
  <c r="AA140" i="39"/>
  <c r="Z140" i="39"/>
  <c r="Y140" i="39"/>
  <c r="X140" i="39"/>
  <c r="W140" i="39"/>
  <c r="V140" i="39"/>
  <c r="U140" i="39"/>
  <c r="T140" i="39"/>
  <c r="S140" i="39"/>
  <c r="AZ138" i="39"/>
  <c r="AX138" i="39"/>
  <c r="AW138" i="39"/>
  <c r="AV138" i="39"/>
  <c r="AU138" i="39"/>
  <c r="AT138" i="39"/>
  <c r="AS138" i="39"/>
  <c r="AR138" i="39"/>
  <c r="AQ138" i="39"/>
  <c r="AP138" i="39"/>
  <c r="AO138" i="39"/>
  <c r="AN138" i="39"/>
  <c r="AM138" i="39"/>
  <c r="AL138" i="39"/>
  <c r="AK138" i="39"/>
  <c r="AJ138" i="39"/>
  <c r="AI138" i="39"/>
  <c r="AH138" i="39"/>
  <c r="AG138" i="39"/>
  <c r="AF138" i="39"/>
  <c r="AE138" i="39"/>
  <c r="AD138" i="39"/>
  <c r="AC138" i="39"/>
  <c r="AB138" i="39"/>
  <c r="AA138" i="39"/>
  <c r="Z138" i="39"/>
  <c r="Y138" i="39"/>
  <c r="X138" i="39"/>
  <c r="W138" i="39"/>
  <c r="V138" i="39"/>
  <c r="U138" i="39"/>
  <c r="T138" i="39"/>
  <c r="S138" i="39"/>
  <c r="F138" i="39"/>
  <c r="AZ137" i="39"/>
  <c r="AX137" i="39"/>
  <c r="AW137" i="39"/>
  <c r="AV137" i="39"/>
  <c r="AU137" i="39"/>
  <c r="AT137" i="39"/>
  <c r="AS137" i="39"/>
  <c r="AR137" i="39"/>
  <c r="AQ137" i="39"/>
  <c r="AP137" i="39"/>
  <c r="AO137" i="39"/>
  <c r="AN137" i="39"/>
  <c r="AM137" i="39"/>
  <c r="AL137" i="39"/>
  <c r="AK137" i="39"/>
  <c r="AJ137" i="39"/>
  <c r="AI137" i="39"/>
  <c r="AH137" i="39"/>
  <c r="AG137" i="39"/>
  <c r="AF137" i="39"/>
  <c r="AE137" i="39"/>
  <c r="AD137" i="39"/>
  <c r="AC137" i="39"/>
  <c r="AB137" i="39"/>
  <c r="AA137" i="39"/>
  <c r="Z137" i="39"/>
  <c r="Y137" i="39"/>
  <c r="X137" i="39"/>
  <c r="W137" i="39"/>
  <c r="V137" i="39"/>
  <c r="U137" i="39"/>
  <c r="T137" i="39"/>
  <c r="S137" i="39"/>
  <c r="AZ135" i="39"/>
  <c r="AX135" i="39"/>
  <c r="AW135" i="39"/>
  <c r="AV135" i="39"/>
  <c r="AU135" i="39"/>
  <c r="AT135" i="39"/>
  <c r="AS135" i="39"/>
  <c r="AR135" i="39"/>
  <c r="AQ135" i="39"/>
  <c r="AP135" i="39"/>
  <c r="AO135" i="39"/>
  <c r="AN135" i="39"/>
  <c r="AM135" i="39"/>
  <c r="AL135" i="39"/>
  <c r="AK135" i="39"/>
  <c r="AJ135" i="39"/>
  <c r="AI135" i="39"/>
  <c r="AH135" i="39"/>
  <c r="AG135" i="39"/>
  <c r="AF135" i="39"/>
  <c r="AE135" i="39"/>
  <c r="AD135" i="39"/>
  <c r="AC135" i="39"/>
  <c r="AB135" i="39"/>
  <c r="AA135" i="39"/>
  <c r="Z135" i="39"/>
  <c r="Y135" i="39"/>
  <c r="X135" i="39"/>
  <c r="W135" i="39"/>
  <c r="V135" i="39"/>
  <c r="U135" i="39"/>
  <c r="T135" i="39"/>
  <c r="S135" i="39"/>
  <c r="F135" i="39"/>
  <c r="AZ134" i="39"/>
  <c r="AX134" i="39"/>
  <c r="AW134" i="39"/>
  <c r="AV134" i="39"/>
  <c r="AU134" i="39"/>
  <c r="AT134" i="39"/>
  <c r="AS134" i="39"/>
  <c r="AR134" i="39"/>
  <c r="AQ134" i="39"/>
  <c r="AP134" i="39"/>
  <c r="AO134" i="39"/>
  <c r="AN134" i="39"/>
  <c r="AM134" i="39"/>
  <c r="AL134" i="39"/>
  <c r="AK134" i="39"/>
  <c r="AJ134" i="39"/>
  <c r="AI134" i="39"/>
  <c r="AH134" i="39"/>
  <c r="AG134" i="39"/>
  <c r="AF134" i="39"/>
  <c r="AE134" i="39"/>
  <c r="AD134" i="39"/>
  <c r="AC134" i="39"/>
  <c r="AB134" i="39"/>
  <c r="AA134" i="39"/>
  <c r="Z134" i="39"/>
  <c r="Y134" i="39"/>
  <c r="X134" i="39"/>
  <c r="W134" i="39"/>
  <c r="V134" i="39"/>
  <c r="U134" i="39"/>
  <c r="T134" i="39"/>
  <c r="S134" i="39"/>
  <c r="AZ132" i="39"/>
  <c r="AX132" i="39"/>
  <c r="AW132" i="39"/>
  <c r="AV132" i="39"/>
  <c r="AU132" i="39"/>
  <c r="AT132" i="39"/>
  <c r="AS132" i="39"/>
  <c r="AR132" i="39"/>
  <c r="AQ132" i="39"/>
  <c r="AP132" i="39"/>
  <c r="AO132" i="39"/>
  <c r="AN132" i="39"/>
  <c r="AM132" i="39"/>
  <c r="AL132" i="39"/>
  <c r="AK132" i="39"/>
  <c r="AJ132" i="39"/>
  <c r="AI132" i="39"/>
  <c r="AH132" i="39"/>
  <c r="AG132" i="39"/>
  <c r="AF132" i="39"/>
  <c r="AE132" i="39"/>
  <c r="AD132" i="39"/>
  <c r="AC132" i="39"/>
  <c r="AB132" i="39"/>
  <c r="AA132" i="39"/>
  <c r="Z132" i="39"/>
  <c r="Y132" i="39"/>
  <c r="X132" i="39"/>
  <c r="W132" i="39"/>
  <c r="V132" i="39"/>
  <c r="U132" i="39"/>
  <c r="T132" i="39"/>
  <c r="S132" i="39"/>
  <c r="F132" i="39"/>
  <c r="AZ131" i="39"/>
  <c r="AX131" i="39"/>
  <c r="AW131" i="39"/>
  <c r="AV131" i="39"/>
  <c r="AU131" i="39"/>
  <c r="AT131" i="39"/>
  <c r="AS131" i="39"/>
  <c r="AR131" i="39"/>
  <c r="AQ131" i="39"/>
  <c r="AP131" i="39"/>
  <c r="AO131" i="39"/>
  <c r="AN131" i="39"/>
  <c r="AM131" i="39"/>
  <c r="AL131" i="39"/>
  <c r="AK131" i="39"/>
  <c r="AJ131" i="39"/>
  <c r="AI131" i="39"/>
  <c r="AH131" i="39"/>
  <c r="AG131" i="39"/>
  <c r="AF131" i="39"/>
  <c r="AE131" i="39"/>
  <c r="AD131" i="39"/>
  <c r="AC131" i="39"/>
  <c r="AB131" i="39"/>
  <c r="AA131" i="39"/>
  <c r="Z131" i="39"/>
  <c r="Y131" i="39"/>
  <c r="X131" i="39"/>
  <c r="W131" i="39"/>
  <c r="V131" i="39"/>
  <c r="U131" i="39"/>
  <c r="T131" i="39"/>
  <c r="S131" i="39"/>
  <c r="AZ129" i="39"/>
  <c r="AX129" i="39"/>
  <c r="AW129" i="39"/>
  <c r="AV129" i="39"/>
  <c r="AU129" i="39"/>
  <c r="AT129" i="39"/>
  <c r="AS129" i="39"/>
  <c r="AR129" i="39"/>
  <c r="AQ129" i="39"/>
  <c r="AP129" i="39"/>
  <c r="AO129" i="39"/>
  <c r="AN129" i="39"/>
  <c r="AM129" i="39"/>
  <c r="AL129" i="39"/>
  <c r="AK129" i="39"/>
  <c r="AJ129" i="39"/>
  <c r="AI129" i="39"/>
  <c r="AH129" i="39"/>
  <c r="AG129" i="39"/>
  <c r="AF129" i="39"/>
  <c r="AE129" i="39"/>
  <c r="AD129" i="39"/>
  <c r="AC129" i="39"/>
  <c r="AB129" i="39"/>
  <c r="AA129" i="39"/>
  <c r="Z129" i="39"/>
  <c r="Y129" i="39"/>
  <c r="X129" i="39"/>
  <c r="W129" i="39"/>
  <c r="V129" i="39"/>
  <c r="U129" i="39"/>
  <c r="T129" i="39"/>
  <c r="S129" i="39"/>
  <c r="F129" i="39"/>
  <c r="AZ128" i="39"/>
  <c r="AX128" i="39"/>
  <c r="AW128" i="39"/>
  <c r="AV128" i="39"/>
  <c r="AU128" i="39"/>
  <c r="AT128" i="39"/>
  <c r="AS128" i="39"/>
  <c r="AR128" i="39"/>
  <c r="AQ128" i="39"/>
  <c r="AP128" i="39"/>
  <c r="AO128" i="39"/>
  <c r="AN128" i="39"/>
  <c r="AM128" i="39"/>
  <c r="AL128" i="39"/>
  <c r="AK128" i="39"/>
  <c r="AJ128" i="39"/>
  <c r="AI128" i="39"/>
  <c r="AH128" i="39"/>
  <c r="AG128" i="39"/>
  <c r="AF128" i="39"/>
  <c r="AE128" i="39"/>
  <c r="AD128" i="39"/>
  <c r="AC128" i="39"/>
  <c r="AB128" i="39"/>
  <c r="AA128" i="39"/>
  <c r="Z128" i="39"/>
  <c r="Y128" i="39"/>
  <c r="X128" i="39"/>
  <c r="W128" i="39"/>
  <c r="V128" i="39"/>
  <c r="U128" i="39"/>
  <c r="T128" i="39"/>
  <c r="S128" i="39"/>
  <c r="AZ126" i="39"/>
  <c r="AX126" i="39"/>
  <c r="AW126" i="39"/>
  <c r="AV126" i="39"/>
  <c r="AU126" i="39"/>
  <c r="AT126" i="39"/>
  <c r="AS126" i="39"/>
  <c r="AR126" i="39"/>
  <c r="AQ126" i="39"/>
  <c r="AP126" i="39"/>
  <c r="AO126" i="39"/>
  <c r="AN126" i="39"/>
  <c r="AM126" i="39"/>
  <c r="AL126" i="39"/>
  <c r="AK126" i="39"/>
  <c r="AJ126" i="39"/>
  <c r="AI126" i="39"/>
  <c r="AH126" i="39"/>
  <c r="AG126" i="39"/>
  <c r="AF126" i="39"/>
  <c r="AE126" i="39"/>
  <c r="AD126" i="39"/>
  <c r="AC126" i="39"/>
  <c r="AB126" i="39"/>
  <c r="AA126" i="39"/>
  <c r="Z126" i="39"/>
  <c r="Y126" i="39"/>
  <c r="X126" i="39"/>
  <c r="W126" i="39"/>
  <c r="V126" i="39"/>
  <c r="U126" i="39"/>
  <c r="T126" i="39"/>
  <c r="S126" i="39"/>
  <c r="F126" i="39"/>
  <c r="AZ125" i="39"/>
  <c r="AX125" i="39"/>
  <c r="AW125" i="39"/>
  <c r="AV125" i="39"/>
  <c r="AU125" i="39"/>
  <c r="AT125" i="39"/>
  <c r="AS125" i="39"/>
  <c r="AR125" i="39"/>
  <c r="AQ125" i="39"/>
  <c r="AP125" i="39"/>
  <c r="AO125" i="39"/>
  <c r="AN125" i="39"/>
  <c r="AM125" i="39"/>
  <c r="AL125" i="39"/>
  <c r="AK125" i="39"/>
  <c r="AJ125" i="39"/>
  <c r="AI125" i="39"/>
  <c r="AH125" i="39"/>
  <c r="AG125" i="39"/>
  <c r="AF125" i="39"/>
  <c r="AE125" i="39"/>
  <c r="AD125" i="39"/>
  <c r="AC125" i="39"/>
  <c r="AB125" i="39"/>
  <c r="AA125" i="39"/>
  <c r="Z125" i="39"/>
  <c r="Y125" i="39"/>
  <c r="X125" i="39"/>
  <c r="W125" i="39"/>
  <c r="V125" i="39"/>
  <c r="U125" i="39"/>
  <c r="T125" i="39"/>
  <c r="S125" i="39"/>
  <c r="AZ123" i="39"/>
  <c r="AX123" i="39"/>
  <c r="AW123" i="39"/>
  <c r="AV123" i="39"/>
  <c r="AU123" i="39"/>
  <c r="AT123" i="39"/>
  <c r="AS123" i="39"/>
  <c r="AR123" i="39"/>
  <c r="AQ123" i="39"/>
  <c r="AP123" i="39"/>
  <c r="AO123" i="39"/>
  <c r="AN123" i="39"/>
  <c r="AM123" i="39"/>
  <c r="AL123" i="39"/>
  <c r="AK123" i="39"/>
  <c r="AJ123" i="39"/>
  <c r="AI123" i="39"/>
  <c r="AH123" i="39"/>
  <c r="AG123" i="39"/>
  <c r="AF123" i="39"/>
  <c r="AE123" i="39"/>
  <c r="AD123" i="39"/>
  <c r="AC123" i="39"/>
  <c r="AB123" i="39"/>
  <c r="AA123" i="39"/>
  <c r="Z123" i="39"/>
  <c r="Y123" i="39"/>
  <c r="X123" i="39"/>
  <c r="W123" i="39"/>
  <c r="V123" i="39"/>
  <c r="U123" i="39"/>
  <c r="T123" i="39"/>
  <c r="S123" i="39"/>
  <c r="F123" i="39"/>
  <c r="AZ122" i="39"/>
  <c r="AX122" i="39"/>
  <c r="AW122" i="39"/>
  <c r="AV122" i="39"/>
  <c r="AU122" i="39"/>
  <c r="AT122" i="39"/>
  <c r="AS122" i="39"/>
  <c r="AR122" i="39"/>
  <c r="AQ122" i="39"/>
  <c r="AP122" i="39"/>
  <c r="AO122" i="39"/>
  <c r="AN122" i="39"/>
  <c r="AM122" i="39"/>
  <c r="AL122" i="39"/>
  <c r="AK122" i="39"/>
  <c r="AJ122" i="39"/>
  <c r="AI122" i="39"/>
  <c r="AH122" i="39"/>
  <c r="AG122" i="39"/>
  <c r="AF122" i="39"/>
  <c r="AE122" i="39"/>
  <c r="AD122" i="39"/>
  <c r="AC122" i="39"/>
  <c r="AB122" i="39"/>
  <c r="AA122" i="39"/>
  <c r="Z122" i="39"/>
  <c r="Y122" i="39"/>
  <c r="X122" i="39"/>
  <c r="W122" i="39"/>
  <c r="V122" i="39"/>
  <c r="U122" i="39"/>
  <c r="T122" i="39"/>
  <c r="S122" i="39"/>
  <c r="AZ120" i="39"/>
  <c r="AX120" i="39"/>
  <c r="AW120" i="39"/>
  <c r="AV120" i="39"/>
  <c r="AU120" i="39"/>
  <c r="AT120" i="39"/>
  <c r="AS120" i="39"/>
  <c r="AR120" i="39"/>
  <c r="AQ120" i="39"/>
  <c r="AP120" i="39"/>
  <c r="AO120" i="39"/>
  <c r="AN120" i="39"/>
  <c r="AM120" i="39"/>
  <c r="AL120" i="39"/>
  <c r="AK120" i="39"/>
  <c r="AJ120" i="39"/>
  <c r="AI120" i="39"/>
  <c r="AH120" i="39"/>
  <c r="AG120" i="39"/>
  <c r="AF120" i="39"/>
  <c r="AE120" i="39"/>
  <c r="AD120" i="39"/>
  <c r="AC120" i="39"/>
  <c r="AB120" i="39"/>
  <c r="AA120" i="39"/>
  <c r="Z120" i="39"/>
  <c r="Y120" i="39"/>
  <c r="X120" i="39"/>
  <c r="W120" i="39"/>
  <c r="V120" i="39"/>
  <c r="U120" i="39"/>
  <c r="T120" i="39"/>
  <c r="S120" i="39"/>
  <c r="F120" i="39"/>
  <c r="AZ119" i="39"/>
  <c r="AX119" i="39"/>
  <c r="AW119" i="39"/>
  <c r="AV119" i="39"/>
  <c r="AU119" i="39"/>
  <c r="AT119" i="39"/>
  <c r="AS119" i="39"/>
  <c r="AR119" i="39"/>
  <c r="AQ119" i="39"/>
  <c r="AP119" i="39"/>
  <c r="AO119" i="39"/>
  <c r="AN119" i="39"/>
  <c r="AM119" i="39"/>
  <c r="AL119" i="39"/>
  <c r="AK119" i="39"/>
  <c r="AJ119" i="39"/>
  <c r="AI119" i="39"/>
  <c r="AH119" i="39"/>
  <c r="AG119" i="39"/>
  <c r="AF119" i="39"/>
  <c r="AE119" i="39"/>
  <c r="AD119" i="39"/>
  <c r="AC119" i="39"/>
  <c r="AB119" i="39"/>
  <c r="AA119" i="39"/>
  <c r="Z119" i="39"/>
  <c r="Y119" i="39"/>
  <c r="X119" i="39"/>
  <c r="W119" i="39"/>
  <c r="V119" i="39"/>
  <c r="U119" i="39"/>
  <c r="T119" i="39"/>
  <c r="S119" i="39"/>
  <c r="AZ117" i="39"/>
  <c r="AX117" i="39"/>
  <c r="AW117" i="39"/>
  <c r="AV117" i="39"/>
  <c r="AU117" i="39"/>
  <c r="AT117" i="39"/>
  <c r="AS117" i="39"/>
  <c r="AR117" i="39"/>
  <c r="AQ117" i="39"/>
  <c r="AP117" i="39"/>
  <c r="AO117" i="39"/>
  <c r="AN117" i="39"/>
  <c r="AM117" i="39"/>
  <c r="AL117" i="39"/>
  <c r="AK117" i="39"/>
  <c r="AJ117" i="39"/>
  <c r="AI117" i="39"/>
  <c r="AH117" i="39"/>
  <c r="AG117" i="39"/>
  <c r="AF117" i="39"/>
  <c r="AE117" i="39"/>
  <c r="AD117" i="39"/>
  <c r="AC117" i="39"/>
  <c r="AB117" i="39"/>
  <c r="AA117" i="39"/>
  <c r="Z117" i="39"/>
  <c r="Y117" i="39"/>
  <c r="X117" i="39"/>
  <c r="W117" i="39"/>
  <c r="V117" i="39"/>
  <c r="U117" i="39"/>
  <c r="T117" i="39"/>
  <c r="S117" i="39"/>
  <c r="F117" i="39"/>
  <c r="AZ116" i="39"/>
  <c r="AX116" i="39"/>
  <c r="AW116" i="39"/>
  <c r="AV116" i="39"/>
  <c r="AU116" i="39"/>
  <c r="AT116" i="39"/>
  <c r="AS116" i="39"/>
  <c r="AR116" i="39"/>
  <c r="AQ116" i="39"/>
  <c r="AP116" i="39"/>
  <c r="AO116" i="39"/>
  <c r="AN116" i="39"/>
  <c r="AM116" i="39"/>
  <c r="AL116" i="39"/>
  <c r="AK116" i="39"/>
  <c r="AJ116" i="39"/>
  <c r="AI116" i="39"/>
  <c r="AH116" i="39"/>
  <c r="AG116" i="39"/>
  <c r="AF116" i="39"/>
  <c r="AE116" i="39"/>
  <c r="AD116" i="39"/>
  <c r="AC116" i="39"/>
  <c r="AB116" i="39"/>
  <c r="AA116" i="39"/>
  <c r="Z116" i="39"/>
  <c r="Y116" i="39"/>
  <c r="X116" i="39"/>
  <c r="W116" i="39"/>
  <c r="V116" i="39"/>
  <c r="U116" i="39"/>
  <c r="T116" i="39"/>
  <c r="S116" i="39"/>
  <c r="AZ114" i="39"/>
  <c r="AX114" i="39"/>
  <c r="AW114" i="39"/>
  <c r="AV114" i="39"/>
  <c r="AU114" i="39"/>
  <c r="AT114" i="39"/>
  <c r="AS114" i="39"/>
  <c r="AR114" i="39"/>
  <c r="AQ114" i="39"/>
  <c r="AP114" i="39"/>
  <c r="AO114" i="39"/>
  <c r="AN114" i="39"/>
  <c r="AM114" i="39"/>
  <c r="AL114" i="39"/>
  <c r="AK114" i="39"/>
  <c r="AJ114" i="39"/>
  <c r="AI114" i="39"/>
  <c r="AH114" i="39"/>
  <c r="AG114" i="39"/>
  <c r="AF114" i="39"/>
  <c r="AE114" i="39"/>
  <c r="AD114" i="39"/>
  <c r="AC114" i="39"/>
  <c r="AB114" i="39"/>
  <c r="AA114" i="39"/>
  <c r="Z114" i="39"/>
  <c r="Y114" i="39"/>
  <c r="X114" i="39"/>
  <c r="W114" i="39"/>
  <c r="V114" i="39"/>
  <c r="U114" i="39"/>
  <c r="T114" i="39"/>
  <c r="S114" i="39"/>
  <c r="F114" i="39"/>
  <c r="AZ113" i="39"/>
  <c r="AX113" i="39"/>
  <c r="AW113" i="39"/>
  <c r="AV113" i="39"/>
  <c r="AU113" i="39"/>
  <c r="AT113" i="39"/>
  <c r="AS113" i="39"/>
  <c r="AR113" i="39"/>
  <c r="AQ113" i="39"/>
  <c r="AP113" i="39"/>
  <c r="AO113" i="39"/>
  <c r="AN113" i="39"/>
  <c r="AM113" i="39"/>
  <c r="AL113" i="39"/>
  <c r="AK113" i="39"/>
  <c r="AJ113" i="39"/>
  <c r="AI113" i="39"/>
  <c r="AH113" i="39"/>
  <c r="AG113" i="39"/>
  <c r="AF113" i="39"/>
  <c r="AE113" i="39"/>
  <c r="AD113" i="39"/>
  <c r="AC113" i="39"/>
  <c r="AB113" i="39"/>
  <c r="AA113" i="39"/>
  <c r="Z113" i="39"/>
  <c r="Y113" i="39"/>
  <c r="X113" i="39"/>
  <c r="W113" i="39"/>
  <c r="V113" i="39"/>
  <c r="U113" i="39"/>
  <c r="T113" i="39"/>
  <c r="S113" i="39"/>
  <c r="AZ111" i="39"/>
  <c r="AX111" i="39"/>
  <c r="AW111" i="39"/>
  <c r="AV111" i="39"/>
  <c r="AU111" i="39"/>
  <c r="AT111" i="39"/>
  <c r="AS111" i="39"/>
  <c r="AR111" i="39"/>
  <c r="AQ111" i="39"/>
  <c r="AP111" i="39"/>
  <c r="AO111" i="39"/>
  <c r="AN111" i="39"/>
  <c r="AM111" i="39"/>
  <c r="AL111" i="39"/>
  <c r="AK111" i="39"/>
  <c r="AJ111" i="39"/>
  <c r="AI111" i="39"/>
  <c r="AH111" i="39"/>
  <c r="AG111" i="39"/>
  <c r="AF111" i="39"/>
  <c r="AE111" i="39"/>
  <c r="AD111" i="39"/>
  <c r="AC111" i="39"/>
  <c r="AB111" i="39"/>
  <c r="AA111" i="39"/>
  <c r="Z111" i="39"/>
  <c r="Y111" i="39"/>
  <c r="X111" i="39"/>
  <c r="W111" i="39"/>
  <c r="V111" i="39"/>
  <c r="U111" i="39"/>
  <c r="T111" i="39"/>
  <c r="S111" i="39"/>
  <c r="F111" i="39"/>
  <c r="AZ110" i="39"/>
  <c r="AX110" i="39"/>
  <c r="AW110" i="39"/>
  <c r="AV110" i="39"/>
  <c r="AU110" i="39"/>
  <c r="AT110" i="39"/>
  <c r="AS110" i="39"/>
  <c r="AR110" i="39"/>
  <c r="AQ110" i="39"/>
  <c r="AP110" i="39"/>
  <c r="AO110" i="39"/>
  <c r="AN110" i="39"/>
  <c r="AM110" i="39"/>
  <c r="AL110" i="39"/>
  <c r="AK110" i="39"/>
  <c r="AJ110" i="39"/>
  <c r="AI110" i="39"/>
  <c r="AH110" i="39"/>
  <c r="AG110" i="39"/>
  <c r="AF110" i="39"/>
  <c r="AE110" i="39"/>
  <c r="AD110" i="39"/>
  <c r="AC110" i="39"/>
  <c r="AB110" i="39"/>
  <c r="AA110" i="39"/>
  <c r="Z110" i="39"/>
  <c r="Y110" i="39"/>
  <c r="X110" i="39"/>
  <c r="W110" i="39"/>
  <c r="V110" i="39"/>
  <c r="U110" i="39"/>
  <c r="T110" i="39"/>
  <c r="S110" i="39"/>
  <c r="AZ108" i="39"/>
  <c r="AX108" i="39"/>
  <c r="AW108" i="39"/>
  <c r="AV108" i="39"/>
  <c r="AU108" i="39"/>
  <c r="AT108" i="39"/>
  <c r="AS108" i="39"/>
  <c r="AR108" i="39"/>
  <c r="AQ108" i="39"/>
  <c r="AP108" i="39"/>
  <c r="AO108" i="39"/>
  <c r="AN108" i="39"/>
  <c r="AM108" i="39"/>
  <c r="AL108" i="39"/>
  <c r="AK108" i="39"/>
  <c r="AJ108" i="39"/>
  <c r="AI108" i="39"/>
  <c r="AH108" i="39"/>
  <c r="AG108" i="39"/>
  <c r="AF108" i="39"/>
  <c r="AE108" i="39"/>
  <c r="AD108" i="39"/>
  <c r="AC108" i="39"/>
  <c r="AB108" i="39"/>
  <c r="AA108" i="39"/>
  <c r="Z108" i="39"/>
  <c r="Y108" i="39"/>
  <c r="X108" i="39"/>
  <c r="W108" i="39"/>
  <c r="V108" i="39"/>
  <c r="U108" i="39"/>
  <c r="T108" i="39"/>
  <c r="S108" i="39"/>
  <c r="F108" i="39"/>
  <c r="AZ107" i="39"/>
  <c r="AX107" i="39"/>
  <c r="AW107" i="39"/>
  <c r="AV107" i="39"/>
  <c r="AU107" i="39"/>
  <c r="AT107" i="39"/>
  <c r="AS107" i="39"/>
  <c r="AR107" i="39"/>
  <c r="AQ107" i="39"/>
  <c r="AP107" i="39"/>
  <c r="AO107" i="39"/>
  <c r="AN107" i="39"/>
  <c r="AM107" i="39"/>
  <c r="AL107" i="39"/>
  <c r="AK107" i="39"/>
  <c r="AJ107" i="39"/>
  <c r="AI107" i="39"/>
  <c r="AH107" i="39"/>
  <c r="AG107" i="39"/>
  <c r="AF107" i="39"/>
  <c r="AE107" i="39"/>
  <c r="AD107" i="39"/>
  <c r="AC107" i="39"/>
  <c r="AB107" i="39"/>
  <c r="AA107" i="39"/>
  <c r="Z107" i="39"/>
  <c r="Y107" i="39"/>
  <c r="X107" i="39"/>
  <c r="W107" i="39"/>
  <c r="V107" i="39"/>
  <c r="U107" i="39"/>
  <c r="T107" i="39"/>
  <c r="S107" i="39"/>
  <c r="AZ105" i="39"/>
  <c r="AX105" i="39"/>
  <c r="AW105" i="39"/>
  <c r="AV105" i="39"/>
  <c r="AU105" i="39"/>
  <c r="AT105" i="39"/>
  <c r="AS105" i="39"/>
  <c r="AR105" i="39"/>
  <c r="AQ105" i="39"/>
  <c r="AP105" i="39"/>
  <c r="AO105" i="39"/>
  <c r="AN105" i="39"/>
  <c r="AM105" i="39"/>
  <c r="AL105" i="39"/>
  <c r="AK105" i="39"/>
  <c r="AJ105" i="39"/>
  <c r="AI105" i="39"/>
  <c r="AH105" i="39"/>
  <c r="AG105" i="39"/>
  <c r="AF105" i="39"/>
  <c r="AE105" i="39"/>
  <c r="AD105" i="39"/>
  <c r="AC105" i="39"/>
  <c r="AB105" i="39"/>
  <c r="AA105" i="39"/>
  <c r="Z105" i="39"/>
  <c r="Y105" i="39"/>
  <c r="X105" i="39"/>
  <c r="W105" i="39"/>
  <c r="V105" i="39"/>
  <c r="U105" i="39"/>
  <c r="T105" i="39"/>
  <c r="S105" i="39"/>
  <c r="F105" i="39"/>
  <c r="AZ104" i="39"/>
  <c r="AX104" i="39"/>
  <c r="AW104" i="39"/>
  <c r="AV104" i="39"/>
  <c r="AU104" i="39"/>
  <c r="AT104" i="39"/>
  <c r="AS104" i="39"/>
  <c r="AR104" i="39"/>
  <c r="AQ104" i="39"/>
  <c r="AP104" i="39"/>
  <c r="AO104" i="39"/>
  <c r="AN104" i="39"/>
  <c r="AM104" i="39"/>
  <c r="AL104" i="39"/>
  <c r="AK104" i="39"/>
  <c r="AJ104" i="39"/>
  <c r="AI104" i="39"/>
  <c r="AH104" i="39"/>
  <c r="AG104" i="39"/>
  <c r="AF104" i="39"/>
  <c r="AE104" i="39"/>
  <c r="AD104" i="39"/>
  <c r="AC104" i="39"/>
  <c r="AB104" i="39"/>
  <c r="AA104" i="39"/>
  <c r="Z104" i="39"/>
  <c r="Y104" i="39"/>
  <c r="X104" i="39"/>
  <c r="W104" i="39"/>
  <c r="V104" i="39"/>
  <c r="U104" i="39"/>
  <c r="T104" i="39"/>
  <c r="S104" i="39"/>
  <c r="AZ102" i="39"/>
  <c r="AX102" i="39"/>
  <c r="AW102" i="39"/>
  <c r="AV102" i="39"/>
  <c r="AU102" i="39"/>
  <c r="AT102" i="39"/>
  <c r="AS102" i="39"/>
  <c r="AR102" i="39"/>
  <c r="AQ102" i="39"/>
  <c r="AP102" i="39"/>
  <c r="AO102" i="39"/>
  <c r="AN102" i="39"/>
  <c r="AM102" i="39"/>
  <c r="AL102" i="39"/>
  <c r="AK102" i="39"/>
  <c r="AJ102" i="39"/>
  <c r="AI102" i="39"/>
  <c r="AH102" i="39"/>
  <c r="AG102" i="39"/>
  <c r="AF102" i="39"/>
  <c r="AE102" i="39"/>
  <c r="AD102" i="39"/>
  <c r="AC102" i="39"/>
  <c r="AB102" i="39"/>
  <c r="AA102" i="39"/>
  <c r="Z102" i="39"/>
  <c r="Y102" i="39"/>
  <c r="X102" i="39"/>
  <c r="W102" i="39"/>
  <c r="V102" i="39"/>
  <c r="U102" i="39"/>
  <c r="T102" i="39"/>
  <c r="S102" i="39"/>
  <c r="F102" i="39"/>
  <c r="AZ101" i="39"/>
  <c r="AX101" i="39"/>
  <c r="AW101" i="39"/>
  <c r="AV101" i="39"/>
  <c r="AU101" i="39"/>
  <c r="AT101" i="39"/>
  <c r="AS101" i="39"/>
  <c r="AR101" i="39"/>
  <c r="AQ101" i="39"/>
  <c r="AP101" i="39"/>
  <c r="AO101" i="39"/>
  <c r="AN101" i="39"/>
  <c r="AM101" i="39"/>
  <c r="AL101" i="39"/>
  <c r="AK101" i="39"/>
  <c r="AJ101" i="39"/>
  <c r="AI101" i="39"/>
  <c r="AH101" i="39"/>
  <c r="AG101" i="39"/>
  <c r="AF101" i="39"/>
  <c r="AE101" i="39"/>
  <c r="AD101" i="39"/>
  <c r="AC101" i="39"/>
  <c r="AB101" i="39"/>
  <c r="AA101" i="39"/>
  <c r="Z101" i="39"/>
  <c r="Y101" i="39"/>
  <c r="X101" i="39"/>
  <c r="W101" i="39"/>
  <c r="V101" i="39"/>
  <c r="U101" i="39"/>
  <c r="T101" i="39"/>
  <c r="S101" i="39"/>
  <c r="AZ99" i="39"/>
  <c r="AX99" i="39"/>
  <c r="AW99" i="39"/>
  <c r="AV99" i="39"/>
  <c r="AU99" i="39"/>
  <c r="AT99" i="39"/>
  <c r="AS99" i="39"/>
  <c r="AR99" i="39"/>
  <c r="AQ99" i="39"/>
  <c r="AP99" i="39"/>
  <c r="AO99" i="39"/>
  <c r="AN99" i="39"/>
  <c r="AM99" i="39"/>
  <c r="AL99" i="39"/>
  <c r="AK99" i="39"/>
  <c r="AJ99" i="39"/>
  <c r="AI99" i="39"/>
  <c r="AH99" i="39"/>
  <c r="AG99" i="39"/>
  <c r="AF99" i="39"/>
  <c r="AE99" i="39"/>
  <c r="AD99" i="39"/>
  <c r="AC99" i="39"/>
  <c r="AB99" i="39"/>
  <c r="AA99" i="39"/>
  <c r="Z99" i="39"/>
  <c r="Y99" i="39"/>
  <c r="X99" i="39"/>
  <c r="W99" i="39"/>
  <c r="V99" i="39"/>
  <c r="U99" i="39"/>
  <c r="T99" i="39"/>
  <c r="S99" i="39"/>
  <c r="F99" i="39"/>
  <c r="AZ98" i="39"/>
  <c r="AX98" i="39"/>
  <c r="AW98" i="39"/>
  <c r="AV98" i="39"/>
  <c r="AU98" i="39"/>
  <c r="AT98" i="39"/>
  <c r="AS98" i="39"/>
  <c r="AR98" i="39"/>
  <c r="AQ98" i="39"/>
  <c r="AP98" i="39"/>
  <c r="AO98" i="39"/>
  <c r="AN98" i="39"/>
  <c r="AM98" i="39"/>
  <c r="AL98" i="39"/>
  <c r="AK98" i="39"/>
  <c r="AJ98" i="39"/>
  <c r="AI98" i="39"/>
  <c r="AH98" i="39"/>
  <c r="AG98" i="39"/>
  <c r="AF98" i="39"/>
  <c r="AE98" i="39"/>
  <c r="AD98" i="39"/>
  <c r="AC98" i="39"/>
  <c r="AB98" i="39"/>
  <c r="AA98" i="39"/>
  <c r="Z98" i="39"/>
  <c r="Y98" i="39"/>
  <c r="X98" i="39"/>
  <c r="W98" i="39"/>
  <c r="V98" i="39"/>
  <c r="U98" i="39"/>
  <c r="T98" i="39"/>
  <c r="S98" i="39"/>
  <c r="AZ96" i="39"/>
  <c r="AX96" i="39"/>
  <c r="AW96" i="39"/>
  <c r="AV96" i="39"/>
  <c r="AU96" i="39"/>
  <c r="AT96" i="39"/>
  <c r="AS96" i="39"/>
  <c r="AR96" i="39"/>
  <c r="AQ96" i="39"/>
  <c r="AP96" i="39"/>
  <c r="AO96" i="39"/>
  <c r="AN96" i="39"/>
  <c r="AM96" i="39"/>
  <c r="AL96" i="39"/>
  <c r="AK96" i="39"/>
  <c r="AJ96" i="39"/>
  <c r="AI96" i="39"/>
  <c r="AH96" i="39"/>
  <c r="AG96" i="39"/>
  <c r="AF96" i="39"/>
  <c r="AE96" i="39"/>
  <c r="AD96" i="39"/>
  <c r="AC96" i="39"/>
  <c r="AB96" i="39"/>
  <c r="AA96" i="39"/>
  <c r="Z96" i="39"/>
  <c r="Y96" i="39"/>
  <c r="X96" i="39"/>
  <c r="W96" i="39"/>
  <c r="V96" i="39"/>
  <c r="U96" i="39"/>
  <c r="T96" i="39"/>
  <c r="S96" i="39"/>
  <c r="F96" i="39"/>
  <c r="AZ95" i="39"/>
  <c r="AX95" i="39"/>
  <c r="AW95" i="39"/>
  <c r="AV95" i="39"/>
  <c r="AU95" i="39"/>
  <c r="AT95" i="39"/>
  <c r="AS95" i="39"/>
  <c r="AR95" i="39"/>
  <c r="AQ95" i="39"/>
  <c r="AP95" i="39"/>
  <c r="AO95" i="39"/>
  <c r="AN95" i="39"/>
  <c r="AM95" i="39"/>
  <c r="AL95" i="39"/>
  <c r="AK95" i="39"/>
  <c r="AJ95" i="39"/>
  <c r="AI95" i="39"/>
  <c r="AH95" i="39"/>
  <c r="AG95" i="39"/>
  <c r="AF95" i="39"/>
  <c r="AE95" i="39"/>
  <c r="AD95" i="39"/>
  <c r="AC95" i="39"/>
  <c r="AB95" i="39"/>
  <c r="AA95" i="39"/>
  <c r="Z95" i="39"/>
  <c r="Y95" i="39"/>
  <c r="X95" i="39"/>
  <c r="W95" i="39"/>
  <c r="V95" i="39"/>
  <c r="U95" i="39"/>
  <c r="T95" i="39"/>
  <c r="S95" i="39"/>
  <c r="AZ93" i="39"/>
  <c r="AX93" i="39"/>
  <c r="AW93" i="39"/>
  <c r="AV93" i="39"/>
  <c r="AU93" i="39"/>
  <c r="AT93" i="39"/>
  <c r="AS93" i="39"/>
  <c r="AR93" i="39"/>
  <c r="AQ93" i="39"/>
  <c r="AP93" i="39"/>
  <c r="AO93" i="39"/>
  <c r="AN93" i="39"/>
  <c r="AM93" i="39"/>
  <c r="AL93" i="39"/>
  <c r="AK93" i="39"/>
  <c r="AJ93" i="39"/>
  <c r="AI93" i="39"/>
  <c r="AH93" i="39"/>
  <c r="AG93" i="39"/>
  <c r="AF93" i="39"/>
  <c r="AE93" i="39"/>
  <c r="AD93" i="39"/>
  <c r="AC93" i="39"/>
  <c r="AB93" i="39"/>
  <c r="AA93" i="39"/>
  <c r="Z93" i="39"/>
  <c r="Y93" i="39"/>
  <c r="X93" i="39"/>
  <c r="W93" i="39"/>
  <c r="V93" i="39"/>
  <c r="U93" i="39"/>
  <c r="T93" i="39"/>
  <c r="S93" i="39"/>
  <c r="F93" i="39"/>
  <c r="AZ92" i="39"/>
  <c r="AX92" i="39"/>
  <c r="AW92" i="39"/>
  <c r="AV92" i="39"/>
  <c r="AU92" i="39"/>
  <c r="AT92" i="39"/>
  <c r="AS92" i="39"/>
  <c r="AR92" i="39"/>
  <c r="AQ92" i="39"/>
  <c r="AP92" i="39"/>
  <c r="AO92" i="39"/>
  <c r="AN92" i="39"/>
  <c r="AM92" i="39"/>
  <c r="AL92" i="39"/>
  <c r="AK92" i="39"/>
  <c r="AJ92" i="39"/>
  <c r="AI92" i="39"/>
  <c r="AH92" i="39"/>
  <c r="AG92" i="39"/>
  <c r="AF92" i="39"/>
  <c r="AE92" i="39"/>
  <c r="AD92" i="39"/>
  <c r="AC92" i="39"/>
  <c r="AB92" i="39"/>
  <c r="AA92" i="39"/>
  <c r="Z92" i="39"/>
  <c r="Y92" i="39"/>
  <c r="X92" i="39"/>
  <c r="W92" i="39"/>
  <c r="V92" i="39"/>
  <c r="U92" i="39"/>
  <c r="T92" i="39"/>
  <c r="S92" i="39"/>
  <c r="AZ90" i="39"/>
  <c r="AX90" i="39"/>
  <c r="AW90" i="39"/>
  <c r="AV90" i="39"/>
  <c r="AU90" i="39"/>
  <c r="AT90" i="39"/>
  <c r="AS90" i="39"/>
  <c r="AR90" i="39"/>
  <c r="AQ90" i="39"/>
  <c r="AP90" i="39"/>
  <c r="AO90" i="39"/>
  <c r="AN90" i="39"/>
  <c r="AM90" i="39"/>
  <c r="AL90" i="39"/>
  <c r="AK90" i="39"/>
  <c r="AJ90" i="39"/>
  <c r="AI90" i="39"/>
  <c r="AH90" i="39"/>
  <c r="AG90" i="39"/>
  <c r="AF90" i="39"/>
  <c r="AE90" i="39"/>
  <c r="AD90" i="39"/>
  <c r="AC90" i="39"/>
  <c r="AB90" i="39"/>
  <c r="AA90" i="39"/>
  <c r="Z90" i="39"/>
  <c r="Y90" i="39"/>
  <c r="X90" i="39"/>
  <c r="W90" i="39"/>
  <c r="V90" i="39"/>
  <c r="U90" i="39"/>
  <c r="T90" i="39"/>
  <c r="S90" i="39"/>
  <c r="F90" i="39"/>
  <c r="AZ89" i="39"/>
  <c r="AX89" i="39"/>
  <c r="AW89" i="39"/>
  <c r="AV89" i="39"/>
  <c r="AU89" i="39"/>
  <c r="AT89" i="39"/>
  <c r="AS89" i="39"/>
  <c r="AR89" i="39"/>
  <c r="AQ89" i="39"/>
  <c r="AP89" i="39"/>
  <c r="AO89" i="39"/>
  <c r="AN89" i="39"/>
  <c r="AM89" i="39"/>
  <c r="AL89" i="39"/>
  <c r="AK89" i="39"/>
  <c r="AJ89" i="39"/>
  <c r="AI89" i="39"/>
  <c r="AH89" i="39"/>
  <c r="AG89" i="39"/>
  <c r="AF89" i="39"/>
  <c r="AE89" i="39"/>
  <c r="AD89" i="39"/>
  <c r="AC89" i="39"/>
  <c r="AB89" i="39"/>
  <c r="AA89" i="39"/>
  <c r="Z89" i="39"/>
  <c r="Y89" i="39"/>
  <c r="X89" i="39"/>
  <c r="W89" i="39"/>
  <c r="V89" i="39"/>
  <c r="U89" i="39"/>
  <c r="T89" i="39"/>
  <c r="S89" i="39"/>
  <c r="AZ87" i="39"/>
  <c r="AX87" i="39"/>
  <c r="AW87" i="39"/>
  <c r="AV87" i="39"/>
  <c r="AU87" i="39"/>
  <c r="AT87" i="39"/>
  <c r="AS87" i="39"/>
  <c r="AR87" i="39"/>
  <c r="AQ87" i="39"/>
  <c r="AP87" i="39"/>
  <c r="AO87" i="39"/>
  <c r="AN87" i="39"/>
  <c r="AM87" i="39"/>
  <c r="AL87" i="39"/>
  <c r="AK87" i="39"/>
  <c r="AJ87" i="39"/>
  <c r="AI87" i="39"/>
  <c r="AH87" i="39"/>
  <c r="AG87" i="39"/>
  <c r="AF87" i="39"/>
  <c r="AE87" i="39"/>
  <c r="AD87" i="39"/>
  <c r="AC87" i="39"/>
  <c r="AB87" i="39"/>
  <c r="AA87" i="39"/>
  <c r="Z87" i="39"/>
  <c r="Y87" i="39"/>
  <c r="X87" i="39"/>
  <c r="W87" i="39"/>
  <c r="V87" i="39"/>
  <c r="U87" i="39"/>
  <c r="T87" i="39"/>
  <c r="S87" i="39"/>
  <c r="F87" i="39"/>
  <c r="AZ86" i="39"/>
  <c r="AX86" i="39"/>
  <c r="AW86" i="39"/>
  <c r="AV86" i="39"/>
  <c r="AU86" i="39"/>
  <c r="AT86" i="39"/>
  <c r="AS86" i="39"/>
  <c r="AR86" i="39"/>
  <c r="AQ86" i="39"/>
  <c r="AP86" i="39"/>
  <c r="AO86" i="39"/>
  <c r="AN86" i="39"/>
  <c r="AM86" i="39"/>
  <c r="AL86" i="39"/>
  <c r="AK86" i="39"/>
  <c r="AJ86" i="39"/>
  <c r="AI86" i="39"/>
  <c r="AH86" i="39"/>
  <c r="AG86" i="39"/>
  <c r="AF86" i="39"/>
  <c r="AE86" i="39"/>
  <c r="AD86" i="39"/>
  <c r="AC86" i="39"/>
  <c r="AB86" i="39"/>
  <c r="AA86" i="39"/>
  <c r="Z86" i="39"/>
  <c r="Y86" i="39"/>
  <c r="X86" i="39"/>
  <c r="W86" i="39"/>
  <c r="V86" i="39"/>
  <c r="U86" i="39"/>
  <c r="T86" i="39"/>
  <c r="S86" i="39"/>
  <c r="AZ84" i="39"/>
  <c r="AX84" i="39"/>
  <c r="AW84" i="39"/>
  <c r="AV84" i="39"/>
  <c r="AU84" i="39"/>
  <c r="AT84" i="39"/>
  <c r="AS84" i="39"/>
  <c r="AR84" i="39"/>
  <c r="AQ84" i="39"/>
  <c r="AP84" i="39"/>
  <c r="AO84" i="39"/>
  <c r="AN84" i="39"/>
  <c r="AM84" i="39"/>
  <c r="AL84" i="39"/>
  <c r="AK84" i="39"/>
  <c r="AJ84" i="39"/>
  <c r="AI84" i="39"/>
  <c r="AH84" i="39"/>
  <c r="AG84" i="39"/>
  <c r="AF84" i="39"/>
  <c r="AE84" i="39"/>
  <c r="AD84" i="39"/>
  <c r="AC84" i="39"/>
  <c r="AB84" i="39"/>
  <c r="AA84" i="39"/>
  <c r="Z84" i="39"/>
  <c r="Y84" i="39"/>
  <c r="X84" i="39"/>
  <c r="W84" i="39"/>
  <c r="V84" i="39"/>
  <c r="U84" i="39"/>
  <c r="T84" i="39"/>
  <c r="S84" i="39"/>
  <c r="F84" i="39"/>
  <c r="AZ83" i="39"/>
  <c r="AX83" i="39"/>
  <c r="AW83" i="39"/>
  <c r="AV83" i="39"/>
  <c r="AU83" i="39"/>
  <c r="AT83" i="39"/>
  <c r="AS83" i="39"/>
  <c r="AR83" i="39"/>
  <c r="AQ83" i="39"/>
  <c r="AP83" i="39"/>
  <c r="AO83" i="39"/>
  <c r="AN83" i="39"/>
  <c r="AM83" i="39"/>
  <c r="AL83" i="39"/>
  <c r="AK83" i="39"/>
  <c r="AJ83" i="39"/>
  <c r="AI83" i="39"/>
  <c r="AH83" i="39"/>
  <c r="AG83" i="39"/>
  <c r="AF83" i="39"/>
  <c r="AE83" i="39"/>
  <c r="AD83" i="39"/>
  <c r="AC83" i="39"/>
  <c r="AB83" i="39"/>
  <c r="AA83" i="39"/>
  <c r="Z83" i="39"/>
  <c r="Y83" i="39"/>
  <c r="X83" i="39"/>
  <c r="W83" i="39"/>
  <c r="V83" i="39"/>
  <c r="U83" i="39"/>
  <c r="T83" i="39"/>
  <c r="S83" i="39"/>
  <c r="AZ81" i="39"/>
  <c r="AX81" i="39"/>
  <c r="AW81" i="39"/>
  <c r="AV81" i="39"/>
  <c r="AU81" i="39"/>
  <c r="AT81" i="39"/>
  <c r="AS81" i="39"/>
  <c r="AR81" i="39"/>
  <c r="AQ81" i="39"/>
  <c r="AP81" i="39"/>
  <c r="AO81" i="39"/>
  <c r="AN81" i="39"/>
  <c r="AM81" i="39"/>
  <c r="AL81" i="39"/>
  <c r="AK81" i="39"/>
  <c r="AJ81" i="39"/>
  <c r="AI81" i="39"/>
  <c r="AH81" i="39"/>
  <c r="AG81" i="39"/>
  <c r="AF81" i="39"/>
  <c r="AE81" i="39"/>
  <c r="AD81" i="39"/>
  <c r="AC81" i="39"/>
  <c r="AB81" i="39"/>
  <c r="AA81" i="39"/>
  <c r="Z81" i="39"/>
  <c r="Y81" i="39"/>
  <c r="X81" i="39"/>
  <c r="W81" i="39"/>
  <c r="V81" i="39"/>
  <c r="U81" i="39"/>
  <c r="T81" i="39"/>
  <c r="S81" i="39"/>
  <c r="F81" i="39"/>
  <c r="AZ80" i="39"/>
  <c r="AX80" i="39"/>
  <c r="AW80" i="39"/>
  <c r="AV80" i="39"/>
  <c r="AU80" i="39"/>
  <c r="AT80" i="39"/>
  <c r="AS80" i="39"/>
  <c r="AR80" i="39"/>
  <c r="AQ80" i="39"/>
  <c r="AP80" i="39"/>
  <c r="AO80" i="39"/>
  <c r="AN80" i="39"/>
  <c r="AM80" i="39"/>
  <c r="AL80" i="39"/>
  <c r="AK80" i="39"/>
  <c r="AJ80" i="39"/>
  <c r="AI80" i="39"/>
  <c r="AH80" i="39"/>
  <c r="AG80" i="39"/>
  <c r="AF80" i="39"/>
  <c r="AE80" i="39"/>
  <c r="AD80" i="39"/>
  <c r="AC80" i="39"/>
  <c r="AB80" i="39"/>
  <c r="AA80" i="39"/>
  <c r="Z80" i="39"/>
  <c r="Y80" i="39"/>
  <c r="X80" i="39"/>
  <c r="W80" i="39"/>
  <c r="V80" i="39"/>
  <c r="U80" i="39"/>
  <c r="T80" i="39"/>
  <c r="S80" i="39"/>
  <c r="AZ78" i="39"/>
  <c r="AX78" i="39"/>
  <c r="AW78" i="39"/>
  <c r="AV78" i="39"/>
  <c r="AU78" i="39"/>
  <c r="AT78" i="39"/>
  <c r="AS78" i="39"/>
  <c r="AR78" i="39"/>
  <c r="AQ78" i="39"/>
  <c r="AP78" i="39"/>
  <c r="AO78" i="39"/>
  <c r="AN78" i="39"/>
  <c r="AM78" i="39"/>
  <c r="AL78" i="39"/>
  <c r="AK78" i="39"/>
  <c r="AJ78" i="39"/>
  <c r="AI78" i="39"/>
  <c r="AH78" i="39"/>
  <c r="AG78" i="39"/>
  <c r="AF78" i="39"/>
  <c r="AE78" i="39"/>
  <c r="AD78" i="39"/>
  <c r="AC78" i="39"/>
  <c r="AB78" i="39"/>
  <c r="AA78" i="39"/>
  <c r="Z78" i="39"/>
  <c r="Y78" i="39"/>
  <c r="X78" i="39"/>
  <c r="W78" i="39"/>
  <c r="V78" i="39"/>
  <c r="U78" i="39"/>
  <c r="T78" i="39"/>
  <c r="S78" i="39"/>
  <c r="F78" i="39"/>
  <c r="AZ77" i="39"/>
  <c r="AX77" i="39"/>
  <c r="AW77" i="39"/>
  <c r="AV77" i="39"/>
  <c r="AU77" i="39"/>
  <c r="AT77" i="39"/>
  <c r="AS77" i="39"/>
  <c r="AR77" i="39"/>
  <c r="AQ77" i="39"/>
  <c r="AP77" i="39"/>
  <c r="AO77" i="39"/>
  <c r="AN77" i="39"/>
  <c r="AM77" i="39"/>
  <c r="AL77" i="39"/>
  <c r="AK77" i="39"/>
  <c r="AJ77" i="39"/>
  <c r="AI77" i="39"/>
  <c r="AH77" i="39"/>
  <c r="AG77" i="39"/>
  <c r="AF77" i="39"/>
  <c r="AE77" i="39"/>
  <c r="AD77" i="39"/>
  <c r="AC77" i="39"/>
  <c r="AB77" i="39"/>
  <c r="AA77" i="39"/>
  <c r="Z77" i="39"/>
  <c r="Y77" i="39"/>
  <c r="X77" i="39"/>
  <c r="W77" i="39"/>
  <c r="V77" i="39"/>
  <c r="U77" i="39"/>
  <c r="T77" i="39"/>
  <c r="S77" i="39"/>
  <c r="AZ75" i="39"/>
  <c r="AX75" i="39"/>
  <c r="AW75" i="39"/>
  <c r="AV75" i="39"/>
  <c r="AU75" i="39"/>
  <c r="AT75" i="39"/>
  <c r="AS75" i="39"/>
  <c r="AR75" i="39"/>
  <c r="AQ75" i="39"/>
  <c r="AP75" i="39"/>
  <c r="AO75" i="39"/>
  <c r="AN75" i="39"/>
  <c r="AM75" i="39"/>
  <c r="AL75" i="39"/>
  <c r="AK75" i="39"/>
  <c r="AJ75" i="39"/>
  <c r="AI75" i="39"/>
  <c r="AH75" i="39"/>
  <c r="AG75" i="39"/>
  <c r="AF75" i="39"/>
  <c r="AE75" i="39"/>
  <c r="AD75" i="39"/>
  <c r="AC75" i="39"/>
  <c r="AB75" i="39"/>
  <c r="AA75" i="39"/>
  <c r="Z75" i="39"/>
  <c r="Y75" i="39"/>
  <c r="X75" i="39"/>
  <c r="W75" i="39"/>
  <c r="V75" i="39"/>
  <c r="U75" i="39"/>
  <c r="T75" i="39"/>
  <c r="S75" i="39"/>
  <c r="F75" i="39"/>
  <c r="AZ74" i="39"/>
  <c r="AX74" i="39"/>
  <c r="AW74" i="39"/>
  <c r="AV74" i="39"/>
  <c r="AU74" i="39"/>
  <c r="AT74" i="39"/>
  <c r="AS74" i="39"/>
  <c r="AR74" i="39"/>
  <c r="AQ74" i="39"/>
  <c r="AP74" i="39"/>
  <c r="AO74" i="39"/>
  <c r="AN74" i="39"/>
  <c r="AM74" i="39"/>
  <c r="AL74" i="39"/>
  <c r="AK74" i="39"/>
  <c r="AJ74" i="39"/>
  <c r="AI74" i="39"/>
  <c r="AH74" i="39"/>
  <c r="AG74" i="39"/>
  <c r="AF74" i="39"/>
  <c r="AE74" i="39"/>
  <c r="AD74" i="39"/>
  <c r="AC74" i="39"/>
  <c r="AB74" i="39"/>
  <c r="AA74" i="39"/>
  <c r="Z74" i="39"/>
  <c r="Y74" i="39"/>
  <c r="X74" i="39"/>
  <c r="W74" i="39"/>
  <c r="V74" i="39"/>
  <c r="U74" i="39"/>
  <c r="T74" i="39"/>
  <c r="S74" i="39"/>
  <c r="AZ72" i="39"/>
  <c r="AX72" i="39"/>
  <c r="AW72" i="39"/>
  <c r="AV72" i="39"/>
  <c r="AU72" i="39"/>
  <c r="AT72" i="39"/>
  <c r="AS72" i="39"/>
  <c r="AR72" i="39"/>
  <c r="AQ72" i="39"/>
  <c r="AP72" i="39"/>
  <c r="AO72" i="39"/>
  <c r="AN72" i="39"/>
  <c r="AM72" i="39"/>
  <c r="AL72" i="39"/>
  <c r="AK72" i="39"/>
  <c r="AJ72" i="39"/>
  <c r="AI72" i="39"/>
  <c r="AH72" i="39"/>
  <c r="AG72" i="39"/>
  <c r="AF72" i="39"/>
  <c r="AE72" i="39"/>
  <c r="AD72" i="39"/>
  <c r="AC72" i="39"/>
  <c r="AB72" i="39"/>
  <c r="AA72" i="39"/>
  <c r="Z72" i="39"/>
  <c r="Y72" i="39"/>
  <c r="X72" i="39"/>
  <c r="W72" i="39"/>
  <c r="V72" i="39"/>
  <c r="U72" i="39"/>
  <c r="T72" i="39"/>
  <c r="S72" i="39"/>
  <c r="F72" i="39"/>
  <c r="AZ71" i="39"/>
  <c r="AX71" i="39"/>
  <c r="AW71" i="39"/>
  <c r="AV71" i="39"/>
  <c r="AU71" i="39"/>
  <c r="AT71" i="39"/>
  <c r="AS71" i="39"/>
  <c r="AR71" i="39"/>
  <c r="AQ71" i="39"/>
  <c r="AP71" i="39"/>
  <c r="AO71" i="39"/>
  <c r="AN71" i="39"/>
  <c r="AM71" i="39"/>
  <c r="AL71" i="39"/>
  <c r="AK71" i="39"/>
  <c r="AJ71" i="39"/>
  <c r="AI71" i="39"/>
  <c r="AH71" i="39"/>
  <c r="AG71" i="39"/>
  <c r="AF71" i="39"/>
  <c r="AE71" i="39"/>
  <c r="AD71" i="39"/>
  <c r="AC71" i="39"/>
  <c r="AB71" i="39"/>
  <c r="AA71" i="39"/>
  <c r="Z71" i="39"/>
  <c r="Y71" i="39"/>
  <c r="X71" i="39"/>
  <c r="W71" i="39"/>
  <c r="V71" i="39"/>
  <c r="U71" i="39"/>
  <c r="T71" i="39"/>
  <c r="S71" i="39"/>
  <c r="AZ69" i="39"/>
  <c r="AX69" i="39"/>
  <c r="AW69" i="39"/>
  <c r="AV69" i="39"/>
  <c r="AU69" i="39"/>
  <c r="AT69" i="39"/>
  <c r="AS69" i="39"/>
  <c r="AR69" i="39"/>
  <c r="AQ69" i="39"/>
  <c r="AP69" i="39"/>
  <c r="AO69" i="39"/>
  <c r="AN69" i="39"/>
  <c r="AM69" i="39"/>
  <c r="AL69" i="39"/>
  <c r="AK69" i="39"/>
  <c r="AJ69" i="39"/>
  <c r="AI69" i="39"/>
  <c r="AH69" i="39"/>
  <c r="AG69" i="39"/>
  <c r="AF69" i="39"/>
  <c r="AE69" i="39"/>
  <c r="AD69" i="39"/>
  <c r="AC69" i="39"/>
  <c r="AB69" i="39"/>
  <c r="AA69" i="39"/>
  <c r="Z69" i="39"/>
  <c r="Y69" i="39"/>
  <c r="X69" i="39"/>
  <c r="W69" i="39"/>
  <c r="V69" i="39"/>
  <c r="U69" i="39"/>
  <c r="T69" i="39"/>
  <c r="S69" i="39"/>
  <c r="F69" i="39"/>
  <c r="AZ68" i="39"/>
  <c r="AX68" i="39"/>
  <c r="AW68" i="39"/>
  <c r="AV68" i="39"/>
  <c r="AU68" i="39"/>
  <c r="AT68" i="39"/>
  <c r="AS68" i="39"/>
  <c r="AR68" i="39"/>
  <c r="AQ68" i="39"/>
  <c r="AP68" i="39"/>
  <c r="AO68" i="39"/>
  <c r="AN68" i="39"/>
  <c r="AM68" i="39"/>
  <c r="AL68" i="39"/>
  <c r="AK68" i="39"/>
  <c r="AJ68" i="39"/>
  <c r="AI68" i="39"/>
  <c r="AH68" i="39"/>
  <c r="AG68" i="39"/>
  <c r="AF68" i="39"/>
  <c r="AE68" i="39"/>
  <c r="AD68" i="39"/>
  <c r="AC68" i="39"/>
  <c r="AB68" i="39"/>
  <c r="AA68" i="39"/>
  <c r="Z68" i="39"/>
  <c r="Y68" i="39"/>
  <c r="X68" i="39"/>
  <c r="W68" i="39"/>
  <c r="V68" i="39"/>
  <c r="U68" i="39"/>
  <c r="T68" i="39"/>
  <c r="S68" i="39"/>
  <c r="AZ66" i="39"/>
  <c r="AX66" i="39"/>
  <c r="AW66" i="39"/>
  <c r="AV66" i="39"/>
  <c r="AU66" i="39"/>
  <c r="AT66" i="39"/>
  <c r="AS66" i="39"/>
  <c r="AR66" i="39"/>
  <c r="AQ66" i="39"/>
  <c r="AP66" i="39"/>
  <c r="AO66" i="39"/>
  <c r="AN66" i="39"/>
  <c r="AM66" i="39"/>
  <c r="AL66" i="39"/>
  <c r="AK66" i="39"/>
  <c r="AJ66" i="39"/>
  <c r="AI66" i="39"/>
  <c r="AH66" i="39"/>
  <c r="AG66" i="39"/>
  <c r="AF66" i="39"/>
  <c r="AE66" i="39"/>
  <c r="AD66" i="39"/>
  <c r="AC66" i="39"/>
  <c r="AB66" i="39"/>
  <c r="AA66" i="39"/>
  <c r="Z66" i="39"/>
  <c r="Y66" i="39"/>
  <c r="X66" i="39"/>
  <c r="W66" i="39"/>
  <c r="V66" i="39"/>
  <c r="U66" i="39"/>
  <c r="T66" i="39"/>
  <c r="S66" i="39"/>
  <c r="F66" i="39"/>
  <c r="AZ65" i="39"/>
  <c r="AX65" i="39"/>
  <c r="AW65" i="39"/>
  <c r="AV65" i="39"/>
  <c r="AU65" i="39"/>
  <c r="AT65" i="39"/>
  <c r="AS65" i="39"/>
  <c r="AR65" i="39"/>
  <c r="AQ65" i="39"/>
  <c r="AP65" i="39"/>
  <c r="AO65" i="39"/>
  <c r="AN65" i="39"/>
  <c r="AM65" i="39"/>
  <c r="AL65" i="39"/>
  <c r="AK65" i="39"/>
  <c r="AJ65" i="39"/>
  <c r="AI65" i="39"/>
  <c r="AH65" i="39"/>
  <c r="AG65" i="39"/>
  <c r="AF65" i="39"/>
  <c r="AE65" i="39"/>
  <c r="AD65" i="39"/>
  <c r="AC65" i="39"/>
  <c r="AB65" i="39"/>
  <c r="AA65" i="39"/>
  <c r="Z65" i="39"/>
  <c r="Y65" i="39"/>
  <c r="X65" i="39"/>
  <c r="W65" i="39"/>
  <c r="V65" i="39"/>
  <c r="U65" i="39"/>
  <c r="T65" i="39"/>
  <c r="S65" i="39"/>
  <c r="AZ63" i="39"/>
  <c r="AX63" i="39"/>
  <c r="AW63" i="39"/>
  <c r="AV63" i="39"/>
  <c r="AU63" i="39"/>
  <c r="AT63" i="39"/>
  <c r="AS63" i="39"/>
  <c r="AR63" i="39"/>
  <c r="AQ63" i="39"/>
  <c r="AP63" i="39"/>
  <c r="AO63" i="39"/>
  <c r="AN63" i="39"/>
  <c r="AM63" i="39"/>
  <c r="AL63" i="39"/>
  <c r="AK63" i="39"/>
  <c r="AJ63" i="39"/>
  <c r="AI63" i="39"/>
  <c r="AH63" i="39"/>
  <c r="AG63" i="39"/>
  <c r="AF63" i="39"/>
  <c r="AE63" i="39"/>
  <c r="AD63" i="39"/>
  <c r="AC63" i="39"/>
  <c r="AB63" i="39"/>
  <c r="AA63" i="39"/>
  <c r="Z63" i="39"/>
  <c r="Y63" i="39"/>
  <c r="X63" i="39"/>
  <c r="W63" i="39"/>
  <c r="V63" i="39"/>
  <c r="U63" i="39"/>
  <c r="T63" i="39"/>
  <c r="S63" i="39"/>
  <c r="F63" i="39"/>
  <c r="AZ62" i="39"/>
  <c r="AX62" i="39"/>
  <c r="AW62" i="39"/>
  <c r="AV62" i="39"/>
  <c r="AU62" i="39"/>
  <c r="AT62" i="39"/>
  <c r="AS62" i="39"/>
  <c r="AR62" i="39"/>
  <c r="AQ62" i="39"/>
  <c r="AP62" i="39"/>
  <c r="AO62" i="39"/>
  <c r="AN62" i="39"/>
  <c r="AM62" i="39"/>
  <c r="AL62" i="39"/>
  <c r="AK62" i="39"/>
  <c r="AJ62" i="39"/>
  <c r="AI62" i="39"/>
  <c r="AH62" i="39"/>
  <c r="AG62" i="39"/>
  <c r="AF62" i="39"/>
  <c r="AE62" i="39"/>
  <c r="AD62" i="39"/>
  <c r="AC62" i="39"/>
  <c r="AB62" i="39"/>
  <c r="AA62" i="39"/>
  <c r="Z62" i="39"/>
  <c r="Y62" i="39"/>
  <c r="X62" i="39"/>
  <c r="W62" i="39"/>
  <c r="V62" i="39"/>
  <c r="U62" i="39"/>
  <c r="T62" i="39"/>
  <c r="S62" i="39"/>
  <c r="AZ60" i="39"/>
  <c r="AX60" i="39"/>
  <c r="AW60" i="39"/>
  <c r="AV60" i="39"/>
  <c r="AU60" i="39"/>
  <c r="AT60" i="39"/>
  <c r="AS60" i="39"/>
  <c r="AR60" i="39"/>
  <c r="AQ60" i="39"/>
  <c r="AP60" i="39"/>
  <c r="AO60" i="39"/>
  <c r="AN60" i="39"/>
  <c r="AM60" i="39"/>
  <c r="AL60" i="39"/>
  <c r="AK60" i="39"/>
  <c r="AJ60" i="39"/>
  <c r="AI60" i="39"/>
  <c r="AH60" i="39"/>
  <c r="AG60" i="39"/>
  <c r="AF60" i="39"/>
  <c r="AE60" i="39"/>
  <c r="AD60" i="39"/>
  <c r="AC60" i="39"/>
  <c r="AB60" i="39"/>
  <c r="AA60" i="39"/>
  <c r="Z60" i="39"/>
  <c r="Y60" i="39"/>
  <c r="X60" i="39"/>
  <c r="W60" i="39"/>
  <c r="V60" i="39"/>
  <c r="U60" i="39"/>
  <c r="T60" i="39"/>
  <c r="S60" i="39"/>
  <c r="F60" i="39"/>
  <c r="AZ59" i="39"/>
  <c r="AX59" i="39"/>
  <c r="AW59" i="39"/>
  <c r="AV59" i="39"/>
  <c r="AU59" i="39"/>
  <c r="AT59" i="39"/>
  <c r="AS59" i="39"/>
  <c r="AR59" i="39"/>
  <c r="AQ59" i="39"/>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AZ57" i="39"/>
  <c r="AX57" i="39"/>
  <c r="AW57" i="39"/>
  <c r="AV57" i="39"/>
  <c r="AU57" i="39"/>
  <c r="AT57" i="39"/>
  <c r="AS57" i="39"/>
  <c r="AR57" i="39"/>
  <c r="AQ57" i="39"/>
  <c r="AP57" i="39"/>
  <c r="AO57" i="39"/>
  <c r="AN57" i="39"/>
  <c r="AM57" i="39"/>
  <c r="AL57" i="39"/>
  <c r="AK57" i="39"/>
  <c r="AJ57" i="39"/>
  <c r="AI57" i="39"/>
  <c r="AH57" i="39"/>
  <c r="AG57" i="39"/>
  <c r="AF57" i="39"/>
  <c r="AE57" i="39"/>
  <c r="AD57" i="39"/>
  <c r="AC57" i="39"/>
  <c r="AB57" i="39"/>
  <c r="AA57" i="39"/>
  <c r="Z57" i="39"/>
  <c r="Y57" i="39"/>
  <c r="X57" i="39"/>
  <c r="W57" i="39"/>
  <c r="V57" i="39"/>
  <c r="U57" i="39"/>
  <c r="T57" i="39"/>
  <c r="S57" i="39"/>
  <c r="F57" i="39"/>
  <c r="AZ56" i="39"/>
  <c r="AX56" i="39"/>
  <c r="AW56" i="39"/>
  <c r="AV56" i="39"/>
  <c r="AU56" i="39"/>
  <c r="AT56" i="39"/>
  <c r="AS56" i="39"/>
  <c r="AR56" i="39"/>
  <c r="AQ56" i="39"/>
  <c r="AP56" i="39"/>
  <c r="AO56" i="39"/>
  <c r="AN56" i="39"/>
  <c r="AM56" i="39"/>
  <c r="AL56" i="39"/>
  <c r="AK56" i="39"/>
  <c r="AJ56" i="39"/>
  <c r="AI56" i="39"/>
  <c r="AH56" i="39"/>
  <c r="AG56" i="39"/>
  <c r="AF56" i="39"/>
  <c r="AE56" i="39"/>
  <c r="AD56" i="39"/>
  <c r="AC56" i="39"/>
  <c r="AB56" i="39"/>
  <c r="AA56" i="39"/>
  <c r="Z56" i="39"/>
  <c r="Y56" i="39"/>
  <c r="X56" i="39"/>
  <c r="W56" i="39"/>
  <c r="V56" i="39"/>
  <c r="U56" i="39"/>
  <c r="T56" i="39"/>
  <c r="S56" i="39"/>
  <c r="AZ54" i="39"/>
  <c r="AX54" i="39"/>
  <c r="AW54" i="39"/>
  <c r="AV54" i="39"/>
  <c r="AU54" i="39"/>
  <c r="AT54" i="39"/>
  <c r="AS54" i="39"/>
  <c r="AR54" i="39"/>
  <c r="AQ54" i="39"/>
  <c r="AP54" i="39"/>
  <c r="AO54" i="39"/>
  <c r="AN54" i="39"/>
  <c r="AM54" i="39"/>
  <c r="AL54" i="39"/>
  <c r="AK54" i="39"/>
  <c r="AJ54" i="39"/>
  <c r="AI54" i="39"/>
  <c r="AH54" i="39"/>
  <c r="AG54" i="39"/>
  <c r="AF54" i="39"/>
  <c r="AE54" i="39"/>
  <c r="AD54" i="39"/>
  <c r="AC54" i="39"/>
  <c r="AB54" i="39"/>
  <c r="AA54" i="39"/>
  <c r="Z54" i="39"/>
  <c r="Y54" i="39"/>
  <c r="X54" i="39"/>
  <c r="W54" i="39"/>
  <c r="V54" i="39"/>
  <c r="U54" i="39"/>
  <c r="T54" i="39"/>
  <c r="S54" i="39"/>
  <c r="F54" i="39"/>
  <c r="AZ53" i="39"/>
  <c r="AX53" i="39"/>
  <c r="AW53" i="39"/>
  <c r="AV53" i="39"/>
  <c r="AU53" i="39"/>
  <c r="AT53" i="39"/>
  <c r="AS53" i="39"/>
  <c r="AR53" i="39"/>
  <c r="AQ53" i="39"/>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AZ51" i="39"/>
  <c r="AX51"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F51" i="39"/>
  <c r="AZ50" i="39"/>
  <c r="AX50" i="39"/>
  <c r="AW50" i="39"/>
  <c r="AV50" i="39"/>
  <c r="AU50" i="39"/>
  <c r="AT50" i="39"/>
  <c r="AS50" i="39"/>
  <c r="AR50" i="39"/>
  <c r="AQ50" i="39"/>
  <c r="AP50" i="39"/>
  <c r="AO50" i="39"/>
  <c r="AN50" i="39"/>
  <c r="AM50" i="39"/>
  <c r="AL50" i="39"/>
  <c r="AK50" i="39"/>
  <c r="AJ50" i="39"/>
  <c r="AI50" i="39"/>
  <c r="AH50" i="39"/>
  <c r="AG50" i="39"/>
  <c r="AF50" i="39"/>
  <c r="AE50" i="39"/>
  <c r="AD50" i="39"/>
  <c r="AC50" i="39"/>
  <c r="AB50" i="39"/>
  <c r="AA50" i="39"/>
  <c r="Z50" i="39"/>
  <c r="Y50" i="39"/>
  <c r="X50" i="39"/>
  <c r="W50" i="39"/>
  <c r="V50" i="39"/>
  <c r="U50" i="39"/>
  <c r="T50" i="39"/>
  <c r="S50" i="39"/>
  <c r="AZ48" i="39"/>
  <c r="AX48" i="39"/>
  <c r="AW48" i="39"/>
  <c r="AV48" i="39"/>
  <c r="AU48" i="39"/>
  <c r="AT48" i="39"/>
  <c r="AS48" i="39"/>
  <c r="AR48" i="39"/>
  <c r="AQ48" i="39"/>
  <c r="AP48" i="39"/>
  <c r="AO48" i="39"/>
  <c r="AN48" i="39"/>
  <c r="AM48" i="39"/>
  <c r="AL48" i="39"/>
  <c r="AK48" i="39"/>
  <c r="AJ48" i="39"/>
  <c r="AI48" i="39"/>
  <c r="AH48" i="39"/>
  <c r="AG48" i="39"/>
  <c r="AF48" i="39"/>
  <c r="AE48" i="39"/>
  <c r="AD48" i="39"/>
  <c r="AC48" i="39"/>
  <c r="AB48" i="39"/>
  <c r="AA48" i="39"/>
  <c r="Z48" i="39"/>
  <c r="Y48" i="39"/>
  <c r="X48" i="39"/>
  <c r="W48" i="39"/>
  <c r="V48" i="39"/>
  <c r="U48" i="39"/>
  <c r="T48" i="39"/>
  <c r="S48" i="39"/>
  <c r="F48" i="39"/>
  <c r="AZ47" i="39"/>
  <c r="AX47"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AZ45" i="39"/>
  <c r="AX45" i="39"/>
  <c r="AW45" i="39"/>
  <c r="AV45" i="39"/>
  <c r="AU45" i="39"/>
  <c r="AT45" i="39"/>
  <c r="AS45" i="39"/>
  <c r="AR45" i="39"/>
  <c r="AQ45" i="39"/>
  <c r="AP45" i="39"/>
  <c r="AO45" i="39"/>
  <c r="AN45" i="39"/>
  <c r="AM45" i="39"/>
  <c r="AL45" i="39"/>
  <c r="AK45" i="39"/>
  <c r="AJ45" i="39"/>
  <c r="AI45" i="39"/>
  <c r="AH45" i="39"/>
  <c r="AG45" i="39"/>
  <c r="AF45" i="39"/>
  <c r="AE45" i="39"/>
  <c r="AD45" i="39"/>
  <c r="AC45" i="39"/>
  <c r="AB45" i="39"/>
  <c r="AA45" i="39"/>
  <c r="Z45" i="39"/>
  <c r="Y45" i="39"/>
  <c r="X45" i="39"/>
  <c r="W45" i="39"/>
  <c r="V45" i="39"/>
  <c r="U45" i="39"/>
  <c r="T45" i="39"/>
  <c r="S45" i="39"/>
  <c r="F45" i="39"/>
  <c r="AZ44" i="39"/>
  <c r="AX44" i="39"/>
  <c r="AW44" i="39"/>
  <c r="AV44" i="39"/>
  <c r="AU44" i="39"/>
  <c r="AT44" i="39"/>
  <c r="AS44" i="39"/>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S44" i="39"/>
  <c r="AZ42" i="39"/>
  <c r="AX42"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F42" i="39"/>
  <c r="AZ41" i="39"/>
  <c r="AX41" i="39"/>
  <c r="AW41" i="39"/>
  <c r="AV41" i="39"/>
  <c r="AU41" i="39"/>
  <c r="AT41" i="39"/>
  <c r="AS41" i="39"/>
  <c r="AR41" i="39"/>
  <c r="AQ41" i="39"/>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AZ39" i="39"/>
  <c r="AX39" i="39"/>
  <c r="AW39" i="39"/>
  <c r="AV39" i="39"/>
  <c r="AU39" i="39"/>
  <c r="AT39" i="39"/>
  <c r="AS39" i="39"/>
  <c r="AR39" i="39"/>
  <c r="AQ39" i="39"/>
  <c r="AP39" i="39"/>
  <c r="AO39" i="39"/>
  <c r="AN39" i="39"/>
  <c r="AM39" i="39"/>
  <c r="AL39" i="39"/>
  <c r="AK39" i="39"/>
  <c r="AJ39" i="39"/>
  <c r="AI39" i="39"/>
  <c r="AH39" i="39"/>
  <c r="AG39" i="39"/>
  <c r="AF39" i="39"/>
  <c r="AE39" i="39"/>
  <c r="AD39" i="39"/>
  <c r="AC39" i="39"/>
  <c r="AB39" i="39"/>
  <c r="AA39" i="39"/>
  <c r="Z39" i="39"/>
  <c r="Y39" i="39"/>
  <c r="X39" i="39"/>
  <c r="W39" i="39"/>
  <c r="V39" i="39"/>
  <c r="U39" i="39"/>
  <c r="T39" i="39"/>
  <c r="S39" i="39"/>
  <c r="F39" i="39"/>
  <c r="AZ38" i="39"/>
  <c r="AX38" i="39"/>
  <c r="AW38" i="39"/>
  <c r="AV38" i="39"/>
  <c r="AU38" i="39"/>
  <c r="AT38" i="39"/>
  <c r="AS38" i="39"/>
  <c r="AR38" i="39"/>
  <c r="AQ38" i="39"/>
  <c r="AP38" i="39"/>
  <c r="AO38" i="39"/>
  <c r="AN38" i="39"/>
  <c r="AM38" i="39"/>
  <c r="AL38" i="39"/>
  <c r="AK38" i="39"/>
  <c r="AJ38" i="39"/>
  <c r="AI38" i="39"/>
  <c r="AH38" i="39"/>
  <c r="AG38" i="39"/>
  <c r="AF38" i="39"/>
  <c r="AE38" i="39"/>
  <c r="AD38" i="39"/>
  <c r="AC38" i="39"/>
  <c r="AB38" i="39"/>
  <c r="AA38" i="39"/>
  <c r="Z38" i="39"/>
  <c r="Y38" i="39"/>
  <c r="X38" i="39"/>
  <c r="W38" i="39"/>
  <c r="V38" i="39"/>
  <c r="U38" i="39"/>
  <c r="T38" i="39"/>
  <c r="S38" i="39"/>
  <c r="AZ36" i="39"/>
  <c r="AX36" i="39"/>
  <c r="AW36" i="39"/>
  <c r="AV36" i="39"/>
  <c r="AU36" i="39"/>
  <c r="AT36" i="39"/>
  <c r="AS36" i="39"/>
  <c r="AR36" i="39"/>
  <c r="AQ36" i="39"/>
  <c r="AP36" i="39"/>
  <c r="AO36" i="39"/>
  <c r="AN36" i="39"/>
  <c r="AM36" i="39"/>
  <c r="AL36" i="39"/>
  <c r="AK36" i="39"/>
  <c r="AJ36" i="39"/>
  <c r="AI36" i="39"/>
  <c r="AH36" i="39"/>
  <c r="AG36" i="39"/>
  <c r="AF36" i="39"/>
  <c r="AE36" i="39"/>
  <c r="AD36" i="39"/>
  <c r="AC36" i="39"/>
  <c r="AB36" i="39"/>
  <c r="AA36" i="39"/>
  <c r="Z36" i="39"/>
  <c r="Y36" i="39"/>
  <c r="X36" i="39"/>
  <c r="W36" i="39"/>
  <c r="V36" i="39"/>
  <c r="U36" i="39"/>
  <c r="T36" i="39"/>
  <c r="S36" i="39"/>
  <c r="F36" i="39"/>
  <c r="AZ35" i="39"/>
  <c r="AX35"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AZ33" i="39"/>
  <c r="AX33"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S33" i="39"/>
  <c r="F33" i="39"/>
  <c r="AZ32" i="39"/>
  <c r="AX32" i="39"/>
  <c r="AW32" i="39"/>
  <c r="AV32" i="39"/>
  <c r="AU32" i="39"/>
  <c r="AT32" i="39"/>
  <c r="AS32" i="39"/>
  <c r="AR32" i="39"/>
  <c r="AQ32" i="39"/>
  <c r="AP32" i="39"/>
  <c r="AO32" i="39"/>
  <c r="AN32" i="39"/>
  <c r="AM32" i="39"/>
  <c r="AL32" i="39"/>
  <c r="AK32" i="39"/>
  <c r="AJ32" i="39"/>
  <c r="AI32" i="39"/>
  <c r="AH32" i="39"/>
  <c r="AG32" i="39"/>
  <c r="AF32" i="39"/>
  <c r="AE32" i="39"/>
  <c r="AD32" i="39"/>
  <c r="AC32" i="39"/>
  <c r="AB32" i="39"/>
  <c r="AA32" i="39"/>
  <c r="Z32" i="39"/>
  <c r="Y32" i="39"/>
  <c r="X32" i="39"/>
  <c r="W32" i="39"/>
  <c r="V32" i="39"/>
  <c r="U32" i="39"/>
  <c r="T32" i="39"/>
  <c r="S32" i="39"/>
  <c r="AZ30" i="39"/>
  <c r="AX30" i="39"/>
  <c r="AW30" i="39"/>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S30" i="39"/>
  <c r="F30" i="39"/>
  <c r="AZ29" i="39"/>
  <c r="AX29" i="39"/>
  <c r="AW29"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AZ27" i="39"/>
  <c r="AX27" i="39"/>
  <c r="AW27" i="39"/>
  <c r="AV27" i="39"/>
  <c r="AU27" i="39"/>
  <c r="AT27" i="39"/>
  <c r="AS27" i="39"/>
  <c r="AR27" i="39"/>
  <c r="AQ27" i="39"/>
  <c r="AP27" i="39"/>
  <c r="AO27" i="39"/>
  <c r="AN27" i="39"/>
  <c r="AM27" i="39"/>
  <c r="AL27" i="39"/>
  <c r="AK27" i="39"/>
  <c r="AJ27" i="39"/>
  <c r="AI27" i="39"/>
  <c r="AH27" i="39"/>
  <c r="AG27" i="39"/>
  <c r="AF27" i="39"/>
  <c r="AE27" i="39"/>
  <c r="AD27" i="39"/>
  <c r="AC27" i="39"/>
  <c r="AB27" i="39"/>
  <c r="AA27" i="39"/>
  <c r="Z27" i="39"/>
  <c r="Y27" i="39"/>
  <c r="X27" i="39"/>
  <c r="W27" i="39"/>
  <c r="V27" i="39"/>
  <c r="U27" i="39"/>
  <c r="T27" i="39"/>
  <c r="S27" i="39"/>
  <c r="F27" i="39"/>
  <c r="AZ26" i="39"/>
  <c r="AX26" i="39"/>
  <c r="AW26" i="39"/>
  <c r="AV26" i="39"/>
  <c r="AU26" i="39"/>
  <c r="AT26" i="39"/>
  <c r="AS26" i="39"/>
  <c r="AR26" i="39"/>
  <c r="AQ26" i="39"/>
  <c r="AP26" i="39"/>
  <c r="AO26" i="39"/>
  <c r="AN26" i="39"/>
  <c r="AM26" i="39"/>
  <c r="AL26" i="39"/>
  <c r="AK26" i="39"/>
  <c r="AJ26" i="39"/>
  <c r="AI26" i="39"/>
  <c r="AH26" i="39"/>
  <c r="AG26" i="39"/>
  <c r="AF26" i="39"/>
  <c r="AE26" i="39"/>
  <c r="AD26" i="39"/>
  <c r="AC26" i="39"/>
  <c r="AB26" i="39"/>
  <c r="AA26" i="39"/>
  <c r="Z26" i="39"/>
  <c r="Y26" i="39"/>
  <c r="X26" i="39"/>
  <c r="W26" i="39"/>
  <c r="V26" i="39"/>
  <c r="U26" i="39"/>
  <c r="T26" i="39"/>
  <c r="S26" i="39"/>
  <c r="B25" i="39"/>
  <c r="B28" i="39" s="1"/>
  <c r="B31" i="39" s="1"/>
  <c r="B34" i="39" s="1"/>
  <c r="B37" i="39" s="1"/>
  <c r="B40" i="39" s="1"/>
  <c r="B43" i="39" s="1"/>
  <c r="B46" i="39" s="1"/>
  <c r="B49" i="39" s="1"/>
  <c r="B52" i="39" s="1"/>
  <c r="B55" i="39" s="1"/>
  <c r="B58" i="39" s="1"/>
  <c r="B61" i="39" s="1"/>
  <c r="B64" i="39" s="1"/>
  <c r="B67" i="39" s="1"/>
  <c r="B70" i="39" s="1"/>
  <c r="B73" i="39" s="1"/>
  <c r="B76" i="39" s="1"/>
  <c r="B79" i="39" s="1"/>
  <c r="B82" i="39" s="1"/>
  <c r="B85" i="39" s="1"/>
  <c r="B88" i="39" s="1"/>
  <c r="B91" i="39" s="1"/>
  <c r="B94" i="39" s="1"/>
  <c r="B97" i="39" s="1"/>
  <c r="B100" i="39" s="1"/>
  <c r="B103" i="39" s="1"/>
  <c r="B106" i="39" s="1"/>
  <c r="B109" i="39" s="1"/>
  <c r="B112" i="39" s="1"/>
  <c r="B115" i="39" s="1"/>
  <c r="B118" i="39" s="1"/>
  <c r="B121" i="39" s="1"/>
  <c r="B124" i="39" s="1"/>
  <c r="B127" i="39" s="1"/>
  <c r="B130" i="39" s="1"/>
  <c r="B133" i="39" s="1"/>
  <c r="B136" i="39" s="1"/>
  <c r="B139" i="39" s="1"/>
  <c r="B142" i="39" s="1"/>
  <c r="B145" i="39" s="1"/>
  <c r="B148" i="39" s="1"/>
  <c r="B151" i="39" s="1"/>
  <c r="B154" i="39" s="1"/>
  <c r="B157" i="39" s="1"/>
  <c r="B160" i="39" s="1"/>
  <c r="B163" i="39" s="1"/>
  <c r="B166" i="39" s="1"/>
  <c r="B169" i="39" s="1"/>
  <c r="B172" i="39" s="1"/>
  <c r="B175" i="39" s="1"/>
  <c r="B178" i="39" s="1"/>
  <c r="B181" i="39" s="1"/>
  <c r="B184" i="39" s="1"/>
  <c r="B187" i="39" s="1"/>
  <c r="B190" i="39" s="1"/>
  <c r="B193" i="39" s="1"/>
  <c r="B196" i="39" s="1"/>
  <c r="B199" i="39" s="1"/>
  <c r="B202" i="39" s="1"/>
  <c r="B205" i="39" s="1"/>
  <c r="B208" i="39" s="1"/>
  <c r="B211" i="39" s="1"/>
  <c r="B214" i="39" s="1"/>
  <c r="B217" i="39" s="1"/>
  <c r="B220" i="39" s="1"/>
  <c r="B223" i="39" s="1"/>
  <c r="B226" i="39" s="1"/>
  <c r="B229" i="39" s="1"/>
  <c r="B232" i="39" s="1"/>
  <c r="B235" i="39" s="1"/>
  <c r="B238" i="39" s="1"/>
  <c r="B241" i="39" s="1"/>
  <c r="B244" i="39" s="1"/>
  <c r="B247" i="39" s="1"/>
  <c r="B250" i="39" s="1"/>
  <c r="B253" i="39" s="1"/>
  <c r="B256" i="39" s="1"/>
  <c r="B259" i="39" s="1"/>
  <c r="B262" i="39" s="1"/>
  <c r="B265" i="39" s="1"/>
  <c r="B268" i="39" s="1"/>
  <c r="B271" i="39" s="1"/>
  <c r="B274" i="39" s="1"/>
  <c r="B277" i="39" s="1"/>
  <c r="B280" i="39" s="1"/>
  <c r="B283" i="39" s="1"/>
  <c r="B286" i="39" s="1"/>
  <c r="B289" i="39" s="1"/>
  <c r="B292" i="39" s="1"/>
  <c r="B295" i="39" s="1"/>
  <c r="B298" i="39" s="1"/>
  <c r="B301" i="39" s="1"/>
  <c r="B304" i="39" s="1"/>
  <c r="B307" i="39" s="1"/>
  <c r="B310" i="39" s="1"/>
  <c r="B313" i="39" s="1"/>
  <c r="B316" i="39" s="1"/>
  <c r="B319" i="39" s="1"/>
  <c r="AZ24" i="39"/>
  <c r="AX24" i="39"/>
  <c r="AW24" i="39"/>
  <c r="AV24" i="39"/>
  <c r="AU24" i="39"/>
  <c r="AT24" i="39"/>
  <c r="AS24" i="39"/>
  <c r="AR24" i="39"/>
  <c r="AQ24" i="39"/>
  <c r="AP24" i="39"/>
  <c r="AO24" i="39"/>
  <c r="AN24" i="39"/>
  <c r="AM24" i="39"/>
  <c r="AL24" i="39"/>
  <c r="AK24" i="39"/>
  <c r="AJ24" i="39"/>
  <c r="AI24" i="39"/>
  <c r="AH24" i="39"/>
  <c r="AG24" i="39"/>
  <c r="AF24" i="39"/>
  <c r="AE24" i="39"/>
  <c r="AD24" i="39"/>
  <c r="AC24" i="39"/>
  <c r="AB24" i="39"/>
  <c r="AA24" i="39"/>
  <c r="Z24" i="39"/>
  <c r="Y24" i="39"/>
  <c r="X24" i="39"/>
  <c r="W24" i="39"/>
  <c r="V24" i="39"/>
  <c r="U24" i="39"/>
  <c r="T24" i="39"/>
  <c r="S24" i="39"/>
  <c r="F24" i="39"/>
  <c r="AZ23" i="39"/>
  <c r="AX23" i="39"/>
  <c r="AW23" i="39"/>
  <c r="AV23" i="39"/>
  <c r="AU23" i="39"/>
  <c r="AT23" i="39"/>
  <c r="AS23" i="39"/>
  <c r="AR23" i="39"/>
  <c r="AQ23" i="39"/>
  <c r="AP23" i="39"/>
  <c r="AO23" i="39"/>
  <c r="AN23" i="39"/>
  <c r="AM23" i="39"/>
  <c r="AL23" i="39"/>
  <c r="AK23" i="39"/>
  <c r="AJ23" i="39"/>
  <c r="AI23" i="39"/>
  <c r="AH23" i="39"/>
  <c r="AG23" i="39"/>
  <c r="AF23" i="39"/>
  <c r="AE23" i="39"/>
  <c r="AD23" i="39"/>
  <c r="AC23" i="39"/>
  <c r="AB23" i="39"/>
  <c r="AA23" i="39"/>
  <c r="Z23" i="39"/>
  <c r="Y23" i="39"/>
  <c r="X23" i="39"/>
  <c r="W23" i="39"/>
  <c r="V23" i="39"/>
  <c r="U23" i="39"/>
  <c r="T23" i="39"/>
  <c r="S23" i="39"/>
  <c r="AV20" i="39"/>
  <c r="AV21" i="39" s="1"/>
  <c r="AT20" i="39"/>
  <c r="AT21" i="39" s="1"/>
  <c r="AP20" i="39"/>
  <c r="AP21" i="39" s="1"/>
  <c r="AL20" i="39"/>
  <c r="AL21" i="39" s="1"/>
  <c r="AH20" i="39"/>
  <c r="AH21" i="39" s="1"/>
  <c r="AD20" i="39"/>
  <c r="AD21" i="39" s="1"/>
  <c r="Z20" i="39"/>
  <c r="Z21" i="39" s="1"/>
  <c r="V20" i="39"/>
  <c r="V21" i="39" s="1"/>
  <c r="AW19" i="39"/>
  <c r="AW20" i="39" s="1"/>
  <c r="AW21" i="39" s="1"/>
  <c r="AV19" i="39"/>
  <c r="AU19" i="39"/>
  <c r="AU20" i="39" s="1"/>
  <c r="AU21" i="39" s="1"/>
  <c r="AX17" i="39"/>
  <c r="BC14" i="39"/>
  <c r="AC2" i="39"/>
  <c r="AS20" i="39" l="1"/>
  <c r="AS21" i="39" s="1"/>
  <c r="AQ20" i="39"/>
  <c r="AQ21" i="39" s="1"/>
  <c r="AO20" i="39"/>
  <c r="AO21" i="39" s="1"/>
  <c r="AM20" i="39"/>
  <c r="AM21" i="39" s="1"/>
  <c r="AK20" i="39"/>
  <c r="AK21" i="39" s="1"/>
  <c r="AI20" i="39"/>
  <c r="AI21" i="39" s="1"/>
  <c r="AG20" i="39"/>
  <c r="AG21" i="39" s="1"/>
  <c r="AE20" i="39"/>
  <c r="AE21" i="39" s="1"/>
  <c r="AC20" i="39"/>
  <c r="AC21" i="39" s="1"/>
  <c r="AA20" i="39"/>
  <c r="AA21" i="39" s="1"/>
  <c r="Y20" i="39"/>
  <c r="Y21" i="39" s="1"/>
  <c r="W20" i="39"/>
  <c r="W21" i="39" s="1"/>
  <c r="U20" i="39"/>
  <c r="U21" i="39" s="1"/>
  <c r="S20" i="39"/>
  <c r="S21" i="39" s="1"/>
  <c r="BB8" i="39"/>
  <c r="T20" i="39"/>
  <c r="T21" i="39" s="1"/>
  <c r="X20" i="39"/>
  <c r="X21" i="39" s="1"/>
  <c r="AB20" i="39"/>
  <c r="AB21" i="39" s="1"/>
  <c r="AF20" i="39"/>
  <c r="AF21" i="39" s="1"/>
  <c r="AJ20" i="39"/>
  <c r="AJ21" i="39" s="1"/>
  <c r="AN20" i="39"/>
  <c r="AN21" i="39" s="1"/>
  <c r="AR20" i="39"/>
  <c r="AR21" i="39" s="1"/>
  <c r="AZ324" i="39"/>
  <c r="AZ323" i="39"/>
  <c r="T20" i="40"/>
  <c r="T21" i="40" s="1"/>
  <c r="V20" i="40"/>
  <c r="V21" i="40" s="1"/>
  <c r="X20" i="40"/>
  <c r="X21" i="40" s="1"/>
  <c r="Z20" i="40"/>
  <c r="Z21" i="40" s="1"/>
  <c r="AB20" i="40"/>
  <c r="AB21" i="40" s="1"/>
  <c r="AD20" i="40"/>
  <c r="AD21" i="40" s="1"/>
  <c r="AF20" i="40"/>
  <c r="AF21" i="40" s="1"/>
  <c r="AH20" i="40"/>
  <c r="AH21" i="40" s="1"/>
  <c r="AJ20" i="40"/>
  <c r="AJ21" i="40" s="1"/>
  <c r="AL20" i="40"/>
  <c r="AL21" i="40" s="1"/>
  <c r="AN20" i="40"/>
  <c r="AN21" i="40" s="1"/>
  <c r="AP20" i="40"/>
  <c r="AP21" i="40" s="1"/>
  <c r="AR20" i="40"/>
  <c r="AR21" i="40" s="1"/>
  <c r="AT20" i="40"/>
  <c r="AT21" i="40" s="1"/>
  <c r="AV70" i="40"/>
  <c r="AW70" i="40"/>
  <c r="AU70" i="40"/>
  <c r="AS70" i="40"/>
  <c r="AQ70" i="40"/>
  <c r="AO70" i="40"/>
  <c r="AM70" i="40"/>
  <c r="AK70" i="40"/>
  <c r="AI70" i="40"/>
  <c r="AG70" i="40"/>
  <c r="AE70" i="40"/>
  <c r="AC70" i="40"/>
  <c r="AA70" i="40"/>
  <c r="Y70" i="40"/>
  <c r="W70" i="40"/>
  <c r="U70" i="40"/>
  <c r="S70" i="40"/>
  <c r="AV69" i="40"/>
  <c r="AT69" i="40"/>
  <c r="AR69" i="40"/>
  <c r="AP69" i="40"/>
  <c r="AN69" i="40"/>
  <c r="AL69" i="40"/>
  <c r="AJ69" i="40"/>
  <c r="AH69" i="40"/>
  <c r="AF69" i="40"/>
  <c r="AD69" i="40"/>
  <c r="AB69" i="40"/>
  <c r="Z69" i="40"/>
  <c r="X69" i="40"/>
  <c r="V69" i="40"/>
  <c r="T69" i="40"/>
  <c r="AW68" i="40"/>
  <c r="AU68" i="40"/>
  <c r="AS68" i="40"/>
  <c r="AQ68" i="40"/>
  <c r="AO68" i="40"/>
  <c r="AM68" i="40"/>
  <c r="AK68" i="40"/>
  <c r="AI68" i="40"/>
  <c r="AG68" i="40"/>
  <c r="AE68" i="40"/>
  <c r="AC68" i="40"/>
  <c r="AA68" i="40"/>
  <c r="Y68" i="40"/>
  <c r="W68" i="40"/>
  <c r="U68" i="40"/>
  <c r="S68" i="40"/>
  <c r="AV67" i="40"/>
  <c r="AT67" i="40"/>
  <c r="AR67" i="40"/>
  <c r="AP67" i="40"/>
  <c r="AN67" i="40"/>
  <c r="AL67" i="40"/>
  <c r="AJ67" i="40"/>
  <c r="AH67" i="40"/>
  <c r="AF67" i="40"/>
  <c r="AD67" i="40"/>
  <c r="AB67" i="40"/>
  <c r="Z67" i="40"/>
  <c r="X67" i="40"/>
  <c r="V67" i="40"/>
  <c r="T67" i="40"/>
  <c r="AX63" i="40"/>
  <c r="AZ63" i="40" s="1"/>
  <c r="AV63" i="40"/>
  <c r="AT63" i="40"/>
  <c r="AR63" i="40"/>
  <c r="AP63" i="40"/>
  <c r="AN63" i="40"/>
  <c r="AL63" i="40"/>
  <c r="AJ63" i="40"/>
  <c r="AH63" i="40"/>
  <c r="AF63" i="40"/>
  <c r="AD63" i="40"/>
  <c r="AB63" i="40"/>
  <c r="Z63" i="40"/>
  <c r="X63" i="40"/>
  <c r="V63" i="40"/>
  <c r="T63" i="40"/>
  <c r="AW62" i="40"/>
  <c r="AU62" i="40"/>
  <c r="AS62" i="40"/>
  <c r="AQ62" i="40"/>
  <c r="AO62" i="40"/>
  <c r="AM62" i="40"/>
  <c r="S62" i="40"/>
  <c r="U62" i="40"/>
  <c r="W62" i="40"/>
  <c r="Y62" i="40"/>
  <c r="AA62" i="40"/>
  <c r="AC62" i="40"/>
  <c r="AE62" i="40"/>
  <c r="AG62" i="40"/>
  <c r="AI62" i="40"/>
  <c r="AK62" i="40"/>
  <c r="AN62" i="40"/>
  <c r="AR62" i="40"/>
  <c r="AV62" i="40"/>
  <c r="S63" i="40"/>
  <c r="W63" i="40"/>
  <c r="AA63" i="40"/>
  <c r="AE63" i="40"/>
  <c r="AI63" i="40"/>
  <c r="AM63" i="40"/>
  <c r="AQ63" i="40"/>
  <c r="AU63" i="40"/>
  <c r="S67" i="40"/>
  <c r="W67" i="40"/>
  <c r="AA67" i="40"/>
  <c r="AE67" i="40"/>
  <c r="AI67" i="40"/>
  <c r="AM67" i="40"/>
  <c r="AQ67" i="40"/>
  <c r="AU67" i="40"/>
  <c r="T68" i="40"/>
  <c r="X68" i="40"/>
  <c r="AB68" i="40"/>
  <c r="AF68" i="40"/>
  <c r="AJ68" i="40"/>
  <c r="AN68" i="40"/>
  <c r="AR68" i="40"/>
  <c r="AV68" i="40"/>
  <c r="U69" i="40"/>
  <c r="Y69" i="40"/>
  <c r="AC69" i="40"/>
  <c r="AG69" i="40"/>
  <c r="AK69" i="40"/>
  <c r="AO69" i="40"/>
  <c r="AS69" i="40"/>
  <c r="AW69" i="40"/>
  <c r="V70" i="40"/>
  <c r="Z70" i="40"/>
  <c r="AD70" i="40"/>
  <c r="AH70" i="40"/>
  <c r="AL70" i="40"/>
  <c r="AP70" i="40"/>
  <c r="AT70" i="40"/>
  <c r="BB8" i="40"/>
  <c r="S20" i="40"/>
  <c r="S21" i="40" s="1"/>
  <c r="U20" i="40"/>
  <c r="U21" i="40" s="1"/>
  <c r="W20" i="40"/>
  <c r="W21" i="40" s="1"/>
  <c r="Y20" i="40"/>
  <c r="Y21" i="40" s="1"/>
  <c r="AA20" i="40"/>
  <c r="AA21" i="40" s="1"/>
  <c r="AC20" i="40"/>
  <c r="AC21" i="40" s="1"/>
  <c r="AE20" i="40"/>
  <c r="AE21" i="40" s="1"/>
  <c r="AG20" i="40"/>
  <c r="AG21" i="40" s="1"/>
  <c r="AI20" i="40"/>
  <c r="AI21" i="40" s="1"/>
  <c r="AK20" i="40"/>
  <c r="AK21" i="40" s="1"/>
  <c r="AM20" i="40"/>
  <c r="AM21" i="40" s="1"/>
  <c r="AO20" i="40"/>
  <c r="AO21" i="40" s="1"/>
  <c r="AQ20" i="40"/>
  <c r="AQ21" i="40" s="1"/>
  <c r="T62" i="40"/>
  <c r="V62" i="40"/>
  <c r="X62" i="40"/>
  <c r="Z62" i="40"/>
  <c r="AB62" i="40"/>
  <c r="AD62" i="40"/>
  <c r="AF62" i="40"/>
  <c r="AH62" i="40"/>
  <c r="AJ62" i="40"/>
  <c r="AL62" i="40"/>
  <c r="AP62" i="40"/>
  <c r="AT62" i="40"/>
  <c r="AX62" i="40"/>
  <c r="AZ62" i="40" s="1"/>
  <c r="U63" i="40"/>
  <c r="Y63" i="40"/>
  <c r="AC63" i="40"/>
  <c r="AG63" i="40"/>
  <c r="AK63" i="40"/>
  <c r="AO63" i="40"/>
  <c r="AS63" i="40"/>
  <c r="AW63" i="40"/>
  <c r="U67" i="40"/>
  <c r="Y67" i="40"/>
  <c r="AC67" i="40"/>
  <c r="AG67" i="40"/>
  <c r="AK67" i="40"/>
  <c r="AO67" i="40"/>
  <c r="AS67" i="40"/>
  <c r="AW67" i="40"/>
  <c r="V68" i="40"/>
  <c r="Z68" i="40"/>
  <c r="AD68" i="40"/>
  <c r="AH68" i="40"/>
  <c r="AL68" i="40"/>
  <c r="AP68" i="40"/>
  <c r="AT68" i="40"/>
  <c r="S69" i="40"/>
  <c r="W69" i="40"/>
  <c r="AA69" i="40"/>
  <c r="AE69" i="40"/>
  <c r="AI69" i="40"/>
  <c r="AM69" i="40"/>
  <c r="AQ69" i="40"/>
  <c r="AU69" i="40"/>
  <c r="T70" i="40"/>
  <c r="X70" i="40"/>
  <c r="AB70" i="40"/>
  <c r="AF70" i="40"/>
  <c r="AJ70" i="40"/>
  <c r="AN70" i="40"/>
  <c r="AR70" i="40"/>
  <c r="L32" i="31" l="1"/>
  <c r="L34" i="32" l="1"/>
  <c r="L32" i="32"/>
  <c r="P33" i="32" s="1"/>
  <c r="P22" i="32"/>
  <c r="N22" i="32"/>
  <c r="P21" i="32"/>
  <c r="N21" i="32"/>
  <c r="P20" i="32"/>
  <c r="N20" i="32"/>
  <c r="P19" i="32"/>
  <c r="N19" i="32"/>
  <c r="P18" i="32"/>
  <c r="N18" i="32"/>
  <c r="P17" i="32"/>
  <c r="N17" i="32"/>
  <c r="P16" i="32"/>
  <c r="N16" i="32"/>
  <c r="P15" i="32"/>
  <c r="N15" i="32"/>
  <c r="P14" i="32"/>
  <c r="N14" i="32"/>
  <c r="P13" i="32"/>
  <c r="N13" i="32"/>
  <c r="P12" i="32"/>
  <c r="N12" i="32"/>
  <c r="P11" i="32"/>
  <c r="N11" i="32"/>
  <c r="H52" i="32"/>
  <c r="H50" i="32"/>
  <c r="H48" i="32"/>
  <c r="H46" i="32"/>
  <c r="H44" i="32"/>
  <c r="H42" i="32"/>
  <c r="H40" i="32"/>
  <c r="H38" i="32"/>
  <c r="H36" i="32"/>
  <c r="H34" i="32"/>
  <c r="H32" i="32"/>
  <c r="H30" i="32"/>
  <c r="H28" i="32"/>
  <c r="H26" i="32"/>
  <c r="H24" i="32"/>
  <c r="H22" i="32"/>
  <c r="H20" i="32"/>
  <c r="H18" i="32"/>
  <c r="H16" i="32"/>
  <c r="H14" i="32"/>
  <c r="H12" i="32"/>
  <c r="H10" i="32"/>
  <c r="L34" i="31"/>
  <c r="H10" i="31" l="1"/>
  <c r="P33" i="31" l="1"/>
  <c r="H12" i="31" l="1"/>
  <c r="P11" i="31" s="1"/>
  <c r="H16" i="31"/>
  <c r="P12" i="31" s="1"/>
  <c r="H20" i="31"/>
  <c r="H24" i="31"/>
  <c r="P14" i="31" s="1"/>
  <c r="H28" i="31"/>
  <c r="P15" i="31" s="1"/>
  <c r="H32" i="31"/>
  <c r="H36" i="31"/>
  <c r="H40" i="31"/>
  <c r="H44" i="31"/>
  <c r="H48" i="31"/>
  <c r="H52" i="31"/>
  <c r="P16" i="31"/>
  <c r="H50" i="31"/>
  <c r="H46" i="31"/>
  <c r="H42" i="31"/>
  <c r="N19" i="31" s="1"/>
  <c r="H38" i="31"/>
  <c r="N18" i="31" s="1"/>
  <c r="H34" i="31"/>
  <c r="H30" i="31"/>
  <c r="N16" i="31" s="1"/>
  <c r="H26" i="31"/>
  <c r="N15" i="31" s="1"/>
  <c r="H22" i="31"/>
  <c r="N14" i="31" s="1"/>
  <c r="H18" i="31"/>
  <c r="H14" i="31"/>
  <c r="N12" i="31" s="1"/>
  <c r="P13" i="31"/>
  <c r="N17" i="31"/>
  <c r="N13" i="31"/>
  <c r="N11" i="31"/>
  <c r="P21" i="31" l="1"/>
  <c r="N21" i="31"/>
  <c r="P20" i="31"/>
  <c r="N20" i="31"/>
  <c r="N22" i="31" s="1"/>
  <c r="P19" i="31"/>
  <c r="P18" i="31"/>
  <c r="P17" i="31"/>
  <c r="P22" i="31" l="1"/>
</calcChain>
</file>

<file path=xl/sharedStrings.xml><?xml version="1.0" encoding="utf-8"?>
<sst xmlns="http://schemas.openxmlformats.org/spreadsheetml/2006/main" count="2003" uniqueCount="454">
  <si>
    <t>事業所名</t>
    <rPh sb="0" eb="3">
      <t>ジギョウショ</t>
    </rPh>
    <rPh sb="3" eb="4">
      <t>メイ</t>
    </rPh>
    <phoneticPr fontId="5"/>
  </si>
  <si>
    <t>①</t>
    <phoneticPr fontId="5"/>
  </si>
  <si>
    <t>人</t>
    <rPh sb="0" eb="1">
      <t>ニン</t>
    </rPh>
    <phoneticPr fontId="5"/>
  </si>
  <si>
    <t>・介護福祉士等の状況の計算書　</t>
    <rPh sb="1" eb="3">
      <t>カイゴ</t>
    </rPh>
    <rPh sb="3" eb="6">
      <t>フクシシ</t>
    </rPh>
    <rPh sb="6" eb="7">
      <t>ナド</t>
    </rPh>
    <rPh sb="8" eb="10">
      <t>ジョウキョウ</t>
    </rPh>
    <rPh sb="11" eb="13">
      <t>ケイサン</t>
    </rPh>
    <rPh sb="13" eb="14">
      <t>ショ</t>
    </rPh>
    <phoneticPr fontId="5"/>
  </si>
  <si>
    <t>※サービスを直接提供する者とは、生活相談員、看護職員、介護職員又は機能訓練指導員として勤務を行う職員です。</t>
    <rPh sb="16" eb="18">
      <t>セイカツ</t>
    </rPh>
    <rPh sb="18" eb="21">
      <t>ソウダンイン</t>
    </rPh>
    <rPh sb="22" eb="24">
      <t>カンゴ</t>
    </rPh>
    <rPh sb="24" eb="26">
      <t>ショクイン</t>
    </rPh>
    <rPh sb="27" eb="29">
      <t>カイゴ</t>
    </rPh>
    <rPh sb="29" eb="31">
      <t>ショクイン</t>
    </rPh>
    <rPh sb="31" eb="32">
      <t>マタ</t>
    </rPh>
    <rPh sb="33" eb="35">
      <t>キノウ</t>
    </rPh>
    <rPh sb="35" eb="37">
      <t>クンレン</t>
    </rPh>
    <rPh sb="37" eb="40">
      <t>シドウイン</t>
    </rPh>
    <rPh sb="43" eb="45">
      <t>キンム</t>
    </rPh>
    <rPh sb="46" eb="47">
      <t>オコナ</t>
    </rPh>
    <rPh sb="48" eb="50">
      <t>ショクイン</t>
    </rPh>
    <phoneticPr fontId="5"/>
  </si>
  <si>
    <t>⇒</t>
    <phoneticPr fontId="5"/>
  </si>
  <si>
    <t>（ァ）</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</si>
  <si>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</si>
  <si>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</si>
  <si>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</si>
  <si>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</si>
  <si>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介護福祉士</t>
    <rPh sb="0" eb="2">
      <t>カイゴ</t>
    </rPh>
    <rPh sb="2" eb="4">
      <t>フクシ</t>
    </rPh>
    <rPh sb="4" eb="5">
      <t>シ</t>
    </rPh>
    <phoneticPr fontId="5"/>
  </si>
  <si>
    <t>介護福祉士の総勤務時間数</t>
    <rPh sb="6" eb="7">
      <t>ソウ</t>
    </rPh>
    <rPh sb="7" eb="9">
      <t>キンム</t>
    </rPh>
    <rPh sb="9" eb="11">
      <t>ジカン</t>
    </rPh>
    <rPh sb="11" eb="12">
      <t>スウ</t>
    </rPh>
    <phoneticPr fontId="5"/>
  </si>
  <si>
    <t>（イ）</t>
    <phoneticPr fontId="5"/>
  </si>
  <si>
    <t>(イ)÷【A】　＝</t>
    <phoneticPr fontId="5"/>
  </si>
  <si>
    <t>3)</t>
    <phoneticPr fontId="5"/>
  </si>
  <si>
    <t>4)</t>
    <phoneticPr fontId="5"/>
  </si>
  <si>
    <t>介護職員の総勤務時間数</t>
    <rPh sb="0" eb="2">
      <t>カイゴ</t>
    </rPh>
    <rPh sb="2" eb="4">
      <t>ショクイン</t>
    </rPh>
    <rPh sb="5" eb="6">
      <t>ソウ</t>
    </rPh>
    <rPh sb="6" eb="8">
      <t>キンム</t>
    </rPh>
    <rPh sb="8" eb="10">
      <t>ジカン</t>
    </rPh>
    <rPh sb="10" eb="11">
      <t>スウ</t>
    </rPh>
    <phoneticPr fontId="5"/>
  </si>
  <si>
    <t>（ア）</t>
    <phoneticPr fontId="5"/>
  </si>
  <si>
    <t>5)</t>
    <phoneticPr fontId="5"/>
  </si>
  <si>
    <t>6)</t>
    <phoneticPr fontId="5"/>
  </si>
  <si>
    <t>（ア）÷【Ａ】　＝</t>
  </si>
  <si>
    <t>7)</t>
    <phoneticPr fontId="5"/>
  </si>
  <si>
    <t>8)</t>
    <phoneticPr fontId="5"/>
  </si>
  <si>
    <t>9)</t>
    <phoneticPr fontId="5"/>
  </si>
  <si>
    <t>10)</t>
    <phoneticPr fontId="5"/>
  </si>
  <si>
    <t>（イ）÷【Ａ】　＝</t>
  </si>
  <si>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</si>
  <si>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</si>
  <si>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</si>
  <si>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</si>
  <si>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</si>
  <si>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</si>
  <si>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</si>
  <si>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</si>
  <si>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</si>
  <si>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</si>
  <si>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</si>
  <si>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</si>
  <si>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</si>
  <si>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</si>
  <si>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</si>
  <si>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</si>
  <si>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</si>
  <si>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5"/>
  </si>
  <si>
    <t>直接提供職員</t>
    <rPh sb="0" eb="2">
      <t>チョクセツ</t>
    </rPh>
    <rPh sb="2" eb="4">
      <t>テイキョウ</t>
    </rPh>
    <rPh sb="4" eb="6">
      <t>ショクイン</t>
    </rPh>
    <phoneticPr fontId="5"/>
  </si>
  <si>
    <t>東京都知事　　殿</t>
    <rPh sb="0" eb="3">
      <t>トウキョウト</t>
    </rPh>
    <rPh sb="3" eb="5">
      <t>チジ</t>
    </rPh>
    <rPh sb="7" eb="8">
      <t>トノ</t>
    </rPh>
    <phoneticPr fontId="5"/>
  </si>
  <si>
    <t>事業者番号</t>
    <rPh sb="0" eb="2">
      <t>ジギョウ</t>
    </rPh>
    <rPh sb="2" eb="3">
      <t>シャ</t>
    </rPh>
    <rPh sb="3" eb="5">
      <t>バンゴウ</t>
    </rPh>
    <phoneticPr fontId="5"/>
  </si>
  <si>
    <t>事業所
施設名</t>
    <rPh sb="0" eb="3">
      <t>ジギョウショ</t>
    </rPh>
    <rPh sb="4" eb="6">
      <t>シセツ</t>
    </rPh>
    <rPh sb="6" eb="7">
      <t>メイ</t>
    </rPh>
    <phoneticPr fontId="5"/>
  </si>
  <si>
    <t>指定居宅サービス事業所等による介護給付費の割引に係る割引率の設定について</t>
    <rPh sb="0" eb="2">
      <t>シテイ</t>
    </rPh>
    <rPh sb="2" eb="4">
      <t>キョタク</t>
    </rPh>
    <rPh sb="8" eb="11">
      <t>ジギョウショ</t>
    </rPh>
    <rPh sb="11" eb="12">
      <t>トウ</t>
    </rPh>
    <rPh sb="15" eb="17">
      <t>カイゴ</t>
    </rPh>
    <rPh sb="17" eb="19">
      <t>キュウフ</t>
    </rPh>
    <rPh sb="19" eb="20">
      <t>ヒ</t>
    </rPh>
    <rPh sb="21" eb="23">
      <t>ワリビキ</t>
    </rPh>
    <rPh sb="24" eb="25">
      <t>カカ</t>
    </rPh>
    <rPh sb="26" eb="28">
      <t>ワリビキ</t>
    </rPh>
    <rPh sb="28" eb="29">
      <t>リツ</t>
    </rPh>
    <rPh sb="30" eb="32">
      <t>セッテイ</t>
    </rPh>
    <phoneticPr fontId="5"/>
  </si>
  <si>
    <t>割引率等</t>
  </si>
  <si>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</si>
  <si>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</si>
  <si>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</si>
  <si>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訪問介護</t>
    <rPh sb="0" eb="2">
      <t>ホウモン</t>
    </rPh>
    <rPh sb="2" eb="4">
      <t>カイゴ</t>
    </rPh>
    <phoneticPr fontId="5"/>
  </si>
  <si>
    <t>（例）　１０％　</t>
    <rPh sb="1" eb="2">
      <t>レイ</t>
    </rPh>
    <phoneticPr fontId="5"/>
  </si>
  <si>
    <t>（例）毎日　午後２時から午後４時まで　</t>
    <rPh sb="1" eb="2">
      <t>レイ</t>
    </rPh>
    <rPh sb="3" eb="5">
      <t>マイニチ</t>
    </rPh>
    <rPh sb="6" eb="8">
      <t>ゴゴ</t>
    </rPh>
    <rPh sb="9" eb="10">
      <t>ジ</t>
    </rPh>
    <rPh sb="12" eb="14">
      <t>ゴゴ</t>
    </rPh>
    <rPh sb="14" eb="16">
      <t>ヨンジ</t>
    </rPh>
    <phoneticPr fontId="5"/>
  </si>
  <si>
    <t>％　</t>
    <phoneticPr fontId="5"/>
  </si>
  <si>
    <t>訪問入浴介護</t>
    <rPh sb="0" eb="2">
      <t>ホウモン</t>
    </rPh>
    <rPh sb="2" eb="4">
      <t>ニュウヨク</t>
    </rPh>
    <rPh sb="4" eb="6">
      <t>カイゴ</t>
    </rPh>
    <phoneticPr fontId="5"/>
  </si>
  <si>
    <t>通所介護</t>
    <rPh sb="0" eb="2">
      <t>ツウショ</t>
    </rPh>
    <rPh sb="2" eb="4">
      <t>カイゴ</t>
    </rPh>
    <phoneticPr fontId="5"/>
  </si>
  <si>
    <t>短期入所生活介護</t>
    <rPh sb="0" eb="2">
      <t>タンキ</t>
    </rPh>
    <rPh sb="2" eb="4">
      <t>ニュウショ</t>
    </rPh>
    <rPh sb="4" eb="6">
      <t>セイカツ</t>
    </rPh>
    <rPh sb="6" eb="8">
      <t>カイゴ</t>
    </rPh>
    <phoneticPr fontId="5"/>
  </si>
  <si>
    <t>特定施設入所者生活介護</t>
    <rPh sb="0" eb="2">
      <t>トクテイ</t>
    </rPh>
    <rPh sb="2" eb="4">
      <t>シセツ</t>
    </rPh>
    <rPh sb="4" eb="7">
      <t>ニュウショシャ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</si>
  <si>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</si>
  <si>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介護予防訪問入浴介護</t>
    <rPh sb="0" eb="4">
      <t>ヨ</t>
    </rPh>
    <rPh sb="4" eb="6">
      <t>ホウモン</t>
    </rPh>
    <rPh sb="6" eb="8">
      <t>ニュウヨク</t>
    </rPh>
    <rPh sb="8" eb="10">
      <t>カイゴ</t>
    </rPh>
    <phoneticPr fontId="5"/>
  </si>
  <si>
    <t>介護予防短期入所生活介護</t>
    <rPh sb="0" eb="4">
      <t>ヨ</t>
    </rPh>
    <rPh sb="4" eb="12">
      <t>タンキ</t>
    </rPh>
    <phoneticPr fontId="5"/>
  </si>
  <si>
    <t>介護予防特定施設入居者生活介護</t>
    <rPh sb="0" eb="4">
      <t>ヨ</t>
    </rPh>
    <rPh sb="4" eb="15">
      <t>トクテイ</t>
    </rPh>
    <phoneticPr fontId="5"/>
  </si>
  <si>
    <t>備考　　「適用条件」覧には、当該割引率が適用される時間帯、曜日、日時について具体的に記載してください。</t>
    <rPh sb="0" eb="2">
      <t>ビコウ</t>
    </rPh>
    <rPh sb="5" eb="7">
      <t>テキヨウ</t>
    </rPh>
    <rPh sb="7" eb="9">
      <t>ジョウケン</t>
    </rPh>
    <rPh sb="10" eb="11">
      <t>ラン</t>
    </rPh>
    <rPh sb="14" eb="16">
      <t>トウガイ</t>
    </rPh>
    <rPh sb="16" eb="18">
      <t>ワリビキ</t>
    </rPh>
    <rPh sb="18" eb="19">
      <t>リツ</t>
    </rPh>
    <rPh sb="20" eb="22">
      <t>テキヨウ</t>
    </rPh>
    <rPh sb="25" eb="28">
      <t>ジカンタイ</t>
    </rPh>
    <rPh sb="29" eb="31">
      <t>ヨウビ</t>
    </rPh>
    <rPh sb="32" eb="34">
      <t>ニチジ</t>
    </rPh>
    <rPh sb="38" eb="41">
      <t>グタイテキ</t>
    </rPh>
    <rPh sb="42" eb="44">
      <t>キサイ</t>
    </rPh>
    <phoneticPr fontId="5"/>
  </si>
  <si>
    <t>適用開始年月日</t>
    <rPh sb="0" eb="2">
      <t>テキヨウ</t>
    </rPh>
    <rPh sb="2" eb="4">
      <t>カイシ</t>
    </rPh>
    <rPh sb="4" eb="7">
      <t>ネンガッピ</t>
    </rPh>
    <phoneticPr fontId="5"/>
  </si>
  <si>
    <t>月</t>
  </si>
  <si>
    <t>４月</t>
    <rPh sb="1" eb="2">
      <t>ガツ</t>
    </rPh>
    <phoneticPr fontId="5"/>
  </si>
  <si>
    <t>５月</t>
    <rPh sb="1" eb="2">
      <t>ガツ</t>
    </rPh>
    <phoneticPr fontId="5"/>
  </si>
  <si>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</si>
  <si>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</si>
  <si>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</si>
  <si>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</si>
  <si>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</si>
  <si>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</si>
  <si>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</si>
  <si>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</si>
  <si>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</si>
  <si>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</si>
  <si>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</si>
  <si>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</si>
  <si>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</si>
  <si>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２月</t>
    <rPh sb="1" eb="2">
      <t>ガツ</t>
    </rPh>
    <phoneticPr fontId="5"/>
  </si>
  <si>
    <t>４月</t>
    <rPh sb="1" eb="2">
      <t>ガツ</t>
    </rPh>
    <phoneticPr fontId="1"/>
  </si>
  <si>
    <t>５月</t>
    <rPh sb="1" eb="2">
      <t>ガツ</t>
    </rPh>
    <phoneticPr fontId="1"/>
  </si>
  <si>
    <t>１０月</t>
  </si>
  <si>
    <t>１１月</t>
  </si>
  <si>
    <t>１２月</t>
  </si>
  <si>
    <t>管理者</t>
    <rPh sb="0" eb="3">
      <t>カンリシャ</t>
    </rPh>
    <phoneticPr fontId="1"/>
  </si>
  <si>
    <t>(ァ)÷【A】　＝</t>
    <phoneticPr fontId="5"/>
  </si>
  <si>
    <t>1)</t>
    <phoneticPr fontId="5"/>
  </si>
  <si>
    <t>時間</t>
    <rPh sb="0" eb="2">
      <t>ジカン</t>
    </rPh>
    <phoneticPr fontId="1"/>
  </si>
  <si>
    <t>2)</t>
    <phoneticPr fontId="5"/>
  </si>
  <si>
    <t>【E】</t>
    <phoneticPr fontId="5"/>
  </si>
  <si>
    <t>×100%＝</t>
    <phoneticPr fontId="5"/>
  </si>
  <si>
    <t>％【F】</t>
    <phoneticPr fontId="5"/>
  </si>
  <si>
    <t>【D】</t>
    <phoneticPr fontId="5"/>
  </si>
  <si>
    <t>(ァ)÷【Ａ】　＝</t>
    <phoneticPr fontId="5"/>
  </si>
  <si>
    <t>②</t>
    <phoneticPr fontId="5"/>
  </si>
  <si>
    <t>4　勤続年数の状況</t>
    <phoneticPr fontId="5"/>
  </si>
  <si>
    <t>③</t>
    <phoneticPr fontId="5"/>
  </si>
  <si>
    <t>％</t>
    <phoneticPr fontId="5"/>
  </si>
  <si>
    <t>④</t>
    <phoneticPr fontId="5"/>
  </si>
  <si>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5"/>
  </si>
  <si>
    <t>【サービス提供体制強化加算（Ⅰ）、（Ⅱ）、（Ⅲ）】</t>
    <rPh sb="5" eb="7">
      <t>テイキョウ</t>
    </rPh>
    <rPh sb="7" eb="9">
      <t>タイセイ</t>
    </rPh>
    <rPh sb="9" eb="11">
      <t>キョウカ</t>
    </rPh>
    <rPh sb="11" eb="13">
      <t>カサン</t>
    </rPh>
    <phoneticPr fontId="1"/>
  </si>
  <si>
    <t>【サービス提供体制強化加算（Ⅲ）】</t>
    <rPh sb="5" eb="13">
      <t>テイキョウタイセイキョウカカサン</t>
    </rPh>
    <phoneticPr fontId="1"/>
  </si>
  <si>
    <t>・勤続７年以上の者の占める割合の計算書</t>
    <rPh sb="1" eb="3">
      <t>キンゾク</t>
    </rPh>
    <rPh sb="4" eb="5">
      <t>ネン</t>
    </rPh>
    <rPh sb="5" eb="7">
      <t>イジョウ</t>
    </rPh>
    <rPh sb="8" eb="9">
      <t>モノ</t>
    </rPh>
    <rPh sb="10" eb="11">
      <t>シ</t>
    </rPh>
    <rPh sb="13" eb="15">
      <t>ワリアイ</t>
    </rPh>
    <rPh sb="16" eb="18">
      <t>ケイサン</t>
    </rPh>
    <rPh sb="18" eb="19">
      <t>ショ</t>
    </rPh>
    <phoneticPr fontId="5"/>
  </si>
  <si>
    <t>常勤職員の
勤務時間
【Ａ】</t>
    <rPh sb="0" eb="2">
      <t>ジョウキン</t>
    </rPh>
    <rPh sb="2" eb="4">
      <t>ショクイン</t>
    </rPh>
    <rPh sb="6" eb="8">
      <t>キンム</t>
    </rPh>
    <rPh sb="8" eb="10">
      <t>ジカン</t>
    </rPh>
    <phoneticPr fontId="1"/>
  </si>
  <si>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5"/>
  </si>
  <si>
    <t>【以下は自動計算】</t>
    <rPh sb="1" eb="3">
      <t>イカ</t>
    </rPh>
    <rPh sb="4" eb="6">
      <t>ジドウ</t>
    </rPh>
    <rPh sb="6" eb="8">
      <t>ケイサン</t>
    </rPh>
    <phoneticPr fontId="1"/>
  </si>
  <si>
    <t>事業所名</t>
    <rPh sb="0" eb="3">
      <t>ジギョウショ</t>
    </rPh>
    <rPh sb="3" eb="4">
      <t>メイ</t>
    </rPh>
    <phoneticPr fontId="1"/>
  </si>
  <si>
    <t>事業所番号</t>
    <rPh sb="0" eb="3">
      <t>ジギョウショ</t>
    </rPh>
    <rPh sb="3" eb="5">
      <t>バンゴウ</t>
    </rPh>
    <phoneticPr fontId="1"/>
  </si>
  <si>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5"/>
  </si>
  <si>
    <t>【C】</t>
    <phoneticPr fontId="1"/>
  </si>
  <si>
    <t>【B】</t>
    <phoneticPr fontId="1"/>
  </si>
  <si>
    <t>【D】</t>
    <phoneticPr fontId="1"/>
  </si>
  <si>
    <t>【E】</t>
    <phoneticPr fontId="1"/>
  </si>
  <si>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</si>
  <si>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5"/>
  </si>
  <si>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</si>
  <si>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t>１　各月ごとに、実績数を元に常勤換算方法により、人数を計算してください。
　　※常勤換算人数は自動計算
　　※直接提供職員とは、『生活相談員、看護職員、介護職員、機能訓練指導員』を指します。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</si>
  <si>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5"/>
  </si>
  <si>
    <t>勤続７年以上</t>
    <rPh sb="0" eb="2">
      <t>キンゾク</t>
    </rPh>
    <rPh sb="3" eb="4">
      <t>ネン</t>
    </rPh>
    <rPh sb="4" eb="6">
      <t>イジョウ</t>
    </rPh>
    <phoneticPr fontId="5"/>
  </si>
  <si>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5"/>
  </si>
  <si>
    <t>事 業 所 名</t>
  </si>
  <si>
    <t>異動等区分</t>
    <phoneticPr fontId="5"/>
  </si>
  <si>
    <t>□</t>
  </si>
  <si>
    <t>1　新規</t>
    <phoneticPr fontId="5"/>
  </si>
  <si>
    <t>2　変更</t>
    <phoneticPr fontId="5"/>
  </si>
  <si>
    <t>3　終了</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</si>
  <si>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</si>
  <si>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</si>
  <si>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</si>
  <si>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</si>
  <si>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</si>
  <si>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</si>
  <si>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</si>
  <si>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</si>
  <si>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</si>
  <si>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</si>
  <si>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</si>
  <si>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</si>
  <si>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</si>
  <si>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</si>
  <si>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</si>
  <si>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</si>
  <si>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</si>
  <si>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</si>
  <si>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</si>
  <si>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</si>
  <si>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</si>
  <si>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（別紙）</t>
    <rPh sb="1" eb="3">
      <t>ベッシ</t>
    </rPh>
    <phoneticPr fontId="5"/>
  </si>
  <si>
    <t>令和　　　年　　　月　　　日</t>
    <rPh sb="0" eb="2">
      <t>レイワ</t>
    </rPh>
    <rPh sb="5" eb="6">
      <t>ネン</t>
    </rPh>
    <rPh sb="9" eb="10">
      <t>ツキ</t>
    </rPh>
    <rPh sb="13" eb="14">
      <t>ヒ</t>
    </rPh>
    <phoneticPr fontId="5"/>
  </si>
  <si>
    <t>令和　　　　年　　　　月　　　　日</t>
    <rPh sb="0" eb="2">
      <t>レイワ</t>
    </rPh>
    <rPh sb="6" eb="7">
      <t>ネン</t>
    </rPh>
    <rPh sb="11" eb="12">
      <t>ツキ</t>
    </rPh>
    <rPh sb="16" eb="17">
      <t>ヒ</t>
    </rPh>
    <phoneticPr fontId="5"/>
  </si>
  <si>
    <t>≪提出不要≫</t>
    <rPh sb="1" eb="3">
      <t>テイシュツ</t>
    </rPh>
    <rPh sb="3" eb="5">
      <t>フヨウ</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</si>
  <si>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5"/>
  </si>
  <si>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</si>
  <si>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</si>
  <si>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</si>
  <si>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</si>
  <si>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</si>
  <si>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</si>
  <si>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</si>
  <si>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</si>
  <si>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</si>
  <si>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</si>
  <si>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</si>
  <si>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xml:space="preserve"> 　　 記入の順序は、職種ごとにまとめてください。</t>
    <rPh sb="4" eb="6">
      <t>キニュウ</t>
    </rPh>
    <rPh sb="7" eb="9">
      <t>ジュンジョ</t>
    </rPh>
    <rPh sb="11" eb="13">
      <t>ショクシュ</t>
    </rPh>
    <phoneticPr fontId="1"/>
  </si>
  <si>
    <t>No</t>
    <phoneticPr fontId="1"/>
  </si>
  <si>
    <t>職種名</t>
    <rPh sb="0" eb="2">
      <t>ショクシュ</t>
    </rPh>
    <rPh sb="2" eb="3">
      <t>メイ</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</si>
  <si>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</si>
  <si>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</si>
  <si>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</si>
  <si>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</si>
  <si>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</si>
  <si>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</si>
  <si>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記号</t>
    <rPh sb="0" eb="2">
      <t>キゴウ</t>
    </rPh>
    <phoneticPr fontId="1"/>
  </si>
  <si>
    <t>区分</t>
    <rPh sb="0" eb="2">
      <t>クブン</t>
    </rPh>
    <phoneticPr fontId="1"/>
  </si>
  <si>
    <t>A</t>
    <phoneticPr fontId="1"/>
  </si>
  <si>
    <t>常勤で専従</t>
    <rPh sb="0" eb="2">
      <t>ジョウキン</t>
    </rPh>
    <rPh sb="3" eb="5">
      <t>センジュウ</t>
    </rPh>
    <phoneticPr fontId="1"/>
  </si>
  <si>
    <t>B</t>
    <phoneticPr fontId="1"/>
  </si>
  <si>
    <t>常勤で兼務</t>
    <rPh sb="0" eb="2">
      <t>ジョウキン</t>
    </rPh>
    <rPh sb="3" eb="5">
      <t>ケンム</t>
    </rPh>
    <phoneticPr fontId="1"/>
  </si>
  <si>
    <t>C</t>
    <phoneticPr fontId="1"/>
  </si>
  <si>
    <t>非常勤で専従</t>
    <rPh sb="0" eb="3">
      <t>ヒジョウキン</t>
    </rPh>
    <rPh sb="4" eb="6">
      <t>センジュウ</t>
    </rPh>
    <phoneticPr fontId="1"/>
  </si>
  <si>
    <t>D</t>
    <phoneticPr fontId="1"/>
  </si>
  <si>
    <t>非常勤で兼務</t>
    <rPh sb="0" eb="1">
      <t>ヒ</t>
    </rPh>
    <rPh sb="1" eb="3">
      <t>ジョウキン</t>
    </rPh>
    <rPh sb="4" eb="6">
      <t>ケンム</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</si>
  <si>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</si>
  <si>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</si>
  <si>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</si>
  <si>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</si>
  <si>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</si>
  <si>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</si>
  <si>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</si>
  <si>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</si>
  <si>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</si>
  <si>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</si>
  <si>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</si>
  <si>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</si>
  <si>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</si>
  <si>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</si>
  <si>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</si>
  <si>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</si>
  <si>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</si>
  <si>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</si>
  <si>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</si>
  <si>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</si>
  <si>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</si>
  <si>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</si>
  <si>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</si>
  <si>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（参考様式1）</t>
    <rPh sb="1" eb="3">
      <t>サンコウ</t>
    </rPh>
    <rPh sb="3" eb="5">
      <t>ヨウシキ</t>
    </rPh>
    <phoneticPr fontId="5"/>
  </si>
  <si>
    <t>従業者の勤務の体制及び勤務形態一覧表　</t>
  </si>
  <si>
    <t>サービス種別（</t>
    <rPh sb="4" eb="6">
      <t>シュベツ</t>
    </rPh>
    <phoneticPr fontId="1"/>
  </si>
  <si>
    <t>通所介護</t>
    <rPh sb="0" eb="2">
      <t>ツウショ</t>
    </rPh>
    <rPh sb="2" eb="4">
      <t>カイゴ</t>
    </rPh>
    <phoneticPr fontId="1"/>
  </si>
  <si>
    <t>）</t>
    <phoneticPr fontId="1"/>
  </si>
  <si>
    <t>令和</t>
    <rPh sb="0" eb="2">
      <t>レイワ</t>
    </rPh>
    <phoneticPr fontId="1"/>
  </si>
  <si>
    <t>(</t>
    <phoneticPr fontId="1"/>
  </si>
  <si>
    <t>)</t>
    <phoneticPr fontId="1"/>
  </si>
  <si>
    <t>年</t>
    <rPh sb="0" eb="1">
      <t>ネン</t>
    </rPh>
    <phoneticPr fontId="1"/>
  </si>
  <si>
    <t>月</t>
    <rPh sb="0" eb="1">
      <t>ゲツ</t>
    </rPh>
    <phoneticPr fontId="1"/>
  </si>
  <si>
    <t>事業所名（</t>
    <rPh sb="0" eb="3">
      <t>ジギョウショ</t>
    </rPh>
    <rPh sb="3" eb="4">
      <t>メイ</t>
    </rPh>
    <phoneticPr fontId="1"/>
  </si>
  <si>
    <t>(1)</t>
    <phoneticPr fontId="1"/>
  </si>
  <si>
    <t>(2)</t>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</si>
  <si>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</si>
  <si>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</si>
  <si>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</si>
  <si>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</si>
  <si>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</si>
  <si>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</si>
  <si>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</si>
  <si>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</si>
  <si>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</si>
  <si>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</si>
  <si>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</si>
  <si>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</si>
  <si>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5"/>
  </si>
  <si>
    <t>(7)
勤務
形態</t>
    <phoneticPr fontId="5"/>
  </si>
  <si>
    <t>(8)
資格</t>
    <rPh sb="4" eb="6">
      <t>シカク</t>
    </rPh>
    <phoneticPr fontId="1"/>
  </si>
  <si>
    <t>(9) 氏　名</t>
    <phoneticPr fontId="5"/>
  </si>
  <si>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</si>
  <si>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</si>
  <si>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</si>
  <si>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</si>
  <si>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</si>
  <si>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</si>
  <si>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</si>
  <si>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</si>
  <si>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</si>
  <si>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</si>
  <si>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</si>
  <si>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</si>
  <si>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</si>
  <si>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</si>
  <si>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</si>
  <si>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</si>
  <si>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</si>
  <si>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</si>
  <si>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</si>
  <si>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</si>
  <si>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</si>
  <si>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</si>
  <si>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</si>
  <si>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</si>
  <si>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</si>
  <si>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</si>
  <si>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</si>
  <si>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</si>
  <si>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</si>
  <si>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</si>
  <si>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</si>
  <si>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</si>
  <si>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</si>
  <si>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</si>
  <si>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</si>
  <si>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</si>
  <si>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</si>
  <si>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</si>
  <si>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</si>
  <si>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</si>
  <si>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</si>
  <si>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</si>
  <si>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</si>
  <si>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</si>
  <si>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</si>
  <si>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</si>
  <si>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</si>
  <si>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</si>
  <si>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</si>
  <si>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</si>
  <si>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</si>
  <si>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</si>
  <si>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</si>
  <si>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</si>
  <si>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</si>
  <si>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</si>
  <si>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</si>
  <si>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</si>
  <si>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</si>
  <si>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</si>
  <si>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</si>
  <si>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</si>
  <si>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</si>
  <si>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</si>
  <si>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</si>
  <si>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</si>
  <si>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</si>
  <si>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１．サービス種別</t>
    <rPh sb="6" eb="8">
      <t>シュベツ</t>
    </rPh>
    <phoneticPr fontId="1"/>
  </si>
  <si>
    <t>サービス種別</t>
    <rPh sb="4" eb="6">
      <t>シュベツ</t>
    </rPh>
    <phoneticPr fontId="1"/>
  </si>
  <si>
    <t>ー</t>
    <phoneticPr fontId="1"/>
  </si>
  <si>
    <t>２．職種名・資格名称</t>
    <rPh sb="2" eb="4">
      <t>ショクシュ</t>
    </rPh>
    <rPh sb="4" eb="5">
      <t>メイ</t>
    </rPh>
    <rPh sb="6" eb="8">
      <t>シカク</t>
    </rPh>
    <rPh sb="8" eb="10">
      <t>メイショウ</t>
    </rPh>
    <phoneticPr fontId="1"/>
  </si>
  <si>
    <t>資格</t>
    <rPh sb="0" eb="2">
      <t>シカク</t>
    </rPh>
    <phoneticPr fontId="1"/>
  </si>
  <si>
    <t>社会福祉士</t>
    <rPh sb="0" eb="2">
      <t>シャカイ</t>
    </rPh>
    <rPh sb="2" eb="5">
      <t>フクシシ</t>
    </rPh>
    <phoneticPr fontId="36"/>
  </si>
  <si>
    <t>看護師</t>
    <rPh sb="0" eb="3">
      <t>カンゴシ</t>
    </rPh>
    <phoneticPr fontId="1"/>
  </si>
  <si>
    <t>介護福祉士</t>
    <rPh sb="0" eb="2">
      <t>カイゴ</t>
    </rPh>
    <rPh sb="2" eb="5">
      <t>フクシシ</t>
    </rPh>
    <phoneticPr fontId="1"/>
  </si>
  <si>
    <t>理学療法士</t>
    <rPh sb="0" eb="2">
      <t>リガク</t>
    </rPh>
    <rPh sb="2" eb="5">
      <t>リョウホウシ</t>
    </rPh>
    <phoneticPr fontId="1"/>
  </si>
  <si>
    <t>社会福祉主事任用資格</t>
    <phoneticPr fontId="1"/>
  </si>
  <si>
    <t>准看護師</t>
    <rPh sb="0" eb="4">
      <t>ジュンカンゴシ</t>
    </rPh>
    <phoneticPr fontId="1"/>
  </si>
  <si>
    <t>作業療法士</t>
    <rPh sb="0" eb="2">
      <t>サギョウ</t>
    </rPh>
    <rPh sb="2" eb="5">
      <t>リョウホウシ</t>
    </rPh>
    <phoneticPr fontId="1"/>
  </si>
  <si>
    <t>精神保健福祉士</t>
    <rPh sb="0" eb="2">
      <t>セイシン</t>
    </rPh>
    <rPh sb="2" eb="4">
      <t>ホケン</t>
    </rPh>
    <rPh sb="4" eb="7">
      <t>フクシシ</t>
    </rPh>
    <phoneticPr fontId="1"/>
  </si>
  <si>
    <t>言語聴覚士</t>
    <rPh sb="0" eb="2">
      <t>ゲンゴ</t>
    </rPh>
    <rPh sb="2" eb="5">
      <t>チョウカクシ</t>
    </rPh>
    <phoneticPr fontId="1"/>
  </si>
  <si>
    <t>柔道整復師</t>
    <rPh sb="0" eb="2">
      <t>ジュウドウ</t>
    </rPh>
    <rPh sb="2" eb="5">
      <t>セイフクシ</t>
    </rPh>
    <phoneticPr fontId="1"/>
  </si>
  <si>
    <t>あん摩マッサージ指圧師</t>
    <rPh sb="2" eb="3">
      <t>マ</t>
    </rPh>
    <rPh sb="8" eb="11">
      <t>シアツシ</t>
    </rPh>
    <phoneticPr fontId="1"/>
  </si>
  <si>
    <t>はり師</t>
    <rPh sb="2" eb="3">
      <t>シ</t>
    </rPh>
    <phoneticPr fontId="1"/>
  </si>
  <si>
    <t>きゅう師</t>
    <rPh sb="3" eb="4">
      <t>シ</t>
    </rPh>
    <phoneticPr fontId="1"/>
  </si>
  <si>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</si>
  <si>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</si>
  <si>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C12～L12・・・「職種」</t>
    <rPh sb="12" eb="14">
      <t>ショクシュ</t>
    </rPh>
    <phoneticPr fontId="1"/>
  </si>
  <si>
    <t>　C列・・・「管理者」</t>
    <rPh sb="2" eb="3">
      <t>レツ</t>
    </rPh>
    <rPh sb="7" eb="10">
      <t>カンリシャ</t>
    </rPh>
    <phoneticPr fontId="1"/>
  </si>
  <si>
    <t>　D列・・・「生活相談員」</t>
    <rPh sb="2" eb="3">
      <t>レツ</t>
    </rPh>
    <rPh sb="7" eb="9">
      <t>セイカツ</t>
    </rPh>
    <rPh sb="9" eb="12">
      <t>ソウダンイン</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</si>
  <si>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</si>
  <si>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</si>
  <si>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</si>
  <si>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</si>
  <si>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</si>
  <si>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</si>
  <si>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</si>
  <si>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</si>
  <si>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</si>
  <si>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</si>
  <si>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</si>
  <si>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ア．前年度（３月を除く）の実績の平均</t>
  </si>
  <si>
    <t>イ．届出日の属する月の前３月</t>
  </si>
  <si>
    <t>管理栄養士【栄養】</t>
    <rPh sb="0" eb="2">
      <t>カンリ</t>
    </rPh>
    <rPh sb="2" eb="5">
      <t>エイヨウシ</t>
    </rPh>
    <rPh sb="6" eb="8">
      <t>エイヨウ</t>
    </rPh>
    <phoneticPr fontId="1"/>
  </si>
  <si>
    <t>言語聴覚士【口腔】</t>
    <rPh sb="0" eb="5">
      <t>ゲンゴチョウカクシ</t>
    </rPh>
    <rPh sb="6" eb="8">
      <t>コウクウ</t>
    </rPh>
    <phoneticPr fontId="1"/>
  </si>
  <si>
    <t>歯科衛生士【口腔】</t>
    <rPh sb="0" eb="2">
      <t>シカ</t>
    </rPh>
    <rPh sb="2" eb="5">
      <t>エイセイシ</t>
    </rPh>
    <rPh sb="6" eb="8">
      <t>コウクウ</t>
    </rPh>
    <phoneticPr fontId="1"/>
  </si>
  <si>
    <t>歯科衛生士</t>
    <rPh sb="0" eb="2">
      <t>シカ</t>
    </rPh>
    <rPh sb="2" eb="5">
      <t>エイセイシ</t>
    </rPh>
    <phoneticPr fontId="1"/>
  </si>
  <si>
    <t>言語聴覚士</t>
    <rPh sb="0" eb="5">
      <t>ゲンゴチョウカクシ</t>
    </rPh>
    <phoneticPr fontId="1"/>
  </si>
  <si>
    <t>管理栄養士</t>
    <rPh sb="0" eb="2">
      <t>カンリ</t>
    </rPh>
    <rPh sb="2" eb="5">
      <t>エイヨウシ</t>
    </rPh>
    <phoneticPr fontId="1"/>
  </si>
  <si>
    <t>介護支援専門員</t>
    <rPh sb="0" eb="7">
      <t>カイゴシエンセンモンイン</t>
    </rPh>
    <phoneticPr fontId="1"/>
  </si>
  <si>
    <t>令和</t>
    <rPh sb="0" eb="2">
      <t>レイワ</t>
    </rPh>
    <phoneticPr fontId="5"/>
  </si>
  <si>
    <t>年</t>
    <rPh sb="0" eb="1">
      <t>ネン</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</si>
  <si>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</si>
  <si>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</si>
  <si>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</si>
  <si>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</si>
  <si>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</si>
  <si>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</si>
  <si>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</si>
  <si>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</si>
  <si>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</si>
  <si>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</si>
  <si>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</si>
  <si>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</si>
  <si>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</si>
  <si>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</si>
  <si>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</si>
  <si>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</si>
  <si>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</si>
  <si>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</si>
  <si>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</si>
  <si>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</si>
  <si>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</si>
  <si>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</si>
  <si>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</si>
  <si>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</si>
  <si>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</si>
  <si>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</si>
  <si>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</si>
  <si>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</si>
  <si>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</si>
  <si>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</si>
  <si>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</si>
  <si>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</si>
  <si>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</si>
  <si>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要件を満たすことが分かる根拠書類を準備し、指定権者からの求めがあった場合には、速やかに提出すること。</t>
    <phoneticPr fontId="5"/>
  </si>
  <si>
    <t>＜根拠書類＞</t>
    <rPh sb="1" eb="3">
      <t>コンキョ</t>
    </rPh>
    <rPh sb="3" eb="5">
      <t>ショルイ</t>
    </rPh>
    <phoneticPr fontId="1"/>
  </si>
  <si>
    <t>○　介護福祉士等の状況</t>
    <rPh sb="2" eb="4">
      <t>カイゴ</t>
    </rPh>
    <rPh sb="4" eb="8">
      <t>フクシシナド</t>
    </rPh>
    <rPh sb="9" eb="11">
      <t>ジョウキョウ</t>
    </rPh>
    <phoneticPr fontId="5"/>
  </si>
  <si>
    <t>※（計算の対象となった）介護福祉士等の資格証についても、根拠書類としてあわせて保管してください。</t>
    <rPh sb="2" eb="3">
      <t>ケイ</t>
    </rPh>
    <rPh sb="3" eb="4">
      <t>ザン</t>
    </rPh>
    <rPh sb="17" eb="18">
      <t>ｔ</t>
    </rPh>
    <phoneticPr fontId="5"/>
  </si>
  <si>
    <t>　　なお、この資格証の写しは加算の届出の際の提出は不要です。</t>
    <phoneticPr fontId="1"/>
  </si>
  <si>
    <t>※計算の対象となった職員が、当該法人において在職する（した）ことを示す書類（在職期間と職務内容がわかるもの）についても、根拠書類としてあわせて保管してください。</t>
    <rPh sb="1" eb="2">
      <t>ケイ</t>
    </rPh>
    <rPh sb="2" eb="3">
      <t>ザン</t>
    </rPh>
    <phoneticPr fontId="5"/>
  </si>
  <si>
    <t>　なお、この在職等を示す書類は、加算の届出の際の提出は不要です。</t>
    <phoneticPr fontId="1"/>
  </si>
  <si>
    <t>中重度者ケア体制加算に係る届出書</t>
    <rPh sb="0" eb="4">
      <t>チュウジュウドシャ</t>
    </rPh>
    <rPh sb="6" eb="8">
      <t>タイセイ</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</si>
  <si>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</si>
  <si>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</si>
  <si>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</si>
  <si>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通所リハビリテーション事業所</t>
    <rPh sb="2" eb="4">
      <t>ツウショ</t>
    </rPh>
    <rPh sb="13" eb="16">
      <t>ジギョウショ</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</si>
  <si>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</si>
  <si>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</si>
  <si>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</si>
  <si>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</si>
  <si>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</si>
  <si>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</si>
  <si>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</si>
  <si>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</si>
  <si>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</si>
  <si>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</si>
  <si>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事業所番号</t>
    <rPh sb="0" eb="3">
      <t>ジギョウショ</t>
    </rPh>
    <rPh sb="3" eb="5">
      <t>バンゴウ</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</si>
  <si>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</si>
  <si>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</si>
  <si>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</si>
  <si>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</si>
  <si>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</si>
  <si>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</si>
  <si>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利用者の総数
（要支援者は
含めない）</t>
    <rPh sb="0" eb="3">
      <t>リヨウシャ</t>
    </rPh>
    <rPh sb="4" eb="6">
      <t>ソウスウ</t>
    </rPh>
    <rPh sb="8" eb="11">
      <t>ヨウシエン</t>
    </rPh>
    <rPh sb="11" eb="12">
      <t>シャ</t>
    </rPh>
    <rPh sb="14" eb="15">
      <t>フク</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</si>
  <si>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</si>
  <si>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月</t>
    <rPh sb="0" eb="1">
      <t>ガツ</t>
    </rPh>
    <phoneticPr fontId="5"/>
  </si>
  <si>
    <t>実績月数</t>
    <rPh sb="0" eb="2">
      <t>ジッセキ</t>
    </rPh>
    <rPh sb="2" eb="4">
      <t>ツキスウ</t>
    </rPh>
    <phoneticPr fontId="5"/>
  </si>
  <si>
    <t>割合</t>
    <rPh sb="0" eb="2">
      <t>ワリアイ</t>
    </rPh>
    <phoneticPr fontId="5"/>
  </si>
  <si>
    <t>１月あたりの
平均</t>
    <rPh sb="1" eb="2">
      <t>ツキ</t>
    </rPh>
    <rPh sb="7" eb="9">
      <t>ヘイキン</t>
    </rPh>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</si>
  <si>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</si>
  <si>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</si>
  <si>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</si>
  <si>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</si>
  <si>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</si>
  <si>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</si>
  <si>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</si>
  <si>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</si>
  <si>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</si>
  <si>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</si>
  <si>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地域密着型
通所介護</t>
    <rPh sb="0" eb="5">
      <t>チイキミッチャクガタ</t>
    </rPh>
    <rPh sb="6" eb="10">
      <t>ツウショカイゴ</t>
    </rPh>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</si>
  <si>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</si>
  <si>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</si>
  <si>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</si>
  <si>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</si>
  <si>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</si>
  <si>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</si>
  <si>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</si>
  <si>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　としてご使用ください。</t>
    <phoneticPr fontId="5"/>
  </si>
  <si>
    <r>
      <t>・</t>
    </r>
    <r>
      <rPr>
        <sz val="11"/>
        <rFont val="ＭＳ Ｐゴシック"/>
        <family val="3"/>
        <charset val="128"/>
      </rPr>
      <t>「１．日常生活自立度のランクがⅢ以上の者の割合の算出基準」で、</t>
    </r>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</si>
  <si>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</si>
  <si>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</si>
  <si>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</si>
  <si>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</si>
  <si>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</si>
  <si>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</si>
  <si>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</si>
  <si>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</si>
  <si>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（別紙22）</t>
    <phoneticPr fontId="5"/>
  </si>
  <si>
    <t>（別紙22－２）</t>
    <rPh sb="1" eb="3">
      <t>ベッシ</t>
    </rPh>
    <phoneticPr fontId="5"/>
  </si>
  <si>
    <t>（別紙23）</t>
    <phoneticPr fontId="5"/>
  </si>
  <si>
    <t>（別紙23－２）</t>
    <rPh sb="1" eb="3">
      <t>ベッシ</t>
    </rPh>
    <phoneticPr fontId="5"/>
  </si>
  <si>
    <t>（別紙１4－３）</t>
    <phoneticPr fontId="5"/>
  </si>
  <si>
    <t>（別紙21）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</si>
</sst>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00_);[Red]\(0.00\)"/>
    <numFmt numFmtId="178" formatCode="#,##0_ "/>
    <numFmt numFmtId="179" formatCode="0.0_);[Red]\(0.0\)"/>
    <numFmt numFmtId="180" formatCode="0.0_ "/>
    <numFmt numFmtId="181" formatCode="0.00_ "/>
    <numFmt numFmtId="182" formatCode="0.0%"/>
    <numFmt numFmtId="183" formatCode="0.0"/>
    <numFmt numFmtId="184" formatCode="0.000"/>
    <numFmt numFmtId="185" formatCode="#,##0.0#"/>
    <numFmt numFmtId="186" formatCode="h:mm;@"/>
  </numFmts>
  <fonts count="68"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11"/>
      <name val="HGSｺﾞｼｯｸM"/>
      <family val="3"/>
      <charset val="128"/>
    </font>
    <font>
      <sz val="6"/>
      <name val="ＭＳ Ｐゴシック"/>
      <family val="3"/>
      <charset val="128"/>
    </font>
    <font>
      <sz val="12"/>
      <name val="HGSｺﾞｼｯｸM"/>
      <family val="3"/>
      <charset val="128"/>
    </font>
    <font>
      <sz val="11"/>
      <name val="ＭＳ Ｐゴシック"/>
      <family val="3"/>
      <charset val="128"/>
    </font>
    <font>
      <sz val="10"/>
      <name val="HGSｺﾞｼｯｸM"/>
      <family val="3"/>
      <charset val="128"/>
    </font>
    <font>
      <sz val="10"/>
      <name val="HG丸ｺﾞｼｯｸM-PRO"/>
      <family val="3"/>
      <charset val="128"/>
    </font>
    <font>
      <sz val="10"/>
      <name val="ＭＳ Ｐ明朝"/>
      <family val="1"/>
      <charset val="128"/>
    </font>
    <font>
      <sz val="12"/>
      <name val="ＭＳ Ｐゴシック"/>
      <family val="3"/>
      <charset val="128"/>
    </font>
    <font>
      <sz val="14"/>
      <name val="HG創英角ｺﾞｼｯｸUB"/>
      <family val="3"/>
      <charset val="128"/>
    </font>
    <font>
      <sz val="9"/>
      <name val="ＭＳ Ｐゴシック"/>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b/>
      <sz val="10"/>
      <name val="ＭＳ Ｐゴシック"/>
      <family val="3"/>
      <charset val="128"/>
    </font>
    <font>
      <sz val="9"/>
      <name val="HG創英角ﾎﾟｯﾌﾟ体"/>
      <family val="3"/>
      <charset val="128"/>
    </font>
    <font>
      <sz val="12"/>
      <name val="ＭＳ Ｐ明朝"/>
      <family val="1"/>
      <charset val="128"/>
    </font>
    <font>
      <b/>
      <sz val="11"/>
      <name val="ＭＳ Ｐゴシック"/>
      <family val="3"/>
      <charset val="128"/>
    </font>
    <font>
      <sz val="10.5"/>
      <name val="HGSｺﾞｼｯｸM"/>
      <family val="3"/>
      <charset val="128"/>
    </font>
    <font>
      <sz val="10"/>
      <name val="MS UI Gothic"/>
      <family val="3"/>
      <charset val="128"/>
    </font>
    <font>
      <sz val="11"/>
      <color rgb="FFFF0000"/>
      <name val="HGSｺﾞｼｯｸM"/>
      <family val="3"/>
      <charset val="128"/>
    </font>
    <font>
      <strike/>
      <sz val="9"/>
      <name val="ＭＳ Ｐゴシック"/>
      <family val="3"/>
      <charset val="128"/>
    </font>
    <font>
      <strike/>
      <sz val="12"/>
      <name val="ＭＳ Ｐゴシック"/>
      <family val="3"/>
      <charset val="128"/>
    </font>
    <font>
      <sz val="9"/>
      <color rgb="FFFF0000"/>
      <name val="ＭＳ ゴシック"/>
      <family val="3"/>
      <charset val="128"/>
    </font>
    <font>
      <b/>
      <sz val="9"/>
      <color rgb="FFFF0000"/>
      <name val="ＭＳ ゴシック"/>
      <family val="3"/>
      <charset val="128"/>
    </font>
    <font>
      <b/>
      <sz val="12"/>
      <color rgb="FFFF0000"/>
      <name val="HGSｺﾞｼｯｸM"/>
      <family val="3"/>
      <charset val="128"/>
    </font>
    <font>
      <sz val="16"/>
      <name val="HGSｺﾞｼｯｸM"/>
      <family val="3"/>
      <charset val="128"/>
    </font>
    <font>
      <sz val="14"/>
      <name val="HGSｺﾞｼｯｸM"/>
      <family val="3"/>
      <charset val="128"/>
    </font>
    <font>
      <sz val="14"/>
      <name val="ＭＳ Ｐゴシック"/>
      <family val="3"/>
      <charset val="128"/>
    </font>
    <font>
      <sz val="11"/>
      <color theme="1"/>
      <name val="ＭＳ Ｐゴシック"/>
      <family val="2"/>
      <scheme val="minor"/>
    </font>
    <font>
      <sz val="9"/>
      <name val="HGSｺﾞｼｯｸM"/>
      <family val="3"/>
      <charset val="128"/>
    </font>
    <font>
      <sz val="9"/>
      <color rgb="FFFF0000"/>
      <name val="ＭＳ Ｐ明朝"/>
      <family val="1"/>
      <charset val="128"/>
    </font>
    <font>
      <b/>
      <sz val="11"/>
      <color rgb="FFFF0000"/>
      <name val="ＭＳ ゴシック"/>
      <family val="3"/>
      <charset val="128"/>
    </font>
    <font>
      <sz val="11"/>
      <color indexed="10"/>
      <name val="ＭＳ Ｐゴシック"/>
      <family val="3"/>
      <charset val="128"/>
    </font>
    <font>
      <b/>
      <sz val="8"/>
      <name val="ＭＳ Ｐゴシック"/>
      <family val="3"/>
      <charset val="128"/>
    </font>
    <font>
      <b/>
      <u/>
      <sz val="9"/>
      <name val="ＭＳ Ｐ明朝"/>
      <family val="1"/>
      <charset val="128"/>
    </font>
    <font>
      <sz val="11"/>
      <color theme="1"/>
      <name val="ＭＳ Ｐゴシック"/>
      <family val="2"/>
      <charset val="128"/>
      <scheme val="minor"/>
    </font>
    <font>
      <b/>
      <sz val="11"/>
      <name val="HGSｺﾞｼｯｸM"/>
      <family val="3"/>
      <charset val="128"/>
    </font>
    <font>
      <b/>
      <sz val="14"/>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2"/>
      <color theme="1"/>
      <name val="HGSｺﾞｼｯｸM"/>
      <family val="3"/>
      <charset val="128"/>
    </font>
    <font>
      <b/>
      <sz val="16"/>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b/>
      <u/>
      <sz val="11"/>
      <color theme="1"/>
      <name val="ＭＳ Ｐゴシック"/>
      <family val="3"/>
      <charset val="128"/>
      <scheme val="minor"/>
    </font>
    <font>
      <sz val="11"/>
      <name val="ＭＳ Ｐゴシック"/>
      <family val="3"/>
      <charset val="128"/>
      <scheme val="minor"/>
    </font>
    <font>
      <sz val="16"/>
      <color theme="1"/>
      <name val="HGPｺﾞｼｯｸM"/>
      <family val="3"/>
      <charset val="128"/>
    </font>
    <font>
      <sz val="8"/>
      <name val="HGSｺﾞｼｯｸM"/>
      <family val="3"/>
      <charset val="128"/>
    </font>
    <font>
      <sz val="7"/>
      <name val="HGSｺﾞｼｯｸM"/>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rgb="FFCCFF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499984740745262"/>
        <bgColor indexed="64"/>
      </patternFill>
    </fill>
  </fills>
  <borders count="1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top/>
      <bottom style="dashed">
        <color auto="1"/>
      </bottom>
      <diagonal/>
    </border>
    <border>
      <left/>
      <right style="double">
        <color indexed="64"/>
      </right>
      <top/>
      <bottom/>
      <diagonal/>
    </border>
    <border>
      <left/>
      <right style="double">
        <color auto="1"/>
      </right>
      <top style="double">
        <color auto="1"/>
      </top>
      <bottom style="double">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0">
    <xf numFmtId="0" fontId="0" fillId="0" borderId="0">
      <alignment vertical="center"/>
    </xf>
    <xf numFmtId="0" fontId="3" fillId="0" borderId="0"/>
    <xf numFmtId="0" fontId="7" fillId="0" borderId="0">
      <alignment vertical="center"/>
    </xf>
    <xf numFmtId="0" fontId="11" fillId="0" borderId="0" applyBorder="0"/>
    <xf numFmtId="0" fontId="7" fillId="0" borderId="0"/>
    <xf numFmtId="0" fontId="28" fillId="0" borderId="0">
      <alignment vertical="center"/>
    </xf>
    <xf numFmtId="0" fontId="7" fillId="0" borderId="0">
      <alignment vertical="center"/>
    </xf>
    <xf numFmtId="0" fontId="7" fillId="0" borderId="0"/>
    <xf numFmtId="0" fontId="3" fillId="0" borderId="0"/>
    <xf numFmtId="38" fontId="7" fillId="0" borderId="0" applyFont="0" applyFill="0" applyBorder="0" applyAlignment="0" applyProtection="0"/>
    <xf numFmtId="0" fontId="7" fillId="0" borderId="0"/>
    <xf numFmtId="0" fontId="7" fillId="0" borderId="0"/>
    <xf numFmtId="0" fontId="3" fillId="0" borderId="0"/>
    <xf numFmtId="0" fontId="38" fillId="0" borderId="0"/>
    <xf numFmtId="0" fontId="45" fillId="0" borderId="0">
      <alignment vertical="center"/>
    </xf>
    <xf numFmtId="38" fontId="45" fillId="0" borderId="0" applyFont="0" applyFill="0" applyBorder="0" applyAlignment="0" applyProtection="0">
      <alignment vertical="center"/>
    </xf>
    <xf numFmtId="0" fontId="45" fillId="0" borderId="0">
      <alignment vertical="center"/>
    </xf>
    <xf numFmtId="9" fontId="45" fillId="0" borderId="0" applyFont="0" applyFill="0" applyBorder="0" applyAlignment="0" applyProtection="0">
      <alignment vertical="center"/>
    </xf>
    <xf numFmtId="0" fontId="67" fillId="0" borderId="0">
      <alignment vertical="center"/>
    </xf>
    <xf numFmtId="9" fontId="67" fillId="0" borderId="0" applyFont="0" applyFill="0" applyBorder="0" applyAlignment="0" applyProtection="0">
      <alignment vertical="center"/>
    </xf>
  </cellStyleXfs>
  <cellXfs count="935">
    <xf numFmtId="0" fontId="0" fillId="0" borderId="0" xfId="0">
      <alignment vertical="center"/>
    </xf>
    <xf numFmtId="0" fontId="4" fillId="0" borderId="0" xfId="1" applyFont="1" applyFill="1"/>
    <xf numFmtId="0" fontId="4" fillId="0" borderId="0" xfId="1" applyFont="1" applyFill="1" applyAlignment="1"/>
    <xf numFmtId="0" fontId="9" fillId="0" borderId="0" xfId="1" applyFont="1" applyFill="1" applyAlignment="1">
      <alignment wrapText="1"/>
    </xf>
    <xf numFmtId="0" fontId="13" fillId="0" borderId="0" xfId="4" applyFont="1" applyAlignment="1">
      <alignment vertical="center"/>
    </xf>
    <xf numFmtId="0" fontId="13" fillId="0" borderId="0" xfId="4" applyFont="1" applyFill="1" applyAlignment="1">
      <alignment vertical="center"/>
    </xf>
    <xf numFmtId="177" fontId="13" fillId="0" borderId="0" xfId="4" applyNumberFormat="1" applyFont="1" applyFill="1" applyAlignment="1">
      <alignment horizontal="center" vertical="center"/>
    </xf>
    <xf numFmtId="177" fontId="13" fillId="0" borderId="0" xfId="4" applyNumberFormat="1" applyFont="1" applyFill="1" applyAlignment="1">
      <alignment vertical="center"/>
    </xf>
    <xf numFmtId="0" fontId="13" fillId="0" borderId="0" xfId="4" applyFont="1" applyAlignment="1">
      <alignment vertical="top"/>
    </xf>
    <xf numFmtId="0" fontId="16" fillId="0" borderId="0" xfId="4" applyFont="1" applyFill="1" applyAlignment="1">
      <alignment vertical="top"/>
    </xf>
    <xf numFmtId="0" fontId="16" fillId="0" borderId="0" xfId="4" applyFont="1" applyFill="1" applyAlignment="1">
      <alignment vertical="center"/>
    </xf>
    <xf numFmtId="0" fontId="17" fillId="0" borderId="0" xfId="4" applyFont="1" applyAlignment="1">
      <alignment vertical="center" wrapText="1"/>
    </xf>
    <xf numFmtId="0" fontId="13" fillId="0" borderId="0" xfId="4" applyFont="1" applyAlignment="1">
      <alignment vertical="center" wrapText="1"/>
    </xf>
    <xf numFmtId="0" fontId="13" fillId="0" borderId="0" xfId="4" applyFont="1" applyAlignment="1">
      <alignment horizontal="right" vertical="center"/>
    </xf>
    <xf numFmtId="177" fontId="13" fillId="0" borderId="0" xfId="4" applyNumberFormat="1" applyFont="1" applyFill="1" applyBorder="1" applyAlignment="1">
      <alignment vertical="center"/>
    </xf>
    <xf numFmtId="0" fontId="13" fillId="0" borderId="22" xfId="4" applyFont="1" applyBorder="1" applyAlignment="1">
      <alignment horizontal="center" vertical="center"/>
    </xf>
    <xf numFmtId="0" fontId="3" fillId="0" borderId="22" xfId="4" applyFont="1" applyBorder="1" applyAlignment="1">
      <alignment horizontal="right" vertical="center" shrinkToFit="1"/>
    </xf>
    <xf numFmtId="178" fontId="13" fillId="3" borderId="23" xfId="4" applyNumberFormat="1" applyFont="1" applyFill="1" applyBorder="1" applyAlignment="1">
      <alignment vertical="center"/>
    </xf>
    <xf numFmtId="0" fontId="3" fillId="3" borderId="24" xfId="4" applyFont="1" applyFill="1" applyBorder="1" applyAlignment="1">
      <alignment vertical="center"/>
    </xf>
    <xf numFmtId="0" fontId="13" fillId="0" borderId="0" xfId="4" applyFont="1" applyFill="1" applyBorder="1" applyAlignment="1">
      <alignment horizontal="center" vertical="center"/>
    </xf>
    <xf numFmtId="0" fontId="13" fillId="0" borderId="0" xfId="4" applyFont="1" applyBorder="1" applyAlignment="1">
      <alignment horizontal="center" vertical="center"/>
    </xf>
    <xf numFmtId="0" fontId="3" fillId="0" borderId="0" xfId="4" applyFont="1" applyBorder="1" applyAlignment="1">
      <alignment horizontal="right" vertical="center" shrinkToFit="1"/>
    </xf>
    <xf numFmtId="0" fontId="13" fillId="0" borderId="0" xfId="4" applyFont="1" applyFill="1" applyBorder="1" applyAlignment="1">
      <alignment horizontal="center" vertical="center" wrapText="1"/>
    </xf>
    <xf numFmtId="0" fontId="3" fillId="3" borderId="29" xfId="4" applyFont="1" applyFill="1" applyBorder="1" applyAlignment="1">
      <alignment vertical="center"/>
    </xf>
    <xf numFmtId="0" fontId="13" fillId="0" borderId="1" xfId="1" applyFont="1" applyFill="1" applyBorder="1" applyAlignment="1">
      <alignment horizontal="center" vertical="center"/>
    </xf>
    <xf numFmtId="0" fontId="13" fillId="0" borderId="19" xfId="4" applyFont="1" applyBorder="1" applyAlignment="1">
      <alignment horizontal="center" vertical="center"/>
    </xf>
    <xf numFmtId="0" fontId="3" fillId="0" borderId="19" xfId="4" applyFont="1" applyBorder="1" applyAlignment="1">
      <alignment horizontal="right" vertical="center" shrinkToFit="1"/>
    </xf>
    <xf numFmtId="0" fontId="2" fillId="0" borderId="21" xfId="4" applyFont="1" applyFill="1" applyBorder="1" applyAlignment="1">
      <alignment vertical="center"/>
    </xf>
    <xf numFmtId="0" fontId="16" fillId="0" borderId="0" xfId="4" applyFont="1" applyFill="1" applyAlignment="1">
      <alignment vertical="center" wrapText="1"/>
    </xf>
    <xf numFmtId="0" fontId="13" fillId="0" borderId="27" xfId="4" applyFont="1" applyFill="1" applyBorder="1" applyAlignment="1">
      <alignment horizontal="center" vertical="center"/>
    </xf>
    <xf numFmtId="0" fontId="13" fillId="0" borderId="32" xfId="4" applyFont="1" applyFill="1" applyBorder="1" applyAlignment="1">
      <alignment horizontal="center" vertical="center"/>
    </xf>
    <xf numFmtId="0" fontId="16" fillId="0" borderId="11" xfId="4" applyFont="1" applyFill="1" applyBorder="1" applyAlignment="1">
      <alignment horizontal="center" vertical="center" wrapText="1"/>
    </xf>
    <xf numFmtId="180" fontId="16" fillId="0" borderId="11" xfId="4" applyNumberFormat="1" applyFont="1" applyFill="1" applyBorder="1" applyAlignment="1">
      <alignment vertical="center" wrapText="1"/>
    </xf>
    <xf numFmtId="0" fontId="16" fillId="0" borderId="0" xfId="4" applyFont="1" applyFill="1" applyAlignment="1">
      <alignment horizontal="center" vertical="center" wrapText="1"/>
    </xf>
    <xf numFmtId="0" fontId="13" fillId="0" borderId="0" xfId="4" applyFont="1" applyAlignment="1">
      <alignment horizontal="center" vertical="center"/>
    </xf>
    <xf numFmtId="177" fontId="13" fillId="0" borderId="0" xfId="4" applyNumberFormat="1" applyFont="1" applyBorder="1" applyAlignment="1">
      <alignment horizontal="right" vertical="center"/>
    </xf>
    <xf numFmtId="177" fontId="13" fillId="0" borderId="0" xfId="4" applyNumberFormat="1" applyFont="1" applyBorder="1" applyAlignment="1">
      <alignment vertical="center"/>
    </xf>
    <xf numFmtId="177" fontId="13" fillId="0" borderId="0" xfId="4" applyNumberFormat="1" applyFont="1" applyAlignment="1">
      <alignment vertical="center"/>
    </xf>
    <xf numFmtId="181" fontId="13" fillId="0" borderId="0" xfId="4" applyNumberFormat="1" applyFont="1" applyAlignment="1">
      <alignment vertical="center"/>
    </xf>
    <xf numFmtId="177" fontId="13" fillId="4" borderId="0" xfId="4" applyNumberFormat="1" applyFont="1" applyFill="1" applyBorder="1" applyAlignment="1">
      <alignment horizontal="center" vertical="center" wrapText="1"/>
    </xf>
    <xf numFmtId="177" fontId="13" fillId="0" borderId="0" xfId="4" applyNumberFormat="1" applyFont="1" applyBorder="1" applyAlignment="1">
      <alignment horizontal="center" vertical="center"/>
    </xf>
    <xf numFmtId="177" fontId="13" fillId="4" borderId="0" xfId="4" applyNumberFormat="1" applyFont="1" applyFill="1" applyBorder="1" applyAlignment="1">
      <alignment horizontal="right" vertical="center"/>
    </xf>
    <xf numFmtId="181" fontId="13" fillId="4" borderId="0" xfId="4" applyNumberFormat="1" applyFont="1" applyFill="1" applyBorder="1" applyAlignment="1">
      <alignment vertical="center"/>
    </xf>
    <xf numFmtId="0" fontId="13" fillId="4" borderId="0" xfId="4" applyFont="1" applyFill="1" applyBorder="1" applyAlignment="1">
      <alignment vertical="center"/>
    </xf>
    <xf numFmtId="177" fontId="13" fillId="0" borderId="0" xfId="4" applyNumberFormat="1" applyFont="1" applyFill="1" applyBorder="1" applyAlignment="1">
      <alignment vertical="center" wrapText="1"/>
    </xf>
    <xf numFmtId="177" fontId="13" fillId="0" borderId="0" xfId="4" applyNumberFormat="1" applyFont="1" applyFill="1" applyBorder="1" applyAlignment="1">
      <alignment horizontal="left" vertical="center" wrapText="1"/>
    </xf>
    <xf numFmtId="181" fontId="21" fillId="0" borderId="0" xfId="4" applyNumberFormat="1" applyFont="1" applyFill="1" applyAlignment="1">
      <alignment vertical="center"/>
    </xf>
    <xf numFmtId="177" fontId="13" fillId="0" borderId="0" xfId="4" applyNumberFormat="1" applyFont="1" applyFill="1" applyAlignment="1">
      <alignment horizontal="left" vertical="center"/>
    </xf>
    <xf numFmtId="177" fontId="22" fillId="0" borderId="0" xfId="4" applyNumberFormat="1" applyFont="1" applyFill="1" applyBorder="1" applyAlignment="1">
      <alignment vertical="center" wrapText="1"/>
    </xf>
    <xf numFmtId="181" fontId="22" fillId="0" borderId="0" xfId="4" applyNumberFormat="1" applyFont="1" applyFill="1" applyAlignment="1">
      <alignment vertical="center"/>
    </xf>
    <xf numFmtId="0" fontId="3" fillId="0" borderId="36" xfId="4" applyFont="1" applyBorder="1" applyAlignment="1">
      <alignment horizontal="right" vertical="center" shrinkToFit="1"/>
    </xf>
    <xf numFmtId="0" fontId="18" fillId="0" borderId="0" xfId="4" applyFont="1" applyBorder="1" applyAlignment="1">
      <alignment vertical="center"/>
    </xf>
    <xf numFmtId="0" fontId="13" fillId="0" borderId="0" xfId="4" applyFont="1" applyFill="1" applyBorder="1" applyAlignment="1">
      <alignment vertical="center"/>
    </xf>
    <xf numFmtId="0" fontId="3" fillId="0" borderId="0" xfId="4" applyFont="1" applyBorder="1" applyAlignment="1">
      <alignment vertical="center" shrinkToFit="1"/>
    </xf>
    <xf numFmtId="176" fontId="13" fillId="0" borderId="0" xfId="4" applyNumberFormat="1" applyFont="1" applyFill="1" applyBorder="1" applyAlignment="1">
      <alignment vertical="center"/>
    </xf>
    <xf numFmtId="0" fontId="3" fillId="0" borderId="0" xfId="4" applyFont="1" applyBorder="1" applyAlignment="1">
      <alignment vertical="center"/>
    </xf>
    <xf numFmtId="0" fontId="13" fillId="0" borderId="0" xfId="4" applyFont="1" applyBorder="1" applyAlignment="1">
      <alignment vertical="center"/>
    </xf>
    <xf numFmtId="0" fontId="18" fillId="0" borderId="0" xfId="4" applyFont="1" applyAlignment="1">
      <alignment vertical="center"/>
    </xf>
    <xf numFmtId="0" fontId="3" fillId="0" borderId="0" xfId="4" applyFont="1" applyAlignment="1">
      <alignment vertical="center" shrinkToFit="1"/>
    </xf>
    <xf numFmtId="176" fontId="13" fillId="0" borderId="0" xfId="4" applyNumberFormat="1" applyFont="1" applyAlignment="1">
      <alignment vertical="center"/>
    </xf>
    <xf numFmtId="0" fontId="3" fillId="0" borderId="0" xfId="4" applyFont="1" applyAlignment="1">
      <alignment vertical="center"/>
    </xf>
    <xf numFmtId="181" fontId="13" fillId="0" borderId="0" xfId="4" applyNumberFormat="1" applyFont="1" applyFill="1" applyAlignment="1">
      <alignment vertical="center"/>
    </xf>
    <xf numFmtId="181" fontId="13" fillId="0" borderId="0" xfId="4" applyNumberFormat="1" applyFont="1" applyFill="1" applyBorder="1" applyAlignment="1">
      <alignment vertical="center"/>
    </xf>
    <xf numFmtId="181" fontId="24" fillId="0" borderId="0" xfId="4" applyNumberFormat="1" applyFont="1" applyFill="1" applyBorder="1" applyAlignment="1">
      <alignment vertical="center"/>
    </xf>
    <xf numFmtId="177" fontId="22" fillId="0" borderId="0" xfId="4" applyNumberFormat="1" applyFont="1" applyBorder="1" applyAlignment="1">
      <alignment vertical="center"/>
    </xf>
    <xf numFmtId="181" fontId="22" fillId="0" borderId="0" xfId="4" applyNumberFormat="1" applyFont="1" applyAlignment="1">
      <alignment horizontal="left" vertical="center"/>
    </xf>
    <xf numFmtId="177" fontId="13" fillId="0" borderId="0" xfId="4" applyNumberFormat="1" applyFont="1" applyFill="1" applyBorder="1" applyAlignment="1">
      <alignment horizontal="left" vertical="center"/>
    </xf>
    <xf numFmtId="181" fontId="21" fillId="0" borderId="0" xfId="4" applyNumberFormat="1" applyFont="1" applyFill="1" applyAlignment="1">
      <alignment horizontal="left" vertical="center"/>
    </xf>
    <xf numFmtId="177" fontId="22" fillId="0" borderId="0" xfId="4" applyNumberFormat="1" applyFont="1" applyBorder="1" applyAlignment="1">
      <alignment vertical="center" wrapText="1"/>
    </xf>
    <xf numFmtId="181" fontId="22" fillId="0" borderId="0" xfId="4" applyNumberFormat="1" applyFont="1" applyAlignment="1">
      <alignment vertical="center"/>
    </xf>
    <xf numFmtId="0" fontId="11" fillId="6" borderId="0" xfId="2" applyFont="1" applyFill="1">
      <alignment vertical="center"/>
    </xf>
    <xf numFmtId="0" fontId="11" fillId="6" borderId="0" xfId="2" applyFont="1" applyFill="1" applyAlignment="1">
      <alignment vertical="center" wrapText="1"/>
    </xf>
    <xf numFmtId="0" fontId="22" fillId="6" borderId="0" xfId="2" applyFont="1" applyFill="1" applyAlignment="1">
      <alignment vertical="center" wrapText="1"/>
    </xf>
    <xf numFmtId="0" fontId="22" fillId="6" borderId="1" xfId="2" applyFont="1" applyFill="1" applyBorder="1" applyAlignment="1">
      <alignment horizontal="center" vertical="center"/>
    </xf>
    <xf numFmtId="0" fontId="11" fillId="6" borderId="37" xfId="2" applyFont="1" applyFill="1" applyBorder="1" applyAlignment="1">
      <alignment vertical="center"/>
    </xf>
    <xf numFmtId="0" fontId="11" fillId="6" borderId="38" xfId="2" applyFont="1" applyFill="1" applyBorder="1" applyAlignment="1">
      <alignment vertical="center"/>
    </xf>
    <xf numFmtId="0" fontId="11" fillId="6" borderId="39" xfId="2" applyFont="1" applyFill="1" applyBorder="1" applyAlignment="1">
      <alignment vertical="center"/>
    </xf>
    <xf numFmtId="0" fontId="11" fillId="6" borderId="0" xfId="2" applyFont="1" applyFill="1" applyAlignment="1">
      <alignment vertical="center"/>
    </xf>
    <xf numFmtId="0" fontId="7" fillId="6" borderId="12" xfId="2" applyFont="1" applyFill="1" applyBorder="1" applyAlignment="1">
      <alignment horizontal="center" wrapText="1"/>
    </xf>
    <xf numFmtId="0" fontId="11" fillId="6" borderId="0" xfId="2" applyFont="1" applyFill="1" applyAlignment="1">
      <alignment horizontal="center" vertical="center"/>
    </xf>
    <xf numFmtId="0" fontId="25" fillId="6" borderId="40" xfId="2" applyFont="1" applyFill="1" applyBorder="1" applyAlignment="1">
      <alignment horizontal="center" vertical="center" wrapText="1"/>
    </xf>
    <xf numFmtId="0" fontId="25" fillId="6" borderId="41" xfId="2" applyFont="1" applyFill="1" applyBorder="1" applyAlignment="1">
      <alignment horizontal="center" vertical="center"/>
    </xf>
    <xf numFmtId="0" fontId="25" fillId="6" borderId="46" xfId="2" applyFont="1" applyFill="1" applyBorder="1">
      <alignment vertical="center"/>
    </xf>
    <xf numFmtId="0" fontId="25" fillId="6" borderId="50" xfId="2" applyFont="1" applyFill="1" applyBorder="1" applyAlignment="1">
      <alignment horizontal="right" vertical="center"/>
    </xf>
    <xf numFmtId="0" fontId="25" fillId="6" borderId="55" xfId="2" applyFont="1" applyFill="1" applyBorder="1" applyAlignment="1">
      <alignment horizontal="right" vertical="center"/>
    </xf>
    <xf numFmtId="0" fontId="25" fillId="6" borderId="60" xfId="2" applyFont="1" applyFill="1" applyBorder="1" applyAlignment="1">
      <alignment horizontal="right" vertical="center"/>
    </xf>
    <xf numFmtId="0" fontId="25" fillId="6" borderId="63" xfId="2" applyFont="1" applyFill="1" applyBorder="1" applyAlignment="1">
      <alignment horizontal="right" vertical="center"/>
    </xf>
    <xf numFmtId="0" fontId="25" fillId="6" borderId="68" xfId="2" applyFont="1" applyFill="1" applyBorder="1" applyAlignment="1">
      <alignment horizontal="right" vertical="center"/>
    </xf>
    <xf numFmtId="0" fontId="25" fillId="6" borderId="73" xfId="2" applyFont="1" applyFill="1" applyBorder="1" applyAlignment="1">
      <alignment horizontal="right" vertical="center"/>
    </xf>
    <xf numFmtId="0" fontId="7" fillId="6" borderId="0" xfId="2" applyFont="1" applyFill="1">
      <alignment vertical="center"/>
    </xf>
    <xf numFmtId="0" fontId="31" fillId="0" borderId="0" xfId="4" applyFont="1" applyAlignment="1">
      <alignment vertical="center" wrapText="1"/>
    </xf>
    <xf numFmtId="0" fontId="30" fillId="0" borderId="0" xfId="4" applyFont="1" applyAlignment="1">
      <alignment vertical="center" wrapText="1"/>
    </xf>
    <xf numFmtId="0" fontId="30" fillId="0" borderId="0" xfId="4" applyFont="1" applyAlignment="1">
      <alignment horizontal="right" vertical="center"/>
    </xf>
    <xf numFmtId="0" fontId="2" fillId="0" borderId="22" xfId="4" applyFont="1" applyFill="1" applyBorder="1" applyAlignment="1">
      <alignment vertical="center"/>
    </xf>
    <xf numFmtId="0" fontId="2" fillId="0" borderId="0" xfId="4" applyFont="1" applyFill="1" applyBorder="1" applyAlignment="1">
      <alignment vertical="center" shrinkToFit="1"/>
    </xf>
    <xf numFmtId="0" fontId="13" fillId="0" borderId="19" xfId="4" applyFont="1" applyFill="1" applyBorder="1" applyAlignment="1">
      <alignment horizontal="center" vertical="center"/>
    </xf>
    <xf numFmtId="0" fontId="3" fillId="0" borderId="0" xfId="1" applyFont="1"/>
    <xf numFmtId="178" fontId="30" fillId="0" borderId="0" xfId="4" applyNumberFormat="1" applyFont="1" applyFill="1" applyBorder="1" applyAlignment="1">
      <alignment horizontal="center" vertical="center"/>
    </xf>
    <xf numFmtId="178" fontId="13" fillId="7" borderId="23" xfId="4" applyNumberFormat="1" applyFont="1" applyFill="1" applyBorder="1" applyAlignment="1">
      <alignment vertical="center"/>
    </xf>
    <xf numFmtId="0" fontId="15" fillId="0" borderId="0" xfId="4" applyFont="1" applyFill="1" applyAlignment="1">
      <alignment vertical="top" wrapText="1"/>
    </xf>
    <xf numFmtId="0" fontId="16" fillId="0" borderId="13" xfId="4" applyFont="1" applyFill="1" applyBorder="1" applyAlignment="1">
      <alignment horizontal="center" vertical="center" shrinkToFit="1"/>
    </xf>
    <xf numFmtId="177" fontId="13" fillId="0" borderId="0" xfId="4" applyNumberFormat="1" applyFont="1" applyBorder="1" applyAlignment="1">
      <alignment horizontal="right" vertical="center"/>
    </xf>
    <xf numFmtId="0" fontId="14" fillId="0" borderId="0" xfId="4" applyFont="1" applyAlignment="1">
      <alignment horizontal="left" vertical="top" wrapText="1"/>
    </xf>
    <xf numFmtId="179" fontId="13" fillId="8" borderId="28" xfId="4" applyNumberFormat="1" applyFont="1" applyFill="1" applyBorder="1" applyAlignment="1">
      <alignment vertical="center"/>
    </xf>
    <xf numFmtId="0" fontId="3" fillId="8" borderId="29" xfId="4" applyFont="1" applyFill="1" applyBorder="1" applyAlignment="1">
      <alignment vertical="center"/>
    </xf>
    <xf numFmtId="0" fontId="19" fillId="8" borderId="13" xfId="4" applyFont="1" applyFill="1" applyBorder="1" applyAlignment="1">
      <alignment horizontal="center" vertical="center" shrinkToFit="1"/>
    </xf>
    <xf numFmtId="179" fontId="13" fillId="8" borderId="15" xfId="4" applyNumberFormat="1" applyFont="1" applyFill="1" applyBorder="1" applyAlignment="1">
      <alignment vertical="center"/>
    </xf>
    <xf numFmtId="0" fontId="3" fillId="8" borderId="33" xfId="4" applyFont="1" applyFill="1" applyBorder="1" applyAlignment="1">
      <alignment vertical="center"/>
    </xf>
    <xf numFmtId="0" fontId="19" fillId="8" borderId="34" xfId="4" applyFont="1" applyFill="1" applyBorder="1" applyAlignment="1">
      <alignment horizontal="center" vertical="center" shrinkToFit="1"/>
    </xf>
    <xf numFmtId="179" fontId="13" fillId="8" borderId="35" xfId="4" applyNumberFormat="1" applyFont="1" applyFill="1" applyBorder="1" applyAlignment="1">
      <alignment vertical="center"/>
    </xf>
    <xf numFmtId="181" fontId="13" fillId="9" borderId="0" xfId="4" applyNumberFormat="1" applyFont="1" applyFill="1" applyAlignment="1">
      <alignment vertical="center"/>
    </xf>
    <xf numFmtId="180" fontId="13" fillId="8" borderId="28" xfId="4" applyNumberFormat="1" applyFont="1" applyFill="1" applyBorder="1" applyAlignment="1">
      <alignment vertical="center"/>
    </xf>
    <xf numFmtId="0" fontId="12" fillId="0" borderId="0" xfId="4" applyFont="1" applyFill="1" applyAlignment="1">
      <alignment vertical="center"/>
    </xf>
    <xf numFmtId="0" fontId="13" fillId="0" borderId="0" xfId="4" applyFont="1" applyAlignment="1">
      <alignment horizontal="left" vertical="center" wrapText="1"/>
    </xf>
    <xf numFmtId="0" fontId="43" fillId="0" borderId="11" xfId="4" applyFont="1" applyFill="1" applyBorder="1" applyAlignment="1">
      <alignment horizontal="center" vertical="center" wrapText="1"/>
    </xf>
    <xf numFmtId="2" fontId="43" fillId="7" borderId="28" xfId="4" applyNumberFormat="1" applyFont="1" applyFill="1" applyBorder="1" applyAlignment="1">
      <alignment horizontal="center" vertical="center" wrapText="1"/>
    </xf>
    <xf numFmtId="183" fontId="16" fillId="7" borderId="121" xfId="4" applyNumberFormat="1" applyFont="1" applyFill="1" applyBorder="1" applyAlignment="1">
      <alignment vertical="center" wrapText="1"/>
    </xf>
    <xf numFmtId="183" fontId="43" fillId="7" borderId="28" xfId="4" applyNumberFormat="1" applyFont="1" applyFill="1" applyBorder="1" applyAlignment="1">
      <alignment horizontal="center" vertical="center" wrapText="1"/>
    </xf>
    <xf numFmtId="0" fontId="3" fillId="0" borderId="0" xfId="4" applyFont="1" applyFill="1" applyAlignment="1">
      <alignment vertical="center" shrinkToFit="1"/>
    </xf>
    <xf numFmtId="181" fontId="16" fillId="0" borderId="0" xfId="4" applyNumberFormat="1" applyFont="1" applyFill="1" applyBorder="1" applyAlignment="1">
      <alignment vertical="center"/>
    </xf>
    <xf numFmtId="0" fontId="2" fillId="0" borderId="0" xfId="4" applyFont="1" applyFill="1" applyBorder="1" applyAlignment="1">
      <alignment vertical="center"/>
    </xf>
    <xf numFmtId="0" fontId="2" fillId="0" borderId="27" xfId="4" applyFont="1" applyFill="1" applyBorder="1" applyAlignment="1">
      <alignment vertical="center" shrinkToFit="1"/>
    </xf>
    <xf numFmtId="183" fontId="16" fillId="9" borderId="28" xfId="4" applyNumberFormat="1" applyFont="1" applyFill="1" applyBorder="1" applyAlignment="1">
      <alignment vertical="center"/>
    </xf>
    <xf numFmtId="180" fontId="16" fillId="7" borderId="121" xfId="4" applyNumberFormat="1" applyFont="1" applyFill="1" applyBorder="1" applyAlignment="1">
      <alignment vertical="center" wrapText="1"/>
    </xf>
    <xf numFmtId="180" fontId="16" fillId="9" borderId="28" xfId="4" applyNumberFormat="1" applyFont="1" applyFill="1" applyBorder="1" applyAlignment="1">
      <alignment vertical="center"/>
    </xf>
    <xf numFmtId="0" fontId="7" fillId="0" borderId="0" xfId="10" applyFont="1" applyFill="1" applyAlignment="1"/>
    <xf numFmtId="0" fontId="4" fillId="0" borderId="0" xfId="10" applyFont="1" applyFill="1" applyAlignment="1">
      <alignment horizontal="left" vertical="center"/>
    </xf>
    <xf numFmtId="0" fontId="4" fillId="0" borderId="14" xfId="10" applyFont="1" applyFill="1" applyBorder="1" applyAlignment="1">
      <alignment vertical="center"/>
    </xf>
    <xf numFmtId="184" fontId="4" fillId="0" borderId="0" xfId="10" applyNumberFormat="1" applyFont="1" applyFill="1" applyAlignment="1">
      <alignment horizontal="left" vertical="center"/>
    </xf>
    <xf numFmtId="0" fontId="4" fillId="0" borderId="5" xfId="10" applyFont="1" applyFill="1" applyBorder="1" applyAlignment="1">
      <alignment horizontal="left" vertical="center" indent="1"/>
    </xf>
    <xf numFmtId="0" fontId="6" fillId="0" borderId="0" xfId="10" applyFont="1" applyFill="1" applyBorder="1" applyAlignment="1">
      <alignment horizontal="left" vertical="center"/>
    </xf>
    <xf numFmtId="0" fontId="4" fillId="0" borderId="0" xfId="10" applyFont="1" applyFill="1" applyBorder="1" applyAlignment="1">
      <alignment horizontal="left" vertical="center"/>
    </xf>
    <xf numFmtId="0" fontId="4" fillId="0" borderId="6" xfId="10" applyFont="1" applyFill="1" applyBorder="1" applyAlignment="1">
      <alignment horizontal="left" vertical="center"/>
    </xf>
    <xf numFmtId="0" fontId="46" fillId="0" borderId="0" xfId="10" applyFont="1" applyFill="1" applyBorder="1" applyAlignment="1">
      <alignment horizontal="center" vertical="center"/>
    </xf>
    <xf numFmtId="0" fontId="4" fillId="0" borderId="5" xfId="10" applyFont="1" applyFill="1" applyBorder="1" applyAlignment="1">
      <alignment horizontal="left" vertical="center"/>
    </xf>
    <xf numFmtId="0" fontId="4" fillId="0" borderId="0" xfId="10" applyFont="1" applyFill="1" applyBorder="1" applyAlignment="1">
      <alignment horizontal="center" vertical="center"/>
    </xf>
    <xf numFmtId="0" fontId="8" fillId="0" borderId="0" xfId="10" applyFont="1" applyFill="1" applyBorder="1" applyAlignment="1">
      <alignment horizontal="center" vertical="center"/>
    </xf>
    <xf numFmtId="0" fontId="4" fillId="0" borderId="0" xfId="10" applyFont="1" applyFill="1" applyBorder="1" applyAlignment="1">
      <alignment horizontal="left" vertical="center" wrapText="1"/>
    </xf>
    <xf numFmtId="0" fontId="4" fillId="0" borderId="7" xfId="10" applyFont="1" applyFill="1" applyBorder="1" applyAlignment="1">
      <alignment horizontal="left" vertical="center"/>
    </xf>
    <xf numFmtId="0" fontId="4" fillId="0" borderId="12" xfId="10" applyFont="1" applyFill="1" applyBorder="1" applyAlignment="1">
      <alignment horizontal="left" vertical="center"/>
    </xf>
    <xf numFmtId="0" fontId="4" fillId="0" borderId="8" xfId="10" applyFont="1" applyFill="1" applyBorder="1" applyAlignment="1">
      <alignment horizontal="left" vertical="center"/>
    </xf>
    <xf numFmtId="0" fontId="4" fillId="0" borderId="11" xfId="10" applyFont="1" applyFill="1" applyBorder="1" applyAlignment="1">
      <alignment horizontal="center" vertical="center"/>
    </xf>
    <xf numFmtId="0" fontId="4" fillId="0" borderId="0" xfId="10" applyFont="1" applyFill="1" applyBorder="1" applyAlignment="1">
      <alignment vertical="center"/>
    </xf>
    <xf numFmtId="0" fontId="45" fillId="6" borderId="0" xfId="14" applyFill="1">
      <alignment vertical="center"/>
    </xf>
    <xf numFmtId="0" fontId="6" fillId="6" borderId="0" xfId="14" applyFont="1" applyFill="1" applyAlignment="1">
      <alignment horizontal="left" vertical="center"/>
    </xf>
    <xf numFmtId="0" fontId="47" fillId="6" borderId="0" xfId="14" applyFont="1" applyFill="1" applyAlignment="1">
      <alignment horizontal="left" vertical="center"/>
    </xf>
    <xf numFmtId="0" fontId="6" fillId="6" borderId="0" xfId="14" applyFont="1" applyFill="1">
      <alignment vertical="center"/>
    </xf>
    <xf numFmtId="0" fontId="6" fillId="10" borderId="1" xfId="14" applyFont="1" applyFill="1" applyBorder="1" applyAlignment="1">
      <alignment horizontal="left" vertical="center"/>
    </xf>
    <xf numFmtId="0" fontId="6" fillId="6" borderId="0" xfId="14" applyFont="1" applyFill="1" applyAlignment="1">
      <alignment vertical="center"/>
    </xf>
    <xf numFmtId="0" fontId="6" fillId="11" borderId="1" xfId="14" applyFont="1" applyFill="1" applyBorder="1" applyAlignment="1">
      <alignment horizontal="left" vertical="center"/>
    </xf>
    <xf numFmtId="0" fontId="34" fillId="6" borderId="0" xfId="14" applyFont="1" applyFill="1" applyAlignment="1">
      <alignment horizontal="left" vertical="center"/>
    </xf>
    <xf numFmtId="0" fontId="6" fillId="6" borderId="0" xfId="14" applyFont="1" applyFill="1" applyBorder="1" applyAlignment="1">
      <alignment horizontal="center" vertical="center"/>
    </xf>
    <xf numFmtId="0" fontId="6" fillId="6" borderId="0" xfId="14" applyFont="1" applyFill="1" applyBorder="1" applyAlignment="1">
      <alignment horizontal="left" vertical="center"/>
    </xf>
    <xf numFmtId="0" fontId="6" fillId="6" borderId="1" xfId="14" applyFont="1" applyFill="1" applyBorder="1" applyAlignment="1">
      <alignment horizontal="center" vertical="center"/>
    </xf>
    <xf numFmtId="0" fontId="6" fillId="6" borderId="1" xfId="14" applyFont="1" applyFill="1" applyBorder="1" applyAlignment="1">
      <alignment horizontal="left" vertical="center"/>
    </xf>
    <xf numFmtId="0" fontId="48" fillId="6" borderId="0" xfId="14" applyFont="1" applyFill="1">
      <alignment vertical="center"/>
    </xf>
    <xf numFmtId="0" fontId="48" fillId="6" borderId="0" xfId="14" applyFont="1" applyFill="1" applyAlignment="1">
      <alignment horizontal="left" vertical="center"/>
    </xf>
    <xf numFmtId="0" fontId="6" fillId="6" borderId="0" xfId="14" applyFont="1" applyFill="1" applyBorder="1">
      <alignment vertical="center"/>
    </xf>
    <xf numFmtId="0" fontId="50" fillId="6" borderId="0" xfId="14" applyFont="1" applyFill="1" applyAlignment="1">
      <alignment vertical="center"/>
    </xf>
    <xf numFmtId="0" fontId="48" fillId="6" borderId="0" xfId="14" applyFont="1" applyFill="1" applyBorder="1">
      <alignment vertical="center"/>
    </xf>
    <xf numFmtId="0" fontId="48" fillId="6" borderId="0" xfId="14" applyFont="1" applyFill="1" applyBorder="1" applyAlignment="1">
      <alignment vertical="center"/>
    </xf>
    <xf numFmtId="0" fontId="48" fillId="6" borderId="0" xfId="14" applyFont="1" applyFill="1" applyBorder="1" applyAlignment="1">
      <alignment vertical="center" shrinkToFit="1"/>
    </xf>
    <xf numFmtId="0" fontId="6" fillId="6" borderId="0" xfId="14" applyFont="1" applyFill="1" applyAlignment="1">
      <alignment vertical="center" wrapText="1"/>
    </xf>
    <xf numFmtId="0" fontId="36" fillId="6" borderId="0" xfId="14" applyFont="1" applyFill="1" applyAlignment="1"/>
    <xf numFmtId="0" fontId="36" fillId="6" borderId="0" xfId="14" applyFont="1" applyFill="1">
      <alignment vertical="center"/>
    </xf>
    <xf numFmtId="0" fontId="36" fillId="6" borderId="0" xfId="14" applyFont="1" applyFill="1" applyAlignment="1">
      <alignment vertical="center" wrapText="1"/>
    </xf>
    <xf numFmtId="0" fontId="36" fillId="6" borderId="0" xfId="14" applyFont="1" applyFill="1" applyAlignment="1">
      <alignment horizontal="justify" vertical="center" wrapText="1"/>
    </xf>
    <xf numFmtId="0" fontId="52" fillId="6" borderId="0" xfId="14" applyFont="1" applyFill="1">
      <alignment vertical="center"/>
    </xf>
    <xf numFmtId="0" fontId="35" fillId="0" borderId="0" xfId="14" applyFont="1">
      <alignment vertical="center"/>
    </xf>
    <xf numFmtId="0" fontId="35" fillId="0" borderId="0" xfId="14" applyFont="1" applyAlignment="1">
      <alignment horizontal="left" vertical="center"/>
    </xf>
    <xf numFmtId="0" fontId="53" fillId="0" borderId="0" xfId="14" applyFont="1" applyAlignment="1">
      <alignment horizontal="left" vertical="center"/>
    </xf>
    <xf numFmtId="0" fontId="47" fillId="0" borderId="0" xfId="14" applyFont="1" applyAlignment="1">
      <alignment horizontal="left" vertical="center"/>
    </xf>
    <xf numFmtId="0" fontId="53" fillId="0" borderId="0" xfId="14" applyFont="1" applyAlignment="1">
      <alignment horizontal="right" vertical="center"/>
    </xf>
    <xf numFmtId="0" fontId="53" fillId="0" borderId="0" xfId="14" applyFont="1" applyFill="1" applyAlignment="1">
      <alignment horizontal="right" vertical="center"/>
    </xf>
    <xf numFmtId="0" fontId="53" fillId="0" borderId="0" xfId="14" applyFont="1" applyFill="1" applyAlignment="1">
      <alignment vertical="center"/>
    </xf>
    <xf numFmtId="0" fontId="53" fillId="0" borderId="0" xfId="14" applyFont="1" applyProtection="1">
      <alignment vertical="center"/>
    </xf>
    <xf numFmtId="0" fontId="53" fillId="0" borderId="0" xfId="14" applyFont="1" applyAlignment="1" applyProtection="1">
      <alignment horizontal="left" vertical="center"/>
    </xf>
    <xf numFmtId="0" fontId="53" fillId="0" borderId="0" xfId="14" applyFont="1" applyAlignment="1" applyProtection="1">
      <alignment horizontal="right" vertical="center"/>
    </xf>
    <xf numFmtId="0" fontId="53" fillId="6" borderId="0" xfId="14" applyFont="1" applyFill="1" applyAlignment="1" applyProtection="1">
      <alignment vertical="center"/>
    </xf>
    <xf numFmtId="0" fontId="53" fillId="6" borderId="0" xfId="14" applyFont="1" applyFill="1" applyProtection="1">
      <alignment vertical="center"/>
    </xf>
    <xf numFmtId="0" fontId="53" fillId="6" borderId="0" xfId="14" applyFont="1" applyFill="1" applyAlignment="1" applyProtection="1">
      <alignment horizontal="center" vertical="center"/>
    </xf>
    <xf numFmtId="0" fontId="53" fillId="0" borderId="0" xfId="14" applyFont="1">
      <alignment vertical="center"/>
    </xf>
    <xf numFmtId="0" fontId="35" fillId="6" borderId="0" xfId="14" quotePrefix="1" applyFont="1" applyFill="1" applyBorder="1" applyAlignment="1">
      <alignment vertical="center"/>
    </xf>
    <xf numFmtId="0" fontId="53" fillId="0" borderId="0" xfId="14" applyFont="1" applyAlignment="1" applyProtection="1">
      <alignment horizontal="center" vertical="center"/>
    </xf>
    <xf numFmtId="0" fontId="35" fillId="0" borderId="0" xfId="14" applyFont="1" applyProtection="1">
      <alignment vertical="center"/>
    </xf>
    <xf numFmtId="0" fontId="35" fillId="0" borderId="0" xfId="14" applyFont="1" applyAlignment="1">
      <alignment horizontal="right" vertical="center"/>
    </xf>
    <xf numFmtId="0" fontId="35" fillId="0" borderId="0" xfId="14" applyFont="1" applyBorder="1" applyProtection="1">
      <alignment vertical="center"/>
    </xf>
    <xf numFmtId="0" fontId="35" fillId="0" borderId="0" xfId="14" applyFont="1" applyBorder="1" applyAlignment="1" applyProtection="1">
      <alignment horizontal="left" vertical="center"/>
    </xf>
    <xf numFmtId="0" fontId="35" fillId="0" borderId="0" xfId="14" applyFont="1" applyBorder="1" applyAlignment="1" applyProtection="1">
      <alignment horizontal="right" vertical="center"/>
    </xf>
    <xf numFmtId="0" fontId="35" fillId="0" borderId="0" xfId="14" applyFont="1" applyBorder="1" applyAlignment="1" applyProtection="1">
      <alignment horizontal="center" vertical="center"/>
    </xf>
    <xf numFmtId="0" fontId="35" fillId="6" borderId="0" xfId="14" applyFont="1" applyFill="1" applyBorder="1" applyAlignment="1" applyProtection="1">
      <alignment vertical="center"/>
    </xf>
    <xf numFmtId="0" fontId="36" fillId="0" borderId="0" xfId="14" applyFont="1" applyProtection="1">
      <alignment vertical="center"/>
    </xf>
    <xf numFmtId="0" fontId="35" fillId="6" borderId="0" xfId="14" applyFont="1" applyFill="1" applyBorder="1" applyAlignment="1" applyProtection="1">
      <alignment horizontal="center" vertical="center"/>
    </xf>
    <xf numFmtId="20" fontId="35" fillId="6" borderId="0" xfId="14" applyNumberFormat="1" applyFont="1" applyFill="1" applyBorder="1" applyAlignment="1" applyProtection="1">
      <alignment vertical="center"/>
    </xf>
    <xf numFmtId="0" fontId="35" fillId="6" borderId="0" xfId="14" applyFont="1" applyFill="1" applyBorder="1" applyAlignment="1" applyProtection="1">
      <alignment horizontal="right" vertical="center"/>
    </xf>
    <xf numFmtId="183" fontId="35" fillId="6" borderId="0" xfId="14" applyNumberFormat="1" applyFont="1" applyFill="1" applyBorder="1" applyAlignment="1" applyProtection="1">
      <alignment vertical="center"/>
    </xf>
    <xf numFmtId="0" fontId="35" fillId="6" borderId="0" xfId="14" applyFont="1" applyFill="1" applyBorder="1" applyAlignment="1" applyProtection="1">
      <alignment horizontal="left" vertical="center"/>
    </xf>
    <xf numFmtId="183" fontId="35" fillId="0" borderId="0" xfId="14" applyNumberFormat="1" applyFont="1" applyBorder="1" applyAlignment="1" applyProtection="1">
      <alignment vertical="center"/>
    </xf>
    <xf numFmtId="0" fontId="53" fillId="0" borderId="0" xfId="14" applyFont="1" applyBorder="1" applyAlignment="1" applyProtection="1">
      <alignment horizontal="center" vertical="center"/>
    </xf>
    <xf numFmtId="20" fontId="35" fillId="0" borderId="0" xfId="14" applyNumberFormat="1" applyFont="1" applyBorder="1" applyAlignment="1" applyProtection="1">
      <alignment vertical="center"/>
    </xf>
    <xf numFmtId="0" fontId="35" fillId="0" borderId="0" xfId="14" applyFont="1" applyBorder="1" applyAlignment="1" applyProtection="1">
      <alignment vertical="center"/>
    </xf>
    <xf numFmtId="0" fontId="36" fillId="0" borderId="0" xfId="14" applyFont="1" applyBorder="1" applyAlignment="1" applyProtection="1">
      <alignment horizontal="left" vertical="center"/>
    </xf>
    <xf numFmtId="0" fontId="35" fillId="6" borderId="0" xfId="14" applyFont="1" applyFill="1" applyBorder="1" applyAlignment="1" applyProtection="1">
      <alignment vertical="center"/>
      <protection locked="0"/>
    </xf>
    <xf numFmtId="0" fontId="35" fillId="6" borderId="0" xfId="14" applyFont="1" applyFill="1" applyBorder="1" applyAlignment="1">
      <alignment horizontal="center" vertical="center"/>
    </xf>
    <xf numFmtId="0" fontId="35" fillId="6" borderId="0" xfId="14" applyFont="1" applyFill="1" applyBorder="1" applyProtection="1">
      <alignment vertical="center"/>
    </xf>
    <xf numFmtId="0" fontId="53" fillId="0" borderId="0" xfId="14" applyFont="1" applyBorder="1" applyAlignment="1" applyProtection="1">
      <alignment vertical="center"/>
    </xf>
    <xf numFmtId="0" fontId="35" fillId="0" borderId="0" xfId="14" applyFont="1" applyAlignment="1" applyProtection="1">
      <alignment horizontal="center" vertical="center"/>
    </xf>
    <xf numFmtId="1" fontId="35" fillId="6" borderId="0" xfId="14" applyNumberFormat="1" applyFont="1" applyFill="1" applyBorder="1" applyAlignment="1" applyProtection="1">
      <alignment vertical="center"/>
    </xf>
    <xf numFmtId="0" fontId="35" fillId="0" borderId="0" xfId="14" applyFont="1" applyAlignment="1">
      <alignment horizontal="center" vertical="center"/>
    </xf>
    <xf numFmtId="0" fontId="35" fillId="0" borderId="0" xfId="14" applyFont="1" applyBorder="1" applyAlignment="1">
      <alignment vertical="center"/>
    </xf>
    <xf numFmtId="0" fontId="36" fillId="0" borderId="0" xfId="14" applyFont="1" applyAlignment="1">
      <alignment horizontal="right" vertical="center"/>
    </xf>
    <xf numFmtId="0" fontId="36" fillId="0" borderId="0" xfId="14" applyFont="1" applyAlignment="1"/>
    <xf numFmtId="0" fontId="53" fillId="6" borderId="0" xfId="14" applyFont="1" applyFill="1" applyBorder="1" applyProtection="1">
      <alignment vertical="center"/>
    </xf>
    <xf numFmtId="0" fontId="36" fillId="0" borderId="0" xfId="14" applyFont="1" applyAlignment="1" applyProtection="1">
      <alignment horizontal="center" vertical="center"/>
    </xf>
    <xf numFmtId="0" fontId="35" fillId="0" borderId="0" xfId="14" applyFont="1" applyBorder="1" applyAlignment="1">
      <alignment horizontal="center" vertical="center"/>
    </xf>
    <xf numFmtId="0" fontId="6" fillId="6" borderId="0" xfId="14" applyFont="1" applyFill="1" applyBorder="1" applyAlignment="1" applyProtection="1">
      <alignment vertical="center"/>
    </xf>
    <xf numFmtId="0" fontId="6" fillId="0" borderId="0" xfId="14" applyFont="1" applyBorder="1" applyAlignment="1" applyProtection="1">
      <alignment vertical="center"/>
    </xf>
    <xf numFmtId="0" fontId="36" fillId="0" borderId="0" xfId="14" applyFont="1" applyAlignment="1">
      <alignment horizontal="left"/>
    </xf>
    <xf numFmtId="0" fontId="6" fillId="0" borderId="0" xfId="14" applyFont="1" applyBorder="1" applyAlignment="1" applyProtection="1">
      <alignment horizontal="left" vertical="center"/>
    </xf>
    <xf numFmtId="0" fontId="35" fillId="0" borderId="0" xfId="14" applyFont="1" applyAlignment="1" applyProtection="1">
      <alignment horizontal="right" vertical="center"/>
    </xf>
    <xf numFmtId="0" fontId="35" fillId="0" borderId="0" xfId="14" applyFont="1" applyBorder="1" applyAlignment="1">
      <alignment horizontal="right" vertical="center"/>
    </xf>
    <xf numFmtId="0" fontId="35" fillId="0" borderId="0" xfId="14" applyFont="1" applyBorder="1" applyAlignment="1">
      <alignment horizontal="left" vertical="center"/>
    </xf>
    <xf numFmtId="0" fontId="35" fillId="0" borderId="0" xfId="14" applyNumberFormat="1" applyFont="1" applyBorder="1" applyAlignment="1" applyProtection="1">
      <alignment horizontal="center" vertical="center"/>
    </xf>
    <xf numFmtId="20" fontId="53" fillId="0" borderId="0" xfId="14" applyNumberFormat="1" applyFont="1" applyBorder="1" applyAlignment="1" applyProtection="1">
      <alignment vertical="center"/>
    </xf>
    <xf numFmtId="0" fontId="53" fillId="0" borderId="0" xfId="14" applyFont="1" applyBorder="1" applyProtection="1">
      <alignment vertical="center"/>
    </xf>
    <xf numFmtId="0" fontId="53" fillId="0" borderId="0" xfId="14" applyFont="1" applyAlignment="1">
      <alignment horizontal="center" vertical="center"/>
    </xf>
    <xf numFmtId="0" fontId="53" fillId="0" borderId="0" xfId="14" applyFont="1" applyBorder="1" applyAlignment="1">
      <alignment vertical="center"/>
    </xf>
    <xf numFmtId="0" fontId="47" fillId="0" borderId="0" xfId="14" applyFont="1" applyAlignment="1">
      <alignment horizontal="right" vertical="center"/>
    </xf>
    <xf numFmtId="0" fontId="53" fillId="0" borderId="0" xfId="14" applyFont="1" applyBorder="1" applyAlignment="1">
      <alignment horizontal="center" vertical="center"/>
    </xf>
    <xf numFmtId="0" fontId="50" fillId="0" borderId="0" xfId="14" applyFont="1" applyAlignment="1"/>
    <xf numFmtId="0" fontId="6" fillId="0" borderId="0" xfId="14" applyFont="1" applyProtection="1">
      <alignment vertical="center"/>
    </xf>
    <xf numFmtId="0" fontId="6" fillId="0" borderId="0" xfId="14" applyFont="1" applyAlignment="1" applyProtection="1">
      <alignment horizontal="left" vertical="center"/>
    </xf>
    <xf numFmtId="0" fontId="6" fillId="0" borderId="0" xfId="14" applyFont="1">
      <alignment vertical="center"/>
    </xf>
    <xf numFmtId="0" fontId="6" fillId="0" borderId="0" xfId="14" applyFont="1" applyAlignment="1">
      <alignment horizontal="right" vertical="center"/>
    </xf>
    <xf numFmtId="0" fontId="35" fillId="0" borderId="107" xfId="14" applyFont="1" applyBorder="1" applyAlignment="1">
      <alignment horizontal="center" vertical="center" wrapText="1"/>
    </xf>
    <xf numFmtId="0" fontId="35" fillId="0" borderId="6" xfId="14" applyFont="1" applyBorder="1" applyAlignment="1">
      <alignment horizontal="center" vertical="center" wrapText="1"/>
    </xf>
    <xf numFmtId="0" fontId="36" fillId="0" borderId="85" xfId="14" applyFont="1" applyBorder="1" applyAlignment="1">
      <alignment horizontal="center" vertical="center"/>
    </xf>
    <xf numFmtId="0" fontId="36" fillId="0" borderId="1" xfId="14" applyFont="1" applyBorder="1" applyAlignment="1">
      <alignment horizontal="center" vertical="center"/>
    </xf>
    <xf numFmtId="0" fontId="36" fillId="0" borderId="86" xfId="14" applyFont="1" applyBorder="1" applyAlignment="1">
      <alignment horizontal="center" vertical="center"/>
    </xf>
    <xf numFmtId="0" fontId="36" fillId="0" borderId="15" xfId="14" applyFont="1" applyBorder="1" applyAlignment="1">
      <alignment horizontal="center" vertical="center"/>
    </xf>
    <xf numFmtId="0" fontId="36" fillId="0" borderId="85" xfId="14" applyFont="1" applyFill="1" applyBorder="1" applyAlignment="1">
      <alignment horizontal="center" vertical="center"/>
    </xf>
    <xf numFmtId="0" fontId="36" fillId="0" borderId="1" xfId="14" applyFont="1" applyFill="1" applyBorder="1" applyAlignment="1">
      <alignment horizontal="center" vertical="center"/>
    </xf>
    <xf numFmtId="0" fontId="36" fillId="0" borderId="86" xfId="14" applyFont="1" applyFill="1" applyBorder="1" applyAlignment="1">
      <alignment horizontal="center" vertical="center"/>
    </xf>
    <xf numFmtId="0" fontId="35" fillId="0" borderId="109" xfId="14" applyFont="1" applyBorder="1" applyAlignment="1">
      <alignment horizontal="center" vertical="center" wrapText="1"/>
    </xf>
    <xf numFmtId="0" fontId="36" fillId="0" borderId="90" xfId="14" applyNumberFormat="1" applyFont="1" applyFill="1" applyBorder="1" applyAlignment="1">
      <alignment horizontal="center" vertical="center" wrapText="1"/>
    </xf>
    <xf numFmtId="0" fontId="36" fillId="0" borderId="91" xfId="14" applyNumberFormat="1" applyFont="1" applyFill="1" applyBorder="1" applyAlignment="1">
      <alignment horizontal="center" vertical="center" wrapText="1"/>
    </xf>
    <xf numFmtId="0" fontId="36" fillId="0" borderId="92" xfId="14" applyNumberFormat="1" applyFont="1" applyFill="1" applyBorder="1" applyAlignment="1">
      <alignment horizontal="center" vertical="center" wrapText="1"/>
    </xf>
    <xf numFmtId="0" fontId="35" fillId="11" borderId="107" xfId="14" applyFont="1" applyFill="1" applyBorder="1" applyAlignment="1" applyProtection="1">
      <alignment horizontal="center" vertical="center" wrapText="1"/>
      <protection locked="0"/>
    </xf>
    <xf numFmtId="185" fontId="35" fillId="11" borderId="124" xfId="14" applyNumberFormat="1" applyFont="1" applyFill="1" applyBorder="1" applyAlignment="1" applyProtection="1">
      <alignment horizontal="center" vertical="center" shrinkToFit="1"/>
      <protection locked="0"/>
    </xf>
    <xf numFmtId="185" fontId="35" fillId="11" borderId="125" xfId="14" applyNumberFormat="1" applyFont="1" applyFill="1" applyBorder="1" applyAlignment="1" applyProtection="1">
      <alignment horizontal="center" vertical="center" shrinkToFit="1"/>
      <protection locked="0"/>
    </xf>
    <xf numFmtId="185" fontId="35" fillId="11" borderId="126" xfId="14" applyNumberFormat="1" applyFont="1" applyFill="1" applyBorder="1" applyAlignment="1" applyProtection="1">
      <alignment horizontal="center" vertical="center" shrinkToFit="1"/>
      <protection locked="0"/>
    </xf>
    <xf numFmtId="0" fontId="35" fillId="11" borderId="6" xfId="14" applyFont="1" applyFill="1" applyBorder="1" applyAlignment="1" applyProtection="1">
      <alignment horizontal="center" vertical="center" wrapText="1"/>
      <protection locked="0"/>
    </xf>
    <xf numFmtId="185" fontId="35" fillId="0" borderId="135" xfId="14" applyNumberFormat="1" applyFont="1" applyBorder="1" applyAlignment="1">
      <alignment horizontal="center" vertical="center" shrinkToFit="1"/>
    </xf>
    <xf numFmtId="185" fontId="35" fillId="0" borderId="136" xfId="14" applyNumberFormat="1" applyFont="1" applyBorder="1" applyAlignment="1">
      <alignment horizontal="center" vertical="center" shrinkToFit="1"/>
    </xf>
    <xf numFmtId="185" fontId="35" fillId="0" borderId="137" xfId="14" applyNumberFormat="1" applyFont="1" applyBorder="1" applyAlignment="1">
      <alignment horizontal="center" vertical="center" shrinkToFit="1"/>
    </xf>
    <xf numFmtId="0" fontId="35" fillId="11" borderId="11" xfId="14" applyFont="1" applyFill="1" applyBorder="1" applyAlignment="1" applyProtection="1">
      <alignment horizontal="center" vertical="center" wrapText="1"/>
      <protection locked="0"/>
    </xf>
    <xf numFmtId="185" fontId="35" fillId="0" borderId="143" xfId="14" applyNumberFormat="1" applyFont="1" applyBorder="1" applyAlignment="1">
      <alignment horizontal="center" vertical="center" shrinkToFit="1"/>
    </xf>
    <xf numFmtId="185" fontId="35" fillId="0" borderId="144" xfId="14" applyNumberFormat="1" applyFont="1" applyBorder="1" applyAlignment="1">
      <alignment horizontal="center" vertical="center" shrinkToFit="1"/>
    </xf>
    <xf numFmtId="185" fontId="35" fillId="0" borderId="145" xfId="14" applyNumberFormat="1" applyFont="1" applyBorder="1" applyAlignment="1">
      <alignment horizontal="center" vertical="center" shrinkToFit="1"/>
    </xf>
    <xf numFmtId="0" fontId="35" fillId="11" borderId="9" xfId="14" applyFont="1" applyFill="1" applyBorder="1" applyAlignment="1" applyProtection="1">
      <alignment horizontal="center" vertical="center" wrapText="1"/>
      <protection locked="0"/>
    </xf>
    <xf numFmtId="0" fontId="35" fillId="11" borderId="8" xfId="14" applyFont="1" applyFill="1" applyBorder="1" applyAlignment="1" applyProtection="1">
      <alignment horizontal="center" vertical="center" wrapText="1"/>
      <protection locked="0"/>
    </xf>
    <xf numFmtId="0" fontId="35" fillId="11" borderId="10" xfId="14" applyFont="1" applyFill="1" applyBorder="1" applyAlignment="1" applyProtection="1">
      <alignment horizontal="center" vertical="center" wrapText="1"/>
      <protection locked="0"/>
    </xf>
    <xf numFmtId="0" fontId="6" fillId="6" borderId="16" xfId="14" applyFont="1" applyFill="1" applyBorder="1">
      <alignment vertical="center"/>
    </xf>
    <xf numFmtId="0" fontId="55" fillId="6" borderId="17" xfId="14" applyFont="1" applyFill="1" applyBorder="1" applyAlignment="1">
      <alignment horizontal="center" vertical="center"/>
    </xf>
    <xf numFmtId="0" fontId="6" fillId="6" borderId="17" xfId="14" applyFont="1" applyFill="1" applyBorder="1" applyAlignment="1">
      <alignment horizontal="center" vertical="center" wrapText="1"/>
    </xf>
    <xf numFmtId="0" fontId="6" fillId="6" borderId="17" xfId="14" applyFont="1" applyFill="1" applyBorder="1" applyAlignment="1">
      <alignment horizontal="center" vertical="center" shrinkToFit="1"/>
    </xf>
    <xf numFmtId="0" fontId="54" fillId="6" borderId="17" xfId="14" applyFont="1" applyFill="1" applyBorder="1" applyAlignment="1">
      <alignment horizontal="center" vertical="center" wrapText="1"/>
    </xf>
    <xf numFmtId="185" fontId="6" fillId="6" borderId="17" xfId="14" applyNumberFormat="1" applyFont="1" applyFill="1" applyBorder="1" applyAlignment="1">
      <alignment horizontal="center" vertical="center" shrinkToFit="1"/>
    </xf>
    <xf numFmtId="185" fontId="6" fillId="6" borderId="17" xfId="14" applyNumberFormat="1" applyFont="1" applyFill="1" applyBorder="1" applyAlignment="1">
      <alignment horizontal="center" vertical="center" wrapText="1"/>
    </xf>
    <xf numFmtId="0" fontId="6" fillId="6" borderId="18" xfId="14" applyFont="1" applyFill="1" applyBorder="1" applyAlignment="1">
      <alignment horizontal="center" vertical="center" wrapText="1"/>
    </xf>
    <xf numFmtId="0" fontId="6" fillId="0" borderId="80" xfId="14" applyFont="1" applyBorder="1">
      <alignment vertical="center"/>
    </xf>
    <xf numFmtId="0" fontId="6" fillId="0" borderId="81" xfId="14" applyFont="1" applyFill="1" applyBorder="1" applyAlignment="1">
      <alignment vertical="center" wrapText="1"/>
    </xf>
    <xf numFmtId="185" fontId="36" fillId="6" borderId="67" xfId="14" applyNumberFormat="1" applyFont="1" applyFill="1" applyBorder="1" applyAlignment="1">
      <alignment horizontal="center" vertical="center" shrinkToFit="1"/>
    </xf>
    <xf numFmtId="185" fontId="36" fillId="6" borderId="23" xfId="14" applyNumberFormat="1" applyFont="1" applyFill="1" applyBorder="1" applyAlignment="1">
      <alignment horizontal="center" vertical="center" shrinkToFit="1"/>
    </xf>
    <xf numFmtId="185" fontId="36" fillId="6" borderId="162" xfId="14" applyNumberFormat="1" applyFont="1" applyFill="1" applyBorder="1" applyAlignment="1">
      <alignment horizontal="center" vertical="center" shrinkToFit="1"/>
    </xf>
    <xf numFmtId="0" fontId="6" fillId="0" borderId="122" xfId="14" applyFont="1" applyBorder="1">
      <alignment vertical="center"/>
    </xf>
    <xf numFmtId="0" fontId="6" fillId="0" borderId="14" xfId="14" applyFont="1" applyFill="1" applyBorder="1" applyAlignment="1">
      <alignment vertical="center" wrapText="1"/>
    </xf>
    <xf numFmtId="185" fontId="36" fillId="6" borderId="85" xfId="14" applyNumberFormat="1" applyFont="1" applyFill="1" applyBorder="1" applyAlignment="1">
      <alignment horizontal="center" vertical="center" shrinkToFit="1"/>
    </xf>
    <xf numFmtId="185" fontId="36" fillId="6" borderId="1" xfId="14" applyNumberFormat="1" applyFont="1" applyFill="1" applyBorder="1" applyAlignment="1">
      <alignment horizontal="center" vertical="center" shrinkToFit="1"/>
    </xf>
    <xf numFmtId="185" fontId="36" fillId="6" borderId="86" xfId="14" applyNumberFormat="1" applyFont="1" applyFill="1" applyBorder="1" applyAlignment="1">
      <alignment horizontal="center" vertical="center" shrinkToFit="1"/>
    </xf>
    <xf numFmtId="185" fontId="36" fillId="10" borderId="85" xfId="14" applyNumberFormat="1" applyFont="1" applyFill="1" applyBorder="1" applyAlignment="1" applyProtection="1">
      <alignment horizontal="center" vertical="center" shrinkToFit="1"/>
      <protection locked="0"/>
    </xf>
    <xf numFmtId="185" fontId="36" fillId="10" borderId="1" xfId="14" applyNumberFormat="1" applyFont="1" applyFill="1" applyBorder="1" applyAlignment="1" applyProtection="1">
      <alignment horizontal="center" vertical="center" shrinkToFit="1"/>
      <protection locked="0"/>
    </xf>
    <xf numFmtId="185" fontId="36" fillId="10" borderId="86" xfId="14" applyNumberFormat="1" applyFont="1" applyFill="1" applyBorder="1" applyAlignment="1" applyProtection="1">
      <alignment horizontal="center" vertical="center" shrinkToFit="1"/>
      <protection locked="0"/>
    </xf>
    <xf numFmtId="0" fontId="6" fillId="0" borderId="172" xfId="14" applyFont="1" applyBorder="1">
      <alignment vertical="center"/>
    </xf>
    <xf numFmtId="0" fontId="6" fillId="0" borderId="173" xfId="14" applyFont="1" applyFill="1" applyBorder="1" applyAlignment="1">
      <alignment vertical="center" wrapText="1"/>
    </xf>
    <xf numFmtId="185" fontId="36" fillId="0" borderId="85" xfId="14" applyNumberFormat="1" applyFont="1" applyFill="1" applyBorder="1" applyAlignment="1">
      <alignment horizontal="center" vertical="center" shrinkToFit="1"/>
    </xf>
    <xf numFmtId="185" fontId="36" fillId="0" borderId="1" xfId="14" applyNumberFormat="1" applyFont="1" applyFill="1" applyBorder="1" applyAlignment="1">
      <alignment horizontal="center" vertical="center" shrinkToFit="1"/>
    </xf>
    <xf numFmtId="185" fontId="36" fillId="0" borderId="86" xfId="14" applyNumberFormat="1" applyFont="1" applyFill="1" applyBorder="1" applyAlignment="1">
      <alignment horizontal="center" vertical="center" shrinkToFit="1"/>
    </xf>
    <xf numFmtId="185" fontId="36" fillId="6" borderId="94" xfId="14" applyNumberFormat="1" applyFont="1" applyFill="1" applyBorder="1" applyAlignment="1" applyProtection="1">
      <alignment horizontal="center" vertical="center" shrinkToFit="1"/>
    </xf>
    <xf numFmtId="185" fontId="36" fillId="6" borderId="95" xfId="14" applyNumberFormat="1" applyFont="1" applyFill="1" applyBorder="1" applyAlignment="1" applyProtection="1">
      <alignment horizontal="center" vertical="center" shrinkToFit="1"/>
    </xf>
    <xf numFmtId="185" fontId="36" fillId="6" borderId="96" xfId="14" applyNumberFormat="1" applyFont="1" applyFill="1" applyBorder="1" applyAlignment="1" applyProtection="1">
      <alignment horizontal="center" vertical="center" shrinkToFit="1"/>
    </xf>
    <xf numFmtId="185" fontId="36" fillId="6" borderId="99" xfId="14" applyNumberFormat="1" applyFont="1" applyFill="1" applyBorder="1" applyAlignment="1" applyProtection="1">
      <alignment horizontal="center" vertical="center" shrinkToFit="1"/>
    </xf>
    <xf numFmtId="185" fontId="36" fillId="6" borderId="85" xfId="14" applyNumberFormat="1" applyFont="1" applyFill="1" applyBorder="1" applyAlignment="1" applyProtection="1">
      <alignment horizontal="center" vertical="center" shrinkToFit="1"/>
    </xf>
    <xf numFmtId="185" fontId="36" fillId="6" borderId="1" xfId="14" applyNumberFormat="1" applyFont="1" applyFill="1" applyBorder="1" applyAlignment="1" applyProtection="1">
      <alignment horizontal="center" vertical="center" shrinkToFit="1"/>
    </xf>
    <xf numFmtId="185" fontId="36" fillId="6" borderId="86" xfId="14" applyNumberFormat="1" applyFont="1" applyFill="1" applyBorder="1" applyAlignment="1" applyProtection="1">
      <alignment horizontal="center" vertical="center" shrinkToFit="1"/>
    </xf>
    <xf numFmtId="185" fontId="36" fillId="6" borderId="15" xfId="14" applyNumberFormat="1" applyFont="1" applyFill="1" applyBorder="1" applyAlignment="1" applyProtection="1">
      <alignment horizontal="center" vertical="center" shrinkToFit="1"/>
    </xf>
    <xf numFmtId="185" fontId="36" fillId="6" borderId="90" xfId="14" applyNumberFormat="1" applyFont="1" applyFill="1" applyBorder="1" applyAlignment="1" applyProtection="1">
      <alignment horizontal="center" vertical="center" shrinkToFit="1"/>
    </xf>
    <xf numFmtId="185" fontId="36" fillId="6" borderId="91" xfId="14" applyNumberFormat="1" applyFont="1" applyFill="1" applyBorder="1" applyAlignment="1" applyProtection="1">
      <alignment horizontal="center" vertical="center" shrinkToFit="1"/>
    </xf>
    <xf numFmtId="185" fontId="36" fillId="6" borderId="92" xfId="14" applyNumberFormat="1" applyFont="1" applyFill="1" applyBorder="1" applyAlignment="1" applyProtection="1">
      <alignment horizontal="center" vertical="center" shrinkToFit="1"/>
    </xf>
    <xf numFmtId="185" fontId="36" fillId="6" borderId="102" xfId="14" applyNumberFormat="1" applyFont="1" applyFill="1" applyBorder="1" applyAlignment="1" applyProtection="1">
      <alignment horizontal="center" vertical="center" shrinkToFit="1"/>
    </xf>
    <xf numFmtId="0" fontId="50" fillId="0" borderId="0" xfId="14" applyFont="1">
      <alignment vertical="center"/>
    </xf>
    <xf numFmtId="0" fontId="6" fillId="0" borderId="0" xfId="14" applyFont="1" applyAlignment="1">
      <alignment vertical="center" shrinkToFit="1"/>
    </xf>
    <xf numFmtId="0" fontId="4" fillId="0" borderId="0" xfId="14" applyFont="1" applyAlignment="1">
      <alignment vertical="center" shrinkToFit="1"/>
    </xf>
    <xf numFmtId="0" fontId="6" fillId="0" borderId="0" xfId="14" applyFont="1" applyAlignment="1">
      <alignment horizontal="left" vertical="center"/>
    </xf>
    <xf numFmtId="0" fontId="6" fillId="0" borderId="0" xfId="14" applyFont="1" applyFill="1">
      <alignment vertical="center"/>
    </xf>
    <xf numFmtId="0" fontId="6" fillId="0" borderId="0" xfId="14" applyFont="1" applyFill="1" applyAlignment="1">
      <alignment vertical="center" wrapText="1"/>
    </xf>
    <xf numFmtId="0" fontId="6" fillId="0" borderId="0" xfId="14" applyFont="1" applyAlignment="1">
      <alignment vertical="center" wrapText="1"/>
    </xf>
    <xf numFmtId="0" fontId="6" fillId="0" borderId="0" xfId="14" applyFont="1" applyFill="1" applyBorder="1">
      <alignment vertical="center"/>
    </xf>
    <xf numFmtId="0" fontId="6" fillId="0" borderId="0" xfId="14" applyFont="1" applyBorder="1">
      <alignment vertical="center"/>
    </xf>
    <xf numFmtId="0" fontId="36" fillId="0" borderId="0" xfId="14" applyFont="1" applyFill="1" applyAlignment="1"/>
    <xf numFmtId="0" fontId="36" fillId="0" borderId="0" xfId="14" applyFont="1" applyFill="1" applyAlignment="1">
      <alignment vertical="center"/>
    </xf>
    <xf numFmtId="0" fontId="36" fillId="0" borderId="0" xfId="14" applyFont="1" applyFill="1" applyBorder="1" applyAlignment="1">
      <alignment vertical="center" wrapText="1"/>
    </xf>
    <xf numFmtId="0" fontId="36" fillId="0" borderId="0" xfId="14" applyFont="1" applyFill="1" applyBorder="1" applyAlignment="1">
      <alignment horizontal="justify" vertical="center" wrapText="1"/>
    </xf>
    <xf numFmtId="0" fontId="6" fillId="0" borderId="0" xfId="14" applyFont="1" applyFill="1" applyAlignment="1">
      <alignment vertical="center" textRotation="90"/>
    </xf>
    <xf numFmtId="0" fontId="6" fillId="0" borderId="0" xfId="14" applyFont="1" applyFill="1" applyAlignment="1">
      <alignment horizontal="left" vertical="center"/>
    </xf>
    <xf numFmtId="0" fontId="35" fillId="11" borderId="124" xfId="14" applyFont="1" applyFill="1" applyBorder="1" applyAlignment="1" applyProtection="1">
      <alignment horizontal="center" vertical="center" shrinkToFit="1"/>
      <protection locked="0"/>
    </xf>
    <xf numFmtId="0" fontId="35" fillId="11" borderId="125" xfId="14" applyFont="1" applyFill="1" applyBorder="1" applyAlignment="1" applyProtection="1">
      <alignment horizontal="center" vertical="center" shrinkToFit="1"/>
      <protection locked="0"/>
    </xf>
    <xf numFmtId="0" fontId="35" fillId="11" borderId="126" xfId="14" applyFont="1" applyFill="1" applyBorder="1" applyAlignment="1" applyProtection="1">
      <alignment horizontal="center" vertical="center" shrinkToFit="1"/>
      <protection locked="0"/>
    </xf>
    <xf numFmtId="0" fontId="35" fillId="11" borderId="109" xfId="14" applyFont="1" applyFill="1" applyBorder="1" applyAlignment="1" applyProtection="1">
      <alignment horizontal="center" vertical="center" wrapText="1"/>
      <protection locked="0"/>
    </xf>
    <xf numFmtId="1" fontId="6" fillId="6" borderId="17" xfId="14" applyNumberFormat="1" applyFont="1" applyFill="1" applyBorder="1" applyAlignment="1">
      <alignment horizontal="center" vertical="center" wrapText="1"/>
    </xf>
    <xf numFmtId="0" fontId="56" fillId="6" borderId="0" xfId="14" applyFont="1" applyFill="1" applyAlignment="1" applyProtection="1">
      <alignment horizontal="left" vertical="center"/>
    </xf>
    <xf numFmtId="0" fontId="57" fillId="6" borderId="0" xfId="14" applyFont="1" applyFill="1" applyAlignment="1" applyProtection="1">
      <alignment horizontal="center" vertical="center"/>
    </xf>
    <xf numFmtId="0" fontId="57" fillId="6" borderId="0" xfId="14" applyFont="1" applyFill="1" applyProtection="1">
      <alignment vertical="center"/>
    </xf>
    <xf numFmtId="0" fontId="57" fillId="6" borderId="0" xfId="14" applyFont="1" applyFill="1" applyAlignment="1" applyProtection="1">
      <alignment horizontal="left" vertical="center"/>
    </xf>
    <xf numFmtId="0" fontId="58" fillId="6" borderId="0" xfId="14" applyFont="1" applyFill="1" applyProtection="1">
      <alignment vertical="center"/>
    </xf>
    <xf numFmtId="0" fontId="58" fillId="6" borderId="0" xfId="14" applyFont="1" applyFill="1" applyAlignment="1" applyProtection="1">
      <alignment horizontal="left" vertical="center"/>
    </xf>
    <xf numFmtId="0" fontId="57" fillId="10" borderId="1" xfId="14" applyFont="1" applyFill="1" applyBorder="1" applyAlignment="1" applyProtection="1">
      <alignment horizontal="center" vertical="center"/>
      <protection locked="0"/>
    </xf>
    <xf numFmtId="20" fontId="57" fillId="10" borderId="1" xfId="14" applyNumberFormat="1" applyFont="1" applyFill="1" applyBorder="1" applyAlignment="1" applyProtection="1">
      <alignment horizontal="center" vertical="center"/>
      <protection locked="0"/>
    </xf>
    <xf numFmtId="0" fontId="57" fillId="6" borderId="1" xfId="14" applyFont="1" applyFill="1" applyBorder="1" applyAlignment="1" applyProtection="1">
      <alignment horizontal="center" vertical="center"/>
    </xf>
    <xf numFmtId="186" fontId="57" fillId="6" borderId="1" xfId="14" applyNumberFormat="1" applyFont="1" applyFill="1" applyBorder="1" applyAlignment="1" applyProtection="1">
      <alignment horizontal="center" vertical="center"/>
    </xf>
    <xf numFmtId="0" fontId="57" fillId="6" borderId="1" xfId="14" applyNumberFormat="1" applyFont="1" applyFill="1" applyBorder="1" applyAlignment="1" applyProtection="1">
      <alignment horizontal="center" vertical="center"/>
    </xf>
    <xf numFmtId="0" fontId="57" fillId="10" borderId="1" xfId="14" applyFont="1" applyFill="1" applyBorder="1" applyAlignment="1" applyProtection="1">
      <alignment horizontal="left" vertical="center"/>
      <protection locked="0"/>
    </xf>
    <xf numFmtId="0" fontId="57" fillId="6" borderId="1" xfId="15" applyNumberFormat="1" applyFont="1" applyFill="1" applyBorder="1" applyAlignment="1" applyProtection="1">
      <alignment horizontal="center" vertical="center"/>
    </xf>
    <xf numFmtId="20" fontId="57" fillId="6" borderId="1" xfId="14" applyNumberFormat="1" applyFont="1" applyFill="1" applyBorder="1" applyAlignment="1" applyProtection="1">
      <alignment horizontal="center" vertical="center"/>
    </xf>
    <xf numFmtId="0" fontId="59" fillId="6" borderId="0" xfId="14" applyFont="1" applyFill="1" applyAlignment="1" applyProtection="1">
      <alignment horizontal="left" vertical="center"/>
    </xf>
    <xf numFmtId="0" fontId="57" fillId="6" borderId="0" xfId="14" applyFont="1" applyFill="1" applyAlignment="1" applyProtection="1">
      <alignment vertical="center"/>
    </xf>
    <xf numFmtId="0" fontId="60" fillId="6" borderId="0" xfId="14" applyFont="1" applyFill="1" applyBorder="1">
      <alignment vertical="center"/>
    </xf>
    <xf numFmtId="0" fontId="35" fillId="6" borderId="0" xfId="14" applyFont="1" applyFill="1" applyBorder="1">
      <alignment vertical="center"/>
    </xf>
    <xf numFmtId="0" fontId="61" fillId="6" borderId="0" xfId="14" applyFont="1" applyFill="1">
      <alignment vertical="center"/>
    </xf>
    <xf numFmtId="0" fontId="35" fillId="6" borderId="1" xfId="14" applyFont="1" applyFill="1" applyBorder="1" applyAlignment="1">
      <alignment horizontal="center" vertical="center"/>
    </xf>
    <xf numFmtId="0" fontId="35" fillId="6" borderId="1" xfId="14" applyFont="1" applyFill="1" applyBorder="1">
      <alignment vertical="center"/>
    </xf>
    <xf numFmtId="0" fontId="61" fillId="6" borderId="97" xfId="14" applyFont="1" applyFill="1" applyBorder="1" applyAlignment="1">
      <alignment horizontal="center" vertical="center"/>
    </xf>
    <xf numFmtId="0" fontId="64" fillId="6" borderId="77" xfId="14" applyFont="1" applyFill="1" applyBorder="1" applyAlignment="1">
      <alignment horizontal="center" vertical="center"/>
    </xf>
    <xf numFmtId="0" fontId="64" fillId="6" borderId="101" xfId="14" applyFont="1" applyFill="1" applyBorder="1" applyAlignment="1">
      <alignment horizontal="center" vertical="center"/>
    </xf>
    <xf numFmtId="0" fontId="64" fillId="6" borderId="78" xfId="14" applyFont="1" applyFill="1" applyBorder="1" applyAlignment="1">
      <alignment horizontal="center" vertical="center"/>
    </xf>
    <xf numFmtId="0" fontId="64" fillId="6" borderId="103" xfId="14" applyFont="1" applyFill="1" applyBorder="1" applyAlignment="1">
      <alignment horizontal="center" vertical="center"/>
    </xf>
    <xf numFmtId="0" fontId="64" fillId="6" borderId="94" xfId="14" applyFont="1" applyFill="1" applyBorder="1">
      <alignment vertical="center"/>
    </xf>
    <xf numFmtId="0" fontId="64" fillId="6" borderId="95" xfId="14" applyFont="1" applyFill="1" applyBorder="1">
      <alignment vertical="center"/>
    </xf>
    <xf numFmtId="0" fontId="64" fillId="6" borderId="100" xfId="14" applyFont="1" applyFill="1" applyBorder="1">
      <alignment vertical="center"/>
    </xf>
    <xf numFmtId="0" fontId="64" fillId="6" borderId="96" xfId="14" applyFont="1" applyFill="1" applyBorder="1">
      <alignment vertical="center"/>
    </xf>
    <xf numFmtId="0" fontId="64" fillId="6" borderId="85" xfId="14" applyFont="1" applyFill="1" applyBorder="1">
      <alignment vertical="center"/>
    </xf>
    <xf numFmtId="0" fontId="64" fillId="6" borderId="1" xfId="14" applyFont="1" applyFill="1" applyBorder="1">
      <alignment vertical="center"/>
    </xf>
    <xf numFmtId="0" fontId="64" fillId="6" borderId="13" xfId="14" applyFont="1" applyFill="1" applyBorder="1">
      <alignment vertical="center"/>
    </xf>
    <xf numFmtId="0" fontId="64" fillId="6" borderId="86" xfId="14" applyFont="1" applyFill="1" applyBorder="1">
      <alignment vertical="center"/>
    </xf>
    <xf numFmtId="0" fontId="64" fillId="6" borderId="90" xfId="14" applyFont="1" applyFill="1" applyBorder="1">
      <alignment vertical="center"/>
    </xf>
    <xf numFmtId="0" fontId="64" fillId="6" borderId="91" xfId="14" applyFont="1" applyFill="1" applyBorder="1">
      <alignment vertical="center"/>
    </xf>
    <xf numFmtId="0" fontId="64" fillId="6" borderId="92" xfId="14" applyFont="1" applyFill="1" applyBorder="1">
      <alignment vertical="center"/>
    </xf>
    <xf numFmtId="0" fontId="4" fillId="0" borderId="1" xfId="10" applyFont="1" applyFill="1" applyBorder="1" applyAlignment="1">
      <alignment horizontal="center" vertical="center"/>
    </xf>
    <xf numFmtId="0" fontId="4" fillId="0" borderId="14" xfId="10" applyFont="1" applyFill="1" applyBorder="1" applyAlignment="1">
      <alignment horizontal="left" vertical="center"/>
    </xf>
    <xf numFmtId="0" fontId="4" fillId="0" borderId="15" xfId="10" applyFont="1" applyFill="1" applyBorder="1" applyAlignment="1">
      <alignment horizontal="left" vertical="center"/>
    </xf>
    <xf numFmtId="0" fontId="4" fillId="0" borderId="3" xfId="10" applyFont="1" applyFill="1" applyBorder="1" applyAlignment="1">
      <alignment horizontal="left" vertical="center" wrapText="1"/>
    </xf>
    <xf numFmtId="0" fontId="4" fillId="0" borderId="4" xfId="10" applyFont="1" applyFill="1" applyBorder="1" applyAlignment="1">
      <alignment horizontal="left" vertical="center" wrapText="1"/>
    </xf>
    <xf numFmtId="0" fontId="4" fillId="0" borderId="13" xfId="10" applyFont="1" applyFill="1" applyBorder="1" applyAlignment="1">
      <alignment horizontal="center" vertical="center"/>
    </xf>
    <xf numFmtId="0" fontId="4" fillId="0" borderId="14" xfId="10" applyFont="1" applyFill="1" applyBorder="1" applyAlignment="1">
      <alignment horizontal="center" vertical="center"/>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xf>
    <xf numFmtId="0" fontId="4" fillId="0" borderId="4" xfId="10" applyFont="1" applyFill="1" applyBorder="1" applyAlignment="1">
      <alignment horizontal="left" vertical="center"/>
    </xf>
    <xf numFmtId="0" fontId="4" fillId="0" borderId="1" xfId="10" applyFont="1" applyFill="1" applyBorder="1" applyAlignment="1">
      <alignment horizontal="center" vertical="center"/>
    </xf>
    <xf numFmtId="0" fontId="4" fillId="0" borderId="14" xfId="10" applyFont="1" applyFill="1" applyBorder="1" applyAlignment="1">
      <alignment horizontal="left" vertical="center"/>
    </xf>
    <xf numFmtId="0" fontId="4" fillId="0" borderId="15" xfId="10" applyFont="1" applyFill="1" applyBorder="1" applyAlignment="1">
      <alignment horizontal="left" vertical="center"/>
    </xf>
    <xf numFmtId="0" fontId="4" fillId="0" borderId="13" xfId="10" applyFont="1" applyFill="1" applyBorder="1" applyAlignment="1">
      <alignment horizontal="center" vertical="center"/>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xf>
    <xf numFmtId="0" fontId="4" fillId="0" borderId="4" xfId="10" applyFont="1" applyFill="1" applyBorder="1" applyAlignment="1">
      <alignment horizontal="left" vertical="center"/>
    </xf>
    <xf numFmtId="0" fontId="4" fillId="0" borderId="0" xfId="10" applyFont="1" applyFill="1" applyAlignment="1">
      <alignment horizontal="right" vertical="center"/>
    </xf>
    <xf numFmtId="0" fontId="27" fillId="0" borderId="14" xfId="10" applyFont="1" applyFill="1" applyBorder="1" applyAlignment="1">
      <alignment vertical="center"/>
    </xf>
    <xf numFmtId="0" fontId="27" fillId="0" borderId="15" xfId="10" applyFont="1" applyFill="1" applyBorder="1" applyAlignment="1">
      <alignment vertical="center"/>
    </xf>
    <xf numFmtId="0" fontId="4" fillId="0" borderId="0" xfId="10" applyFont="1" applyFill="1" applyAlignment="1"/>
    <xf numFmtId="0" fontId="4" fillId="0" borderId="3" xfId="10" applyFont="1" applyFill="1" applyBorder="1" applyAlignment="1">
      <alignment vertical="center"/>
    </xf>
    <xf numFmtId="0" fontId="27" fillId="0" borderId="3" xfId="10" applyFont="1" applyFill="1" applyBorder="1" applyAlignment="1">
      <alignment vertical="center"/>
    </xf>
    <xf numFmtId="0" fontId="27" fillId="0" borderId="4" xfId="10" applyFont="1" applyFill="1" applyBorder="1" applyAlignment="1">
      <alignment vertical="center"/>
    </xf>
    <xf numFmtId="0" fontId="4" fillId="0" borderId="7" xfId="10" applyFont="1" applyFill="1" applyBorder="1" applyAlignment="1">
      <alignment horizontal="left" vertical="center"/>
    </xf>
    <xf numFmtId="0" fontId="4" fillId="0" borderId="12" xfId="10" applyFont="1" applyFill="1" applyBorder="1" applyAlignment="1">
      <alignment horizontal="left" vertical="center"/>
    </xf>
    <xf numFmtId="0" fontId="4" fillId="0" borderId="8" xfId="10" applyFont="1" applyFill="1" applyBorder="1" applyAlignment="1">
      <alignment horizontal="left" vertical="center"/>
    </xf>
    <xf numFmtId="0" fontId="4" fillId="0" borderId="7" xfId="10" applyFont="1" applyFill="1" applyBorder="1" applyAlignment="1">
      <alignment horizontal="center" vertical="center"/>
    </xf>
    <xf numFmtId="0" fontId="4" fillId="0" borderId="12" xfId="10" applyFont="1" applyFill="1" applyBorder="1" applyAlignment="1">
      <alignment vertical="center"/>
    </xf>
    <xf numFmtId="0" fontId="27" fillId="0" borderId="12" xfId="10" applyFont="1" applyFill="1" applyBorder="1" applyAlignment="1">
      <alignment vertical="center"/>
    </xf>
    <xf numFmtId="0" fontId="27" fillId="0" borderId="8" xfId="10" applyFont="1" applyFill="1" applyBorder="1" applyAlignment="1">
      <alignment vertical="center"/>
    </xf>
    <xf numFmtId="182" fontId="4" fillId="0" borderId="5" xfId="10" applyNumberFormat="1" applyFont="1" applyFill="1" applyBorder="1" applyAlignment="1">
      <alignment horizontal="center" vertical="center"/>
    </xf>
    <xf numFmtId="0" fontId="4" fillId="0" borderId="6" xfId="10" applyFont="1" applyFill="1" applyBorder="1" applyAlignment="1">
      <alignment vertical="center"/>
    </xf>
    <xf numFmtId="0" fontId="4" fillId="0" borderId="14" xfId="10" applyFont="1" applyFill="1" applyBorder="1" applyAlignment="1">
      <alignment vertical="center"/>
    </xf>
    <xf numFmtId="0" fontId="4" fillId="0" borderId="5" xfId="10" applyFont="1" applyFill="1" applyBorder="1" applyAlignment="1">
      <alignment vertical="center"/>
    </xf>
    <xf numFmtId="0" fontId="27" fillId="0" borderId="14" xfId="10" applyFont="1" applyFill="1" applyBorder="1" applyAlignment="1">
      <alignment horizontal="left" vertical="center"/>
    </xf>
    <xf numFmtId="182" fontId="4" fillId="0" borderId="0" xfId="10" applyNumberFormat="1" applyFont="1" applyFill="1" applyBorder="1" applyAlignment="1">
      <alignment vertical="center"/>
    </xf>
    <xf numFmtId="182" fontId="4" fillId="0" borderId="12" xfId="10" applyNumberFormat="1" applyFont="1" applyFill="1" applyBorder="1" applyAlignment="1">
      <alignment vertical="center"/>
    </xf>
    <xf numFmtId="0" fontId="4" fillId="0" borderId="8" xfId="10" applyFont="1" applyFill="1" applyBorder="1" applyAlignment="1">
      <alignment vertical="center"/>
    </xf>
    <xf numFmtId="0" fontId="4" fillId="0" borderId="0" xfId="10" applyFont="1" applyFill="1" applyBorder="1" applyAlignment="1">
      <alignment horizontal="center" vertical="center" wrapText="1"/>
    </xf>
    <xf numFmtId="0" fontId="4" fillId="0" borderId="4" xfId="10" applyFont="1" applyFill="1" applyBorder="1" applyAlignment="1">
      <alignment vertical="center"/>
    </xf>
    <xf numFmtId="0" fontId="65" fillId="0" borderId="6" xfId="10" applyFont="1" applyFill="1" applyBorder="1" applyAlignment="1">
      <alignment vertical="center" shrinkToFit="1"/>
    </xf>
    <xf numFmtId="0" fontId="27" fillId="0" borderId="7" xfId="10" applyFont="1" applyFill="1" applyBorder="1" applyAlignment="1">
      <alignment horizontal="left" vertical="center"/>
    </xf>
    <xf numFmtId="0" fontId="39" fillId="0" borderId="0" xfId="10" applyFont="1" applyFill="1" applyBorder="1" applyAlignment="1">
      <alignment vertical="top"/>
    </xf>
    <xf numFmtId="0" fontId="4" fillId="0" borderId="0" xfId="10" applyFont="1" applyFill="1" applyBorder="1" applyAlignment="1">
      <alignment vertical="center" wrapText="1"/>
    </xf>
    <xf numFmtId="0" fontId="4" fillId="0" borderId="0" xfId="10" applyFont="1" applyFill="1" applyBorder="1" applyAlignment="1">
      <alignment horizontal="left"/>
    </xf>
    <xf numFmtId="0" fontId="4" fillId="0" borderId="0" xfId="10" applyFont="1" applyFill="1" applyAlignment="1">
      <alignment horizontal="left"/>
    </xf>
    <xf numFmtId="0" fontId="4" fillId="0" borderId="0" xfId="10" applyFont="1" applyFill="1" applyAlignment="1">
      <alignment horizontal="center"/>
    </xf>
    <xf numFmtId="0" fontId="4" fillId="0" borderId="119" xfId="10" applyFont="1" applyFill="1" applyBorder="1" applyAlignment="1"/>
    <xf numFmtId="0" fontId="4" fillId="13" borderId="0" xfId="10" applyFont="1" applyFill="1" applyBorder="1" applyAlignment="1">
      <alignment horizontal="center" vertical="center"/>
    </xf>
    <xf numFmtId="0" fontId="4" fillId="13" borderId="3" xfId="10" applyFont="1" applyFill="1" applyBorder="1" applyAlignment="1">
      <alignment horizontal="left" vertical="center"/>
    </xf>
    <xf numFmtId="0" fontId="4" fillId="13" borderId="3" xfId="10" applyFont="1" applyFill="1" applyBorder="1" applyAlignment="1">
      <alignment vertical="center"/>
    </xf>
    <xf numFmtId="0" fontId="27" fillId="13" borderId="3" xfId="10" applyFont="1" applyFill="1" applyBorder="1" applyAlignment="1">
      <alignment vertical="center"/>
    </xf>
    <xf numFmtId="0" fontId="27" fillId="13" borderId="4" xfId="10" applyFont="1" applyFill="1" applyBorder="1" applyAlignment="1">
      <alignment vertical="center"/>
    </xf>
    <xf numFmtId="0" fontId="4" fillId="13" borderId="12" xfId="10" applyFont="1" applyFill="1" applyBorder="1" applyAlignment="1">
      <alignment horizontal="left" vertical="center"/>
    </xf>
    <xf numFmtId="0" fontId="4" fillId="13" borderId="12" xfId="10" applyFont="1" applyFill="1" applyBorder="1" applyAlignment="1">
      <alignment vertical="center"/>
    </xf>
    <xf numFmtId="0" fontId="27" fillId="13" borderId="12" xfId="10" applyFont="1" applyFill="1" applyBorder="1" applyAlignment="1">
      <alignment vertical="center"/>
    </xf>
    <xf numFmtId="0" fontId="27" fillId="13" borderId="8" xfId="10" applyFont="1" applyFill="1" applyBorder="1" applyAlignment="1">
      <alignment vertical="center"/>
    </xf>
    <xf numFmtId="0" fontId="4" fillId="13" borderId="7" xfId="10" applyFont="1" applyFill="1" applyBorder="1" applyAlignment="1">
      <alignment horizontal="center" vertical="center"/>
    </xf>
    <xf numFmtId="0" fontId="39" fillId="0" borderId="0" xfId="10" applyFont="1" applyFill="1" applyBorder="1" applyAlignment="1">
      <alignment vertical="top" wrapText="1"/>
    </xf>
    <xf numFmtId="0" fontId="39" fillId="0" borderId="0" xfId="10" applyFont="1" applyFill="1" applyBorder="1" applyAlignment="1">
      <alignment horizontal="center" vertical="top" wrapText="1"/>
    </xf>
    <xf numFmtId="0" fontId="39" fillId="0" borderId="0" xfId="10" applyFont="1" applyFill="1" applyBorder="1" applyAlignment="1">
      <alignment horizontal="center" vertical="top"/>
    </xf>
    <xf numFmtId="0" fontId="4" fillId="0" borderId="0" xfId="10" applyFont="1" applyFill="1" applyBorder="1" applyAlignment="1">
      <alignment horizontal="left" vertical="top"/>
    </xf>
    <xf numFmtId="0" fontId="10" fillId="0" borderId="0" xfId="1" applyFont="1" applyFill="1" applyAlignment="1">
      <alignment vertical="center"/>
    </xf>
    <xf numFmtId="0" fontId="4" fillId="0" borderId="2" xfId="10" applyFont="1" applyFill="1" applyBorder="1" applyAlignment="1">
      <alignment horizontal="center" vertical="center"/>
    </xf>
    <xf numFmtId="0" fontId="4" fillId="0" borderId="0" xfId="10" applyFont="1" applyFill="1" applyBorder="1" applyAlignment="1">
      <alignment horizontal="center" vertical="center"/>
    </xf>
    <xf numFmtId="0" fontId="4" fillId="0" borderId="119" xfId="10" applyFont="1" applyFill="1" applyBorder="1" applyAlignment="1">
      <alignment horizontal="left" vertical="center"/>
    </xf>
    <xf numFmtId="0" fontId="4" fillId="13" borderId="5" xfId="10" applyFont="1" applyFill="1" applyBorder="1" applyAlignment="1">
      <alignment horizontal="center" vertical="center"/>
    </xf>
    <xf numFmtId="0" fontId="4" fillId="13" borderId="0" xfId="10" applyFont="1" applyFill="1" applyBorder="1" applyAlignment="1">
      <alignment horizontal="left" vertical="center"/>
    </xf>
    <xf numFmtId="0" fontId="4" fillId="13" borderId="0" xfId="10" applyFont="1" applyFill="1" applyBorder="1" applyAlignment="1">
      <alignment horizontal="left" vertical="center" wrapText="1"/>
    </xf>
    <xf numFmtId="0" fontId="4" fillId="13" borderId="6" xfId="10" applyFont="1" applyFill="1" applyBorder="1" applyAlignment="1">
      <alignment horizontal="left" vertical="center" wrapText="1"/>
    </xf>
    <xf numFmtId="0" fontId="4" fillId="13" borderId="12" xfId="10" applyFont="1" applyFill="1" applyBorder="1" applyAlignment="1">
      <alignment horizontal="left" vertical="center" wrapText="1"/>
    </xf>
    <xf numFmtId="0" fontId="4" fillId="13" borderId="8" xfId="10" applyFont="1" applyFill="1" applyBorder="1" applyAlignment="1">
      <alignment horizontal="left" vertical="center" wrapText="1"/>
    </xf>
    <xf numFmtId="0" fontId="4" fillId="13" borderId="1" xfId="10" applyFont="1" applyFill="1" applyBorder="1" applyAlignment="1">
      <alignment horizontal="center" vertical="center"/>
    </xf>
    <xf numFmtId="0" fontId="4" fillId="13" borderId="6" xfId="10" applyFont="1" applyFill="1" applyBorder="1" applyAlignment="1">
      <alignment horizontal="left" vertical="center"/>
    </xf>
    <xf numFmtId="0" fontId="67" fillId="0" borderId="0" xfId="18" applyFont="1">
      <alignment vertical="center"/>
    </xf>
    <xf numFmtId="0" fontId="67" fillId="0" borderId="0" xfId="18">
      <alignment vertical="center"/>
    </xf>
    <xf numFmtId="0" fontId="67" fillId="0" borderId="0" xfId="18" applyAlignment="1">
      <alignment horizontal="right" vertical="center"/>
    </xf>
    <xf numFmtId="0" fontId="67" fillId="0" borderId="0" xfId="18" applyAlignment="1">
      <alignment horizontal="center" vertical="center"/>
    </xf>
    <xf numFmtId="0" fontId="67" fillId="12" borderId="0" xfId="18" applyFill="1" applyAlignment="1">
      <alignment horizontal="center" vertical="center"/>
    </xf>
    <xf numFmtId="0" fontId="67" fillId="0" borderId="0" xfId="18" applyFill="1" applyAlignment="1">
      <alignment horizontal="right" vertical="center"/>
    </xf>
    <xf numFmtId="0" fontId="67" fillId="0" borderId="15" xfId="18" applyBorder="1" applyAlignment="1">
      <alignment horizontal="center" vertical="center"/>
    </xf>
    <xf numFmtId="0" fontId="67" fillId="0" borderId="15" xfId="18" applyBorder="1" applyAlignment="1">
      <alignment vertical="center"/>
    </xf>
    <xf numFmtId="0" fontId="67" fillId="0" borderId="0" xfId="18" applyBorder="1" applyAlignment="1">
      <alignment horizontal="center" vertical="center" wrapText="1"/>
    </xf>
    <xf numFmtId="0" fontId="67" fillId="0" borderId="0" xfId="18" applyBorder="1" applyAlignment="1">
      <alignment horizontal="center" vertical="center"/>
    </xf>
    <xf numFmtId="183" fontId="67" fillId="0" borderId="0" xfId="18" applyNumberFormat="1" applyBorder="1" applyAlignment="1">
      <alignment horizontal="center" vertical="center"/>
    </xf>
    <xf numFmtId="182" fontId="0" fillId="0" borderId="0" xfId="19" applyNumberFormat="1" applyFont="1" applyFill="1" applyBorder="1" applyAlignment="1">
      <alignment horizontal="center" vertical="center"/>
    </xf>
    <xf numFmtId="0" fontId="67" fillId="0" borderId="119" xfId="18" applyBorder="1">
      <alignment vertical="center"/>
    </xf>
    <xf numFmtId="0" fontId="4" fillId="0" borderId="0" xfId="10" applyFont="1" applyAlignment="1">
      <alignment horizontal="left" vertical="center"/>
    </xf>
    <xf numFmtId="0" fontId="7" fillId="0" borderId="0" xfId="10"/>
    <xf numFmtId="0" fontId="29" fillId="0" borderId="0" xfId="10" applyFont="1" applyAlignment="1">
      <alignment vertical="center"/>
    </xf>
    <xf numFmtId="0" fontId="4" fillId="0" borderId="14" xfId="10" applyFont="1" applyBorder="1" applyAlignment="1">
      <alignment horizontal="center" vertical="center"/>
    </xf>
    <xf numFmtId="0" fontId="4" fillId="0" borderId="14" xfId="10" applyFont="1" applyBorder="1" applyAlignment="1">
      <alignment vertical="center"/>
    </xf>
    <xf numFmtId="0" fontId="4" fillId="0" borderId="14" xfId="10" applyFont="1" applyBorder="1" applyAlignment="1">
      <alignment horizontal="left" vertical="center"/>
    </xf>
    <xf numFmtId="0" fontId="4" fillId="0" borderId="15" xfId="10" applyFont="1" applyBorder="1" applyAlignment="1">
      <alignment horizontal="left" vertical="center"/>
    </xf>
    <xf numFmtId="0" fontId="4" fillId="0" borderId="2" xfId="10" applyFont="1" applyBorder="1" applyAlignment="1">
      <alignment horizontal="center" vertical="center"/>
    </xf>
    <xf numFmtId="0" fontId="4" fillId="0" borderId="3" xfId="10" applyFont="1" applyBorder="1" applyAlignment="1">
      <alignment horizontal="left" vertical="center"/>
    </xf>
    <xf numFmtId="0" fontId="4" fillId="0" borderId="3" xfId="10" applyFont="1" applyBorder="1" applyAlignment="1">
      <alignment horizontal="left" vertical="center" wrapText="1"/>
    </xf>
    <xf numFmtId="0" fontId="4" fillId="0" borderId="4" xfId="10" applyFont="1" applyBorder="1" applyAlignment="1">
      <alignment horizontal="left" vertical="center" wrapText="1"/>
    </xf>
    <xf numFmtId="0" fontId="4" fillId="0" borderId="12" xfId="10" applyFont="1" applyBorder="1" applyAlignment="1">
      <alignment horizontal="left" vertical="center"/>
    </xf>
    <xf numFmtId="0" fontId="4" fillId="0" borderId="12" xfId="10" applyFont="1" applyBorder="1" applyAlignment="1">
      <alignment horizontal="left" vertical="center" wrapText="1"/>
    </xf>
    <xf numFmtId="0" fontId="4" fillId="0" borderId="8" xfId="10" applyFont="1" applyBorder="1" applyAlignment="1">
      <alignment horizontal="left" vertical="center" wrapText="1"/>
    </xf>
    <xf numFmtId="184" fontId="4" fillId="0" borderId="0" xfId="10" applyNumberFormat="1" applyFont="1" applyAlignment="1">
      <alignment horizontal="left" vertical="center"/>
    </xf>
    <xf numFmtId="0" fontId="4" fillId="0" borderId="2" xfId="10" applyFont="1" applyBorder="1" applyAlignment="1">
      <alignment horizontal="left" vertical="center"/>
    </xf>
    <xf numFmtId="0" fontId="4" fillId="0" borderId="4" xfId="10" applyFont="1" applyBorder="1" applyAlignment="1">
      <alignment horizontal="left" vertical="center"/>
    </xf>
    <xf numFmtId="0" fontId="4" fillId="0" borderId="5" xfId="10" applyFont="1" applyBorder="1" applyAlignment="1">
      <alignment horizontal="left" vertical="center" indent="1"/>
    </xf>
    <xf numFmtId="0" fontId="6" fillId="0" borderId="0" xfId="10" applyFont="1" applyAlignment="1">
      <alignment horizontal="left" vertical="center"/>
    </xf>
    <xf numFmtId="0" fontId="4" fillId="0" borderId="5" xfId="10" applyFont="1" applyBorder="1" applyAlignment="1">
      <alignment horizontal="left" vertical="center"/>
    </xf>
    <xf numFmtId="0" fontId="46" fillId="0" borderId="0" xfId="10" applyFont="1" applyAlignment="1">
      <alignment horizontal="center" vertical="center"/>
    </xf>
    <xf numFmtId="0" fontId="4" fillId="0" borderId="6" xfId="10" applyFont="1" applyBorder="1" applyAlignment="1">
      <alignment horizontal="left" vertical="center"/>
    </xf>
    <xf numFmtId="0" fontId="4" fillId="0" borderId="1" xfId="10" applyFont="1" applyBorder="1" applyAlignment="1">
      <alignment horizontal="center" vertical="center"/>
    </xf>
    <xf numFmtId="0" fontId="4" fillId="0" borderId="0" xfId="10" applyFont="1" applyAlignment="1">
      <alignment horizontal="center" vertical="center"/>
    </xf>
    <xf numFmtId="0" fontId="4" fillId="0" borderId="9" xfId="10" applyFont="1" applyBorder="1" applyAlignment="1">
      <alignment horizontal="center" vertical="center"/>
    </xf>
    <xf numFmtId="0" fontId="4" fillId="0" borderId="10" xfId="10" applyFont="1" applyBorder="1" applyAlignment="1">
      <alignment horizontal="center" vertical="center"/>
    </xf>
    <xf numFmtId="0" fontId="4" fillId="0" borderId="0" xfId="10" applyFont="1" applyAlignment="1">
      <alignment horizontal="left" vertical="center" wrapText="1"/>
    </xf>
    <xf numFmtId="0" fontId="4" fillId="0" borderId="6" xfId="10" applyFont="1" applyBorder="1" applyAlignment="1">
      <alignment horizontal="left" vertical="center" wrapText="1"/>
    </xf>
    <xf numFmtId="0" fontId="4" fillId="0" borderId="13" xfId="10" applyFont="1" applyBorder="1" applyAlignment="1">
      <alignment vertical="center"/>
    </xf>
    <xf numFmtId="0" fontId="4" fillId="0" borderId="15" xfId="10" applyFont="1" applyBorder="1" applyAlignment="1">
      <alignment vertical="center"/>
    </xf>
    <xf numFmtId="0" fontId="4" fillId="0" borderId="11" xfId="10" applyFont="1" applyBorder="1" applyAlignment="1">
      <alignment horizontal="center" vertical="center"/>
    </xf>
    <xf numFmtId="0" fontId="8" fillId="0" borderId="0" xfId="10" applyFont="1" applyAlignment="1">
      <alignment horizontal="center" vertical="center"/>
    </xf>
    <xf numFmtId="0" fontId="4" fillId="0" borderId="7" xfId="10" applyFont="1" applyBorder="1" applyAlignment="1">
      <alignment horizontal="left" vertical="center"/>
    </xf>
    <xf numFmtId="0" fontId="4" fillId="0" borderId="8" xfId="10" applyFont="1" applyBorder="1" applyAlignment="1">
      <alignment horizontal="left" vertical="center"/>
    </xf>
    <xf numFmtId="0" fontId="4" fillId="0" borderId="119" xfId="10" applyFont="1" applyBorder="1" applyAlignment="1">
      <alignment horizontal="left" vertical="center"/>
    </xf>
    <xf numFmtId="0" fontId="4" fillId="13" borderId="9" xfId="10" applyFont="1" applyFill="1" applyBorder="1" applyAlignment="1">
      <alignment horizontal="center" vertical="center"/>
    </xf>
    <xf numFmtId="0" fontId="4" fillId="13" borderId="10" xfId="10" applyFont="1" applyFill="1" applyBorder="1" applyAlignment="1">
      <alignment horizontal="center" vertical="center"/>
    </xf>
    <xf numFmtId="0" fontId="4" fillId="13" borderId="0" xfId="10" applyFont="1" applyFill="1" applyAlignment="1">
      <alignment horizontal="left" vertical="center" wrapText="1"/>
    </xf>
    <xf numFmtId="0" fontId="4" fillId="13" borderId="0" xfId="10" applyFont="1" applyFill="1" applyAlignment="1">
      <alignment horizontal="left" vertical="center"/>
    </xf>
    <xf numFmtId="0" fontId="4" fillId="13" borderId="13" xfId="10" applyFont="1" applyFill="1" applyBorder="1" applyAlignment="1">
      <alignment vertical="center"/>
    </xf>
    <xf numFmtId="0" fontId="4" fillId="13" borderId="14" xfId="10" applyFont="1" applyFill="1" applyBorder="1" applyAlignment="1">
      <alignment vertical="center"/>
    </xf>
    <xf numFmtId="0" fontId="4" fillId="13" borderId="15" xfId="10" applyFont="1" applyFill="1" applyBorder="1" applyAlignment="1">
      <alignment vertical="center"/>
    </xf>
    <xf numFmtId="0" fontId="4" fillId="13" borderId="15" xfId="10" applyFont="1" applyFill="1" applyBorder="1" applyAlignment="1">
      <alignment horizontal="left" vertical="center"/>
    </xf>
    <xf numFmtId="0" fontId="4" fillId="13" borderId="11" xfId="10" applyFont="1" applyFill="1" applyBorder="1" applyAlignment="1">
      <alignment horizontal="center" vertical="center"/>
    </xf>
    <xf numFmtId="0" fontId="4" fillId="13" borderId="5" xfId="10" applyFont="1" applyFill="1" applyBorder="1" applyAlignment="1">
      <alignment horizontal="left" vertical="center"/>
    </xf>
    <xf numFmtId="0" fontId="4" fillId="13" borderId="0" xfId="10" applyFont="1" applyFill="1" applyAlignment="1">
      <alignment horizontal="center" vertical="center"/>
    </xf>
    <xf numFmtId="0" fontId="8" fillId="0" borderId="1" xfId="10" applyFont="1" applyFill="1" applyBorder="1" applyAlignment="1">
      <alignment horizontal="center" vertical="center" wrapText="1"/>
    </xf>
    <xf numFmtId="0" fontId="8" fillId="0" borderId="1" xfId="10" applyFont="1" applyFill="1" applyBorder="1" applyAlignment="1">
      <alignment horizontal="center" vertical="center"/>
    </xf>
    <xf numFmtId="0" fontId="4" fillId="0" borderId="1" xfId="10" applyFont="1" applyFill="1" applyBorder="1" applyAlignment="1">
      <alignment horizontal="left" vertical="center" wrapText="1"/>
    </xf>
    <xf numFmtId="0" fontId="36" fillId="0" borderId="0" xfId="10" applyFont="1" applyFill="1" applyAlignment="1">
      <alignment horizontal="center" vertical="center" wrapText="1"/>
    </xf>
    <xf numFmtId="0" fontId="4" fillId="0" borderId="0" xfId="10" applyFont="1" applyFill="1" applyAlignment="1">
      <alignment horizontal="center" vertical="center"/>
    </xf>
    <xf numFmtId="0" fontId="4" fillId="0" borderId="1" xfId="10" applyFont="1" applyFill="1" applyBorder="1" applyAlignment="1">
      <alignment horizontal="center" vertical="center"/>
    </xf>
    <xf numFmtId="0" fontId="4" fillId="0" borderId="13" xfId="10" applyFont="1" applyFill="1" applyBorder="1" applyAlignment="1">
      <alignment horizontal="left" vertical="center"/>
    </xf>
    <xf numFmtId="0" fontId="4" fillId="0" borderId="14" xfId="10" applyFont="1" applyFill="1" applyBorder="1" applyAlignment="1">
      <alignment horizontal="left" vertical="center"/>
    </xf>
    <xf numFmtId="0" fontId="4" fillId="0" borderId="15" xfId="10" applyFont="1" applyFill="1" applyBorder="1" applyAlignment="1">
      <alignment horizontal="left" vertical="center"/>
    </xf>
    <xf numFmtId="0" fontId="4" fillId="0" borderId="2" xfId="10" applyFont="1" applyFill="1" applyBorder="1" applyAlignment="1">
      <alignment horizontal="center" vertical="center"/>
    </xf>
    <xf numFmtId="0" fontId="4" fillId="0" borderId="3"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5" xfId="10" applyFont="1" applyFill="1" applyBorder="1" applyAlignment="1">
      <alignment horizontal="center" vertical="center"/>
    </xf>
    <xf numFmtId="0" fontId="4" fillId="0" borderId="0" xfId="10" applyFont="1" applyFill="1" applyBorder="1" applyAlignment="1">
      <alignment horizontal="center" vertical="center"/>
    </xf>
    <xf numFmtId="0" fontId="4" fillId="0" borderId="6" xfId="10" applyFont="1" applyFill="1" applyBorder="1" applyAlignment="1">
      <alignment horizontal="center" vertical="center"/>
    </xf>
    <xf numFmtId="0" fontId="4" fillId="0" borderId="7" xfId="10" applyFont="1" applyFill="1" applyBorder="1" applyAlignment="1">
      <alignment horizontal="center" vertical="center"/>
    </xf>
    <xf numFmtId="0" fontId="4" fillId="0" borderId="12" xfId="10" applyFont="1" applyFill="1" applyBorder="1" applyAlignment="1">
      <alignment horizontal="center" vertical="center"/>
    </xf>
    <xf numFmtId="0" fontId="4" fillId="0" borderId="8" xfId="10" applyFont="1" applyFill="1" applyBorder="1" applyAlignment="1">
      <alignment horizontal="center" vertical="center"/>
    </xf>
    <xf numFmtId="0" fontId="4" fillId="13" borderId="1" xfId="10" applyFont="1" applyFill="1" applyBorder="1" applyAlignment="1">
      <alignment horizontal="left" vertical="center" wrapText="1"/>
    </xf>
    <xf numFmtId="0" fontId="39" fillId="13" borderId="1" xfId="10" applyFont="1" applyFill="1" applyBorder="1" applyAlignment="1">
      <alignment horizontal="center" vertical="center" wrapText="1"/>
    </xf>
    <xf numFmtId="0" fontId="39" fillId="13" borderId="1" xfId="10" applyFont="1" applyFill="1" applyBorder="1" applyAlignment="1">
      <alignment horizontal="center" vertical="center"/>
    </xf>
    <xf numFmtId="0" fontId="62" fillId="0" borderId="0" xfId="18" applyFont="1" applyAlignment="1">
      <alignment horizontal="center" vertical="center"/>
    </xf>
    <xf numFmtId="0" fontId="67" fillId="12" borderId="48" xfId="18" applyFill="1" applyBorder="1" applyAlignment="1">
      <alignment horizontal="center" vertical="center" shrinkToFit="1"/>
    </xf>
    <xf numFmtId="0" fontId="67" fillId="12" borderId="52" xfId="18" applyFill="1" applyBorder="1" applyAlignment="1">
      <alignment horizontal="center" vertical="center" shrinkToFit="1"/>
    </xf>
    <xf numFmtId="0" fontId="67" fillId="0" borderId="1" xfId="18" applyBorder="1" applyAlignment="1">
      <alignment horizontal="center" vertical="center"/>
    </xf>
    <xf numFmtId="0" fontId="67" fillId="0" borderId="13" xfId="18" applyBorder="1" applyAlignment="1">
      <alignment horizontal="center" vertical="center" wrapText="1"/>
    </xf>
    <xf numFmtId="0" fontId="67" fillId="0" borderId="14" xfId="18" applyBorder="1" applyAlignment="1">
      <alignment horizontal="center" vertical="center" wrapText="1"/>
    </xf>
    <xf numFmtId="0" fontId="67" fillId="0" borderId="15" xfId="18" applyBorder="1" applyAlignment="1">
      <alignment horizontal="center" vertical="center" wrapText="1"/>
    </xf>
    <xf numFmtId="0" fontId="67" fillId="0" borderId="1" xfId="18" applyBorder="1" applyAlignment="1">
      <alignment horizontal="center" vertical="center" wrapText="1"/>
    </xf>
    <xf numFmtId="0" fontId="67" fillId="0" borderId="13" xfId="18" applyBorder="1" applyAlignment="1">
      <alignment horizontal="center" vertical="center"/>
    </xf>
    <xf numFmtId="0" fontId="67" fillId="0" borderId="14" xfId="18" applyBorder="1" applyAlignment="1">
      <alignment horizontal="center" vertical="center"/>
    </xf>
    <xf numFmtId="0" fontId="67" fillId="0" borderId="15" xfId="18" applyBorder="1" applyAlignment="1">
      <alignment horizontal="center" vertical="center"/>
    </xf>
    <xf numFmtId="0" fontId="67" fillId="12" borderId="13" xfId="18" applyFill="1" applyBorder="1" applyAlignment="1">
      <alignment horizontal="center" vertical="center"/>
    </xf>
    <xf numFmtId="0" fontId="67" fillId="12" borderId="14" xfId="18" applyFill="1" applyBorder="1" applyAlignment="1">
      <alignment horizontal="center" vertical="center"/>
    </xf>
    <xf numFmtId="0" fontId="67" fillId="12" borderId="1" xfId="18" applyFill="1" applyBorder="1" applyAlignment="1">
      <alignment horizontal="center" vertical="center"/>
    </xf>
    <xf numFmtId="183" fontId="67" fillId="0" borderId="13" xfId="18" applyNumberFormat="1" applyBorder="1" applyAlignment="1">
      <alignment horizontal="center" vertical="center"/>
    </xf>
    <xf numFmtId="183" fontId="67" fillId="0" borderId="14" xfId="18" applyNumberFormat="1" applyBorder="1" applyAlignment="1">
      <alignment horizontal="center" vertical="center"/>
    </xf>
    <xf numFmtId="182" fontId="7" fillId="7" borderId="13" xfId="19" applyNumberFormat="1" applyFont="1" applyFill="1" applyBorder="1" applyAlignment="1">
      <alignment horizontal="center" vertical="center"/>
    </xf>
    <xf numFmtId="182" fontId="7" fillId="7" borderId="14" xfId="19" applyNumberFormat="1" applyFont="1" applyFill="1" applyBorder="1" applyAlignment="1">
      <alignment horizontal="center" vertical="center"/>
    </xf>
    <xf numFmtId="182" fontId="7" fillId="7" borderId="15" xfId="19" applyNumberFormat="1" applyFont="1" applyFill="1" applyBorder="1" applyAlignment="1">
      <alignment horizontal="center" vertical="center"/>
    </xf>
    <xf numFmtId="0" fontId="67" fillId="0" borderId="0" xfId="18" applyAlignment="1">
      <alignment horizontal="left" vertical="center"/>
    </xf>
    <xf numFmtId="0" fontId="4" fillId="0" borderId="2" xfId="10" applyFont="1" applyBorder="1" applyAlignment="1">
      <alignment horizontal="center" vertical="center"/>
    </xf>
    <xf numFmtId="0" fontId="4" fillId="0" borderId="3" xfId="10" applyFont="1" applyBorder="1" applyAlignment="1">
      <alignment horizontal="center" vertical="center"/>
    </xf>
    <xf numFmtId="0" fontId="4" fillId="0" borderId="4" xfId="10" applyFont="1" applyBorder="1" applyAlignment="1">
      <alignment horizontal="center" vertical="center"/>
    </xf>
    <xf numFmtId="0" fontId="4" fillId="0" borderId="7" xfId="10" applyFont="1" applyBorder="1" applyAlignment="1">
      <alignment horizontal="center" vertical="center"/>
    </xf>
    <xf numFmtId="0" fontId="4" fillId="0" borderId="12" xfId="10" applyFont="1" applyBorder="1" applyAlignment="1">
      <alignment horizontal="center" vertical="center"/>
    </xf>
    <xf numFmtId="0" fontId="4" fillId="0" borderId="8" xfId="10" applyFont="1" applyBorder="1" applyAlignment="1">
      <alignment horizontal="center" vertical="center"/>
    </xf>
    <xf numFmtId="0" fontId="36" fillId="0" borderId="0" xfId="10" applyFont="1" applyAlignment="1">
      <alignment horizontal="center" vertical="center" wrapText="1"/>
    </xf>
    <xf numFmtId="0" fontId="4" fillId="0" borderId="0" xfId="10" applyFont="1" applyAlignment="1">
      <alignment horizontal="center" vertical="center"/>
    </xf>
    <xf numFmtId="0" fontId="4" fillId="0" borderId="1" xfId="10" applyFont="1" applyBorder="1" applyAlignment="1">
      <alignment horizontal="center" vertical="center"/>
    </xf>
    <xf numFmtId="0" fontId="4" fillId="0" borderId="13" xfId="10" applyFont="1" applyBorder="1" applyAlignment="1">
      <alignment horizontal="left" vertical="center"/>
    </xf>
    <xf numFmtId="0" fontId="4" fillId="0" borderId="14" xfId="10" applyFont="1" applyBorder="1" applyAlignment="1">
      <alignment horizontal="left" vertical="center"/>
    </xf>
    <xf numFmtId="0" fontId="4" fillId="0" borderId="15" xfId="10" applyFont="1" applyBorder="1" applyAlignment="1">
      <alignment horizontal="left" vertical="center"/>
    </xf>
    <xf numFmtId="0" fontId="8" fillId="0" borderId="1" xfId="10" applyFont="1" applyBorder="1" applyAlignment="1">
      <alignment horizontal="center" vertical="center" wrapText="1"/>
    </xf>
    <xf numFmtId="0" fontId="4" fillId="0" borderId="14" xfId="10" applyFont="1" applyBorder="1" applyAlignment="1">
      <alignment horizontal="left" vertical="center" wrapText="1"/>
    </xf>
    <xf numFmtId="0" fontId="4" fillId="0" borderId="15" xfId="10" applyFont="1" applyBorder="1" applyAlignment="1">
      <alignment horizontal="left" vertical="center" wrapText="1"/>
    </xf>
    <xf numFmtId="0" fontId="4" fillId="0" borderId="3" xfId="10" applyFont="1" applyBorder="1" applyAlignment="1">
      <alignment horizontal="left" vertical="center" wrapText="1"/>
    </xf>
    <xf numFmtId="0" fontId="4" fillId="0" borderId="4" xfId="10" applyFont="1" applyBorder="1" applyAlignment="1">
      <alignment horizontal="left" vertical="center" wrapText="1"/>
    </xf>
    <xf numFmtId="0" fontId="4" fillId="0" borderId="13" xfId="10" applyFont="1" applyBorder="1" applyAlignment="1">
      <alignment horizontal="center" vertical="center"/>
    </xf>
    <xf numFmtId="0" fontId="4" fillId="0" borderId="14" xfId="10" applyFont="1" applyBorder="1" applyAlignment="1">
      <alignment horizontal="center" vertical="center"/>
    </xf>
    <xf numFmtId="1" fontId="4" fillId="0" borderId="13" xfId="10" applyNumberFormat="1" applyFont="1" applyBorder="1" applyAlignment="1">
      <alignment horizontal="center" vertical="center"/>
    </xf>
    <xf numFmtId="1" fontId="4" fillId="0" borderId="14" xfId="10" applyNumberFormat="1" applyFont="1" applyBorder="1" applyAlignment="1">
      <alignment horizontal="center" vertical="center"/>
    </xf>
    <xf numFmtId="0" fontId="4" fillId="0" borderId="13" xfId="10" applyFont="1" applyBorder="1" applyAlignment="1">
      <alignment horizontal="left" vertical="center" wrapText="1"/>
    </xf>
    <xf numFmtId="0" fontId="4" fillId="0" borderId="13" xfId="10" applyFont="1" applyFill="1" applyBorder="1" applyAlignment="1">
      <alignment horizontal="left" vertical="center" wrapText="1"/>
    </xf>
    <xf numFmtId="0" fontId="4" fillId="0" borderId="14" xfId="10" applyFont="1" applyFill="1" applyBorder="1" applyAlignment="1">
      <alignment horizontal="left" vertical="center" wrapText="1"/>
    </xf>
    <xf numFmtId="0" fontId="4" fillId="0" borderId="15" xfId="10" applyFont="1" applyFill="1" applyBorder="1" applyAlignment="1">
      <alignment horizontal="left" vertical="center" wrapText="1"/>
    </xf>
    <xf numFmtId="0" fontId="4" fillId="13" borderId="13" xfId="10" applyFont="1" applyFill="1" applyBorder="1" applyAlignment="1">
      <alignment horizontal="left" vertical="center" wrapText="1"/>
    </xf>
    <xf numFmtId="0" fontId="4" fillId="13" borderId="14" xfId="10" applyFont="1" applyFill="1" applyBorder="1" applyAlignment="1">
      <alignment horizontal="left" vertical="center" wrapText="1"/>
    </xf>
    <xf numFmtId="0" fontId="4" fillId="13" borderId="15" xfId="10" applyFont="1" applyFill="1" applyBorder="1" applyAlignment="1">
      <alignment horizontal="left" vertical="center" wrapText="1"/>
    </xf>
    <xf numFmtId="0" fontId="4" fillId="13" borderId="3" xfId="10" applyFont="1" applyFill="1" applyBorder="1" applyAlignment="1">
      <alignment horizontal="left" vertical="center" wrapText="1"/>
    </xf>
    <xf numFmtId="0" fontId="4" fillId="13" borderId="4" xfId="10" applyFont="1" applyFill="1" applyBorder="1" applyAlignment="1">
      <alignment horizontal="left" vertical="center" wrapText="1"/>
    </xf>
    <xf numFmtId="0" fontId="4" fillId="13" borderId="13" xfId="10" applyFont="1" applyFill="1" applyBorder="1" applyAlignment="1">
      <alignment horizontal="center" vertical="center"/>
    </xf>
    <xf numFmtId="0" fontId="4" fillId="13" borderId="14" xfId="10" applyFont="1" applyFill="1" applyBorder="1" applyAlignment="1">
      <alignment horizontal="center" vertical="center"/>
    </xf>
    <xf numFmtId="1" fontId="4" fillId="13" borderId="13" xfId="10" applyNumberFormat="1" applyFont="1" applyFill="1" applyBorder="1" applyAlignment="1">
      <alignment horizontal="center" vertical="center"/>
    </xf>
    <xf numFmtId="1" fontId="4" fillId="13" borderId="14" xfId="10" applyNumberFormat="1" applyFont="1" applyFill="1" applyBorder="1" applyAlignment="1">
      <alignment horizontal="center" vertical="center"/>
    </xf>
    <xf numFmtId="0" fontId="63" fillId="0" borderId="0" xfId="18" applyFont="1" applyAlignment="1">
      <alignment horizontal="left" vertical="center"/>
    </xf>
    <xf numFmtId="0" fontId="4" fillId="0" borderId="1" xfId="10" applyFont="1" applyFill="1" applyBorder="1" applyAlignment="1">
      <alignment horizontal="left" vertical="center"/>
    </xf>
    <xf numFmtId="0" fontId="27" fillId="0" borderId="13" xfId="10" applyFont="1" applyFill="1" applyBorder="1" applyAlignment="1">
      <alignment horizontal="left" vertical="center"/>
    </xf>
    <xf numFmtId="0" fontId="27" fillId="0" borderId="14" xfId="10" applyFont="1" applyFill="1" applyBorder="1" applyAlignment="1">
      <alignment horizontal="left" vertical="center"/>
    </xf>
    <xf numFmtId="0" fontId="27" fillId="0" borderId="15" xfId="10" applyFont="1" applyFill="1" applyBorder="1" applyAlignment="1">
      <alignment horizontal="left" vertical="center"/>
    </xf>
    <xf numFmtId="0" fontId="4" fillId="0" borderId="0" xfId="10" applyFont="1" applyFill="1" applyAlignment="1">
      <alignment horizontal="center" vertical="center" wrapText="1"/>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xf>
    <xf numFmtId="0" fontId="4" fillId="0" borderId="4" xfId="10" applyFont="1" applyFill="1" applyBorder="1" applyAlignment="1">
      <alignment horizontal="left" vertical="center"/>
    </xf>
    <xf numFmtId="0" fontId="4" fillId="0" borderId="7" xfId="10" applyFont="1" applyFill="1" applyBorder="1" applyAlignment="1">
      <alignment horizontal="left" vertical="center"/>
    </xf>
    <xf numFmtId="0" fontId="4" fillId="0" borderId="12" xfId="10" applyFont="1" applyFill="1" applyBorder="1" applyAlignment="1">
      <alignment horizontal="left" vertical="center"/>
    </xf>
    <xf numFmtId="0" fontId="4" fillId="0" borderId="8" xfId="10" applyFont="1" applyFill="1" applyBorder="1" applyAlignment="1">
      <alignment horizontal="left" vertical="center"/>
    </xf>
    <xf numFmtId="0" fontId="4" fillId="0" borderId="2" xfId="10" applyFont="1" applyFill="1" applyBorder="1" applyAlignment="1">
      <alignment horizontal="center" vertical="center" wrapText="1"/>
    </xf>
    <xf numFmtId="0" fontId="4" fillId="0" borderId="3"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5"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4" fillId="0" borderId="6" xfId="10" applyFont="1" applyFill="1" applyBorder="1" applyAlignment="1">
      <alignment horizontal="center" vertical="center" wrapText="1"/>
    </xf>
    <xf numFmtId="0" fontId="4" fillId="0" borderId="7" xfId="10" applyFont="1" applyFill="1" applyBorder="1" applyAlignment="1">
      <alignment horizontal="center" vertical="center" wrapText="1"/>
    </xf>
    <xf numFmtId="0" fontId="4" fillId="0" borderId="12" xfId="10" applyFont="1" applyFill="1" applyBorder="1" applyAlignment="1">
      <alignment horizontal="center" vertical="center" wrapText="1"/>
    </xf>
    <xf numFmtId="0" fontId="4" fillId="0" borderId="8" xfId="10" applyFont="1" applyFill="1" applyBorder="1" applyAlignment="1">
      <alignment horizontal="center" vertical="center" wrapText="1"/>
    </xf>
    <xf numFmtId="0" fontId="65" fillId="0" borderId="3" xfId="10" applyFont="1" applyFill="1" applyBorder="1" applyAlignment="1">
      <alignment horizontal="center" vertical="center" shrinkToFit="1"/>
    </xf>
    <xf numFmtId="0" fontId="65" fillId="0" borderId="4" xfId="10" applyFont="1" applyFill="1" applyBorder="1" applyAlignment="1">
      <alignment horizontal="center" vertical="center" shrinkToFit="1"/>
    </xf>
    <xf numFmtId="0" fontId="27" fillId="0" borderId="13" xfId="10" applyFont="1" applyFill="1" applyBorder="1" applyAlignment="1">
      <alignment horizontal="left" vertical="center" wrapText="1"/>
    </xf>
    <xf numFmtId="0" fontId="27" fillId="0" borderId="14" xfId="10" applyFont="1" applyFill="1" applyBorder="1" applyAlignment="1">
      <alignment horizontal="left" vertical="center" wrapText="1"/>
    </xf>
    <xf numFmtId="0" fontId="4" fillId="0" borderId="13" xfId="10" applyFont="1" applyFill="1" applyBorder="1" applyAlignment="1">
      <alignment vertical="center"/>
    </xf>
    <xf numFmtId="0" fontId="4" fillId="0" borderId="14" xfId="10" applyFont="1" applyFill="1" applyBorder="1" applyAlignment="1">
      <alignment vertical="center"/>
    </xf>
    <xf numFmtId="0" fontId="4" fillId="0" borderId="7" xfId="10" applyFont="1" applyFill="1" applyBorder="1" applyAlignment="1">
      <alignment vertical="center"/>
    </xf>
    <xf numFmtId="0" fontId="4" fillId="0" borderId="12" xfId="10" applyFont="1" applyFill="1" applyBorder="1" applyAlignment="1">
      <alignment vertical="center"/>
    </xf>
    <xf numFmtId="0" fontId="27" fillId="0" borderId="15" xfId="10" applyFont="1" applyFill="1" applyBorder="1" applyAlignment="1">
      <alignment horizontal="left" vertical="center" wrapText="1"/>
    </xf>
    <xf numFmtId="0" fontId="39" fillId="0" borderId="0" xfId="10" applyFont="1" applyFill="1" applyBorder="1" applyAlignment="1">
      <alignment horizontal="center" vertical="top" wrapText="1"/>
    </xf>
    <xf numFmtId="0" fontId="39" fillId="0" borderId="0" xfId="10" applyFont="1" applyFill="1" applyBorder="1" applyAlignment="1">
      <alignment horizontal="center" vertical="top"/>
    </xf>
    <xf numFmtId="0" fontId="4" fillId="0" borderId="1" xfId="10" applyFont="1" applyFill="1" applyBorder="1" applyAlignment="1">
      <alignment vertical="center"/>
    </xf>
    <xf numFmtId="0" fontId="27" fillId="0" borderId="13" xfId="10" applyFont="1" applyFill="1" applyBorder="1" applyAlignment="1">
      <alignment vertical="center" wrapText="1"/>
    </xf>
    <xf numFmtId="0" fontId="27" fillId="0" borderId="14" xfId="10" applyFont="1" applyFill="1" applyBorder="1" applyAlignment="1">
      <alignment vertical="center" wrapText="1"/>
    </xf>
    <xf numFmtId="0" fontId="27" fillId="0" borderId="15" xfId="10" applyFont="1" applyFill="1" applyBorder="1" applyAlignment="1">
      <alignment vertical="center" wrapText="1"/>
    </xf>
    <xf numFmtId="0" fontId="14" fillId="0" borderId="0" xfId="4" applyFont="1" applyAlignment="1">
      <alignment horizontal="left" vertical="center" wrapText="1"/>
    </xf>
    <xf numFmtId="0" fontId="30" fillId="0" borderId="0" xfId="4" applyFont="1" applyFill="1" applyAlignment="1">
      <alignment horizontal="left" wrapText="1"/>
    </xf>
    <xf numFmtId="178" fontId="30" fillId="0" borderId="0" xfId="4" applyNumberFormat="1" applyFont="1" applyFill="1" applyBorder="1" applyAlignment="1">
      <alignment horizontal="center" vertical="center"/>
    </xf>
    <xf numFmtId="0" fontId="15" fillId="0" borderId="19" xfId="4" applyFont="1" applyFill="1" applyBorder="1" applyAlignment="1">
      <alignment horizontal="left" vertical="top" wrapText="1"/>
    </xf>
    <xf numFmtId="0" fontId="18" fillId="0" borderId="79" xfId="1" applyFont="1" applyBorder="1" applyAlignment="1">
      <alignment horizontal="center" vertical="center" wrapText="1"/>
    </xf>
    <xf numFmtId="0" fontId="18" fillId="0" borderId="84" xfId="1" applyFont="1" applyBorder="1" applyAlignment="1">
      <alignment horizontal="center" vertical="center"/>
    </xf>
    <xf numFmtId="0" fontId="18" fillId="0" borderId="88" xfId="1" applyFont="1" applyBorder="1" applyAlignment="1">
      <alignment horizontal="center" vertical="center"/>
    </xf>
    <xf numFmtId="0" fontId="32" fillId="0" borderId="106" xfId="1" applyFont="1" applyBorder="1" applyAlignment="1">
      <alignment horizontal="center" vertical="center" wrapText="1"/>
    </xf>
    <xf numFmtId="0" fontId="32" fillId="0" borderId="107"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13" fillId="0" borderId="9" xfId="4" applyFont="1" applyFill="1" applyBorder="1" applyAlignment="1">
      <alignment horizontal="center" vertical="center"/>
    </xf>
    <xf numFmtId="0" fontId="13" fillId="0" borderId="11"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6"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104" xfId="4" applyFont="1" applyFill="1" applyBorder="1" applyAlignment="1">
      <alignment horizontal="center" vertical="center"/>
    </xf>
    <xf numFmtId="0" fontId="13" fillId="0" borderId="105" xfId="4" applyFont="1" applyFill="1" applyBorder="1" applyAlignment="1">
      <alignment horizontal="center" vertical="center"/>
    </xf>
    <xf numFmtId="0" fontId="41" fillId="7" borderId="5" xfId="1" applyFont="1" applyFill="1" applyBorder="1" applyAlignment="1">
      <alignment horizontal="center" vertical="center"/>
    </xf>
    <xf numFmtId="0" fontId="41" fillId="7" borderId="108" xfId="1" applyFont="1" applyFill="1" applyBorder="1" applyAlignment="1">
      <alignment horizontal="center" vertical="center"/>
    </xf>
    <xf numFmtId="0" fontId="32" fillId="0" borderId="6" xfId="1" applyFont="1" applyBorder="1" applyAlignment="1">
      <alignment horizontal="center" vertical="center"/>
    </xf>
    <xf numFmtId="0" fontId="32" fillId="0" borderId="109" xfId="1" applyFont="1" applyBorder="1" applyAlignment="1">
      <alignment horizontal="center" vertical="center"/>
    </xf>
    <xf numFmtId="0" fontId="15" fillId="0" borderId="0" xfId="4" applyFont="1" applyFill="1" applyAlignment="1">
      <alignment vertical="top" wrapText="1"/>
    </xf>
    <xf numFmtId="0" fontId="42" fillId="0" borderId="0" xfId="4" applyFont="1" applyAlignment="1">
      <alignment horizontal="center" vertical="center" shrinkToFit="1"/>
    </xf>
    <xf numFmtId="0" fontId="20" fillId="0" borderId="0" xfId="4" applyFont="1" applyAlignment="1">
      <alignment horizontal="center" vertical="center" shrinkToFit="1"/>
    </xf>
    <xf numFmtId="0" fontId="16" fillId="9" borderId="0" xfId="4" applyFont="1" applyFill="1" applyAlignment="1">
      <alignment horizontal="left" vertical="center" wrapText="1"/>
    </xf>
    <xf numFmtId="0" fontId="26" fillId="0" borderId="0" xfId="4" applyFont="1" applyFill="1" applyAlignment="1">
      <alignment horizontal="center" vertical="center" wrapText="1"/>
    </xf>
    <xf numFmtId="177" fontId="13" fillId="0" borderId="0" xfId="4" applyNumberFormat="1" applyFont="1" applyBorder="1" applyAlignment="1">
      <alignment horizontal="center" vertical="center"/>
    </xf>
    <xf numFmtId="177" fontId="13" fillId="0" borderId="120" xfId="4" applyNumberFormat="1" applyFont="1" applyBorder="1" applyAlignment="1">
      <alignment horizontal="center" vertical="center"/>
    </xf>
    <xf numFmtId="177" fontId="13" fillId="0" borderId="1" xfId="4" applyNumberFormat="1" applyFont="1" applyFill="1" applyBorder="1" applyAlignment="1">
      <alignment horizontal="center" vertical="center"/>
    </xf>
    <xf numFmtId="49" fontId="37" fillId="0" borderId="1" xfId="4" applyNumberFormat="1"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2" fillId="2" borderId="0" xfId="4" applyFont="1" applyFill="1" applyAlignment="1">
      <alignment horizontal="left" vertical="center" wrapText="1"/>
    </xf>
    <xf numFmtId="0" fontId="12" fillId="2" borderId="0" xfId="4" applyFont="1" applyFill="1" applyAlignment="1">
      <alignment horizontal="left" vertical="center"/>
    </xf>
    <xf numFmtId="0" fontId="15" fillId="0" borderId="0" xfId="4" applyFont="1" applyFill="1" applyAlignment="1">
      <alignment horizontal="left" wrapText="1"/>
    </xf>
    <xf numFmtId="178" fontId="13" fillId="0" borderId="0" xfId="4" applyNumberFormat="1" applyFont="1" applyFill="1" applyBorder="1" applyAlignment="1">
      <alignment horizontal="center" vertical="center"/>
    </xf>
    <xf numFmtId="0" fontId="18" fillId="0" borderId="20" xfId="1" applyFont="1" applyBorder="1" applyAlignment="1">
      <alignment horizontal="center" vertical="center" wrapText="1"/>
    </xf>
    <xf numFmtId="0" fontId="18" fillId="0" borderId="26" xfId="1" applyFont="1" applyBorder="1" applyAlignment="1">
      <alignment horizontal="center" vertical="center"/>
    </xf>
    <xf numFmtId="0" fontId="18" fillId="0" borderId="31" xfId="1" applyFont="1" applyBorder="1" applyAlignment="1">
      <alignment horizontal="center" vertical="center"/>
    </xf>
    <xf numFmtId="0" fontId="13" fillId="0" borderId="56" xfId="4" applyFont="1" applyFill="1" applyBorder="1" applyAlignment="1">
      <alignment horizontal="center" vertical="center" shrinkToFit="1"/>
    </xf>
    <xf numFmtId="0" fontId="13" fillId="0" borderId="30" xfId="4" applyFont="1" applyFill="1" applyBorder="1" applyAlignment="1">
      <alignment horizontal="center" vertical="center" shrinkToFit="1"/>
    </xf>
    <xf numFmtId="0" fontId="13" fillId="0" borderId="104" xfId="4" applyFont="1" applyFill="1" applyBorder="1" applyAlignment="1">
      <alignment horizontal="center" vertical="center" shrinkToFit="1"/>
    </xf>
    <xf numFmtId="0" fontId="13" fillId="0" borderId="105" xfId="4" applyFont="1" applyFill="1" applyBorder="1" applyAlignment="1">
      <alignment horizontal="center" vertical="center" shrinkToFit="1"/>
    </xf>
    <xf numFmtId="0" fontId="33" fillId="7" borderId="5" xfId="1" applyFont="1" applyFill="1" applyBorder="1" applyAlignment="1">
      <alignment horizontal="right" vertical="center"/>
    </xf>
    <xf numFmtId="0" fontId="33" fillId="7" borderId="108" xfId="1" applyFont="1" applyFill="1" applyBorder="1" applyAlignment="1">
      <alignment horizontal="right" vertical="center"/>
    </xf>
    <xf numFmtId="177" fontId="22" fillId="0" borderId="16" xfId="4" applyNumberFormat="1" applyFont="1" applyBorder="1" applyAlignment="1">
      <alignment horizontal="center" vertical="center"/>
    </xf>
    <xf numFmtId="177" fontId="22" fillId="0" borderId="17" xfId="4" applyNumberFormat="1" applyFont="1" applyBorder="1" applyAlignment="1">
      <alignment horizontal="center" vertical="center"/>
    </xf>
    <xf numFmtId="177" fontId="22" fillId="0" borderId="18" xfId="4" applyNumberFormat="1" applyFont="1" applyBorder="1" applyAlignment="1">
      <alignment horizontal="center" vertical="center"/>
    </xf>
    <xf numFmtId="0" fontId="12" fillId="5" borderId="0" xfId="4" applyFont="1" applyFill="1" applyAlignment="1">
      <alignment vertical="center" wrapText="1"/>
    </xf>
    <xf numFmtId="0" fontId="12" fillId="5" borderId="0" xfId="4" applyFont="1" applyFill="1" applyAlignment="1">
      <alignment vertical="center"/>
    </xf>
    <xf numFmtId="0" fontId="4" fillId="13" borderId="1" xfId="10" applyFont="1" applyFill="1" applyBorder="1" applyAlignment="1">
      <alignment horizontal="left" vertical="center"/>
    </xf>
    <xf numFmtId="0" fontId="6" fillId="6" borderId="0" xfId="14" applyFont="1" applyFill="1" applyBorder="1" applyAlignment="1">
      <alignment horizontal="left" vertical="center" indent="1"/>
    </xf>
    <xf numFmtId="0" fontId="36" fillId="0" borderId="173" xfId="14" applyFont="1" applyFill="1" applyBorder="1" applyAlignment="1">
      <alignment horizontal="left" vertical="center" wrapText="1"/>
    </xf>
    <xf numFmtId="0" fontId="36" fillId="0" borderId="174" xfId="14" applyFont="1" applyFill="1" applyBorder="1" applyAlignment="1">
      <alignment horizontal="left" vertical="center" wrapText="1"/>
    </xf>
    <xf numFmtId="0" fontId="36" fillId="0" borderId="84" xfId="14" applyFont="1" applyBorder="1" applyAlignment="1">
      <alignment horizontal="center" vertical="center" wrapText="1"/>
    </xf>
    <xf numFmtId="0" fontId="36" fillId="0" borderId="0" xfId="14" applyFont="1" applyBorder="1" applyAlignment="1">
      <alignment horizontal="center" vertical="center" wrapText="1"/>
    </xf>
    <xf numFmtId="0" fontId="36" fillId="0" borderId="29" xfId="14" applyFont="1" applyBorder="1" applyAlignment="1">
      <alignment horizontal="center" vertical="center" wrapText="1"/>
    </xf>
    <xf numFmtId="0" fontId="36" fillId="0" borderId="88" xfId="14" applyFont="1" applyBorder="1" applyAlignment="1">
      <alignment horizontal="center" vertical="center" wrapText="1"/>
    </xf>
    <xf numFmtId="0" fontId="36" fillId="0" borderId="19" xfId="14" applyFont="1" applyBorder="1" applyAlignment="1">
      <alignment horizontal="center" vertical="center" wrapText="1"/>
    </xf>
    <xf numFmtId="0" fontId="36" fillId="0" borderId="33" xfId="14" applyFont="1" applyBorder="1" applyAlignment="1">
      <alignment horizontal="center" vertical="center" wrapText="1"/>
    </xf>
    <xf numFmtId="0" fontId="36" fillId="0" borderId="12" xfId="14" applyFont="1" applyBorder="1" applyAlignment="1">
      <alignment horizontal="center" vertical="center"/>
    </xf>
    <xf numFmtId="0" fontId="36" fillId="0" borderId="114" xfId="14" applyFont="1" applyBorder="1" applyAlignment="1">
      <alignment horizontal="center" vertical="center"/>
    </xf>
    <xf numFmtId="0" fontId="36" fillId="0" borderId="14" xfId="14" applyFont="1" applyBorder="1" applyAlignment="1">
      <alignment horizontal="center" vertical="center"/>
    </xf>
    <xf numFmtId="0" fontId="36" fillId="0" borderId="118" xfId="14" applyFont="1" applyBorder="1" applyAlignment="1">
      <alignment horizontal="center" vertical="center"/>
    </xf>
    <xf numFmtId="0" fontId="36" fillId="10" borderId="173" xfId="14" applyFont="1" applyFill="1" applyBorder="1" applyAlignment="1" applyProtection="1">
      <alignment horizontal="center" vertical="center"/>
      <protection locked="0"/>
    </xf>
    <xf numFmtId="0" fontId="36" fillId="10" borderId="174" xfId="14" applyFont="1" applyFill="1" applyBorder="1" applyAlignment="1" applyProtection="1">
      <alignment horizontal="center" vertical="center"/>
      <protection locked="0"/>
    </xf>
    <xf numFmtId="0" fontId="36" fillId="0" borderId="81" xfId="14" applyFont="1" applyFill="1" applyBorder="1" applyAlignment="1">
      <alignment horizontal="left" vertical="center" wrapText="1"/>
    </xf>
    <xf numFmtId="0" fontId="36" fillId="0" borderId="82" xfId="14" applyFont="1" applyFill="1" applyBorder="1" applyAlignment="1">
      <alignment horizontal="left" vertical="center" wrapText="1"/>
    </xf>
    <xf numFmtId="185" fontId="36" fillId="6" borderId="80" xfId="14" applyNumberFormat="1" applyFont="1" applyFill="1" applyBorder="1" applyAlignment="1">
      <alignment horizontal="center" vertical="center" wrapText="1"/>
    </xf>
    <xf numFmtId="185" fontId="36" fillId="6" borderId="99" xfId="14" applyNumberFormat="1" applyFont="1" applyFill="1" applyBorder="1" applyAlignment="1">
      <alignment horizontal="center" vertical="center" wrapText="1"/>
    </xf>
    <xf numFmtId="185" fontId="36" fillId="6" borderId="100" xfId="14" applyNumberFormat="1" applyFont="1" applyFill="1" applyBorder="1" applyAlignment="1">
      <alignment horizontal="center" vertical="center" wrapText="1"/>
    </xf>
    <xf numFmtId="185" fontId="36" fillId="6" borderId="82" xfId="14" applyNumberFormat="1" applyFont="1" applyFill="1" applyBorder="1" applyAlignment="1">
      <alignment horizontal="center" vertical="center" wrapText="1"/>
    </xf>
    <xf numFmtId="0" fontId="6" fillId="0" borderId="163" xfId="14" applyFont="1" applyBorder="1" applyAlignment="1">
      <alignment horizontal="center" vertical="center" wrapText="1"/>
    </xf>
    <xf numFmtId="0" fontId="6" fillId="0" borderId="164" xfId="14" applyFont="1" applyBorder="1" applyAlignment="1">
      <alignment horizontal="center" vertical="center" wrapText="1"/>
    </xf>
    <xf numFmtId="0" fontId="6" fillId="0" borderId="165" xfId="14" applyFont="1" applyBorder="1" applyAlignment="1">
      <alignment horizontal="center" vertical="center" wrapText="1"/>
    </xf>
    <xf numFmtId="0" fontId="6" fillId="0" borderId="166" xfId="14" applyFont="1" applyBorder="1" applyAlignment="1">
      <alignment horizontal="center" vertical="center" wrapText="1"/>
    </xf>
    <xf numFmtId="0" fontId="6" fillId="0" borderId="167" xfId="14" applyFont="1" applyBorder="1" applyAlignment="1">
      <alignment horizontal="center" vertical="center" wrapText="1"/>
    </xf>
    <xf numFmtId="0" fontId="6" fillId="0" borderId="168" xfId="14" applyFont="1" applyBorder="1" applyAlignment="1">
      <alignment horizontal="center" vertical="center" wrapText="1"/>
    </xf>
    <xf numFmtId="0" fontId="6" fillId="0" borderId="175" xfId="14" applyFont="1" applyBorder="1" applyAlignment="1">
      <alignment horizontal="center" vertical="center" wrapText="1"/>
    </xf>
    <xf numFmtId="0" fontId="6" fillId="0" borderId="176" xfId="14" applyFont="1" applyBorder="1" applyAlignment="1">
      <alignment horizontal="center" vertical="center" wrapText="1"/>
    </xf>
    <xf numFmtId="0" fontId="6" fillId="0" borderId="177" xfId="14" applyFont="1" applyBorder="1" applyAlignment="1">
      <alignment horizontal="center" vertical="center" wrapText="1"/>
    </xf>
    <xf numFmtId="0" fontId="36" fillId="0" borderId="14" xfId="14" applyFont="1" applyFill="1" applyBorder="1" applyAlignment="1">
      <alignment horizontal="left" vertical="center" wrapText="1"/>
    </xf>
    <xf numFmtId="0" fontId="36" fillId="0" borderId="118" xfId="14" applyFont="1" applyFill="1" applyBorder="1" applyAlignment="1">
      <alignment horizontal="left" vertical="center" wrapText="1"/>
    </xf>
    <xf numFmtId="185" fontId="36" fillId="6" borderId="148" xfId="14" applyNumberFormat="1" applyFont="1" applyFill="1" applyBorder="1" applyAlignment="1">
      <alignment horizontal="center" vertical="center" wrapText="1"/>
    </xf>
    <xf numFmtId="185" fontId="36" fillId="6" borderId="4" xfId="14" applyNumberFormat="1" applyFont="1" applyFill="1" applyBorder="1" applyAlignment="1">
      <alignment horizontal="center" vertical="center" wrapText="1"/>
    </xf>
    <xf numFmtId="185" fontId="36" fillId="6" borderId="2" xfId="14" applyNumberFormat="1" applyFont="1" applyFill="1" applyBorder="1" applyAlignment="1">
      <alignment horizontal="center" vertical="center" wrapText="1"/>
    </xf>
    <xf numFmtId="185" fontId="36" fillId="6" borderId="149" xfId="14" applyNumberFormat="1" applyFont="1" applyFill="1" applyBorder="1" applyAlignment="1">
      <alignment horizontal="center" vertical="center" wrapText="1"/>
    </xf>
    <xf numFmtId="185" fontId="6" fillId="6" borderId="169" xfId="14" applyNumberFormat="1" applyFont="1" applyFill="1" applyBorder="1" applyAlignment="1">
      <alignment horizontal="center" vertical="center" wrapText="1"/>
    </xf>
    <xf numFmtId="185" fontId="6" fillId="6" borderId="170" xfId="14" applyNumberFormat="1" applyFont="1" applyFill="1" applyBorder="1" applyAlignment="1">
      <alignment horizontal="center" vertical="center" wrapText="1"/>
    </xf>
    <xf numFmtId="185" fontId="6" fillId="6" borderId="171" xfId="14" applyNumberFormat="1" applyFont="1" applyFill="1" applyBorder="1" applyAlignment="1">
      <alignment horizontal="center" vertical="center" wrapText="1"/>
    </xf>
    <xf numFmtId="185" fontId="6" fillId="6" borderId="166" xfId="14" applyNumberFormat="1" applyFont="1" applyFill="1" applyBorder="1" applyAlignment="1">
      <alignment horizontal="center" vertical="center" wrapText="1"/>
    </xf>
    <xf numFmtId="185" fontId="6" fillId="6" borderId="167" xfId="14" applyNumberFormat="1" applyFont="1" applyFill="1" applyBorder="1" applyAlignment="1">
      <alignment horizontal="center" vertical="center" wrapText="1"/>
    </xf>
    <xf numFmtId="185" fontId="6" fillId="6" borderId="168" xfId="14" applyNumberFormat="1" applyFont="1" applyFill="1" applyBorder="1" applyAlignment="1">
      <alignment horizontal="center" vertical="center" wrapText="1"/>
    </xf>
    <xf numFmtId="185" fontId="6" fillId="6" borderId="175" xfId="14" applyNumberFormat="1" applyFont="1" applyFill="1" applyBorder="1" applyAlignment="1">
      <alignment horizontal="center" vertical="center" wrapText="1"/>
    </xf>
    <xf numFmtId="185" fontId="6" fillId="6" borderId="176" xfId="14" applyNumberFormat="1" applyFont="1" applyFill="1" applyBorder="1" applyAlignment="1">
      <alignment horizontal="center" vertical="center" wrapText="1"/>
    </xf>
    <xf numFmtId="185" fontId="6" fillId="6" borderId="177" xfId="14" applyNumberFormat="1" applyFont="1" applyFill="1" applyBorder="1" applyAlignment="1">
      <alignment horizontal="center" vertical="center" wrapText="1"/>
    </xf>
    <xf numFmtId="185" fontId="35" fillId="6" borderId="150" xfId="14" applyNumberFormat="1" applyFont="1" applyFill="1" applyBorder="1" applyAlignment="1">
      <alignment horizontal="center" vertical="center" wrapText="1"/>
    </xf>
    <xf numFmtId="185" fontId="35" fillId="6" borderId="151" xfId="14" applyNumberFormat="1" applyFont="1" applyFill="1" applyBorder="1" applyAlignment="1">
      <alignment horizontal="center" vertical="center" wrapText="1"/>
    </xf>
    <xf numFmtId="185" fontId="35" fillId="6" borderId="152" xfId="14" applyNumberFormat="1" applyFont="1" applyFill="1" applyBorder="1" applyAlignment="1">
      <alignment horizontal="center" vertical="center" wrapText="1"/>
    </xf>
    <xf numFmtId="185" fontId="35" fillId="6" borderId="153" xfId="14" applyNumberFormat="1" applyFont="1" applyFill="1" applyBorder="1" applyAlignment="1">
      <alignment horizontal="center" vertical="center" wrapText="1"/>
    </xf>
    <xf numFmtId="0" fontId="35" fillId="10" borderId="148" xfId="14" applyFont="1" applyFill="1" applyBorder="1" applyAlignment="1" applyProtection="1">
      <alignment horizontal="center" vertical="center" wrapText="1"/>
      <protection locked="0"/>
    </xf>
    <xf numFmtId="0" fontId="35" fillId="10" borderId="3" xfId="14" applyFont="1" applyFill="1" applyBorder="1" applyAlignment="1" applyProtection="1">
      <alignment horizontal="center" vertical="center" wrapText="1"/>
      <protection locked="0"/>
    </xf>
    <xf numFmtId="0" fontId="35" fillId="10" borderId="149" xfId="14" applyFont="1" applyFill="1" applyBorder="1" applyAlignment="1" applyProtection="1">
      <alignment horizontal="center" vertical="center" wrapText="1"/>
      <protection locked="0"/>
    </xf>
    <xf numFmtId="0" fontId="35" fillId="10" borderId="84" xfId="14" applyFont="1" applyFill="1" applyBorder="1" applyAlignment="1" applyProtection="1">
      <alignment horizontal="center" vertical="center" wrapText="1"/>
      <protection locked="0"/>
    </xf>
    <xf numFmtId="0" fontId="35" fillId="10" borderId="0" xfId="14" applyFont="1" applyFill="1" applyBorder="1" applyAlignment="1" applyProtection="1">
      <alignment horizontal="center" vertical="center" wrapText="1"/>
      <protection locked="0"/>
    </xf>
    <xf numFmtId="0" fontId="35" fillId="10" borderId="29" xfId="14" applyFont="1" applyFill="1" applyBorder="1" applyAlignment="1" applyProtection="1">
      <alignment horizontal="center" vertical="center" wrapText="1"/>
      <protection locked="0"/>
    </xf>
    <xf numFmtId="0" fontId="35" fillId="10" borderId="113" xfId="14" applyFont="1" applyFill="1" applyBorder="1" applyAlignment="1" applyProtection="1">
      <alignment horizontal="center" vertical="center" wrapText="1"/>
      <protection locked="0"/>
    </xf>
    <xf numFmtId="0" fontId="35" fillId="10" borderId="12" xfId="14" applyFont="1" applyFill="1" applyBorder="1" applyAlignment="1" applyProtection="1">
      <alignment horizontal="center" vertical="center" wrapText="1"/>
      <protection locked="0"/>
    </xf>
    <xf numFmtId="0" fontId="35" fillId="10" borderId="114" xfId="14" applyFont="1" applyFill="1" applyBorder="1" applyAlignment="1" applyProtection="1">
      <alignment horizontal="center" vertical="center" wrapText="1"/>
      <protection locked="0"/>
    </xf>
    <xf numFmtId="0" fontId="4" fillId="0" borderId="132" xfId="14" applyFont="1" applyFill="1" applyBorder="1" applyAlignment="1">
      <alignment horizontal="center" vertical="center" wrapText="1"/>
    </xf>
    <xf numFmtId="0" fontId="4" fillId="0" borderId="133" xfId="14" applyFont="1" applyFill="1" applyBorder="1" applyAlignment="1">
      <alignment horizontal="center" vertical="center" wrapText="1"/>
    </xf>
    <xf numFmtId="0" fontId="4" fillId="0" borderId="134" xfId="14" applyFont="1" applyFill="1" applyBorder="1" applyAlignment="1">
      <alignment horizontal="center" vertical="center" wrapText="1"/>
    </xf>
    <xf numFmtId="185" fontId="35" fillId="6" borderId="132" xfId="14" applyNumberFormat="1" applyFont="1" applyFill="1" applyBorder="1" applyAlignment="1">
      <alignment horizontal="center" vertical="center" wrapText="1"/>
    </xf>
    <xf numFmtId="185" fontId="35" fillId="6" borderId="138" xfId="14" applyNumberFormat="1" applyFont="1" applyFill="1" applyBorder="1" applyAlignment="1">
      <alignment horizontal="center" vertical="center" wrapText="1"/>
    </xf>
    <xf numFmtId="185" fontId="35" fillId="6" borderId="139" xfId="14" applyNumberFormat="1" applyFont="1" applyFill="1" applyBorder="1" applyAlignment="1">
      <alignment horizontal="center" vertical="center" wrapText="1"/>
    </xf>
    <xf numFmtId="185" fontId="35" fillId="6" borderId="134" xfId="14" applyNumberFormat="1" applyFont="1" applyFill="1" applyBorder="1" applyAlignment="1">
      <alignment horizontal="center" vertical="center" wrapText="1"/>
    </xf>
    <xf numFmtId="0" fontId="54" fillId="0" borderId="140" xfId="14" applyFont="1" applyFill="1" applyBorder="1" applyAlignment="1">
      <alignment horizontal="center" vertical="center" wrapText="1"/>
    </xf>
    <xf numFmtId="0" fontId="54" fillId="0" borderId="141" xfId="14" applyFont="1" applyFill="1" applyBorder="1" applyAlignment="1">
      <alignment horizontal="center" vertical="center" wrapText="1"/>
    </xf>
    <xf numFmtId="0" fontId="54" fillId="0" borderId="142" xfId="14" applyFont="1" applyFill="1" applyBorder="1" applyAlignment="1">
      <alignment horizontal="center" vertical="center" wrapText="1"/>
    </xf>
    <xf numFmtId="185" fontId="35" fillId="6" borderId="140" xfId="14" applyNumberFormat="1" applyFont="1" applyFill="1" applyBorder="1" applyAlignment="1">
      <alignment horizontal="center" vertical="center" wrapText="1"/>
    </xf>
    <xf numFmtId="185" fontId="35" fillId="6" borderId="146" xfId="14" applyNumberFormat="1" applyFont="1" applyFill="1" applyBorder="1" applyAlignment="1">
      <alignment horizontal="center" vertical="center" wrapText="1"/>
    </xf>
    <xf numFmtId="185" fontId="35" fillId="6" borderId="147" xfId="14" applyNumberFormat="1" applyFont="1" applyFill="1" applyBorder="1" applyAlignment="1">
      <alignment horizontal="center" vertical="center" wrapText="1"/>
    </xf>
    <xf numFmtId="185" fontId="35" fillId="6" borderId="142" xfId="14" applyNumberFormat="1" applyFont="1" applyFill="1" applyBorder="1" applyAlignment="1">
      <alignment horizontal="center" vertical="center" wrapText="1"/>
    </xf>
    <xf numFmtId="0" fontId="35" fillId="0" borderId="131" xfId="14" applyFont="1" applyBorder="1" applyAlignment="1">
      <alignment horizontal="center" vertical="center" shrinkToFit="1"/>
    </xf>
    <xf numFmtId="0" fontId="35" fillId="11" borderId="148" xfId="14" applyFont="1" applyFill="1" applyBorder="1" applyAlignment="1" applyProtection="1">
      <alignment horizontal="center" vertical="center" shrinkToFit="1"/>
      <protection locked="0"/>
    </xf>
    <xf numFmtId="0" fontId="35" fillId="11" borderId="3" xfId="14" applyFont="1" applyFill="1" applyBorder="1" applyAlignment="1" applyProtection="1">
      <alignment horizontal="center" vertical="center" shrinkToFit="1"/>
      <protection locked="0"/>
    </xf>
    <xf numFmtId="0" fontId="35" fillId="11" borderId="4" xfId="14" applyFont="1" applyFill="1" applyBorder="1" applyAlignment="1" applyProtection="1">
      <alignment horizontal="center" vertical="center" shrinkToFit="1"/>
      <protection locked="0"/>
    </xf>
    <xf numFmtId="0" fontId="35" fillId="11" borderId="84" xfId="14" applyFont="1" applyFill="1" applyBorder="1" applyAlignment="1" applyProtection="1">
      <alignment horizontal="center" vertical="center" shrinkToFit="1"/>
      <protection locked="0"/>
    </xf>
    <xf numFmtId="0" fontId="35" fillId="11" borderId="0" xfId="14" applyFont="1" applyFill="1" applyBorder="1" applyAlignment="1" applyProtection="1">
      <alignment horizontal="center" vertical="center" shrinkToFit="1"/>
      <protection locked="0"/>
    </xf>
    <xf numFmtId="0" fontId="35" fillId="11" borderId="6" xfId="14" applyFont="1" applyFill="1" applyBorder="1" applyAlignment="1" applyProtection="1">
      <alignment horizontal="center" vertical="center" shrinkToFit="1"/>
      <protection locked="0"/>
    </xf>
    <xf numFmtId="0" fontId="35" fillId="11" borderId="113" xfId="14" applyFont="1" applyFill="1" applyBorder="1" applyAlignment="1" applyProtection="1">
      <alignment horizontal="center" vertical="center" shrinkToFit="1"/>
      <protection locked="0"/>
    </xf>
    <xf numFmtId="0" fontId="35" fillId="11" borderId="12" xfId="14" applyFont="1" applyFill="1" applyBorder="1" applyAlignment="1" applyProtection="1">
      <alignment horizontal="center" vertical="center" shrinkToFit="1"/>
      <protection locked="0"/>
    </xf>
    <xf numFmtId="0" fontId="35" fillId="11" borderId="8" xfId="14" applyFont="1" applyFill="1" applyBorder="1" applyAlignment="1" applyProtection="1">
      <alignment horizontal="center" vertical="center" shrinkToFit="1"/>
      <protection locked="0"/>
    </xf>
    <xf numFmtId="0" fontId="35" fillId="11" borderId="9" xfId="14" applyFont="1" applyFill="1" applyBorder="1" applyAlignment="1" applyProtection="1">
      <alignment horizontal="center" vertical="center" wrapText="1"/>
      <protection locked="0"/>
    </xf>
    <xf numFmtId="0" fontId="35" fillId="12" borderId="10" xfId="14" applyFont="1" applyFill="1" applyBorder="1" applyAlignment="1" applyProtection="1">
      <alignment horizontal="center" vertical="center" wrapText="1"/>
      <protection locked="0"/>
    </xf>
    <xf numFmtId="0" fontId="35" fillId="12" borderId="11" xfId="14" applyFont="1" applyFill="1" applyBorder="1" applyAlignment="1" applyProtection="1">
      <alignment horizontal="center" vertical="center" wrapText="1"/>
      <protection locked="0"/>
    </xf>
    <xf numFmtId="0" fontId="35" fillId="11" borderId="13" xfId="14" applyFont="1" applyFill="1" applyBorder="1" applyAlignment="1" applyProtection="1">
      <alignment horizontal="center" vertical="center" shrinkToFit="1"/>
      <protection locked="0"/>
    </xf>
    <xf numFmtId="0" fontId="35" fillId="12" borderId="14" xfId="14" applyFont="1" applyFill="1" applyBorder="1" applyAlignment="1" applyProtection="1">
      <alignment horizontal="center" vertical="center" shrinkToFit="1"/>
      <protection locked="0"/>
    </xf>
    <xf numFmtId="0" fontId="35" fillId="12" borderId="15" xfId="14" applyFont="1" applyFill="1" applyBorder="1" applyAlignment="1" applyProtection="1">
      <alignment horizontal="center" vertical="center" shrinkToFit="1"/>
      <protection locked="0"/>
    </xf>
    <xf numFmtId="0" fontId="35" fillId="12" borderId="13" xfId="14" applyFont="1" applyFill="1" applyBorder="1" applyAlignment="1" applyProtection="1">
      <alignment horizontal="center" vertical="center" shrinkToFit="1"/>
      <protection locked="0"/>
    </xf>
    <xf numFmtId="0" fontId="35" fillId="10" borderId="2" xfId="14" applyFont="1" applyFill="1" applyBorder="1" applyAlignment="1" applyProtection="1">
      <alignment horizontal="center" vertical="center" wrapText="1"/>
      <protection locked="0"/>
    </xf>
    <xf numFmtId="0" fontId="35" fillId="10" borderId="5" xfId="14" applyFont="1" applyFill="1" applyBorder="1" applyAlignment="1" applyProtection="1">
      <alignment horizontal="center" vertical="center" wrapText="1"/>
      <protection locked="0"/>
    </xf>
    <xf numFmtId="0" fontId="35" fillId="10" borderId="7" xfId="14" applyFont="1" applyFill="1" applyBorder="1" applyAlignment="1" applyProtection="1">
      <alignment horizontal="center" vertical="center" wrapText="1"/>
      <protection locked="0"/>
    </xf>
    <xf numFmtId="0" fontId="4" fillId="0" borderId="115" xfId="14" applyFont="1" applyFill="1" applyBorder="1" applyAlignment="1">
      <alignment horizontal="center" vertical="center" wrapText="1"/>
    </xf>
    <xf numFmtId="0" fontId="4" fillId="0" borderId="116" xfId="14" applyFont="1" applyFill="1" applyBorder="1" applyAlignment="1">
      <alignment horizontal="center" vertical="center" wrapText="1"/>
    </xf>
    <xf numFmtId="0" fontId="4" fillId="0" borderId="117" xfId="14" applyFont="1" applyFill="1" applyBorder="1" applyAlignment="1">
      <alignment horizontal="center" vertical="center" wrapText="1"/>
    </xf>
    <xf numFmtId="185" fontId="35" fillId="6" borderId="158" xfId="14" applyNumberFormat="1" applyFont="1" applyFill="1" applyBorder="1" applyAlignment="1">
      <alignment horizontal="center" vertical="center" wrapText="1"/>
    </xf>
    <xf numFmtId="185" fontId="35" fillId="6" borderId="159" xfId="14" applyNumberFormat="1" applyFont="1" applyFill="1" applyBorder="1" applyAlignment="1">
      <alignment horizontal="center" vertical="center" wrapText="1"/>
    </xf>
    <xf numFmtId="185" fontId="35" fillId="6" borderId="160" xfId="14" applyNumberFormat="1" applyFont="1" applyFill="1" applyBorder="1" applyAlignment="1">
      <alignment horizontal="center" vertical="center" wrapText="1"/>
    </xf>
    <xf numFmtId="185" fontId="35" fillId="6" borderId="161" xfId="14" applyNumberFormat="1" applyFont="1" applyFill="1" applyBorder="1" applyAlignment="1">
      <alignment horizontal="center" vertical="center" wrapText="1"/>
    </xf>
    <xf numFmtId="0" fontId="35" fillId="0" borderId="154" xfId="14" applyFont="1" applyBorder="1" applyAlignment="1">
      <alignment horizontal="center" vertical="center" shrinkToFit="1"/>
    </xf>
    <xf numFmtId="0" fontId="35" fillId="11" borderId="10" xfId="14" applyFont="1" applyFill="1" applyBorder="1" applyAlignment="1" applyProtection="1">
      <alignment horizontal="center" vertical="center" wrapText="1"/>
      <protection locked="0"/>
    </xf>
    <xf numFmtId="0" fontId="35" fillId="11" borderId="7" xfId="14" applyFont="1" applyFill="1" applyBorder="1" applyAlignment="1" applyProtection="1">
      <alignment horizontal="center" vertical="center" shrinkToFit="1"/>
      <protection locked="0"/>
    </xf>
    <xf numFmtId="0" fontId="35" fillId="12" borderId="12" xfId="14" applyFont="1" applyFill="1" applyBorder="1" applyAlignment="1" applyProtection="1">
      <alignment horizontal="center" vertical="center" shrinkToFit="1"/>
      <protection locked="0"/>
    </xf>
    <xf numFmtId="0" fontId="35" fillId="12" borderId="8" xfId="14" applyFont="1" applyFill="1" applyBorder="1" applyAlignment="1" applyProtection="1">
      <alignment horizontal="center" vertical="center" shrinkToFit="1"/>
      <protection locked="0"/>
    </xf>
    <xf numFmtId="0" fontId="4" fillId="0" borderId="155" xfId="14" applyFont="1" applyFill="1" applyBorder="1" applyAlignment="1">
      <alignment horizontal="center" vertical="center" wrapText="1"/>
    </xf>
    <xf numFmtId="0" fontId="4" fillId="0" borderId="156" xfId="14" applyFont="1" applyFill="1" applyBorder="1" applyAlignment="1">
      <alignment horizontal="center" vertical="center" wrapText="1"/>
    </xf>
    <xf numFmtId="0" fontId="4" fillId="0" borderId="157" xfId="14" applyFont="1" applyFill="1" applyBorder="1" applyAlignment="1">
      <alignment horizontal="center" vertical="center" wrapText="1"/>
    </xf>
    <xf numFmtId="0" fontId="35" fillId="10" borderId="148" xfId="14" applyFont="1" applyFill="1" applyBorder="1" applyAlignment="1" applyProtection="1">
      <alignment horizontal="left" vertical="center" wrapText="1"/>
      <protection locked="0"/>
    </xf>
    <xf numFmtId="0" fontId="35" fillId="10" borderId="3" xfId="14" applyFont="1" applyFill="1" applyBorder="1" applyAlignment="1" applyProtection="1">
      <alignment horizontal="left" vertical="center" wrapText="1"/>
      <protection locked="0"/>
    </xf>
    <xf numFmtId="0" fontId="35" fillId="10" borderId="149" xfId="14" applyFont="1" applyFill="1" applyBorder="1" applyAlignment="1" applyProtection="1">
      <alignment horizontal="left" vertical="center" wrapText="1"/>
      <protection locked="0"/>
    </xf>
    <xf numFmtId="0" fontId="35" fillId="10" borderId="84" xfId="14" applyFont="1" applyFill="1" applyBorder="1" applyAlignment="1" applyProtection="1">
      <alignment horizontal="left" vertical="center" wrapText="1"/>
      <protection locked="0"/>
    </xf>
    <xf numFmtId="0" fontId="35" fillId="10" borderId="0" xfId="14" applyFont="1" applyFill="1" applyBorder="1" applyAlignment="1" applyProtection="1">
      <alignment horizontal="left" vertical="center" wrapText="1"/>
      <protection locked="0"/>
    </xf>
    <xf numFmtId="0" fontId="35" fillId="10" borderId="29" xfId="14" applyFont="1" applyFill="1" applyBorder="1" applyAlignment="1" applyProtection="1">
      <alignment horizontal="left" vertical="center" wrapText="1"/>
      <protection locked="0"/>
    </xf>
    <xf numFmtId="0" fontId="35" fillId="10" borderId="113" xfId="14" applyFont="1" applyFill="1" applyBorder="1" applyAlignment="1" applyProtection="1">
      <alignment horizontal="left" vertical="center" wrapText="1"/>
      <protection locked="0"/>
    </xf>
    <xf numFmtId="0" fontId="35" fillId="10" borderId="12" xfId="14" applyFont="1" applyFill="1" applyBorder="1" applyAlignment="1" applyProtection="1">
      <alignment horizontal="left" vertical="center" wrapText="1"/>
      <protection locked="0"/>
    </xf>
    <xf numFmtId="0" fontId="35" fillId="10" borderId="114" xfId="14" applyFont="1" applyFill="1" applyBorder="1" applyAlignment="1" applyProtection="1">
      <alignment horizontal="left" vertical="center" wrapText="1"/>
      <protection locked="0"/>
    </xf>
    <xf numFmtId="0" fontId="35" fillId="11" borderId="79" xfId="14" applyFont="1" applyFill="1" applyBorder="1" applyAlignment="1" applyProtection="1">
      <alignment horizontal="center" vertical="center" shrinkToFit="1"/>
      <protection locked="0"/>
    </xf>
    <xf numFmtId="0" fontId="35" fillId="11" borderId="22" xfId="14" applyFont="1" applyFill="1" applyBorder="1" applyAlignment="1" applyProtection="1">
      <alignment horizontal="center" vertical="center" shrinkToFit="1"/>
      <protection locked="0"/>
    </xf>
    <xf numFmtId="0" fontId="35" fillId="11" borderId="107" xfId="14" applyFont="1" applyFill="1" applyBorder="1" applyAlignment="1" applyProtection="1">
      <alignment horizontal="center" vertical="center" shrinkToFit="1"/>
      <protection locked="0"/>
    </xf>
    <xf numFmtId="0" fontId="35" fillId="11" borderId="23" xfId="14" applyFont="1" applyFill="1" applyBorder="1" applyAlignment="1" applyProtection="1">
      <alignment horizontal="center" vertical="center" wrapText="1"/>
      <protection locked="0"/>
    </xf>
    <xf numFmtId="0" fontId="35" fillId="11" borderId="100" xfId="14" applyFont="1" applyFill="1" applyBorder="1" applyAlignment="1" applyProtection="1">
      <alignment horizontal="center" vertical="center" shrinkToFit="1"/>
      <protection locked="0"/>
    </xf>
    <xf numFmtId="0" fontId="35" fillId="12" borderId="81" xfId="14" applyFont="1" applyFill="1" applyBorder="1" applyAlignment="1" applyProtection="1">
      <alignment horizontal="center" vertical="center" shrinkToFit="1"/>
      <protection locked="0"/>
    </xf>
    <xf numFmtId="0" fontId="35" fillId="12" borderId="99" xfId="14" applyFont="1" applyFill="1" applyBorder="1" applyAlignment="1" applyProtection="1">
      <alignment horizontal="center" vertical="center" shrinkToFit="1"/>
      <protection locked="0"/>
    </xf>
    <xf numFmtId="0" fontId="35" fillId="10" borderId="106" xfId="14" applyFont="1" applyFill="1" applyBorder="1" applyAlignment="1" applyProtection="1">
      <alignment horizontal="center" vertical="center" wrapText="1"/>
      <protection locked="0"/>
    </xf>
    <xf numFmtId="0" fontId="35" fillId="10" borderId="22" xfId="14" applyFont="1" applyFill="1" applyBorder="1" applyAlignment="1" applyProtection="1">
      <alignment horizontal="center" vertical="center" wrapText="1"/>
      <protection locked="0"/>
    </xf>
    <xf numFmtId="0" fontId="35" fillId="10" borderId="24" xfId="14" applyFont="1" applyFill="1" applyBorder="1" applyAlignment="1" applyProtection="1">
      <alignment horizontal="center" vertical="center" wrapText="1"/>
      <protection locked="0"/>
    </xf>
    <xf numFmtId="0" fontId="4" fillId="0" borderId="110" xfId="14" applyFont="1" applyFill="1" applyBorder="1" applyAlignment="1">
      <alignment horizontal="center" vertical="center" wrapText="1"/>
    </xf>
    <xf numFmtId="0" fontId="4" fillId="0" borderId="111" xfId="14" applyFont="1" applyFill="1" applyBorder="1" applyAlignment="1">
      <alignment horizontal="center" vertical="center" wrapText="1"/>
    </xf>
    <xf numFmtId="0" fontId="4" fillId="0" borderId="112" xfId="14" applyFont="1" applyFill="1" applyBorder="1" applyAlignment="1">
      <alignment horizontal="center" vertical="center" wrapText="1"/>
    </xf>
    <xf numFmtId="0" fontId="35" fillId="0" borderId="83" xfId="14" applyFont="1" applyBorder="1" applyAlignment="1">
      <alignment horizontal="center" vertical="center"/>
    </xf>
    <xf numFmtId="0" fontId="35" fillId="0" borderId="87" xfId="14" applyFont="1" applyBorder="1" applyAlignment="1">
      <alignment horizontal="center" vertical="center"/>
    </xf>
    <xf numFmtId="0" fontId="35" fillId="0" borderId="93" xfId="14" applyFont="1" applyBorder="1" applyAlignment="1">
      <alignment horizontal="center" vertical="center"/>
    </xf>
    <xf numFmtId="0" fontId="35" fillId="0" borderId="79" xfId="14" applyFont="1" applyBorder="1" applyAlignment="1">
      <alignment horizontal="center" vertical="center" wrapText="1"/>
    </xf>
    <xf numFmtId="0" fontId="35" fillId="0" borderId="22" xfId="14" applyFont="1" applyBorder="1" applyAlignment="1">
      <alignment horizontal="center" vertical="center" wrapText="1"/>
    </xf>
    <xf numFmtId="0" fontId="35" fillId="0" borderId="107" xfId="14" applyFont="1" applyBorder="1" applyAlignment="1">
      <alignment horizontal="center" vertical="center" wrapText="1"/>
    </xf>
    <xf numFmtId="0" fontId="35" fillId="0" borderId="84" xfId="14" applyFont="1" applyBorder="1" applyAlignment="1">
      <alignment horizontal="center" vertical="center" wrapText="1"/>
    </xf>
    <xf numFmtId="0" fontId="35" fillId="0" borderId="0" xfId="14" applyFont="1" applyBorder="1" applyAlignment="1">
      <alignment horizontal="center" vertical="center" wrapText="1"/>
    </xf>
    <xf numFmtId="0" fontId="35" fillId="0" borderId="6" xfId="14" applyFont="1" applyBorder="1" applyAlignment="1">
      <alignment horizontal="center" vertical="center" wrapText="1"/>
    </xf>
    <xf numFmtId="0" fontId="35" fillId="0" borderId="88" xfId="14" applyFont="1" applyBorder="1" applyAlignment="1">
      <alignment horizontal="center" vertical="center" wrapText="1"/>
    </xf>
    <xf numFmtId="0" fontId="35" fillId="0" borderId="19" xfId="14" applyFont="1" applyBorder="1" applyAlignment="1">
      <alignment horizontal="center" vertical="center" wrapText="1"/>
    </xf>
    <xf numFmtId="0" fontId="35" fillId="0" borderId="109" xfId="14" applyFont="1" applyBorder="1" applyAlignment="1">
      <alignment horizontal="center" vertical="center" wrapText="1"/>
    </xf>
    <xf numFmtId="0" fontId="6" fillId="0" borderId="23" xfId="14" applyFont="1" applyBorder="1" applyAlignment="1">
      <alignment horizontal="center" vertical="center" wrapText="1"/>
    </xf>
    <xf numFmtId="0" fontId="6" fillId="0" borderId="10" xfId="14" applyFont="1" applyBorder="1" applyAlignment="1">
      <alignment horizontal="center" vertical="center" wrapText="1"/>
    </xf>
    <xf numFmtId="0" fontId="6" fillId="0" borderId="89" xfId="14" applyFont="1" applyBorder="1" applyAlignment="1">
      <alignment horizontal="center" vertical="center" wrapText="1"/>
    </xf>
    <xf numFmtId="0" fontId="35" fillId="0" borderId="106" xfId="14" applyFont="1" applyBorder="1" applyAlignment="1">
      <alignment horizontal="center" vertical="center" wrapText="1"/>
    </xf>
    <xf numFmtId="0" fontId="35" fillId="0" borderId="5" xfId="14" applyFont="1" applyBorder="1" applyAlignment="1">
      <alignment horizontal="center" vertical="center" wrapText="1"/>
    </xf>
    <xf numFmtId="0" fontId="35" fillId="0" borderId="108" xfId="14" applyFont="1" applyBorder="1" applyAlignment="1">
      <alignment horizontal="center" vertical="center" wrapText="1"/>
    </xf>
    <xf numFmtId="0" fontId="35" fillId="0" borderId="24" xfId="14" applyFont="1" applyBorder="1" applyAlignment="1">
      <alignment horizontal="center" vertical="center" wrapText="1"/>
    </xf>
    <xf numFmtId="0" fontId="35" fillId="0" borderId="29" xfId="14" applyFont="1" applyBorder="1" applyAlignment="1">
      <alignment horizontal="center" vertical="center" wrapText="1"/>
    </xf>
    <xf numFmtId="0" fontId="35" fillId="0" borderId="33" xfId="14" applyFont="1" applyBorder="1" applyAlignment="1">
      <alignment horizontal="center" vertical="center" wrapText="1"/>
    </xf>
    <xf numFmtId="0" fontId="6" fillId="0" borderId="79" xfId="14" applyFont="1" applyBorder="1" applyAlignment="1">
      <alignment horizontal="center" vertical="center" wrapText="1"/>
    </xf>
    <xf numFmtId="0" fontId="6" fillId="0" borderId="22" xfId="14" applyFont="1" applyBorder="1" applyAlignment="1">
      <alignment horizontal="center" vertical="center" wrapText="1"/>
    </xf>
    <xf numFmtId="0" fontId="6" fillId="0" borderId="24" xfId="14" applyFont="1" applyBorder="1" applyAlignment="1">
      <alignment horizontal="center" vertical="center" wrapText="1"/>
    </xf>
    <xf numFmtId="0" fontId="6" fillId="0" borderId="84" xfId="14" applyFont="1" applyBorder="1" applyAlignment="1">
      <alignment horizontal="center" vertical="center" wrapText="1"/>
    </xf>
    <xf numFmtId="0" fontId="6" fillId="0" borderId="0" xfId="14" applyFont="1" applyBorder="1" applyAlignment="1">
      <alignment horizontal="center" vertical="center" wrapText="1"/>
    </xf>
    <xf numFmtId="0" fontId="6" fillId="0" borderId="29" xfId="14" applyFont="1" applyBorder="1" applyAlignment="1">
      <alignment horizontal="center" vertical="center" wrapText="1"/>
    </xf>
    <xf numFmtId="0" fontId="6" fillId="0" borderId="88" xfId="14" applyFont="1" applyBorder="1" applyAlignment="1">
      <alignment horizontal="center" vertical="center" wrapText="1"/>
    </xf>
    <xf numFmtId="0" fontId="6" fillId="0" borderId="19" xfId="14" applyFont="1" applyBorder="1" applyAlignment="1">
      <alignment horizontal="center" vertical="center" wrapText="1"/>
    </xf>
    <xf numFmtId="0" fontId="6" fillId="0" borderId="33" xfId="14" applyFont="1" applyBorder="1" applyAlignment="1">
      <alignment horizontal="center" vertical="center" wrapText="1"/>
    </xf>
    <xf numFmtId="0" fontId="35" fillId="0" borderId="79" xfId="14" quotePrefix="1" applyFont="1" applyBorder="1" applyAlignment="1" applyProtection="1">
      <alignment horizontal="center" vertical="center"/>
    </xf>
    <xf numFmtId="0" fontId="35" fillId="0" borderId="22" xfId="14" applyFont="1" applyBorder="1" applyAlignment="1" applyProtection="1">
      <alignment horizontal="center" vertical="center"/>
    </xf>
    <xf numFmtId="0" fontId="35" fillId="0" borderId="24" xfId="14" applyFont="1" applyBorder="1" applyAlignment="1" applyProtection="1">
      <alignment horizontal="center" vertical="center"/>
    </xf>
    <xf numFmtId="185" fontId="35" fillId="6" borderId="127" xfId="14" applyNumberFormat="1" applyFont="1" applyFill="1" applyBorder="1" applyAlignment="1">
      <alignment horizontal="center" vertical="center" wrapText="1"/>
    </xf>
    <xf numFmtId="185" fontId="35" fillId="6" borderId="128" xfId="14" applyNumberFormat="1" applyFont="1" applyFill="1" applyBorder="1" applyAlignment="1">
      <alignment horizontal="center" vertical="center" wrapText="1"/>
    </xf>
    <xf numFmtId="185" fontId="35" fillId="6" borderId="129" xfId="14" applyNumberFormat="1" applyFont="1" applyFill="1" applyBorder="1" applyAlignment="1">
      <alignment horizontal="center" vertical="center" wrapText="1"/>
    </xf>
    <xf numFmtId="185" fontId="35" fillId="6" borderId="130" xfId="14" applyNumberFormat="1" applyFont="1" applyFill="1" applyBorder="1" applyAlignment="1">
      <alignment horizontal="center" vertical="center" wrapText="1"/>
    </xf>
    <xf numFmtId="0" fontId="35" fillId="10" borderId="79" xfId="14" applyFont="1" applyFill="1" applyBorder="1" applyAlignment="1" applyProtection="1">
      <alignment horizontal="left" vertical="center" wrapText="1"/>
      <protection locked="0"/>
    </xf>
    <xf numFmtId="0" fontId="35" fillId="10" borderId="22" xfId="14" applyFont="1" applyFill="1" applyBorder="1" applyAlignment="1" applyProtection="1">
      <alignment horizontal="left" vertical="center" wrapText="1"/>
      <protection locked="0"/>
    </xf>
    <xf numFmtId="0" fontId="35" fillId="10" borderId="24" xfId="14" applyFont="1" applyFill="1" applyBorder="1" applyAlignment="1" applyProtection="1">
      <alignment horizontal="left" vertical="center" wrapText="1"/>
      <protection locked="0"/>
    </xf>
    <xf numFmtId="0" fontId="35" fillId="0" borderId="123" xfId="14" applyFont="1" applyBorder="1" applyAlignment="1">
      <alignment horizontal="center" vertical="center" shrinkToFit="1"/>
    </xf>
    <xf numFmtId="0" fontId="35" fillId="11" borderId="13" xfId="14" applyFont="1" applyFill="1" applyBorder="1" applyAlignment="1" applyProtection="1">
      <alignment horizontal="center" vertical="center"/>
      <protection locked="0"/>
    </xf>
    <xf numFmtId="0" fontId="35" fillId="12" borderId="14" xfId="14" applyFont="1" applyFill="1" applyBorder="1" applyAlignment="1" applyProtection="1">
      <alignment horizontal="center" vertical="center"/>
      <protection locked="0"/>
    </xf>
    <xf numFmtId="0" fontId="35" fillId="12" borderId="15" xfId="14" applyFont="1" applyFill="1" applyBorder="1" applyAlignment="1" applyProtection="1">
      <alignment horizontal="center" vertical="center"/>
      <protection locked="0"/>
    </xf>
    <xf numFmtId="0" fontId="35" fillId="10" borderId="13" xfId="14" applyFont="1" applyFill="1" applyBorder="1" applyAlignment="1" applyProtection="1">
      <alignment horizontal="center" vertical="center"/>
      <protection locked="0"/>
    </xf>
    <xf numFmtId="0" fontId="35" fillId="10" borderId="15" xfId="14" applyFont="1" applyFill="1" applyBorder="1" applyAlignment="1" applyProtection="1">
      <alignment horizontal="center" vertical="center"/>
      <protection locked="0"/>
    </xf>
    <xf numFmtId="0" fontId="35" fillId="6" borderId="13" xfId="14" applyFont="1" applyFill="1" applyBorder="1" applyAlignment="1">
      <alignment horizontal="center" vertical="center"/>
    </xf>
    <xf numFmtId="0" fontId="35" fillId="6" borderId="15" xfId="14" applyFont="1" applyFill="1" applyBorder="1" applyAlignment="1">
      <alignment horizontal="center" vertical="center"/>
    </xf>
    <xf numFmtId="0" fontId="35" fillId="10" borderId="14" xfId="14" applyFont="1" applyFill="1" applyBorder="1" applyAlignment="1" applyProtection="1">
      <alignment horizontal="center" vertical="center"/>
      <protection locked="0"/>
    </xf>
    <xf numFmtId="38" fontId="35" fillId="6" borderId="0" xfId="15" applyFont="1" applyFill="1" applyBorder="1" applyAlignment="1" applyProtection="1">
      <alignment horizontal="center" vertical="center"/>
    </xf>
    <xf numFmtId="0" fontId="53" fillId="11" borderId="0" xfId="14" applyFont="1" applyFill="1" applyAlignment="1" applyProtection="1">
      <alignment horizontal="center" vertical="center"/>
      <protection locked="0"/>
    </xf>
    <xf numFmtId="0" fontId="53" fillId="12" borderId="0" xfId="14" applyFont="1" applyFill="1" applyAlignment="1" applyProtection="1">
      <alignment horizontal="center" vertical="center"/>
      <protection locked="0"/>
    </xf>
    <xf numFmtId="0" fontId="53" fillId="10" borderId="0" xfId="14" applyFont="1" applyFill="1" applyAlignment="1" applyProtection="1">
      <alignment horizontal="center" vertical="center"/>
      <protection locked="0"/>
    </xf>
    <xf numFmtId="0" fontId="53" fillId="0" borderId="0" xfId="14" applyFont="1" applyFill="1" applyAlignment="1">
      <alignment horizontal="center" vertical="center"/>
    </xf>
    <xf numFmtId="0" fontId="8" fillId="6" borderId="79" xfId="14" applyFont="1" applyFill="1" applyBorder="1" applyAlignment="1">
      <alignment horizontal="center" vertical="center" wrapText="1"/>
    </xf>
    <xf numFmtId="0" fontId="8" fillId="6" borderId="107" xfId="14" applyFont="1" applyFill="1" applyBorder="1" applyAlignment="1">
      <alignment horizontal="center" vertical="center" wrapText="1"/>
    </xf>
    <xf numFmtId="0" fontId="8" fillId="6" borderId="84" xfId="14" applyFont="1" applyFill="1" applyBorder="1" applyAlignment="1">
      <alignment horizontal="center" vertical="center" wrapText="1"/>
    </xf>
    <xf numFmtId="0" fontId="8" fillId="6" borderId="6" xfId="14" applyFont="1" applyFill="1" applyBorder="1" applyAlignment="1">
      <alignment horizontal="center" vertical="center" wrapText="1"/>
    </xf>
    <xf numFmtId="0" fontId="8" fillId="6" borderId="88" xfId="14" applyFont="1" applyFill="1" applyBorder="1" applyAlignment="1">
      <alignment horizontal="center" vertical="center" wrapText="1"/>
    </xf>
    <xf numFmtId="0" fontId="8" fillId="6" borderId="109" xfId="14" applyFont="1" applyFill="1" applyBorder="1" applyAlignment="1">
      <alignment horizontal="center" vertical="center" wrapText="1"/>
    </xf>
    <xf numFmtId="0" fontId="8" fillId="6" borderId="106" xfId="14" applyFont="1" applyFill="1" applyBorder="1" applyAlignment="1">
      <alignment horizontal="center" vertical="center" wrapText="1"/>
    </xf>
    <xf numFmtId="0" fontId="8" fillId="6" borderId="24" xfId="14" applyFont="1" applyFill="1" applyBorder="1" applyAlignment="1">
      <alignment horizontal="center" vertical="center" wrapText="1"/>
    </xf>
    <xf numFmtId="0" fontId="8" fillId="6" borderId="5" xfId="14" applyFont="1" applyFill="1" applyBorder="1" applyAlignment="1">
      <alignment horizontal="center" vertical="center" wrapText="1"/>
    </xf>
    <xf numFmtId="0" fontId="8" fillId="6" borderId="29" xfId="14" applyFont="1" applyFill="1" applyBorder="1" applyAlignment="1">
      <alignment horizontal="center" vertical="center" wrapText="1"/>
    </xf>
    <xf numFmtId="0" fontId="8" fillId="6" borderId="108" xfId="14" applyFont="1" applyFill="1" applyBorder="1" applyAlignment="1">
      <alignment horizontal="center" vertical="center" wrapText="1"/>
    </xf>
    <xf numFmtId="0" fontId="8" fillId="6" borderId="33" xfId="14" applyFont="1" applyFill="1" applyBorder="1" applyAlignment="1">
      <alignment horizontal="center" vertical="center" wrapText="1"/>
    </xf>
    <xf numFmtId="0" fontId="36" fillId="0" borderId="79" xfId="14" applyFont="1" applyBorder="1" applyAlignment="1">
      <alignment horizontal="center" vertical="center" wrapText="1"/>
    </xf>
    <xf numFmtId="0" fontId="36" fillId="0" borderId="22" xfId="14" applyFont="1" applyBorder="1" applyAlignment="1">
      <alignment horizontal="center" vertical="center" wrapText="1"/>
    </xf>
    <xf numFmtId="0" fontId="36" fillId="0" borderId="24" xfId="14" applyFont="1" applyBorder="1" applyAlignment="1">
      <alignment horizontal="center" vertical="center" wrapText="1"/>
    </xf>
    <xf numFmtId="0" fontId="35" fillId="0" borderId="122" xfId="14" applyFont="1" applyBorder="1" applyAlignment="1">
      <alignment horizontal="center" vertical="center"/>
    </xf>
    <xf numFmtId="0" fontId="35" fillId="0" borderId="14" xfId="14" applyFont="1" applyBorder="1" applyAlignment="1">
      <alignment horizontal="center" vertical="center"/>
    </xf>
    <xf numFmtId="0" fontId="35" fillId="0" borderId="118" xfId="14" applyFont="1" applyBorder="1" applyAlignment="1">
      <alignment horizontal="center" vertical="center"/>
    </xf>
    <xf numFmtId="0" fontId="35" fillId="6" borderId="122" xfId="14" applyFont="1" applyFill="1" applyBorder="1" applyAlignment="1">
      <alignment horizontal="center" vertical="center"/>
    </xf>
    <xf numFmtId="0" fontId="35" fillId="6" borderId="14" xfId="14" applyFont="1" applyFill="1" applyBorder="1" applyAlignment="1">
      <alignment horizontal="center" vertical="center"/>
    </xf>
    <xf numFmtId="0" fontId="35" fillId="6" borderId="118" xfId="14" applyFont="1" applyFill="1" applyBorder="1" applyAlignment="1">
      <alignment horizontal="center" vertical="center"/>
    </xf>
    <xf numFmtId="20" fontId="35" fillId="10" borderId="13" xfId="14" applyNumberFormat="1" applyFont="1" applyFill="1" applyBorder="1" applyAlignment="1" applyProtection="1">
      <alignment horizontal="center" vertical="center"/>
      <protection locked="0"/>
    </xf>
    <xf numFmtId="20" fontId="35" fillId="10" borderId="14" xfId="14" applyNumberFormat="1" applyFont="1" applyFill="1" applyBorder="1" applyAlignment="1" applyProtection="1">
      <alignment horizontal="center" vertical="center"/>
      <protection locked="0"/>
    </xf>
    <xf numFmtId="20" fontId="35" fillId="10" borderId="15" xfId="14" applyNumberFormat="1" applyFont="1" applyFill="1" applyBorder="1" applyAlignment="1" applyProtection="1">
      <alignment horizontal="center" vertical="center"/>
      <protection locked="0"/>
    </xf>
    <xf numFmtId="4" fontId="35" fillId="0" borderId="13" xfId="14" applyNumberFormat="1" applyFont="1" applyBorder="1" applyAlignment="1">
      <alignment horizontal="center" vertical="center"/>
    </xf>
    <xf numFmtId="4" fontId="35" fillId="0" borderId="15" xfId="14" applyNumberFormat="1" applyFont="1" applyBorder="1" applyAlignment="1">
      <alignment horizontal="center" vertical="center"/>
    </xf>
    <xf numFmtId="1" fontId="35" fillId="6" borderId="150" xfId="14" applyNumberFormat="1" applyFont="1" applyFill="1" applyBorder="1" applyAlignment="1">
      <alignment horizontal="center" vertical="center" wrapText="1"/>
    </xf>
    <xf numFmtId="1" fontId="35" fillId="6" borderId="151" xfId="14" applyNumberFormat="1" applyFont="1" applyFill="1" applyBorder="1" applyAlignment="1">
      <alignment horizontal="center" vertical="center" wrapText="1"/>
    </xf>
    <xf numFmtId="1" fontId="35" fillId="6" borderId="152" xfId="14" applyNumberFormat="1" applyFont="1" applyFill="1" applyBorder="1" applyAlignment="1">
      <alignment horizontal="center" vertical="center" wrapText="1"/>
    </xf>
    <xf numFmtId="1" fontId="35" fillId="6" borderId="153" xfId="14" applyNumberFormat="1" applyFont="1" applyFill="1" applyBorder="1" applyAlignment="1">
      <alignment horizontal="center" vertical="center" wrapText="1"/>
    </xf>
    <xf numFmtId="0" fontId="35" fillId="10" borderId="88" xfId="14" applyFont="1" applyFill="1" applyBorder="1" applyAlignment="1" applyProtection="1">
      <alignment horizontal="center" vertical="center" wrapText="1"/>
      <protection locked="0"/>
    </xf>
    <xf numFmtId="0" fontId="35" fillId="10" borderId="19" xfId="14" applyFont="1" applyFill="1" applyBorder="1" applyAlignment="1" applyProtection="1">
      <alignment horizontal="center" vertical="center" wrapText="1"/>
      <protection locked="0"/>
    </xf>
    <xf numFmtId="0" fontId="35" fillId="10" borderId="33" xfId="14" applyFont="1" applyFill="1" applyBorder="1" applyAlignment="1" applyProtection="1">
      <alignment horizontal="center" vertical="center" wrapText="1"/>
      <protection locked="0"/>
    </xf>
    <xf numFmtId="0" fontId="54" fillId="0" borderId="179" xfId="14" applyFont="1" applyFill="1" applyBorder="1" applyAlignment="1">
      <alignment horizontal="center" vertical="center" wrapText="1"/>
    </xf>
    <xf numFmtId="0" fontId="54" fillId="0" borderId="180" xfId="14" applyFont="1" applyFill="1" applyBorder="1" applyAlignment="1">
      <alignment horizontal="center" vertical="center" wrapText="1"/>
    </xf>
    <xf numFmtId="0" fontId="54" fillId="0" borderId="181" xfId="14" applyFont="1" applyFill="1" applyBorder="1" applyAlignment="1">
      <alignment horizontal="center" vertical="center" wrapText="1"/>
    </xf>
    <xf numFmtId="0" fontId="35" fillId="0" borderId="178" xfId="14" applyFont="1" applyBorder="1" applyAlignment="1">
      <alignment horizontal="center" vertical="center" shrinkToFit="1"/>
    </xf>
    <xf numFmtId="0" fontId="35" fillId="12" borderId="89" xfId="14" applyFont="1" applyFill="1" applyBorder="1" applyAlignment="1" applyProtection="1">
      <alignment horizontal="center" vertical="center" wrapText="1"/>
      <protection locked="0"/>
    </xf>
    <xf numFmtId="0" fontId="35" fillId="12" borderId="98" xfId="14" applyFont="1" applyFill="1" applyBorder="1" applyAlignment="1" applyProtection="1">
      <alignment horizontal="center" vertical="center" shrinkToFit="1"/>
      <protection locked="0"/>
    </xf>
    <xf numFmtId="0" fontId="35" fillId="12" borderId="173" xfId="14" applyFont="1" applyFill="1" applyBorder="1" applyAlignment="1" applyProtection="1">
      <alignment horizontal="center" vertical="center" shrinkToFit="1"/>
      <protection locked="0"/>
    </xf>
    <xf numFmtId="0" fontId="35" fillId="12" borderId="102" xfId="14" applyFont="1" applyFill="1" applyBorder="1" applyAlignment="1" applyProtection="1">
      <alignment horizontal="center" vertical="center" shrinkToFit="1"/>
      <protection locked="0"/>
    </xf>
    <xf numFmtId="0" fontId="35" fillId="10" borderId="108" xfId="14" applyFont="1" applyFill="1" applyBorder="1" applyAlignment="1" applyProtection="1">
      <alignment horizontal="center" vertical="center" wrapText="1"/>
      <protection locked="0"/>
    </xf>
    <xf numFmtId="1" fontId="35" fillId="6" borderId="127" xfId="14" applyNumberFormat="1" applyFont="1" applyFill="1" applyBorder="1" applyAlignment="1">
      <alignment horizontal="center" vertical="center" wrapText="1"/>
    </xf>
    <xf numFmtId="1" fontId="35" fillId="6" borderId="128" xfId="14" applyNumberFormat="1" applyFont="1" applyFill="1" applyBorder="1" applyAlignment="1">
      <alignment horizontal="center" vertical="center" wrapText="1"/>
    </xf>
    <xf numFmtId="1" fontId="35" fillId="6" borderId="129" xfId="14" applyNumberFormat="1" applyFont="1" applyFill="1" applyBorder="1" applyAlignment="1">
      <alignment horizontal="center" vertical="center" wrapText="1"/>
    </xf>
    <xf numFmtId="1" fontId="35" fillId="6" borderId="130" xfId="14" applyNumberFormat="1" applyFont="1" applyFill="1" applyBorder="1" applyAlignment="1">
      <alignment horizontal="center" vertical="center" wrapText="1"/>
    </xf>
    <xf numFmtId="0" fontId="57" fillId="6" borderId="1" xfId="14" applyFont="1" applyFill="1" applyBorder="1" applyAlignment="1" applyProtection="1">
      <alignment horizontal="center" vertical="center"/>
    </xf>
    <xf numFmtId="0" fontId="61" fillId="6" borderId="83" xfId="14" applyFont="1" applyFill="1" applyBorder="1" applyAlignment="1">
      <alignment horizontal="center" vertical="center"/>
    </xf>
    <xf numFmtId="0" fontId="61" fillId="6" borderId="87" xfId="14" applyFont="1" applyFill="1" applyBorder="1" applyAlignment="1">
      <alignment horizontal="center" vertical="center"/>
    </xf>
    <xf numFmtId="0" fontId="61" fillId="6" borderId="93" xfId="14" applyFont="1" applyFill="1" applyBorder="1" applyAlignment="1">
      <alignment horizontal="center" vertical="center"/>
    </xf>
    <xf numFmtId="0" fontId="11" fillId="6" borderId="0" xfId="2" applyFont="1" applyFill="1" applyAlignment="1">
      <alignment horizontal="center" vertical="center"/>
    </xf>
    <xf numFmtId="0" fontId="11" fillId="6" borderId="6" xfId="2" applyFont="1" applyFill="1" applyBorder="1" applyAlignment="1">
      <alignment horizontal="center" vertical="center"/>
    </xf>
    <xf numFmtId="0" fontId="7" fillId="6" borderId="14" xfId="3" applyFont="1" applyFill="1" applyBorder="1" applyAlignment="1">
      <alignment horizontal="left"/>
    </xf>
    <xf numFmtId="0" fontId="11" fillId="6" borderId="19" xfId="2" applyFont="1" applyFill="1" applyBorder="1" applyAlignment="1">
      <alignment horizontal="center" vertical="center"/>
    </xf>
    <xf numFmtId="0" fontId="25" fillId="6" borderId="42" xfId="2" applyFont="1" applyFill="1" applyBorder="1" applyAlignment="1">
      <alignment horizontal="center" vertical="center"/>
    </xf>
    <xf numFmtId="0" fontId="25" fillId="6" borderId="43" xfId="2" applyFont="1" applyFill="1" applyBorder="1" applyAlignment="1">
      <alignment horizontal="center" vertical="center"/>
    </xf>
    <xf numFmtId="0" fontId="25" fillId="6" borderId="44" xfId="2" applyFont="1" applyFill="1" applyBorder="1" applyAlignment="1">
      <alignment horizontal="center" vertical="center"/>
    </xf>
    <xf numFmtId="0" fontId="25" fillId="6" borderId="45" xfId="2" applyFont="1" applyFill="1" applyBorder="1" applyAlignment="1">
      <alignment horizontal="left" vertical="center" wrapText="1"/>
    </xf>
    <xf numFmtId="0" fontId="25" fillId="6" borderId="54" xfId="2" applyFont="1" applyFill="1" applyBorder="1" applyAlignment="1">
      <alignment horizontal="left" vertical="center" wrapText="1"/>
    </xf>
    <xf numFmtId="0" fontId="25" fillId="6" borderId="47" xfId="2" applyFont="1" applyFill="1" applyBorder="1" applyAlignment="1">
      <alignment horizontal="center" vertical="center"/>
    </xf>
    <xf numFmtId="0" fontId="25" fillId="6" borderId="48" xfId="2" applyFont="1" applyFill="1" applyBorder="1" applyAlignment="1">
      <alignment horizontal="center" vertical="center"/>
    </xf>
    <xf numFmtId="0" fontId="25" fillId="6" borderId="49" xfId="2" applyFont="1" applyFill="1" applyBorder="1" applyAlignment="1">
      <alignment horizontal="center" vertical="center"/>
    </xf>
    <xf numFmtId="0" fontId="25" fillId="6" borderId="51" xfId="2" applyFont="1" applyFill="1" applyBorder="1" applyAlignment="1">
      <alignment horizontal="left" vertical="center"/>
    </xf>
    <xf numFmtId="0" fontId="25" fillId="6" borderId="52" xfId="2" applyFont="1" applyFill="1" applyBorder="1" applyAlignment="1">
      <alignment horizontal="left" vertical="center"/>
    </xf>
    <xf numFmtId="0" fontId="25" fillId="6" borderId="53" xfId="2" applyFont="1" applyFill="1" applyBorder="1" applyAlignment="1">
      <alignment horizontal="left" vertical="center"/>
    </xf>
    <xf numFmtId="0" fontId="25" fillId="6" borderId="56" xfId="2" applyFont="1" applyFill="1" applyBorder="1" applyAlignment="1">
      <alignment horizontal="left" vertical="center"/>
    </xf>
    <xf numFmtId="0" fontId="25" fillId="6" borderId="57" xfId="2" applyFont="1" applyFill="1" applyBorder="1" applyAlignment="1">
      <alignment horizontal="left" vertical="center"/>
    </xf>
    <xf numFmtId="0" fontId="25" fillId="6" borderId="58" xfId="2" applyFont="1" applyFill="1" applyBorder="1" applyAlignment="1">
      <alignment horizontal="left" vertical="center"/>
    </xf>
    <xf numFmtId="0" fontId="25" fillId="6" borderId="59" xfId="2" applyFont="1" applyFill="1" applyBorder="1" applyAlignment="1">
      <alignment horizontal="left" vertical="center" wrapText="1"/>
    </xf>
    <xf numFmtId="0" fontId="25" fillId="6" borderId="61" xfId="2" applyFont="1" applyFill="1" applyBorder="1" applyAlignment="1">
      <alignment horizontal="left" vertical="center"/>
    </xf>
    <xf numFmtId="0" fontId="25" fillId="6" borderId="25" xfId="2" applyFont="1" applyFill="1" applyBorder="1" applyAlignment="1">
      <alignment horizontal="left" vertical="center"/>
    </xf>
    <xf numFmtId="0" fontId="25" fillId="6" borderId="62" xfId="2" applyFont="1" applyFill="1" applyBorder="1" applyAlignment="1">
      <alignment horizontal="left" vertical="center"/>
    </xf>
    <xf numFmtId="0" fontId="25" fillId="6" borderId="59" xfId="2" applyFont="1" applyFill="1" applyBorder="1" applyAlignment="1">
      <alignment vertical="center" wrapText="1"/>
    </xf>
    <xf numFmtId="0" fontId="25" fillId="6" borderId="45" xfId="2" applyFont="1" applyFill="1" applyBorder="1" applyAlignment="1">
      <alignment vertical="center" wrapText="1"/>
    </xf>
    <xf numFmtId="0" fontId="25" fillId="6" borderId="64" xfId="2" applyFont="1" applyFill="1" applyBorder="1" applyAlignment="1">
      <alignment horizontal="left" vertical="center"/>
    </xf>
    <xf numFmtId="0" fontId="25" fillId="6" borderId="65" xfId="2" applyFont="1" applyFill="1" applyBorder="1" applyAlignment="1">
      <alignment horizontal="left" vertical="center"/>
    </xf>
    <xf numFmtId="0" fontId="25" fillId="6" borderId="66" xfId="2" applyFont="1" applyFill="1" applyBorder="1" applyAlignment="1">
      <alignment horizontal="left" vertical="center"/>
    </xf>
    <xf numFmtId="0" fontId="25" fillId="6" borderId="67" xfId="2" applyFont="1" applyFill="1" applyBorder="1" applyAlignment="1">
      <alignment horizontal="left" vertical="center" wrapText="1"/>
    </xf>
    <xf numFmtId="0" fontId="25" fillId="6" borderId="69" xfId="2" applyFont="1" applyFill="1" applyBorder="1" applyAlignment="1">
      <alignment horizontal="left" vertical="center"/>
    </xf>
    <xf numFmtId="0" fontId="25" fillId="6" borderId="70" xfId="2" applyFont="1" applyFill="1" applyBorder="1" applyAlignment="1">
      <alignment horizontal="left" vertical="center"/>
    </xf>
    <xf numFmtId="0" fontId="25" fillId="6" borderId="71" xfId="2" applyFont="1" applyFill="1" applyBorder="1" applyAlignment="1">
      <alignment horizontal="left" vertical="center"/>
    </xf>
    <xf numFmtId="0" fontId="10" fillId="6" borderId="0" xfId="2" applyFont="1" applyFill="1" applyAlignment="1">
      <alignment horizontal="left" vertical="top" wrapText="1"/>
    </xf>
    <xf numFmtId="0" fontId="25" fillId="6" borderId="72" xfId="2" applyFont="1" applyFill="1" applyBorder="1" applyAlignment="1">
      <alignment horizontal="left" vertical="center" wrapText="1"/>
    </xf>
    <xf numFmtId="0" fontId="25" fillId="6" borderId="74" xfId="2" applyFont="1" applyFill="1" applyBorder="1" applyAlignment="1">
      <alignment horizontal="left" vertical="center"/>
    </xf>
    <xf numFmtId="0" fontId="25" fillId="6" borderId="75" xfId="2" applyFont="1" applyFill="1" applyBorder="1" applyAlignment="1">
      <alignment horizontal="left" vertical="center"/>
    </xf>
    <xf numFmtId="0" fontId="25" fillId="6" borderId="76" xfId="2" applyFont="1" applyFill="1" applyBorder="1" applyAlignment="1">
      <alignment horizontal="left" vertical="center"/>
    </xf>
    <xf numFmtId="0" fontId="8" fillId="13" borderId="1" xfId="10" applyFont="1" applyFill="1" applyBorder="1" applyAlignment="1">
      <alignment horizontal="center" vertical="center" wrapText="1"/>
    </xf>
    <xf numFmtId="0" fontId="8" fillId="13" borderId="1" xfId="10" applyFont="1" applyFill="1" applyBorder="1" applyAlignment="1">
      <alignment horizontal="center" vertical="center"/>
    </xf>
    <xf numFmtId="0" fontId="39" fillId="13" borderId="2" xfId="10" applyFont="1" applyFill="1" applyBorder="1" applyAlignment="1">
      <alignment horizontal="center" vertical="center" wrapText="1"/>
    </xf>
    <xf numFmtId="0" fontId="39" fillId="13" borderId="3" xfId="10" applyFont="1" applyFill="1" applyBorder="1" applyAlignment="1">
      <alignment horizontal="center" vertical="center"/>
    </xf>
    <xf numFmtId="0" fontId="39" fillId="13" borderId="4" xfId="10" applyFont="1" applyFill="1" applyBorder="1" applyAlignment="1">
      <alignment horizontal="center" vertical="center"/>
    </xf>
    <xf numFmtId="0" fontId="39" fillId="13" borderId="5" xfId="10" applyFont="1" applyFill="1" applyBorder="1" applyAlignment="1">
      <alignment horizontal="center" vertical="center"/>
    </xf>
    <xf numFmtId="0" fontId="39" fillId="13" borderId="0" xfId="10" applyFont="1" applyFill="1" applyBorder="1" applyAlignment="1">
      <alignment horizontal="center" vertical="center"/>
    </xf>
    <xf numFmtId="0" fontId="39" fillId="13" borderId="6" xfId="10" applyFont="1" applyFill="1" applyBorder="1" applyAlignment="1">
      <alignment horizontal="center" vertical="center"/>
    </xf>
    <xf numFmtId="0" fontId="39" fillId="13" borderId="7" xfId="10" applyFont="1" applyFill="1" applyBorder="1" applyAlignment="1">
      <alignment horizontal="center" vertical="center"/>
    </xf>
    <xf numFmtId="0" fontId="39" fillId="13" borderId="12" xfId="10" applyFont="1" applyFill="1" applyBorder="1" applyAlignment="1">
      <alignment horizontal="center" vertical="center"/>
    </xf>
    <xf numFmtId="0" fontId="39" fillId="13" borderId="8" xfId="10" applyFont="1" applyFill="1" applyBorder="1" applyAlignment="1">
      <alignment horizontal="center" vertical="center"/>
    </xf>
  </cellXfs>
  <cellStyles count="20">
    <cellStyle name="パーセント 2 2" xfId="17"/>
    <cellStyle name="パーセント 2 2 2" xfId="19"/>
    <cellStyle name="桁区切り 2" xfId="9"/>
    <cellStyle name="桁区切り 3" xfId="15"/>
    <cellStyle name="標準" xfId="0" builtinId="0"/>
    <cellStyle name="標準 2" xfId="1"/>
    <cellStyle name="標準 2 2" xfId="10"/>
    <cellStyle name="標準 2 2 2" xfId="11"/>
    <cellStyle name="標準 2 3" xfId="12"/>
    <cellStyle name="標準 3" xfId="5"/>
    <cellStyle name="標準 3 2" xfId="8"/>
    <cellStyle name="標準 3 2 2" xfId="16"/>
    <cellStyle name="標準 3 2 2 2" xfId="18"/>
    <cellStyle name="標準 4" xfId="6"/>
    <cellStyle name="標準 4 2 2" xfId="14"/>
    <cellStyle name="標準 5" xfId="7"/>
    <cellStyle name="標準 6" xfId="13"/>
    <cellStyle name="標準_CT2N74(1)" xfId="2"/>
    <cellStyle name="標準_第１号様式・付表" xfId="3"/>
    <cellStyle name="標準_通所介護＿添付加算" xfId="4"/>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FF"/>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45776</xdr:colOff>
      <xdr:row>5</xdr:row>
      <xdr:rowOff>4354</xdr:rowOff>
    </xdr:from>
    <xdr:to>
      <xdr:col>24</xdr:col>
      <xdr:colOff>137074</xdr:colOff>
      <xdr:row>7</xdr:row>
      <xdr:rowOff>6555</xdr:rowOff>
    </xdr:to>
    <xdr:sp macro="" textlink="" fLocksText="0">
      <xdr:nvSpPr>
        <xdr:cNvPr id="2" name="大かっこ 1"/>
        <xdr:cNvSpPr/>
      </xdr:nvSpPr>
      <xdr:spPr>
        <a:xfrm>
          <a:off x="983036" y="842554"/>
          <a:ext cx="4145138" cy="527981"/>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179695" y="83172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9" name="Text Box 8"/>
        <xdr:cNvSpPr txBox="1">
          <a:spLocks noChangeArrowheads="1"/>
        </xdr:cNvSpPr>
      </xdr:nvSpPr>
      <xdr:spPr bwMode="auto">
        <a:xfrm>
          <a:off x="403860" y="3124201"/>
          <a:ext cx="6896100" cy="44957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16" name="Line 15"/>
        <xdr:cNvSpPr>
          <a:spLocks noChangeShapeType="1"/>
        </xdr:cNvSpPr>
      </xdr:nvSpPr>
      <xdr:spPr bwMode="auto">
        <a:xfrm>
          <a:off x="6094095" y="680466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19" name="Line 18"/>
        <xdr:cNvSpPr>
          <a:spLocks noChangeShapeType="1"/>
        </xdr:cNvSpPr>
      </xdr:nvSpPr>
      <xdr:spPr bwMode="auto">
        <a:xfrm>
          <a:off x="6869430" y="680466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23" name="正方形/長方形 22"/>
        <xdr:cNvSpPr/>
      </xdr:nvSpPr>
      <xdr:spPr>
        <a:xfrm>
          <a:off x="0" y="11811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9" name="Text Box 8"/>
        <xdr:cNvSpPr txBox="1">
          <a:spLocks noChangeArrowheads="1"/>
        </xdr:cNvSpPr>
      </xdr:nvSpPr>
      <xdr:spPr bwMode="auto">
        <a:xfrm>
          <a:off x="419101" y="17526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43815</xdr:colOff>
      <xdr:row>37</xdr:row>
      <xdr:rowOff>74295</xdr:rowOff>
    </xdr:from>
    <xdr:to>
      <xdr:col>12</xdr:col>
      <xdr:colOff>198120</xdr:colOff>
      <xdr:row>38</xdr:row>
      <xdr:rowOff>160020</xdr:rowOff>
    </xdr:to>
    <xdr:sp macro="" textlink="">
      <xdr:nvSpPr>
        <xdr:cNvPr id="22" name="AutoShape 21"/>
        <xdr:cNvSpPr>
          <a:spLocks noChangeArrowheads="1"/>
        </xdr:cNvSpPr>
      </xdr:nvSpPr>
      <xdr:spPr bwMode="auto">
        <a:xfrm>
          <a:off x="6368415" y="10864215"/>
          <a:ext cx="154305" cy="29908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xdr:row>
      <xdr:rowOff>0</xdr:rowOff>
    </xdr:from>
    <xdr:to>
      <xdr:col>17</xdr:col>
      <xdr:colOff>0</xdr:colOff>
      <xdr:row>4</xdr:row>
      <xdr:rowOff>0</xdr:rowOff>
    </xdr:to>
    <xdr:sp macro="" textlink="">
      <xdr:nvSpPr>
        <xdr:cNvPr id="23" name="正方形/長方形 22"/>
        <xdr:cNvSpPr/>
      </xdr:nvSpPr>
      <xdr:spPr>
        <a:xfrm>
          <a:off x="0" y="11811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24" name="Line 15"/>
        <xdr:cNvSpPr>
          <a:spLocks noChangeShapeType="1"/>
        </xdr:cNvSpPr>
      </xdr:nvSpPr>
      <xdr:spPr bwMode="auto">
        <a:xfrm>
          <a:off x="6414135" y="76352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25" name="Line 18"/>
        <xdr:cNvSpPr>
          <a:spLocks noChangeShapeType="1"/>
        </xdr:cNvSpPr>
      </xdr:nvSpPr>
      <xdr:spPr bwMode="auto">
        <a:xfrm>
          <a:off x="7326630" y="76352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27" name="Line 1"/>
        <xdr:cNvSpPr>
          <a:spLocks noChangeShapeType="1"/>
        </xdr:cNvSpPr>
      </xdr:nvSpPr>
      <xdr:spPr bwMode="auto">
        <a:xfrm>
          <a:off x="5674995" y="98412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D82"/>
  <sheetViews>
    <sheetView showGridLines="0" tabSelected="1" view="pageBreakPreview" zoomScale="115" zoomScaleNormal="100" zoomScaleSheetLayoutView="115" workbookViewId="0"/>
  </sheetViews>
  <sheetFormatPr defaultColWidth="4" defaultRowHeight="13.5" x14ac:dyDescent="0.15"/>
  <cols>
    <col min="1" max="1" width="1.5" style="126" customWidth="1"/>
    <col min="2" max="2" width="3.125" style="126" customWidth="1"/>
    <col min="3" max="3" width="1.125" style="126" customWidth="1"/>
    <col min="4" max="19" width="4" style="126" customWidth="1"/>
    <col min="20" max="20" width="3.125" style="126" customWidth="1"/>
    <col min="21" max="21" width="2.375" style="126" customWidth="1"/>
    <col min="22" max="22" width="4" style="126" customWidth="1"/>
    <col min="23" max="23" width="2.25" style="126" customWidth="1"/>
    <col min="24" max="24" width="4" style="126" customWidth="1"/>
    <col min="25" max="25" width="2.375" style="126" customWidth="1"/>
    <col min="26" max="26" width="1.5" style="126" customWidth="1"/>
    <col min="27" max="29" width="4" style="126"/>
    <col min="30" max="30" width="6.625" style="126" bestFit="1" customWidth="1"/>
    <col min="31" max="256" width="4" style="126"/>
    <col min="257" max="257" width="1.5" style="126" customWidth="1"/>
    <col min="258" max="258" width="3.125" style="126" customWidth="1"/>
    <col min="259" max="259" width="1.125" style="126" customWidth="1"/>
    <col min="260" max="275" width="4" style="126" customWidth="1"/>
    <col min="276" max="276" width="3.125" style="126" customWidth="1"/>
    <col min="277" max="277" width="2.375" style="126" customWidth="1"/>
    <col min="278" max="278" width="4" style="126" customWidth="1"/>
    <col min="279" max="279" width="2.25" style="126" customWidth="1"/>
    <col min="280" max="280" width="4" style="126" customWidth="1"/>
    <col min="281" max="281" width="2.375" style="126" customWidth="1"/>
    <col min="282" max="282" width="1.5" style="126" customWidth="1"/>
    <col min="283" max="285" width="4" style="126"/>
    <col min="286" max="286" width="6.625" style="126" bestFit="1" customWidth="1"/>
    <col min="287" max="512" width="4" style="126"/>
    <col min="513" max="513" width="1.5" style="126" customWidth="1"/>
    <col min="514" max="514" width="3.125" style="126" customWidth="1"/>
    <col min="515" max="515" width="1.125" style="126" customWidth="1"/>
    <col min="516" max="531" width="4" style="126" customWidth="1"/>
    <col min="532" max="532" width="3.125" style="126" customWidth="1"/>
    <col min="533" max="533" width="2.375" style="126" customWidth="1"/>
    <col min="534" max="534" width="4" style="126" customWidth="1"/>
    <col min="535" max="535" width="2.25" style="126" customWidth="1"/>
    <col min="536" max="536" width="4" style="126" customWidth="1"/>
    <col min="537" max="537" width="2.375" style="126" customWidth="1"/>
    <col min="538" max="538" width="1.5" style="126" customWidth="1"/>
    <col min="539" max="541" width="4" style="126"/>
    <col min="542" max="542" width="6.625" style="126" bestFit="1" customWidth="1"/>
    <col min="543" max="768" width="4" style="126"/>
    <col min="769" max="769" width="1.5" style="126" customWidth="1"/>
    <col min="770" max="770" width="3.125" style="126" customWidth="1"/>
    <col min="771" max="771" width="1.125" style="126" customWidth="1"/>
    <col min="772" max="787" width="4" style="126" customWidth="1"/>
    <col min="788" max="788" width="3.125" style="126" customWidth="1"/>
    <col min="789" max="789" width="2.375" style="126" customWidth="1"/>
    <col min="790" max="790" width="4" style="126" customWidth="1"/>
    <col min="791" max="791" width="2.25" style="126" customWidth="1"/>
    <col min="792" max="792" width="4" style="126" customWidth="1"/>
    <col min="793" max="793" width="2.375" style="126" customWidth="1"/>
    <col min="794" max="794" width="1.5" style="126" customWidth="1"/>
    <col min="795" max="797" width="4" style="126"/>
    <col min="798" max="798" width="6.625" style="126" bestFit="1" customWidth="1"/>
    <col min="799" max="1024" width="4" style="126"/>
    <col min="1025" max="1025" width="1.5" style="126" customWidth="1"/>
    <col min="1026" max="1026" width="3.125" style="126" customWidth="1"/>
    <col min="1027" max="1027" width="1.125" style="126" customWidth="1"/>
    <col min="1028" max="1043" width="4" style="126" customWidth="1"/>
    <col min="1044" max="1044" width="3.125" style="126" customWidth="1"/>
    <col min="1045" max="1045" width="2.375" style="126" customWidth="1"/>
    <col min="1046" max="1046" width="4" style="126" customWidth="1"/>
    <col min="1047" max="1047" width="2.25" style="126" customWidth="1"/>
    <col min="1048" max="1048" width="4" style="126" customWidth="1"/>
    <col min="1049" max="1049" width="2.375" style="126" customWidth="1"/>
    <col min="1050" max="1050" width="1.5" style="126" customWidth="1"/>
    <col min="1051" max="1053" width="4" style="126"/>
    <col min="1054" max="1054" width="6.625" style="126" bestFit="1" customWidth="1"/>
    <col min="1055" max="1280" width="4" style="126"/>
    <col min="1281" max="1281" width="1.5" style="126" customWidth="1"/>
    <col min="1282" max="1282" width="3.125" style="126" customWidth="1"/>
    <col min="1283" max="1283" width="1.125" style="126" customWidth="1"/>
    <col min="1284" max="1299" width="4" style="126" customWidth="1"/>
    <col min="1300" max="1300" width="3.125" style="126" customWidth="1"/>
    <col min="1301" max="1301" width="2.375" style="126" customWidth="1"/>
    <col min="1302" max="1302" width="4" style="126" customWidth="1"/>
    <col min="1303" max="1303" width="2.25" style="126" customWidth="1"/>
    <col min="1304" max="1304" width="4" style="126" customWidth="1"/>
    <col min="1305" max="1305" width="2.375" style="126" customWidth="1"/>
    <col min="1306" max="1306" width="1.5" style="126" customWidth="1"/>
    <col min="1307" max="1309" width="4" style="126"/>
    <col min="1310" max="1310" width="6.625" style="126" bestFit="1" customWidth="1"/>
    <col min="1311" max="1536" width="4" style="126"/>
    <col min="1537" max="1537" width="1.5" style="126" customWidth="1"/>
    <col min="1538" max="1538" width="3.125" style="126" customWidth="1"/>
    <col min="1539" max="1539" width="1.125" style="126" customWidth="1"/>
    <col min="1540" max="1555" width="4" style="126" customWidth="1"/>
    <col min="1556" max="1556" width="3.125" style="126" customWidth="1"/>
    <col min="1557" max="1557" width="2.375" style="126" customWidth="1"/>
    <col min="1558" max="1558" width="4" style="126" customWidth="1"/>
    <col min="1559" max="1559" width="2.25" style="126" customWidth="1"/>
    <col min="1560" max="1560" width="4" style="126" customWidth="1"/>
    <col min="1561" max="1561" width="2.375" style="126" customWidth="1"/>
    <col min="1562" max="1562" width="1.5" style="126" customWidth="1"/>
    <col min="1563" max="1565" width="4" style="126"/>
    <col min="1566" max="1566" width="6.625" style="126" bestFit="1" customWidth="1"/>
    <col min="1567" max="1792" width="4" style="126"/>
    <col min="1793" max="1793" width="1.5" style="126" customWidth="1"/>
    <col min="1794" max="1794" width="3.125" style="126" customWidth="1"/>
    <col min="1795" max="1795" width="1.125" style="126" customWidth="1"/>
    <col min="1796" max="1811" width="4" style="126" customWidth="1"/>
    <col min="1812" max="1812" width="3.125" style="126" customWidth="1"/>
    <col min="1813" max="1813" width="2.375" style="126" customWidth="1"/>
    <col min="1814" max="1814" width="4" style="126" customWidth="1"/>
    <col min="1815" max="1815" width="2.25" style="126" customWidth="1"/>
    <col min="1816" max="1816" width="4" style="126" customWidth="1"/>
    <col min="1817" max="1817" width="2.375" style="126" customWidth="1"/>
    <col min="1818" max="1818" width="1.5" style="126" customWidth="1"/>
    <col min="1819" max="1821" width="4" style="126"/>
    <col min="1822" max="1822" width="6.625" style="126" bestFit="1" customWidth="1"/>
    <col min="1823" max="2048" width="4" style="126"/>
    <col min="2049" max="2049" width="1.5" style="126" customWidth="1"/>
    <col min="2050" max="2050" width="3.125" style="126" customWidth="1"/>
    <col min="2051" max="2051" width="1.125" style="126" customWidth="1"/>
    <col min="2052" max="2067" width="4" style="126" customWidth="1"/>
    <col min="2068" max="2068" width="3.125" style="126" customWidth="1"/>
    <col min="2069" max="2069" width="2.375" style="126" customWidth="1"/>
    <col min="2070" max="2070" width="4" style="126" customWidth="1"/>
    <col min="2071" max="2071" width="2.25" style="126" customWidth="1"/>
    <col min="2072" max="2072" width="4" style="126" customWidth="1"/>
    <col min="2073" max="2073" width="2.375" style="126" customWidth="1"/>
    <col min="2074" max="2074" width="1.5" style="126" customWidth="1"/>
    <col min="2075" max="2077" width="4" style="126"/>
    <col min="2078" max="2078" width="6.625" style="126" bestFit="1" customWidth="1"/>
    <col min="2079" max="2304" width="4" style="126"/>
    <col min="2305" max="2305" width="1.5" style="126" customWidth="1"/>
    <col min="2306" max="2306" width="3.125" style="126" customWidth="1"/>
    <col min="2307" max="2307" width="1.125" style="126" customWidth="1"/>
    <col min="2308" max="2323" width="4" style="126" customWidth="1"/>
    <col min="2324" max="2324" width="3.125" style="126" customWidth="1"/>
    <col min="2325" max="2325" width="2.375" style="126" customWidth="1"/>
    <col min="2326" max="2326" width="4" style="126" customWidth="1"/>
    <col min="2327" max="2327" width="2.25" style="126" customWidth="1"/>
    <col min="2328" max="2328" width="4" style="126" customWidth="1"/>
    <col min="2329" max="2329" width="2.375" style="126" customWidth="1"/>
    <col min="2330" max="2330" width="1.5" style="126" customWidth="1"/>
    <col min="2331" max="2333" width="4" style="126"/>
    <col min="2334" max="2334" width="6.625" style="126" bestFit="1" customWidth="1"/>
    <col min="2335" max="2560" width="4" style="126"/>
    <col min="2561" max="2561" width="1.5" style="126" customWidth="1"/>
    <col min="2562" max="2562" width="3.125" style="126" customWidth="1"/>
    <col min="2563" max="2563" width="1.125" style="126" customWidth="1"/>
    <col min="2564" max="2579" width="4" style="126" customWidth="1"/>
    <col min="2580" max="2580" width="3.125" style="126" customWidth="1"/>
    <col min="2581" max="2581" width="2.375" style="126" customWidth="1"/>
    <col min="2582" max="2582" width="4" style="126" customWidth="1"/>
    <col min="2583" max="2583" width="2.25" style="126" customWidth="1"/>
    <col min="2584" max="2584" width="4" style="126" customWidth="1"/>
    <col min="2585" max="2585" width="2.375" style="126" customWidth="1"/>
    <col min="2586" max="2586" width="1.5" style="126" customWidth="1"/>
    <col min="2587" max="2589" width="4" style="126"/>
    <col min="2590" max="2590" width="6.625" style="126" bestFit="1" customWidth="1"/>
    <col min="2591" max="2816" width="4" style="126"/>
    <col min="2817" max="2817" width="1.5" style="126" customWidth="1"/>
    <col min="2818" max="2818" width="3.125" style="126" customWidth="1"/>
    <col min="2819" max="2819" width="1.125" style="126" customWidth="1"/>
    <col min="2820" max="2835" width="4" style="126" customWidth="1"/>
    <col min="2836" max="2836" width="3.125" style="126" customWidth="1"/>
    <col min="2837" max="2837" width="2.375" style="126" customWidth="1"/>
    <col min="2838" max="2838" width="4" style="126" customWidth="1"/>
    <col min="2839" max="2839" width="2.25" style="126" customWidth="1"/>
    <col min="2840" max="2840" width="4" style="126" customWidth="1"/>
    <col min="2841" max="2841" width="2.375" style="126" customWidth="1"/>
    <col min="2842" max="2842" width="1.5" style="126" customWidth="1"/>
    <col min="2843" max="2845" width="4" style="126"/>
    <col min="2846" max="2846" width="6.625" style="126" bestFit="1" customWidth="1"/>
    <col min="2847" max="3072" width="4" style="126"/>
    <col min="3073" max="3073" width="1.5" style="126" customWidth="1"/>
    <col min="3074" max="3074" width="3.125" style="126" customWidth="1"/>
    <col min="3075" max="3075" width="1.125" style="126" customWidth="1"/>
    <col min="3076" max="3091" width="4" style="126" customWidth="1"/>
    <col min="3092" max="3092" width="3.125" style="126" customWidth="1"/>
    <col min="3093" max="3093" width="2.375" style="126" customWidth="1"/>
    <col min="3094" max="3094" width="4" style="126" customWidth="1"/>
    <col min="3095" max="3095" width="2.25" style="126" customWidth="1"/>
    <col min="3096" max="3096" width="4" style="126" customWidth="1"/>
    <col min="3097" max="3097" width="2.375" style="126" customWidth="1"/>
    <col min="3098" max="3098" width="1.5" style="126" customWidth="1"/>
    <col min="3099" max="3101" width="4" style="126"/>
    <col min="3102" max="3102" width="6.625" style="126" bestFit="1" customWidth="1"/>
    <col min="3103" max="3328" width="4" style="126"/>
    <col min="3329" max="3329" width="1.5" style="126" customWidth="1"/>
    <col min="3330" max="3330" width="3.125" style="126" customWidth="1"/>
    <col min="3331" max="3331" width="1.125" style="126" customWidth="1"/>
    <col min="3332" max="3347" width="4" style="126" customWidth="1"/>
    <col min="3348" max="3348" width="3.125" style="126" customWidth="1"/>
    <col min="3349" max="3349" width="2.375" style="126" customWidth="1"/>
    <col min="3350" max="3350" width="4" style="126" customWidth="1"/>
    <col min="3351" max="3351" width="2.25" style="126" customWidth="1"/>
    <col min="3352" max="3352" width="4" style="126" customWidth="1"/>
    <col min="3353" max="3353" width="2.375" style="126" customWidth="1"/>
    <col min="3354" max="3354" width="1.5" style="126" customWidth="1"/>
    <col min="3355" max="3357" width="4" style="126"/>
    <col min="3358" max="3358" width="6.625" style="126" bestFit="1" customWidth="1"/>
    <col min="3359" max="3584" width="4" style="126"/>
    <col min="3585" max="3585" width="1.5" style="126" customWidth="1"/>
    <col min="3586" max="3586" width="3.125" style="126" customWidth="1"/>
    <col min="3587" max="3587" width="1.125" style="126" customWidth="1"/>
    <col min="3588" max="3603" width="4" style="126" customWidth="1"/>
    <col min="3604" max="3604" width="3.125" style="126" customWidth="1"/>
    <col min="3605" max="3605" width="2.375" style="126" customWidth="1"/>
    <col min="3606" max="3606" width="4" style="126" customWidth="1"/>
    <col min="3607" max="3607" width="2.25" style="126" customWidth="1"/>
    <col min="3608" max="3608" width="4" style="126" customWidth="1"/>
    <col min="3609" max="3609" width="2.375" style="126" customWidth="1"/>
    <col min="3610" max="3610" width="1.5" style="126" customWidth="1"/>
    <col min="3611" max="3613" width="4" style="126"/>
    <col min="3614" max="3614" width="6.625" style="126" bestFit="1" customWidth="1"/>
    <col min="3615" max="3840" width="4" style="126"/>
    <col min="3841" max="3841" width="1.5" style="126" customWidth="1"/>
    <col min="3842" max="3842" width="3.125" style="126" customWidth="1"/>
    <col min="3843" max="3843" width="1.125" style="126" customWidth="1"/>
    <col min="3844" max="3859" width="4" style="126" customWidth="1"/>
    <col min="3860" max="3860" width="3.125" style="126" customWidth="1"/>
    <col min="3861" max="3861" width="2.375" style="126" customWidth="1"/>
    <col min="3862" max="3862" width="4" style="126" customWidth="1"/>
    <col min="3863" max="3863" width="2.25" style="126" customWidth="1"/>
    <col min="3864" max="3864" width="4" style="126" customWidth="1"/>
    <col min="3865" max="3865" width="2.375" style="126" customWidth="1"/>
    <col min="3866" max="3866" width="1.5" style="126" customWidth="1"/>
    <col min="3867" max="3869" width="4" style="126"/>
    <col min="3870" max="3870" width="6.625" style="126" bestFit="1" customWidth="1"/>
    <col min="3871" max="4096" width="4" style="126"/>
    <col min="4097" max="4097" width="1.5" style="126" customWidth="1"/>
    <col min="4098" max="4098" width="3.125" style="126" customWidth="1"/>
    <col min="4099" max="4099" width="1.125" style="126" customWidth="1"/>
    <col min="4100" max="4115" width="4" style="126" customWidth="1"/>
    <col min="4116" max="4116" width="3.125" style="126" customWidth="1"/>
    <col min="4117" max="4117" width="2.375" style="126" customWidth="1"/>
    <col min="4118" max="4118" width="4" style="126" customWidth="1"/>
    <col min="4119" max="4119" width="2.25" style="126" customWidth="1"/>
    <col min="4120" max="4120" width="4" style="126" customWidth="1"/>
    <col min="4121" max="4121" width="2.375" style="126" customWidth="1"/>
    <col min="4122" max="4122" width="1.5" style="126" customWidth="1"/>
    <col min="4123" max="4125" width="4" style="126"/>
    <col min="4126" max="4126" width="6.625" style="126" bestFit="1" customWidth="1"/>
    <col min="4127" max="4352" width="4" style="126"/>
    <col min="4353" max="4353" width="1.5" style="126" customWidth="1"/>
    <col min="4354" max="4354" width="3.125" style="126" customWidth="1"/>
    <col min="4355" max="4355" width="1.125" style="126" customWidth="1"/>
    <col min="4356" max="4371" width="4" style="126" customWidth="1"/>
    <col min="4372" max="4372" width="3.125" style="126" customWidth="1"/>
    <col min="4373" max="4373" width="2.375" style="126" customWidth="1"/>
    <col min="4374" max="4374" width="4" style="126" customWidth="1"/>
    <col min="4375" max="4375" width="2.25" style="126" customWidth="1"/>
    <col min="4376" max="4376" width="4" style="126" customWidth="1"/>
    <col min="4377" max="4377" width="2.375" style="126" customWidth="1"/>
    <col min="4378" max="4378" width="1.5" style="126" customWidth="1"/>
    <col min="4379" max="4381" width="4" style="126"/>
    <col min="4382" max="4382" width="6.625" style="126" bestFit="1" customWidth="1"/>
    <col min="4383" max="4608" width="4" style="126"/>
    <col min="4609" max="4609" width="1.5" style="126" customWidth="1"/>
    <col min="4610" max="4610" width="3.125" style="126" customWidth="1"/>
    <col min="4611" max="4611" width="1.125" style="126" customWidth="1"/>
    <col min="4612" max="4627" width="4" style="126" customWidth="1"/>
    <col min="4628" max="4628" width="3.125" style="126" customWidth="1"/>
    <col min="4629" max="4629" width="2.375" style="126" customWidth="1"/>
    <col min="4630" max="4630" width="4" style="126" customWidth="1"/>
    <col min="4631" max="4631" width="2.25" style="126" customWidth="1"/>
    <col min="4632" max="4632" width="4" style="126" customWidth="1"/>
    <col min="4633" max="4633" width="2.375" style="126" customWidth="1"/>
    <col min="4634" max="4634" width="1.5" style="126" customWidth="1"/>
    <col min="4635" max="4637" width="4" style="126"/>
    <col min="4638" max="4638" width="6.625" style="126" bestFit="1" customWidth="1"/>
    <col min="4639" max="4864" width="4" style="126"/>
    <col min="4865" max="4865" width="1.5" style="126" customWidth="1"/>
    <col min="4866" max="4866" width="3.125" style="126" customWidth="1"/>
    <col min="4867" max="4867" width="1.125" style="126" customWidth="1"/>
    <col min="4868" max="4883" width="4" style="126" customWidth="1"/>
    <col min="4884" max="4884" width="3.125" style="126" customWidth="1"/>
    <col min="4885" max="4885" width="2.375" style="126" customWidth="1"/>
    <col min="4886" max="4886" width="4" style="126" customWidth="1"/>
    <col min="4887" max="4887" width="2.25" style="126" customWidth="1"/>
    <col min="4888" max="4888" width="4" style="126" customWidth="1"/>
    <col min="4889" max="4889" width="2.375" style="126" customWidth="1"/>
    <col min="4890" max="4890" width="1.5" style="126" customWidth="1"/>
    <col min="4891" max="4893" width="4" style="126"/>
    <col min="4894" max="4894" width="6.625" style="126" bestFit="1" customWidth="1"/>
    <col min="4895" max="5120" width="4" style="126"/>
    <col min="5121" max="5121" width="1.5" style="126" customWidth="1"/>
    <col min="5122" max="5122" width="3.125" style="126" customWidth="1"/>
    <col min="5123" max="5123" width="1.125" style="126" customWidth="1"/>
    <col min="5124" max="5139" width="4" style="126" customWidth="1"/>
    <col min="5140" max="5140" width="3.125" style="126" customWidth="1"/>
    <col min="5141" max="5141" width="2.375" style="126" customWidth="1"/>
    <col min="5142" max="5142" width="4" style="126" customWidth="1"/>
    <col min="5143" max="5143" width="2.25" style="126" customWidth="1"/>
    <col min="5144" max="5144" width="4" style="126" customWidth="1"/>
    <col min="5145" max="5145" width="2.375" style="126" customWidth="1"/>
    <col min="5146" max="5146" width="1.5" style="126" customWidth="1"/>
    <col min="5147" max="5149" width="4" style="126"/>
    <col min="5150" max="5150" width="6.625" style="126" bestFit="1" customWidth="1"/>
    <col min="5151" max="5376" width="4" style="126"/>
    <col min="5377" max="5377" width="1.5" style="126" customWidth="1"/>
    <col min="5378" max="5378" width="3.125" style="126" customWidth="1"/>
    <col min="5379" max="5379" width="1.125" style="126" customWidth="1"/>
    <col min="5380" max="5395" width="4" style="126" customWidth="1"/>
    <col min="5396" max="5396" width="3.125" style="126" customWidth="1"/>
    <col min="5397" max="5397" width="2.375" style="126" customWidth="1"/>
    <col min="5398" max="5398" width="4" style="126" customWidth="1"/>
    <col min="5399" max="5399" width="2.25" style="126" customWidth="1"/>
    <col min="5400" max="5400" width="4" style="126" customWidth="1"/>
    <col min="5401" max="5401" width="2.375" style="126" customWidth="1"/>
    <col min="5402" max="5402" width="1.5" style="126" customWidth="1"/>
    <col min="5403" max="5405" width="4" style="126"/>
    <col min="5406" max="5406" width="6.625" style="126" bestFit="1" customWidth="1"/>
    <col min="5407" max="5632" width="4" style="126"/>
    <col min="5633" max="5633" width="1.5" style="126" customWidth="1"/>
    <col min="5634" max="5634" width="3.125" style="126" customWidth="1"/>
    <col min="5635" max="5635" width="1.125" style="126" customWidth="1"/>
    <col min="5636" max="5651" width="4" style="126" customWidth="1"/>
    <col min="5652" max="5652" width="3.125" style="126" customWidth="1"/>
    <col min="5653" max="5653" width="2.375" style="126" customWidth="1"/>
    <col min="5654" max="5654" width="4" style="126" customWidth="1"/>
    <col min="5655" max="5655" width="2.25" style="126" customWidth="1"/>
    <col min="5656" max="5656" width="4" style="126" customWidth="1"/>
    <col min="5657" max="5657" width="2.375" style="126" customWidth="1"/>
    <col min="5658" max="5658" width="1.5" style="126" customWidth="1"/>
    <col min="5659" max="5661" width="4" style="126"/>
    <col min="5662" max="5662" width="6.625" style="126" bestFit="1" customWidth="1"/>
    <col min="5663" max="5888" width="4" style="126"/>
    <col min="5889" max="5889" width="1.5" style="126" customWidth="1"/>
    <col min="5890" max="5890" width="3.125" style="126" customWidth="1"/>
    <col min="5891" max="5891" width="1.125" style="126" customWidth="1"/>
    <col min="5892" max="5907" width="4" style="126" customWidth="1"/>
    <col min="5908" max="5908" width="3.125" style="126" customWidth="1"/>
    <col min="5909" max="5909" width="2.375" style="126" customWidth="1"/>
    <col min="5910" max="5910" width="4" style="126" customWidth="1"/>
    <col min="5911" max="5911" width="2.25" style="126" customWidth="1"/>
    <col min="5912" max="5912" width="4" style="126" customWidth="1"/>
    <col min="5913" max="5913" width="2.375" style="126" customWidth="1"/>
    <col min="5914" max="5914" width="1.5" style="126" customWidth="1"/>
    <col min="5915" max="5917" width="4" style="126"/>
    <col min="5918" max="5918" width="6.625" style="126" bestFit="1" customWidth="1"/>
    <col min="5919" max="6144" width="4" style="126"/>
    <col min="6145" max="6145" width="1.5" style="126" customWidth="1"/>
    <col min="6146" max="6146" width="3.125" style="126" customWidth="1"/>
    <col min="6147" max="6147" width="1.125" style="126" customWidth="1"/>
    <col min="6148" max="6163" width="4" style="126" customWidth="1"/>
    <col min="6164" max="6164" width="3.125" style="126" customWidth="1"/>
    <col min="6165" max="6165" width="2.375" style="126" customWidth="1"/>
    <col min="6166" max="6166" width="4" style="126" customWidth="1"/>
    <col min="6167" max="6167" width="2.25" style="126" customWidth="1"/>
    <col min="6168" max="6168" width="4" style="126" customWidth="1"/>
    <col min="6169" max="6169" width="2.375" style="126" customWidth="1"/>
    <col min="6170" max="6170" width="1.5" style="126" customWidth="1"/>
    <col min="6171" max="6173" width="4" style="126"/>
    <col min="6174" max="6174" width="6.625" style="126" bestFit="1" customWidth="1"/>
    <col min="6175" max="6400" width="4" style="126"/>
    <col min="6401" max="6401" width="1.5" style="126" customWidth="1"/>
    <col min="6402" max="6402" width="3.125" style="126" customWidth="1"/>
    <col min="6403" max="6403" width="1.125" style="126" customWidth="1"/>
    <col min="6404" max="6419" width="4" style="126" customWidth="1"/>
    <col min="6420" max="6420" width="3.125" style="126" customWidth="1"/>
    <col min="6421" max="6421" width="2.375" style="126" customWidth="1"/>
    <col min="6422" max="6422" width="4" style="126" customWidth="1"/>
    <col min="6423" max="6423" width="2.25" style="126" customWidth="1"/>
    <col min="6424" max="6424" width="4" style="126" customWidth="1"/>
    <col min="6425" max="6425" width="2.375" style="126" customWidth="1"/>
    <col min="6426" max="6426" width="1.5" style="126" customWidth="1"/>
    <col min="6427" max="6429" width="4" style="126"/>
    <col min="6430" max="6430" width="6.625" style="126" bestFit="1" customWidth="1"/>
    <col min="6431" max="6656" width="4" style="126"/>
    <col min="6657" max="6657" width="1.5" style="126" customWidth="1"/>
    <col min="6658" max="6658" width="3.125" style="126" customWidth="1"/>
    <col min="6659" max="6659" width="1.125" style="126" customWidth="1"/>
    <col min="6660" max="6675" width="4" style="126" customWidth="1"/>
    <col min="6676" max="6676" width="3.125" style="126" customWidth="1"/>
    <col min="6677" max="6677" width="2.375" style="126" customWidth="1"/>
    <col min="6678" max="6678" width="4" style="126" customWidth="1"/>
    <col min="6679" max="6679" width="2.25" style="126" customWidth="1"/>
    <col min="6680" max="6680" width="4" style="126" customWidth="1"/>
    <col min="6681" max="6681" width="2.375" style="126" customWidth="1"/>
    <col min="6682" max="6682" width="1.5" style="126" customWidth="1"/>
    <col min="6683" max="6685" width="4" style="126"/>
    <col min="6686" max="6686" width="6.625" style="126" bestFit="1" customWidth="1"/>
    <col min="6687" max="6912" width="4" style="126"/>
    <col min="6913" max="6913" width="1.5" style="126" customWidth="1"/>
    <col min="6914" max="6914" width="3.125" style="126" customWidth="1"/>
    <col min="6915" max="6915" width="1.125" style="126" customWidth="1"/>
    <col min="6916" max="6931" width="4" style="126" customWidth="1"/>
    <col min="6932" max="6932" width="3.125" style="126" customWidth="1"/>
    <col min="6933" max="6933" width="2.375" style="126" customWidth="1"/>
    <col min="6934" max="6934" width="4" style="126" customWidth="1"/>
    <col min="6935" max="6935" width="2.25" style="126" customWidth="1"/>
    <col min="6936" max="6936" width="4" style="126" customWidth="1"/>
    <col min="6937" max="6937" width="2.375" style="126" customWidth="1"/>
    <col min="6938" max="6938" width="1.5" style="126" customWidth="1"/>
    <col min="6939" max="6941" width="4" style="126"/>
    <col min="6942" max="6942" width="6.625" style="126" bestFit="1" customWidth="1"/>
    <col min="6943" max="7168" width="4" style="126"/>
    <col min="7169" max="7169" width="1.5" style="126" customWidth="1"/>
    <col min="7170" max="7170" width="3.125" style="126" customWidth="1"/>
    <col min="7171" max="7171" width="1.125" style="126" customWidth="1"/>
    <col min="7172" max="7187" width="4" style="126" customWidth="1"/>
    <col min="7188" max="7188" width="3.125" style="126" customWidth="1"/>
    <col min="7189" max="7189" width="2.375" style="126" customWidth="1"/>
    <col min="7190" max="7190" width="4" style="126" customWidth="1"/>
    <col min="7191" max="7191" width="2.25" style="126" customWidth="1"/>
    <col min="7192" max="7192" width="4" style="126" customWidth="1"/>
    <col min="7193" max="7193" width="2.375" style="126" customWidth="1"/>
    <col min="7194" max="7194" width="1.5" style="126" customWidth="1"/>
    <col min="7195" max="7197" width="4" style="126"/>
    <col min="7198" max="7198" width="6.625" style="126" bestFit="1" customWidth="1"/>
    <col min="7199" max="7424" width="4" style="126"/>
    <col min="7425" max="7425" width="1.5" style="126" customWidth="1"/>
    <col min="7426" max="7426" width="3.125" style="126" customWidth="1"/>
    <col min="7427" max="7427" width="1.125" style="126" customWidth="1"/>
    <col min="7428" max="7443" width="4" style="126" customWidth="1"/>
    <col min="7444" max="7444" width="3.125" style="126" customWidth="1"/>
    <col min="7445" max="7445" width="2.375" style="126" customWidth="1"/>
    <col min="7446" max="7446" width="4" style="126" customWidth="1"/>
    <col min="7447" max="7447" width="2.25" style="126" customWidth="1"/>
    <col min="7448" max="7448" width="4" style="126" customWidth="1"/>
    <col min="7449" max="7449" width="2.375" style="126" customWidth="1"/>
    <col min="7450" max="7450" width="1.5" style="126" customWidth="1"/>
    <col min="7451" max="7453" width="4" style="126"/>
    <col min="7454" max="7454" width="6.625" style="126" bestFit="1" customWidth="1"/>
    <col min="7455" max="7680" width="4" style="126"/>
    <col min="7681" max="7681" width="1.5" style="126" customWidth="1"/>
    <col min="7682" max="7682" width="3.125" style="126" customWidth="1"/>
    <col min="7683" max="7683" width="1.125" style="126" customWidth="1"/>
    <col min="7684" max="7699" width="4" style="126" customWidth="1"/>
    <col min="7700" max="7700" width="3.125" style="126" customWidth="1"/>
    <col min="7701" max="7701" width="2.375" style="126" customWidth="1"/>
    <col min="7702" max="7702" width="4" style="126" customWidth="1"/>
    <col min="7703" max="7703" width="2.25" style="126" customWidth="1"/>
    <col min="7704" max="7704" width="4" style="126" customWidth="1"/>
    <col min="7705" max="7705" width="2.375" style="126" customWidth="1"/>
    <col min="7706" max="7706" width="1.5" style="126" customWidth="1"/>
    <col min="7707" max="7709" width="4" style="126"/>
    <col min="7710" max="7710" width="6.625" style="126" bestFit="1" customWidth="1"/>
    <col min="7711" max="7936" width="4" style="126"/>
    <col min="7937" max="7937" width="1.5" style="126" customWidth="1"/>
    <col min="7938" max="7938" width="3.125" style="126" customWidth="1"/>
    <col min="7939" max="7939" width="1.125" style="126" customWidth="1"/>
    <col min="7940" max="7955" width="4" style="126" customWidth="1"/>
    <col min="7956" max="7956" width="3.125" style="126" customWidth="1"/>
    <col min="7957" max="7957" width="2.375" style="126" customWidth="1"/>
    <col min="7958" max="7958" width="4" style="126" customWidth="1"/>
    <col min="7959" max="7959" width="2.25" style="126" customWidth="1"/>
    <col min="7960" max="7960" width="4" style="126" customWidth="1"/>
    <col min="7961" max="7961" width="2.375" style="126" customWidth="1"/>
    <col min="7962" max="7962" width="1.5" style="126" customWidth="1"/>
    <col min="7963" max="7965" width="4" style="126"/>
    <col min="7966" max="7966" width="6.625" style="126" bestFit="1" customWidth="1"/>
    <col min="7967" max="8192" width="4" style="126"/>
    <col min="8193" max="8193" width="1.5" style="126" customWidth="1"/>
    <col min="8194" max="8194" width="3.125" style="126" customWidth="1"/>
    <col min="8195" max="8195" width="1.125" style="126" customWidth="1"/>
    <col min="8196" max="8211" width="4" style="126" customWidth="1"/>
    <col min="8212" max="8212" width="3.125" style="126" customWidth="1"/>
    <col min="8213" max="8213" width="2.375" style="126" customWidth="1"/>
    <col min="8214" max="8214" width="4" style="126" customWidth="1"/>
    <col min="8215" max="8215" width="2.25" style="126" customWidth="1"/>
    <col min="8216" max="8216" width="4" style="126" customWidth="1"/>
    <col min="8217" max="8217" width="2.375" style="126" customWidth="1"/>
    <col min="8218" max="8218" width="1.5" style="126" customWidth="1"/>
    <col min="8219" max="8221" width="4" style="126"/>
    <col min="8222" max="8222" width="6.625" style="126" bestFit="1" customWidth="1"/>
    <col min="8223" max="8448" width="4" style="126"/>
    <col min="8449" max="8449" width="1.5" style="126" customWidth="1"/>
    <col min="8450" max="8450" width="3.125" style="126" customWidth="1"/>
    <col min="8451" max="8451" width="1.125" style="126" customWidth="1"/>
    <col min="8452" max="8467" width="4" style="126" customWidth="1"/>
    <col min="8468" max="8468" width="3.125" style="126" customWidth="1"/>
    <col min="8469" max="8469" width="2.375" style="126" customWidth="1"/>
    <col min="8470" max="8470" width="4" style="126" customWidth="1"/>
    <col min="8471" max="8471" width="2.25" style="126" customWidth="1"/>
    <col min="8472" max="8472" width="4" style="126" customWidth="1"/>
    <col min="8473" max="8473" width="2.375" style="126" customWidth="1"/>
    <col min="8474" max="8474" width="1.5" style="126" customWidth="1"/>
    <col min="8475" max="8477" width="4" style="126"/>
    <col min="8478" max="8478" width="6.625" style="126" bestFit="1" customWidth="1"/>
    <col min="8479" max="8704" width="4" style="126"/>
    <col min="8705" max="8705" width="1.5" style="126" customWidth="1"/>
    <col min="8706" max="8706" width="3.125" style="126" customWidth="1"/>
    <col min="8707" max="8707" width="1.125" style="126" customWidth="1"/>
    <col min="8708" max="8723" width="4" style="126" customWidth="1"/>
    <col min="8724" max="8724" width="3.125" style="126" customWidth="1"/>
    <col min="8725" max="8725" width="2.375" style="126" customWidth="1"/>
    <col min="8726" max="8726" width="4" style="126" customWidth="1"/>
    <col min="8727" max="8727" width="2.25" style="126" customWidth="1"/>
    <col min="8728" max="8728" width="4" style="126" customWidth="1"/>
    <col min="8729" max="8729" width="2.375" style="126" customWidth="1"/>
    <col min="8730" max="8730" width="1.5" style="126" customWidth="1"/>
    <col min="8731" max="8733" width="4" style="126"/>
    <col min="8734" max="8734" width="6.625" style="126" bestFit="1" customWidth="1"/>
    <col min="8735" max="8960" width="4" style="126"/>
    <col min="8961" max="8961" width="1.5" style="126" customWidth="1"/>
    <col min="8962" max="8962" width="3.125" style="126" customWidth="1"/>
    <col min="8963" max="8963" width="1.125" style="126" customWidth="1"/>
    <col min="8964" max="8979" width="4" style="126" customWidth="1"/>
    <col min="8980" max="8980" width="3.125" style="126" customWidth="1"/>
    <col min="8981" max="8981" width="2.375" style="126" customWidth="1"/>
    <col min="8982" max="8982" width="4" style="126" customWidth="1"/>
    <col min="8983" max="8983" width="2.25" style="126" customWidth="1"/>
    <col min="8984" max="8984" width="4" style="126" customWidth="1"/>
    <col min="8985" max="8985" width="2.375" style="126" customWidth="1"/>
    <col min="8986" max="8986" width="1.5" style="126" customWidth="1"/>
    <col min="8987" max="8989" width="4" style="126"/>
    <col min="8990" max="8990" width="6.625" style="126" bestFit="1" customWidth="1"/>
    <col min="8991" max="9216" width="4" style="126"/>
    <col min="9217" max="9217" width="1.5" style="126" customWidth="1"/>
    <col min="9218" max="9218" width="3.125" style="126" customWidth="1"/>
    <col min="9219" max="9219" width="1.125" style="126" customWidth="1"/>
    <col min="9220" max="9235" width="4" style="126" customWidth="1"/>
    <col min="9236" max="9236" width="3.125" style="126" customWidth="1"/>
    <col min="9237" max="9237" width="2.375" style="126" customWidth="1"/>
    <col min="9238" max="9238" width="4" style="126" customWidth="1"/>
    <col min="9239" max="9239" width="2.25" style="126" customWidth="1"/>
    <col min="9240" max="9240" width="4" style="126" customWidth="1"/>
    <col min="9241" max="9241" width="2.375" style="126" customWidth="1"/>
    <col min="9242" max="9242" width="1.5" style="126" customWidth="1"/>
    <col min="9243" max="9245" width="4" style="126"/>
    <col min="9246" max="9246" width="6.625" style="126" bestFit="1" customWidth="1"/>
    <col min="9247" max="9472" width="4" style="126"/>
    <col min="9473" max="9473" width="1.5" style="126" customWidth="1"/>
    <col min="9474" max="9474" width="3.125" style="126" customWidth="1"/>
    <col min="9475" max="9475" width="1.125" style="126" customWidth="1"/>
    <col min="9476" max="9491" width="4" style="126" customWidth="1"/>
    <col min="9492" max="9492" width="3.125" style="126" customWidth="1"/>
    <col min="9493" max="9493" width="2.375" style="126" customWidth="1"/>
    <col min="9494" max="9494" width="4" style="126" customWidth="1"/>
    <col min="9495" max="9495" width="2.25" style="126" customWidth="1"/>
    <col min="9496" max="9496" width="4" style="126" customWidth="1"/>
    <col min="9497" max="9497" width="2.375" style="126" customWidth="1"/>
    <col min="9498" max="9498" width="1.5" style="126" customWidth="1"/>
    <col min="9499" max="9501" width="4" style="126"/>
    <col min="9502" max="9502" width="6.625" style="126" bestFit="1" customWidth="1"/>
    <col min="9503" max="9728" width="4" style="126"/>
    <col min="9729" max="9729" width="1.5" style="126" customWidth="1"/>
    <col min="9730" max="9730" width="3.125" style="126" customWidth="1"/>
    <col min="9731" max="9731" width="1.125" style="126" customWidth="1"/>
    <col min="9732" max="9747" width="4" style="126" customWidth="1"/>
    <col min="9748" max="9748" width="3.125" style="126" customWidth="1"/>
    <col min="9749" max="9749" width="2.375" style="126" customWidth="1"/>
    <col min="9750" max="9750" width="4" style="126" customWidth="1"/>
    <col min="9751" max="9751" width="2.25" style="126" customWidth="1"/>
    <col min="9752" max="9752" width="4" style="126" customWidth="1"/>
    <col min="9753" max="9753" width="2.375" style="126" customWidth="1"/>
    <col min="9754" max="9754" width="1.5" style="126" customWidth="1"/>
    <col min="9755" max="9757" width="4" style="126"/>
    <col min="9758" max="9758" width="6.625" style="126" bestFit="1" customWidth="1"/>
    <col min="9759" max="9984" width="4" style="126"/>
    <col min="9985" max="9985" width="1.5" style="126" customWidth="1"/>
    <col min="9986" max="9986" width="3.125" style="126" customWidth="1"/>
    <col min="9987" max="9987" width="1.125" style="126" customWidth="1"/>
    <col min="9988" max="10003" width="4" style="126" customWidth="1"/>
    <col min="10004" max="10004" width="3.125" style="126" customWidth="1"/>
    <col min="10005" max="10005" width="2.375" style="126" customWidth="1"/>
    <col min="10006" max="10006" width="4" style="126" customWidth="1"/>
    <col min="10007" max="10007" width="2.25" style="126" customWidth="1"/>
    <col min="10008" max="10008" width="4" style="126" customWidth="1"/>
    <col min="10009" max="10009" width="2.375" style="126" customWidth="1"/>
    <col min="10010" max="10010" width="1.5" style="126" customWidth="1"/>
    <col min="10011" max="10013" width="4" style="126"/>
    <col min="10014" max="10014" width="6.625" style="126" bestFit="1" customWidth="1"/>
    <col min="10015" max="10240" width="4" style="126"/>
    <col min="10241" max="10241" width="1.5" style="126" customWidth="1"/>
    <col min="10242" max="10242" width="3.125" style="126" customWidth="1"/>
    <col min="10243" max="10243" width="1.125" style="126" customWidth="1"/>
    <col min="10244" max="10259" width="4" style="126" customWidth="1"/>
    <col min="10260" max="10260" width="3.125" style="126" customWidth="1"/>
    <col min="10261" max="10261" width="2.375" style="126" customWidth="1"/>
    <col min="10262" max="10262" width="4" style="126" customWidth="1"/>
    <col min="10263" max="10263" width="2.25" style="126" customWidth="1"/>
    <col min="10264" max="10264" width="4" style="126" customWidth="1"/>
    <col min="10265" max="10265" width="2.375" style="126" customWidth="1"/>
    <col min="10266" max="10266" width="1.5" style="126" customWidth="1"/>
    <col min="10267" max="10269" width="4" style="126"/>
    <col min="10270" max="10270" width="6.625" style="126" bestFit="1" customWidth="1"/>
    <col min="10271" max="10496" width="4" style="126"/>
    <col min="10497" max="10497" width="1.5" style="126" customWidth="1"/>
    <col min="10498" max="10498" width="3.125" style="126" customWidth="1"/>
    <col min="10499" max="10499" width="1.125" style="126" customWidth="1"/>
    <col min="10500" max="10515" width="4" style="126" customWidth="1"/>
    <col min="10516" max="10516" width="3.125" style="126" customWidth="1"/>
    <col min="10517" max="10517" width="2.375" style="126" customWidth="1"/>
    <col min="10518" max="10518" width="4" style="126" customWidth="1"/>
    <col min="10519" max="10519" width="2.25" style="126" customWidth="1"/>
    <col min="10520" max="10520" width="4" style="126" customWidth="1"/>
    <col min="10521" max="10521" width="2.375" style="126" customWidth="1"/>
    <col min="10522" max="10522" width="1.5" style="126" customWidth="1"/>
    <col min="10523" max="10525" width="4" style="126"/>
    <col min="10526" max="10526" width="6.625" style="126" bestFit="1" customWidth="1"/>
    <col min="10527" max="10752" width="4" style="126"/>
    <col min="10753" max="10753" width="1.5" style="126" customWidth="1"/>
    <col min="10754" max="10754" width="3.125" style="126" customWidth="1"/>
    <col min="10755" max="10755" width="1.125" style="126" customWidth="1"/>
    <col min="10756" max="10771" width="4" style="126" customWidth="1"/>
    <col min="10772" max="10772" width="3.125" style="126" customWidth="1"/>
    <col min="10773" max="10773" width="2.375" style="126" customWidth="1"/>
    <col min="10774" max="10774" width="4" style="126" customWidth="1"/>
    <col min="10775" max="10775" width="2.25" style="126" customWidth="1"/>
    <col min="10776" max="10776" width="4" style="126" customWidth="1"/>
    <col min="10777" max="10777" width="2.375" style="126" customWidth="1"/>
    <col min="10778" max="10778" width="1.5" style="126" customWidth="1"/>
    <col min="10779" max="10781" width="4" style="126"/>
    <col min="10782" max="10782" width="6.625" style="126" bestFit="1" customWidth="1"/>
    <col min="10783" max="11008" width="4" style="126"/>
    <col min="11009" max="11009" width="1.5" style="126" customWidth="1"/>
    <col min="11010" max="11010" width="3.125" style="126" customWidth="1"/>
    <col min="11011" max="11011" width="1.125" style="126" customWidth="1"/>
    <col min="11012" max="11027" width="4" style="126" customWidth="1"/>
    <col min="11028" max="11028" width="3.125" style="126" customWidth="1"/>
    <col min="11029" max="11029" width="2.375" style="126" customWidth="1"/>
    <col min="11030" max="11030" width="4" style="126" customWidth="1"/>
    <col min="11031" max="11031" width="2.25" style="126" customWidth="1"/>
    <col min="11032" max="11032" width="4" style="126" customWidth="1"/>
    <col min="11033" max="11033" width="2.375" style="126" customWidth="1"/>
    <col min="11034" max="11034" width="1.5" style="126" customWidth="1"/>
    <col min="11035" max="11037" width="4" style="126"/>
    <col min="11038" max="11038" width="6.625" style="126" bestFit="1" customWidth="1"/>
    <col min="11039" max="11264" width="4" style="126"/>
    <col min="11265" max="11265" width="1.5" style="126" customWidth="1"/>
    <col min="11266" max="11266" width="3.125" style="126" customWidth="1"/>
    <col min="11267" max="11267" width="1.125" style="126" customWidth="1"/>
    <col min="11268" max="11283" width="4" style="126" customWidth="1"/>
    <col min="11284" max="11284" width="3.125" style="126" customWidth="1"/>
    <col min="11285" max="11285" width="2.375" style="126" customWidth="1"/>
    <col min="11286" max="11286" width="4" style="126" customWidth="1"/>
    <col min="11287" max="11287" width="2.25" style="126" customWidth="1"/>
    <col min="11288" max="11288" width="4" style="126" customWidth="1"/>
    <col min="11289" max="11289" width="2.375" style="126" customWidth="1"/>
    <col min="11290" max="11290" width="1.5" style="126" customWidth="1"/>
    <col min="11291" max="11293" width="4" style="126"/>
    <col min="11294" max="11294" width="6.625" style="126" bestFit="1" customWidth="1"/>
    <col min="11295" max="11520" width="4" style="126"/>
    <col min="11521" max="11521" width="1.5" style="126" customWidth="1"/>
    <col min="11522" max="11522" width="3.125" style="126" customWidth="1"/>
    <col min="11523" max="11523" width="1.125" style="126" customWidth="1"/>
    <col min="11524" max="11539" width="4" style="126" customWidth="1"/>
    <col min="11540" max="11540" width="3.125" style="126" customWidth="1"/>
    <col min="11541" max="11541" width="2.375" style="126" customWidth="1"/>
    <col min="11542" max="11542" width="4" style="126" customWidth="1"/>
    <col min="11543" max="11543" width="2.25" style="126" customWidth="1"/>
    <col min="11544" max="11544" width="4" style="126" customWidth="1"/>
    <col min="11545" max="11545" width="2.375" style="126" customWidth="1"/>
    <col min="11546" max="11546" width="1.5" style="126" customWidth="1"/>
    <col min="11547" max="11549" width="4" style="126"/>
    <col min="11550" max="11550" width="6.625" style="126" bestFit="1" customWidth="1"/>
    <col min="11551" max="11776" width="4" style="126"/>
    <col min="11777" max="11777" width="1.5" style="126" customWidth="1"/>
    <col min="11778" max="11778" width="3.125" style="126" customWidth="1"/>
    <col min="11779" max="11779" width="1.125" style="126" customWidth="1"/>
    <col min="11780" max="11795" width="4" style="126" customWidth="1"/>
    <col min="11796" max="11796" width="3.125" style="126" customWidth="1"/>
    <col min="11797" max="11797" width="2.375" style="126" customWidth="1"/>
    <col min="11798" max="11798" width="4" style="126" customWidth="1"/>
    <col min="11799" max="11799" width="2.25" style="126" customWidth="1"/>
    <col min="11800" max="11800" width="4" style="126" customWidth="1"/>
    <col min="11801" max="11801" width="2.375" style="126" customWidth="1"/>
    <col min="11802" max="11802" width="1.5" style="126" customWidth="1"/>
    <col min="11803" max="11805" width="4" style="126"/>
    <col min="11806" max="11806" width="6.625" style="126" bestFit="1" customWidth="1"/>
    <col min="11807" max="12032" width="4" style="126"/>
    <col min="12033" max="12033" width="1.5" style="126" customWidth="1"/>
    <col min="12034" max="12034" width="3.125" style="126" customWidth="1"/>
    <col min="12035" max="12035" width="1.125" style="126" customWidth="1"/>
    <col min="12036" max="12051" width="4" style="126" customWidth="1"/>
    <col min="12052" max="12052" width="3.125" style="126" customWidth="1"/>
    <col min="12053" max="12053" width="2.375" style="126" customWidth="1"/>
    <col min="12054" max="12054" width="4" style="126" customWidth="1"/>
    <col min="12055" max="12055" width="2.25" style="126" customWidth="1"/>
    <col min="12056" max="12056" width="4" style="126" customWidth="1"/>
    <col min="12057" max="12057" width="2.375" style="126" customWidth="1"/>
    <col min="12058" max="12058" width="1.5" style="126" customWidth="1"/>
    <col min="12059" max="12061" width="4" style="126"/>
    <col min="12062" max="12062" width="6.625" style="126" bestFit="1" customWidth="1"/>
    <col min="12063" max="12288" width="4" style="126"/>
    <col min="12289" max="12289" width="1.5" style="126" customWidth="1"/>
    <col min="12290" max="12290" width="3.125" style="126" customWidth="1"/>
    <col min="12291" max="12291" width="1.125" style="126" customWidth="1"/>
    <col min="12292" max="12307" width="4" style="126" customWidth="1"/>
    <col min="12308" max="12308" width="3.125" style="126" customWidth="1"/>
    <col min="12309" max="12309" width="2.375" style="126" customWidth="1"/>
    <col min="12310" max="12310" width="4" style="126" customWidth="1"/>
    <col min="12311" max="12311" width="2.25" style="126" customWidth="1"/>
    <col min="12312" max="12312" width="4" style="126" customWidth="1"/>
    <col min="12313" max="12313" width="2.375" style="126" customWidth="1"/>
    <col min="12314" max="12314" width="1.5" style="126" customWidth="1"/>
    <col min="12315" max="12317" width="4" style="126"/>
    <col min="12318" max="12318" width="6.625" style="126" bestFit="1" customWidth="1"/>
    <col min="12319" max="12544" width="4" style="126"/>
    <col min="12545" max="12545" width="1.5" style="126" customWidth="1"/>
    <col min="12546" max="12546" width="3.125" style="126" customWidth="1"/>
    <col min="12547" max="12547" width="1.125" style="126" customWidth="1"/>
    <col min="12548" max="12563" width="4" style="126" customWidth="1"/>
    <col min="12564" max="12564" width="3.125" style="126" customWidth="1"/>
    <col min="12565" max="12565" width="2.375" style="126" customWidth="1"/>
    <col min="12566" max="12566" width="4" style="126" customWidth="1"/>
    <col min="12567" max="12567" width="2.25" style="126" customWidth="1"/>
    <col min="12568" max="12568" width="4" style="126" customWidth="1"/>
    <col min="12569" max="12569" width="2.375" style="126" customWidth="1"/>
    <col min="12570" max="12570" width="1.5" style="126" customWidth="1"/>
    <col min="12571" max="12573" width="4" style="126"/>
    <col min="12574" max="12574" width="6.625" style="126" bestFit="1" customWidth="1"/>
    <col min="12575" max="12800" width="4" style="126"/>
    <col min="12801" max="12801" width="1.5" style="126" customWidth="1"/>
    <col min="12802" max="12802" width="3.125" style="126" customWidth="1"/>
    <col min="12803" max="12803" width="1.125" style="126" customWidth="1"/>
    <col min="12804" max="12819" width="4" style="126" customWidth="1"/>
    <col min="12820" max="12820" width="3.125" style="126" customWidth="1"/>
    <col min="12821" max="12821" width="2.375" style="126" customWidth="1"/>
    <col min="12822" max="12822" width="4" style="126" customWidth="1"/>
    <col min="12823" max="12823" width="2.25" style="126" customWidth="1"/>
    <col min="12824" max="12824" width="4" style="126" customWidth="1"/>
    <col min="12825" max="12825" width="2.375" style="126" customWidth="1"/>
    <col min="12826" max="12826" width="1.5" style="126" customWidth="1"/>
    <col min="12827" max="12829" width="4" style="126"/>
    <col min="12830" max="12830" width="6.625" style="126" bestFit="1" customWidth="1"/>
    <col min="12831" max="13056" width="4" style="126"/>
    <col min="13057" max="13057" width="1.5" style="126" customWidth="1"/>
    <col min="13058" max="13058" width="3.125" style="126" customWidth="1"/>
    <col min="13059" max="13059" width="1.125" style="126" customWidth="1"/>
    <col min="13060" max="13075" width="4" style="126" customWidth="1"/>
    <col min="13076" max="13076" width="3.125" style="126" customWidth="1"/>
    <col min="13077" max="13077" width="2.375" style="126" customWidth="1"/>
    <col min="13078" max="13078" width="4" style="126" customWidth="1"/>
    <col min="13079" max="13079" width="2.25" style="126" customWidth="1"/>
    <col min="13080" max="13080" width="4" style="126" customWidth="1"/>
    <col min="13081" max="13081" width="2.375" style="126" customWidth="1"/>
    <col min="13082" max="13082" width="1.5" style="126" customWidth="1"/>
    <col min="13083" max="13085" width="4" style="126"/>
    <col min="13086" max="13086" width="6.625" style="126" bestFit="1" customWidth="1"/>
    <col min="13087" max="13312" width="4" style="126"/>
    <col min="13313" max="13313" width="1.5" style="126" customWidth="1"/>
    <col min="13314" max="13314" width="3.125" style="126" customWidth="1"/>
    <col min="13315" max="13315" width="1.125" style="126" customWidth="1"/>
    <col min="13316" max="13331" width="4" style="126" customWidth="1"/>
    <col min="13332" max="13332" width="3.125" style="126" customWidth="1"/>
    <col min="13333" max="13333" width="2.375" style="126" customWidth="1"/>
    <col min="13334" max="13334" width="4" style="126" customWidth="1"/>
    <col min="13335" max="13335" width="2.25" style="126" customWidth="1"/>
    <col min="13336" max="13336" width="4" style="126" customWidth="1"/>
    <col min="13337" max="13337" width="2.375" style="126" customWidth="1"/>
    <col min="13338" max="13338" width="1.5" style="126" customWidth="1"/>
    <col min="13339" max="13341" width="4" style="126"/>
    <col min="13342" max="13342" width="6.625" style="126" bestFit="1" customWidth="1"/>
    <col min="13343" max="13568" width="4" style="126"/>
    <col min="13569" max="13569" width="1.5" style="126" customWidth="1"/>
    <col min="13570" max="13570" width="3.125" style="126" customWidth="1"/>
    <col min="13571" max="13571" width="1.125" style="126" customWidth="1"/>
    <col min="13572" max="13587" width="4" style="126" customWidth="1"/>
    <col min="13588" max="13588" width="3.125" style="126" customWidth="1"/>
    <col min="13589" max="13589" width="2.375" style="126" customWidth="1"/>
    <col min="13590" max="13590" width="4" style="126" customWidth="1"/>
    <col min="13591" max="13591" width="2.25" style="126" customWidth="1"/>
    <col min="13592" max="13592" width="4" style="126" customWidth="1"/>
    <col min="13593" max="13593" width="2.375" style="126" customWidth="1"/>
    <col min="13594" max="13594" width="1.5" style="126" customWidth="1"/>
    <col min="13595" max="13597" width="4" style="126"/>
    <col min="13598" max="13598" width="6.625" style="126" bestFit="1" customWidth="1"/>
    <col min="13599" max="13824" width="4" style="126"/>
    <col min="13825" max="13825" width="1.5" style="126" customWidth="1"/>
    <col min="13826" max="13826" width="3.125" style="126" customWidth="1"/>
    <col min="13827" max="13827" width="1.125" style="126" customWidth="1"/>
    <col min="13828" max="13843" width="4" style="126" customWidth="1"/>
    <col min="13844" max="13844" width="3.125" style="126" customWidth="1"/>
    <col min="13845" max="13845" width="2.375" style="126" customWidth="1"/>
    <col min="13846" max="13846" width="4" style="126" customWidth="1"/>
    <col min="13847" max="13847" width="2.25" style="126" customWidth="1"/>
    <col min="13848" max="13848" width="4" style="126" customWidth="1"/>
    <col min="13849" max="13849" width="2.375" style="126" customWidth="1"/>
    <col min="13850" max="13850" width="1.5" style="126" customWidth="1"/>
    <col min="13851" max="13853" width="4" style="126"/>
    <col min="13854" max="13854" width="6.625" style="126" bestFit="1" customWidth="1"/>
    <col min="13855" max="14080" width="4" style="126"/>
    <col min="14081" max="14081" width="1.5" style="126" customWidth="1"/>
    <col min="14082" max="14082" width="3.125" style="126" customWidth="1"/>
    <col min="14083" max="14083" width="1.125" style="126" customWidth="1"/>
    <col min="14084" max="14099" width="4" style="126" customWidth="1"/>
    <col min="14100" max="14100" width="3.125" style="126" customWidth="1"/>
    <col min="14101" max="14101" width="2.375" style="126" customWidth="1"/>
    <col min="14102" max="14102" width="4" style="126" customWidth="1"/>
    <col min="14103" max="14103" width="2.25" style="126" customWidth="1"/>
    <col min="14104" max="14104" width="4" style="126" customWidth="1"/>
    <col min="14105" max="14105" width="2.375" style="126" customWidth="1"/>
    <col min="14106" max="14106" width="1.5" style="126" customWidth="1"/>
    <col min="14107" max="14109" width="4" style="126"/>
    <col min="14110" max="14110" width="6.625" style="126" bestFit="1" customWidth="1"/>
    <col min="14111" max="14336" width="4" style="126"/>
    <col min="14337" max="14337" width="1.5" style="126" customWidth="1"/>
    <col min="14338" max="14338" width="3.125" style="126" customWidth="1"/>
    <col min="14339" max="14339" width="1.125" style="126" customWidth="1"/>
    <col min="14340" max="14355" width="4" style="126" customWidth="1"/>
    <col min="14356" max="14356" width="3.125" style="126" customWidth="1"/>
    <col min="14357" max="14357" width="2.375" style="126" customWidth="1"/>
    <col min="14358" max="14358" width="4" style="126" customWidth="1"/>
    <col min="14359" max="14359" width="2.25" style="126" customWidth="1"/>
    <col min="14360" max="14360" width="4" style="126" customWidth="1"/>
    <col min="14361" max="14361" width="2.375" style="126" customWidth="1"/>
    <col min="14362" max="14362" width="1.5" style="126" customWidth="1"/>
    <col min="14363" max="14365" width="4" style="126"/>
    <col min="14366" max="14366" width="6.625" style="126" bestFit="1" customWidth="1"/>
    <col min="14367" max="14592" width="4" style="126"/>
    <col min="14593" max="14593" width="1.5" style="126" customWidth="1"/>
    <col min="14594" max="14594" width="3.125" style="126" customWidth="1"/>
    <col min="14595" max="14595" width="1.125" style="126" customWidth="1"/>
    <col min="14596" max="14611" width="4" style="126" customWidth="1"/>
    <col min="14612" max="14612" width="3.125" style="126" customWidth="1"/>
    <col min="14613" max="14613" width="2.375" style="126" customWidth="1"/>
    <col min="14614" max="14614" width="4" style="126" customWidth="1"/>
    <col min="14615" max="14615" width="2.25" style="126" customWidth="1"/>
    <col min="14616" max="14616" width="4" style="126" customWidth="1"/>
    <col min="14617" max="14617" width="2.375" style="126" customWidth="1"/>
    <col min="14618" max="14618" width="1.5" style="126" customWidth="1"/>
    <col min="14619" max="14621" width="4" style="126"/>
    <col min="14622" max="14622" width="6.625" style="126" bestFit="1" customWidth="1"/>
    <col min="14623" max="14848" width="4" style="126"/>
    <col min="14849" max="14849" width="1.5" style="126" customWidth="1"/>
    <col min="14850" max="14850" width="3.125" style="126" customWidth="1"/>
    <col min="14851" max="14851" width="1.125" style="126" customWidth="1"/>
    <col min="14852" max="14867" width="4" style="126" customWidth="1"/>
    <col min="14868" max="14868" width="3.125" style="126" customWidth="1"/>
    <col min="14869" max="14869" width="2.375" style="126" customWidth="1"/>
    <col min="14870" max="14870" width="4" style="126" customWidth="1"/>
    <col min="14871" max="14871" width="2.25" style="126" customWidth="1"/>
    <col min="14872" max="14872" width="4" style="126" customWidth="1"/>
    <col min="14873" max="14873" width="2.375" style="126" customWidth="1"/>
    <col min="14874" max="14874" width="1.5" style="126" customWidth="1"/>
    <col min="14875" max="14877" width="4" style="126"/>
    <col min="14878" max="14878" width="6.625" style="126" bestFit="1" customWidth="1"/>
    <col min="14879" max="15104" width="4" style="126"/>
    <col min="15105" max="15105" width="1.5" style="126" customWidth="1"/>
    <col min="15106" max="15106" width="3.125" style="126" customWidth="1"/>
    <col min="15107" max="15107" width="1.125" style="126" customWidth="1"/>
    <col min="15108" max="15123" width="4" style="126" customWidth="1"/>
    <col min="15124" max="15124" width="3.125" style="126" customWidth="1"/>
    <col min="15125" max="15125" width="2.375" style="126" customWidth="1"/>
    <col min="15126" max="15126" width="4" style="126" customWidth="1"/>
    <col min="15127" max="15127" width="2.25" style="126" customWidth="1"/>
    <col min="15128" max="15128" width="4" style="126" customWidth="1"/>
    <col min="15129" max="15129" width="2.375" style="126" customWidth="1"/>
    <col min="15130" max="15130" width="1.5" style="126" customWidth="1"/>
    <col min="15131" max="15133" width="4" style="126"/>
    <col min="15134" max="15134" width="6.625" style="126" bestFit="1" customWidth="1"/>
    <col min="15135" max="15360" width="4" style="126"/>
    <col min="15361" max="15361" width="1.5" style="126" customWidth="1"/>
    <col min="15362" max="15362" width="3.125" style="126" customWidth="1"/>
    <col min="15363" max="15363" width="1.125" style="126" customWidth="1"/>
    <col min="15364" max="15379" width="4" style="126" customWidth="1"/>
    <col min="15380" max="15380" width="3.125" style="126" customWidth="1"/>
    <col min="15381" max="15381" width="2.375" style="126" customWidth="1"/>
    <col min="15382" max="15382" width="4" style="126" customWidth="1"/>
    <col min="15383" max="15383" width="2.25" style="126" customWidth="1"/>
    <col min="15384" max="15384" width="4" style="126" customWidth="1"/>
    <col min="15385" max="15385" width="2.375" style="126" customWidth="1"/>
    <col min="15386" max="15386" width="1.5" style="126" customWidth="1"/>
    <col min="15387" max="15389" width="4" style="126"/>
    <col min="15390" max="15390" width="6.625" style="126" bestFit="1" customWidth="1"/>
    <col min="15391" max="15616" width="4" style="126"/>
    <col min="15617" max="15617" width="1.5" style="126" customWidth="1"/>
    <col min="15618" max="15618" width="3.125" style="126" customWidth="1"/>
    <col min="15619" max="15619" width="1.125" style="126" customWidth="1"/>
    <col min="15620" max="15635" width="4" style="126" customWidth="1"/>
    <col min="15636" max="15636" width="3.125" style="126" customWidth="1"/>
    <col min="15637" max="15637" width="2.375" style="126" customWidth="1"/>
    <col min="15638" max="15638" width="4" style="126" customWidth="1"/>
    <col min="15639" max="15639" width="2.25" style="126" customWidth="1"/>
    <col min="15640" max="15640" width="4" style="126" customWidth="1"/>
    <col min="15641" max="15641" width="2.375" style="126" customWidth="1"/>
    <col min="15642" max="15642" width="1.5" style="126" customWidth="1"/>
    <col min="15643" max="15645" width="4" style="126"/>
    <col min="15646" max="15646" width="6.625" style="126" bestFit="1" customWidth="1"/>
    <col min="15647" max="15872" width="4" style="126"/>
    <col min="15873" max="15873" width="1.5" style="126" customWidth="1"/>
    <col min="15874" max="15874" width="3.125" style="126" customWidth="1"/>
    <col min="15875" max="15875" width="1.125" style="126" customWidth="1"/>
    <col min="15876" max="15891" width="4" style="126" customWidth="1"/>
    <col min="15892" max="15892" width="3.125" style="126" customWidth="1"/>
    <col min="15893" max="15893" width="2.375" style="126" customWidth="1"/>
    <col min="15894" max="15894" width="4" style="126" customWidth="1"/>
    <col min="15895" max="15895" width="2.25" style="126" customWidth="1"/>
    <col min="15896" max="15896" width="4" style="126" customWidth="1"/>
    <col min="15897" max="15897" width="2.375" style="126" customWidth="1"/>
    <col min="15898" max="15898" width="1.5" style="126" customWidth="1"/>
    <col min="15899" max="15901" width="4" style="126"/>
    <col min="15902" max="15902" width="6.625" style="126" bestFit="1" customWidth="1"/>
    <col min="15903" max="16128" width="4" style="126"/>
    <col min="16129" max="16129" width="1.5" style="126" customWidth="1"/>
    <col min="16130" max="16130" width="3.125" style="126" customWidth="1"/>
    <col min="16131" max="16131" width="1.125" style="126" customWidth="1"/>
    <col min="16132" max="16147" width="4" style="126" customWidth="1"/>
    <col min="16148" max="16148" width="3.125" style="126" customWidth="1"/>
    <col min="16149" max="16149" width="2.375" style="126" customWidth="1"/>
    <col min="16150" max="16150" width="4" style="126" customWidth="1"/>
    <col min="16151" max="16151" width="2.25" style="126" customWidth="1"/>
    <col min="16152" max="16152" width="4" style="126" customWidth="1"/>
    <col min="16153" max="16153" width="2.375" style="126" customWidth="1"/>
    <col min="16154" max="16154" width="1.5" style="126" customWidth="1"/>
    <col min="16155" max="16157" width="4" style="126"/>
    <col min="16158" max="16158" width="6.625" style="126" bestFit="1" customWidth="1"/>
    <col min="16159" max="16384" width="4" style="126"/>
  </cols>
  <sheetData>
    <row r="2" spans="2:30" x14ac:dyDescent="0.15">
      <c r="B2" s="126" t="s">
        <v>448</v>
      </c>
      <c r="C2" s="125"/>
      <c r="D2" s="125"/>
      <c r="E2" s="125"/>
      <c r="F2" s="125"/>
      <c r="G2" s="125"/>
      <c r="H2" s="125"/>
      <c r="I2" s="125"/>
      <c r="J2" s="125"/>
      <c r="K2" s="125"/>
      <c r="L2" s="125"/>
      <c r="M2" s="125"/>
      <c r="N2" s="125"/>
      <c r="O2" s="125"/>
      <c r="P2" s="125"/>
      <c r="Q2" s="125"/>
      <c r="R2" s="125"/>
      <c r="S2" s="125"/>
      <c r="T2" s="125"/>
      <c r="U2" s="125"/>
      <c r="V2" s="125"/>
      <c r="W2" s="125"/>
      <c r="X2" s="125"/>
      <c r="Y2" s="125"/>
    </row>
    <row r="4" spans="2:30" ht="34.5" customHeight="1" x14ac:dyDescent="0.15">
      <c r="B4" s="494" t="s">
        <v>392</v>
      </c>
      <c r="C4" s="495"/>
      <c r="D4" s="495"/>
      <c r="E4" s="495"/>
      <c r="F4" s="495"/>
      <c r="G4" s="495"/>
      <c r="H4" s="495"/>
      <c r="I4" s="495"/>
      <c r="J4" s="495"/>
      <c r="K4" s="495"/>
      <c r="L4" s="495"/>
      <c r="M4" s="495"/>
      <c r="N4" s="495"/>
      <c r="O4" s="495"/>
      <c r="P4" s="495"/>
      <c r="Q4" s="495"/>
      <c r="R4" s="495"/>
      <c r="S4" s="495"/>
      <c r="T4" s="495"/>
      <c r="U4" s="495"/>
      <c r="V4" s="495"/>
      <c r="W4" s="495"/>
      <c r="X4" s="495"/>
      <c r="Y4" s="495"/>
    </row>
    <row r="5" spans="2:30" ht="13.5" customHeight="1" x14ac:dyDescent="0.15"/>
    <row r="6" spans="2:30" ht="24" customHeight="1" x14ac:dyDescent="0.15">
      <c r="B6" s="496" t="s">
        <v>126</v>
      </c>
      <c r="C6" s="496"/>
      <c r="D6" s="496"/>
      <c r="E6" s="496"/>
      <c r="F6" s="496"/>
      <c r="G6" s="497"/>
      <c r="H6" s="498"/>
      <c r="I6" s="498"/>
      <c r="J6" s="498"/>
      <c r="K6" s="498"/>
      <c r="L6" s="498"/>
      <c r="M6" s="498"/>
      <c r="N6" s="498"/>
      <c r="O6" s="498"/>
      <c r="P6" s="498"/>
      <c r="Q6" s="498"/>
      <c r="R6" s="498"/>
      <c r="S6" s="498"/>
      <c r="T6" s="498"/>
      <c r="U6" s="498"/>
      <c r="V6" s="498"/>
      <c r="W6" s="498"/>
      <c r="X6" s="498"/>
      <c r="Y6" s="499"/>
    </row>
    <row r="7" spans="2:30" ht="24" customHeight="1" x14ac:dyDescent="0.15">
      <c r="B7" s="496" t="s">
        <v>127</v>
      </c>
      <c r="C7" s="496"/>
      <c r="D7" s="496"/>
      <c r="E7" s="496"/>
      <c r="F7" s="496"/>
      <c r="G7" s="363" t="s">
        <v>128</v>
      </c>
      <c r="H7" s="127" t="s">
        <v>129</v>
      </c>
      <c r="I7" s="127"/>
      <c r="J7" s="127"/>
      <c r="K7" s="127"/>
      <c r="L7" s="363" t="s">
        <v>128</v>
      </c>
      <c r="M7" s="127" t="s">
        <v>130</v>
      </c>
      <c r="N7" s="127"/>
      <c r="O7" s="127"/>
      <c r="P7" s="127"/>
      <c r="Q7" s="363" t="s">
        <v>128</v>
      </c>
      <c r="R7" s="127" t="s">
        <v>131</v>
      </c>
      <c r="S7" s="127"/>
      <c r="T7" s="127"/>
      <c r="U7" s="127"/>
      <c r="V7" s="127"/>
      <c r="W7" s="358"/>
      <c r="X7" s="358"/>
      <c r="Y7" s="359"/>
    </row>
    <row r="8" spans="2:30" ht="21.95" customHeight="1" x14ac:dyDescent="0.15">
      <c r="B8" s="500" t="s">
        <v>393</v>
      </c>
      <c r="C8" s="501"/>
      <c r="D8" s="501"/>
      <c r="E8" s="501"/>
      <c r="F8" s="502"/>
      <c r="G8" s="421" t="s">
        <v>128</v>
      </c>
      <c r="H8" s="365" t="s">
        <v>394</v>
      </c>
      <c r="I8" s="360"/>
      <c r="J8" s="360"/>
      <c r="K8" s="360"/>
      <c r="L8" s="360"/>
      <c r="M8" s="360"/>
      <c r="N8" s="360"/>
      <c r="O8" s="360"/>
      <c r="P8" s="360"/>
      <c r="Q8" s="360"/>
      <c r="R8" s="360"/>
      <c r="S8" s="360"/>
      <c r="T8" s="360"/>
      <c r="U8" s="360"/>
      <c r="V8" s="360"/>
      <c r="W8" s="360"/>
      <c r="X8" s="360"/>
      <c r="Y8" s="361"/>
    </row>
    <row r="9" spans="2:30" ht="21.95" customHeight="1" x14ac:dyDescent="0.15">
      <c r="B9" s="503"/>
      <c r="C9" s="504"/>
      <c r="D9" s="504"/>
      <c r="E9" s="504"/>
      <c r="F9" s="505"/>
      <c r="G9" s="424" t="s">
        <v>128</v>
      </c>
      <c r="H9" s="425" t="s">
        <v>395</v>
      </c>
      <c r="I9" s="426"/>
      <c r="J9" s="426"/>
      <c r="K9" s="426"/>
      <c r="L9" s="426"/>
      <c r="M9" s="426"/>
      <c r="N9" s="426"/>
      <c r="O9" s="426"/>
      <c r="P9" s="426"/>
      <c r="Q9" s="426"/>
      <c r="R9" s="426"/>
      <c r="S9" s="426"/>
      <c r="T9" s="426"/>
      <c r="U9" s="426"/>
      <c r="V9" s="426"/>
      <c r="W9" s="426"/>
      <c r="X9" s="426"/>
      <c r="Y9" s="427"/>
    </row>
    <row r="10" spans="2:30" ht="21.95" customHeight="1" x14ac:dyDescent="0.15">
      <c r="B10" s="506"/>
      <c r="C10" s="507"/>
      <c r="D10" s="507"/>
      <c r="E10" s="507"/>
      <c r="F10" s="508"/>
      <c r="G10" s="415" t="s">
        <v>128</v>
      </c>
      <c r="H10" s="411" t="s">
        <v>396</v>
      </c>
      <c r="I10" s="428"/>
      <c r="J10" s="428"/>
      <c r="K10" s="428"/>
      <c r="L10" s="428"/>
      <c r="M10" s="428"/>
      <c r="N10" s="428"/>
      <c r="O10" s="428"/>
      <c r="P10" s="428"/>
      <c r="Q10" s="428"/>
      <c r="R10" s="428"/>
      <c r="S10" s="428"/>
      <c r="T10" s="428"/>
      <c r="U10" s="428"/>
      <c r="V10" s="428"/>
      <c r="W10" s="428"/>
      <c r="X10" s="428"/>
      <c r="Y10" s="429"/>
    </row>
    <row r="11" spans="2:30" ht="13.5" customHeight="1" x14ac:dyDescent="0.15">
      <c r="AD11" s="128"/>
    </row>
    <row r="12" spans="2:30" ht="12.95" customHeight="1" x14ac:dyDescent="0.15">
      <c r="B12" s="364"/>
      <c r="C12" s="365"/>
      <c r="D12" s="365"/>
      <c r="E12" s="365"/>
      <c r="F12" s="365"/>
      <c r="G12" s="365"/>
      <c r="H12" s="365"/>
      <c r="I12" s="365"/>
      <c r="J12" s="365"/>
      <c r="K12" s="365"/>
      <c r="L12" s="365"/>
      <c r="M12" s="365"/>
      <c r="N12" s="365"/>
      <c r="O12" s="365"/>
      <c r="P12" s="365"/>
      <c r="Q12" s="365"/>
      <c r="R12" s="365"/>
      <c r="S12" s="365"/>
      <c r="T12" s="366"/>
      <c r="U12" s="365"/>
      <c r="V12" s="365"/>
      <c r="W12" s="365"/>
      <c r="X12" s="365"/>
      <c r="Y12" s="366"/>
      <c r="Z12" s="125"/>
      <c r="AA12" s="125"/>
    </row>
    <row r="13" spans="2:30" ht="17.100000000000001" customHeight="1" x14ac:dyDescent="0.15">
      <c r="B13" s="129" t="s">
        <v>132</v>
      </c>
      <c r="C13" s="130"/>
      <c r="D13" s="131"/>
      <c r="E13" s="131"/>
      <c r="F13" s="131"/>
      <c r="G13" s="131"/>
      <c r="H13" s="131"/>
      <c r="I13" s="131"/>
      <c r="J13" s="131"/>
      <c r="K13" s="131"/>
      <c r="L13" s="131"/>
      <c r="M13" s="131"/>
      <c r="N13" s="131"/>
      <c r="O13" s="131"/>
      <c r="P13" s="131"/>
      <c r="Q13" s="131"/>
      <c r="R13" s="131"/>
      <c r="S13" s="131"/>
      <c r="T13" s="132"/>
      <c r="U13" s="131"/>
      <c r="V13" s="133" t="s">
        <v>133</v>
      </c>
      <c r="W13" s="133" t="s">
        <v>134</v>
      </c>
      <c r="X13" s="133" t="s">
        <v>135</v>
      </c>
      <c r="Y13" s="132"/>
      <c r="Z13" s="125"/>
      <c r="AA13" s="125"/>
    </row>
    <row r="14" spans="2:30" ht="17.100000000000001" customHeight="1" x14ac:dyDescent="0.15">
      <c r="B14" s="134"/>
      <c r="C14" s="131"/>
      <c r="D14" s="131"/>
      <c r="E14" s="131"/>
      <c r="F14" s="131"/>
      <c r="G14" s="131"/>
      <c r="H14" s="131"/>
      <c r="I14" s="131"/>
      <c r="J14" s="131"/>
      <c r="K14" s="131"/>
      <c r="L14" s="131"/>
      <c r="M14" s="131"/>
      <c r="N14" s="131"/>
      <c r="O14" s="131"/>
      <c r="P14" s="131"/>
      <c r="Q14" s="131"/>
      <c r="R14" s="131"/>
      <c r="S14" s="131"/>
      <c r="T14" s="132"/>
      <c r="U14" s="131"/>
      <c r="V14" s="131"/>
      <c r="W14" s="131"/>
      <c r="X14" s="131"/>
      <c r="Y14" s="132"/>
      <c r="Z14" s="125"/>
      <c r="AA14" s="125"/>
    </row>
    <row r="15" spans="2:30" ht="49.5" customHeight="1" x14ac:dyDescent="0.15">
      <c r="B15" s="134"/>
      <c r="C15" s="491" t="s">
        <v>59</v>
      </c>
      <c r="D15" s="492"/>
      <c r="E15" s="492"/>
      <c r="F15" s="357" t="s">
        <v>1</v>
      </c>
      <c r="G15" s="493" t="s">
        <v>136</v>
      </c>
      <c r="H15" s="493"/>
      <c r="I15" s="493"/>
      <c r="J15" s="493"/>
      <c r="K15" s="493"/>
      <c r="L15" s="493"/>
      <c r="M15" s="493"/>
      <c r="N15" s="493"/>
      <c r="O15" s="493"/>
      <c r="P15" s="493"/>
      <c r="Q15" s="493"/>
      <c r="R15" s="493"/>
      <c r="S15" s="493"/>
      <c r="T15" s="132"/>
      <c r="U15" s="131"/>
      <c r="V15" s="135" t="s">
        <v>128</v>
      </c>
      <c r="W15" s="135" t="s">
        <v>134</v>
      </c>
      <c r="X15" s="135" t="s">
        <v>128</v>
      </c>
      <c r="Y15" s="132"/>
      <c r="Z15" s="125"/>
      <c r="AA15" s="125"/>
    </row>
    <row r="16" spans="2:30" ht="69" customHeight="1" x14ac:dyDescent="0.15">
      <c r="B16" s="134"/>
      <c r="C16" s="492"/>
      <c r="D16" s="492"/>
      <c r="E16" s="492"/>
      <c r="F16" s="357" t="s">
        <v>100</v>
      </c>
      <c r="G16" s="493" t="s">
        <v>137</v>
      </c>
      <c r="H16" s="493"/>
      <c r="I16" s="493"/>
      <c r="J16" s="493"/>
      <c r="K16" s="493"/>
      <c r="L16" s="493"/>
      <c r="M16" s="493"/>
      <c r="N16" s="493"/>
      <c r="O16" s="493"/>
      <c r="P16" s="493"/>
      <c r="Q16" s="493"/>
      <c r="R16" s="493"/>
      <c r="S16" s="493"/>
      <c r="T16" s="132"/>
      <c r="U16" s="131"/>
      <c r="V16" s="135" t="s">
        <v>128</v>
      </c>
      <c r="W16" s="135" t="s">
        <v>134</v>
      </c>
      <c r="X16" s="135" t="s">
        <v>128</v>
      </c>
      <c r="Y16" s="132"/>
      <c r="Z16" s="125"/>
      <c r="AA16" s="125"/>
    </row>
    <row r="17" spans="2:27" ht="39.950000000000003" customHeight="1" x14ac:dyDescent="0.15">
      <c r="B17" s="134"/>
      <c r="C17" s="492"/>
      <c r="D17" s="492"/>
      <c r="E17" s="492"/>
      <c r="F17" s="357" t="s">
        <v>102</v>
      </c>
      <c r="G17" s="493" t="s">
        <v>138</v>
      </c>
      <c r="H17" s="493"/>
      <c r="I17" s="493"/>
      <c r="J17" s="493"/>
      <c r="K17" s="493"/>
      <c r="L17" s="493"/>
      <c r="M17" s="493"/>
      <c r="N17" s="493"/>
      <c r="O17" s="493"/>
      <c r="P17" s="493"/>
      <c r="Q17" s="493"/>
      <c r="R17" s="493"/>
      <c r="S17" s="493"/>
      <c r="T17" s="132"/>
      <c r="U17" s="131"/>
      <c r="V17" s="135" t="s">
        <v>128</v>
      </c>
      <c r="W17" s="135" t="s">
        <v>134</v>
      </c>
      <c r="X17" s="135" t="s">
        <v>128</v>
      </c>
      <c r="Y17" s="132"/>
      <c r="Z17" s="125"/>
      <c r="AA17" s="125"/>
    </row>
    <row r="18" spans="2:27" ht="21.95" customHeight="1" x14ac:dyDescent="0.15">
      <c r="B18" s="134"/>
      <c r="C18" s="492"/>
      <c r="D18" s="492"/>
      <c r="E18" s="492"/>
      <c r="F18" s="357" t="s">
        <v>104</v>
      </c>
      <c r="G18" s="493" t="s">
        <v>139</v>
      </c>
      <c r="H18" s="493"/>
      <c r="I18" s="493"/>
      <c r="J18" s="493"/>
      <c r="K18" s="493"/>
      <c r="L18" s="493"/>
      <c r="M18" s="493"/>
      <c r="N18" s="493"/>
      <c r="O18" s="493"/>
      <c r="P18" s="493"/>
      <c r="Q18" s="493"/>
      <c r="R18" s="493"/>
      <c r="S18" s="493"/>
      <c r="T18" s="132"/>
      <c r="U18" s="131"/>
      <c r="V18" s="135" t="s">
        <v>128</v>
      </c>
      <c r="W18" s="135" t="s">
        <v>134</v>
      </c>
      <c r="X18" s="135" t="s">
        <v>128</v>
      </c>
      <c r="Y18" s="132"/>
      <c r="Z18" s="125"/>
      <c r="AA18" s="125"/>
    </row>
    <row r="19" spans="2:27" ht="17.45" customHeight="1" x14ac:dyDescent="0.15">
      <c r="B19" s="134"/>
      <c r="C19" s="136"/>
      <c r="D19" s="136"/>
      <c r="E19" s="136"/>
      <c r="F19" s="135"/>
      <c r="G19" s="137"/>
      <c r="H19" s="137"/>
      <c r="I19" s="137"/>
      <c r="J19" s="137"/>
      <c r="K19" s="137"/>
      <c r="L19" s="137"/>
      <c r="M19" s="137"/>
      <c r="N19" s="137"/>
      <c r="O19" s="137"/>
      <c r="P19" s="137"/>
      <c r="Q19" s="137"/>
      <c r="R19" s="137"/>
      <c r="S19" s="137"/>
      <c r="T19" s="132"/>
      <c r="U19" s="131"/>
      <c r="W19" s="131"/>
      <c r="Y19" s="132"/>
      <c r="Z19" s="125"/>
      <c r="AA19" s="125"/>
    </row>
    <row r="20" spans="2:27" ht="69" customHeight="1" x14ac:dyDescent="0.15">
      <c r="B20" s="134"/>
      <c r="C20" s="510" t="s">
        <v>397</v>
      </c>
      <c r="D20" s="511"/>
      <c r="E20" s="511"/>
      <c r="F20" s="430" t="s">
        <v>1</v>
      </c>
      <c r="G20" s="509" t="s">
        <v>398</v>
      </c>
      <c r="H20" s="509"/>
      <c r="I20" s="509"/>
      <c r="J20" s="509"/>
      <c r="K20" s="509"/>
      <c r="L20" s="509"/>
      <c r="M20" s="509"/>
      <c r="N20" s="509"/>
      <c r="O20" s="509"/>
      <c r="P20" s="509"/>
      <c r="Q20" s="509"/>
      <c r="R20" s="509"/>
      <c r="S20" s="509"/>
      <c r="T20" s="132"/>
      <c r="U20" s="425"/>
      <c r="V20" s="406" t="s">
        <v>128</v>
      </c>
      <c r="W20" s="406" t="s">
        <v>134</v>
      </c>
      <c r="X20" s="406" t="s">
        <v>128</v>
      </c>
      <c r="Y20" s="431"/>
      <c r="Z20" s="125"/>
      <c r="AA20" s="125"/>
    </row>
    <row r="21" spans="2:27" ht="69" customHeight="1" x14ac:dyDescent="0.15">
      <c r="B21" s="134"/>
      <c r="C21" s="511"/>
      <c r="D21" s="511"/>
      <c r="E21" s="511"/>
      <c r="F21" s="430" t="s">
        <v>100</v>
      </c>
      <c r="G21" s="509" t="s">
        <v>399</v>
      </c>
      <c r="H21" s="509"/>
      <c r="I21" s="509"/>
      <c r="J21" s="509"/>
      <c r="K21" s="509"/>
      <c r="L21" s="509"/>
      <c r="M21" s="509"/>
      <c r="N21" s="509"/>
      <c r="O21" s="509"/>
      <c r="P21" s="509"/>
      <c r="Q21" s="509"/>
      <c r="R21" s="509"/>
      <c r="S21" s="509"/>
      <c r="T21" s="132"/>
      <c r="U21" s="425"/>
      <c r="V21" s="406" t="s">
        <v>128</v>
      </c>
      <c r="W21" s="406" t="s">
        <v>134</v>
      </c>
      <c r="X21" s="406" t="s">
        <v>128</v>
      </c>
      <c r="Y21" s="431"/>
      <c r="Z21" s="125"/>
      <c r="AA21" s="125"/>
    </row>
    <row r="22" spans="2:27" ht="49.5" customHeight="1" x14ac:dyDescent="0.15">
      <c r="B22" s="134"/>
      <c r="C22" s="511"/>
      <c r="D22" s="511"/>
      <c r="E22" s="511"/>
      <c r="F22" s="430" t="s">
        <v>102</v>
      </c>
      <c r="G22" s="509" t="s">
        <v>400</v>
      </c>
      <c r="H22" s="509"/>
      <c r="I22" s="509"/>
      <c r="J22" s="509"/>
      <c r="K22" s="509"/>
      <c r="L22" s="509"/>
      <c r="M22" s="509"/>
      <c r="N22" s="509"/>
      <c r="O22" s="509"/>
      <c r="P22" s="509"/>
      <c r="Q22" s="509"/>
      <c r="R22" s="509"/>
      <c r="S22" s="509"/>
      <c r="T22" s="132"/>
      <c r="U22" s="425"/>
      <c r="V22" s="406" t="s">
        <v>128</v>
      </c>
      <c r="W22" s="406" t="s">
        <v>134</v>
      </c>
      <c r="X22" s="406" t="s">
        <v>128</v>
      </c>
      <c r="Y22" s="431"/>
      <c r="Z22" s="125"/>
      <c r="AA22" s="125"/>
    </row>
    <row r="23" spans="2:27" ht="21.95" customHeight="1" x14ac:dyDescent="0.15">
      <c r="B23" s="134"/>
      <c r="C23" s="511"/>
      <c r="D23" s="511"/>
      <c r="E23" s="511"/>
      <c r="F23" s="430" t="s">
        <v>104</v>
      </c>
      <c r="G23" s="509" t="s">
        <v>401</v>
      </c>
      <c r="H23" s="509"/>
      <c r="I23" s="509"/>
      <c r="J23" s="509"/>
      <c r="K23" s="509"/>
      <c r="L23" s="509"/>
      <c r="M23" s="509"/>
      <c r="N23" s="509"/>
      <c r="O23" s="509"/>
      <c r="P23" s="509"/>
      <c r="Q23" s="509"/>
      <c r="R23" s="509"/>
      <c r="S23" s="509"/>
      <c r="T23" s="132"/>
      <c r="U23" s="425"/>
      <c r="V23" s="406" t="s">
        <v>128</v>
      </c>
      <c r="W23" s="406" t="s">
        <v>134</v>
      </c>
      <c r="X23" s="406" t="s">
        <v>128</v>
      </c>
      <c r="Y23" s="431"/>
      <c r="Z23" s="125"/>
      <c r="AA23" s="125"/>
    </row>
    <row r="24" spans="2:27" ht="17.45" customHeight="1" x14ac:dyDescent="0.15">
      <c r="B24" s="134"/>
      <c r="C24" s="136"/>
      <c r="D24" s="136"/>
      <c r="E24" s="136"/>
      <c r="F24" s="135"/>
      <c r="G24" s="137"/>
      <c r="H24" s="137"/>
      <c r="I24" s="137"/>
      <c r="J24" s="137"/>
      <c r="K24" s="137"/>
      <c r="L24" s="137"/>
      <c r="M24" s="137"/>
      <c r="N24" s="137"/>
      <c r="O24" s="137"/>
      <c r="P24" s="137"/>
      <c r="Q24" s="137"/>
      <c r="R24" s="137"/>
      <c r="S24" s="137"/>
      <c r="T24" s="132"/>
      <c r="U24" s="131"/>
      <c r="W24" s="131"/>
      <c r="Y24" s="132"/>
      <c r="Z24" s="125"/>
      <c r="AA24" s="125"/>
    </row>
    <row r="25" spans="2:27" ht="69" customHeight="1" x14ac:dyDescent="0.15">
      <c r="B25" s="134"/>
      <c r="C25" s="926" t="s">
        <v>402</v>
      </c>
      <c r="D25" s="927"/>
      <c r="E25" s="928"/>
      <c r="F25" s="430" t="s">
        <v>1</v>
      </c>
      <c r="G25" s="509" t="s">
        <v>403</v>
      </c>
      <c r="H25" s="509"/>
      <c r="I25" s="509"/>
      <c r="J25" s="509"/>
      <c r="K25" s="509"/>
      <c r="L25" s="509"/>
      <c r="M25" s="509"/>
      <c r="N25" s="509"/>
      <c r="O25" s="509"/>
      <c r="P25" s="509"/>
      <c r="Q25" s="509"/>
      <c r="R25" s="509"/>
      <c r="S25" s="509"/>
      <c r="T25" s="431"/>
      <c r="U25" s="425"/>
      <c r="V25" s="406" t="s">
        <v>128</v>
      </c>
      <c r="W25" s="406" t="s">
        <v>134</v>
      </c>
      <c r="X25" s="406" t="s">
        <v>128</v>
      </c>
      <c r="Y25" s="431"/>
      <c r="Z25" s="125"/>
      <c r="AA25" s="125"/>
    </row>
    <row r="26" spans="2:27" ht="69" customHeight="1" x14ac:dyDescent="0.15">
      <c r="B26" s="134"/>
      <c r="C26" s="929"/>
      <c r="D26" s="930"/>
      <c r="E26" s="931"/>
      <c r="F26" s="430" t="s">
        <v>100</v>
      </c>
      <c r="G26" s="509" t="s">
        <v>404</v>
      </c>
      <c r="H26" s="509"/>
      <c r="I26" s="509"/>
      <c r="J26" s="509"/>
      <c r="K26" s="509"/>
      <c r="L26" s="509"/>
      <c r="M26" s="509"/>
      <c r="N26" s="509"/>
      <c r="O26" s="509"/>
      <c r="P26" s="509"/>
      <c r="Q26" s="509"/>
      <c r="R26" s="509"/>
      <c r="S26" s="509"/>
      <c r="T26" s="431"/>
      <c r="U26" s="425"/>
      <c r="V26" s="406" t="s">
        <v>128</v>
      </c>
      <c r="W26" s="406" t="s">
        <v>134</v>
      </c>
      <c r="X26" s="406" t="s">
        <v>128</v>
      </c>
      <c r="Y26" s="431"/>
      <c r="Z26" s="125"/>
      <c r="AA26" s="125"/>
    </row>
    <row r="27" spans="2:27" ht="49.5" customHeight="1" x14ac:dyDescent="0.15">
      <c r="B27" s="134"/>
      <c r="C27" s="932"/>
      <c r="D27" s="933"/>
      <c r="E27" s="934"/>
      <c r="F27" s="430" t="s">
        <v>102</v>
      </c>
      <c r="G27" s="509" t="s">
        <v>405</v>
      </c>
      <c r="H27" s="509"/>
      <c r="I27" s="509"/>
      <c r="J27" s="509"/>
      <c r="K27" s="509"/>
      <c r="L27" s="509"/>
      <c r="M27" s="509"/>
      <c r="N27" s="509"/>
      <c r="O27" s="509"/>
      <c r="P27" s="509"/>
      <c r="Q27" s="509"/>
      <c r="R27" s="509"/>
      <c r="S27" s="509"/>
      <c r="T27" s="431"/>
      <c r="U27" s="425"/>
      <c r="V27" s="406" t="s">
        <v>128</v>
      </c>
      <c r="W27" s="406" t="s">
        <v>134</v>
      </c>
      <c r="X27" s="406" t="s">
        <v>128</v>
      </c>
      <c r="Y27" s="431"/>
      <c r="Z27" s="125"/>
      <c r="AA27" s="125"/>
    </row>
    <row r="28" spans="2:27" ht="12.95" customHeight="1" x14ac:dyDescent="0.15">
      <c r="B28" s="138"/>
      <c r="C28" s="139"/>
      <c r="D28" s="139"/>
      <c r="E28" s="139"/>
      <c r="F28" s="139"/>
      <c r="G28" s="139"/>
      <c r="H28" s="139"/>
      <c r="I28" s="139"/>
      <c r="J28" s="139"/>
      <c r="K28" s="139"/>
      <c r="L28" s="139"/>
      <c r="M28" s="139"/>
      <c r="N28" s="139"/>
      <c r="O28" s="139"/>
      <c r="P28" s="139"/>
      <c r="Q28" s="139"/>
      <c r="R28" s="139"/>
      <c r="S28" s="139"/>
      <c r="T28" s="140"/>
      <c r="U28" s="139"/>
      <c r="V28" s="139"/>
      <c r="W28" s="139"/>
      <c r="X28" s="139"/>
      <c r="Y28" s="140"/>
      <c r="Z28" s="131"/>
      <c r="AA28" s="131"/>
    </row>
    <row r="29" spans="2:27" x14ac:dyDescent="0.15">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row>
    <row r="30" spans="2:27" x14ac:dyDescent="0.15">
      <c r="B30" s="131" t="s">
        <v>140</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row>
    <row r="31" spans="2:27" x14ac:dyDescent="0.15">
      <c r="B31" s="131" t="s">
        <v>141</v>
      </c>
      <c r="C31" s="131"/>
      <c r="D31" s="131"/>
      <c r="E31" s="131"/>
      <c r="F31" s="131"/>
      <c r="G31" s="131"/>
      <c r="H31" s="131"/>
      <c r="I31" s="131"/>
      <c r="J31" s="131"/>
      <c r="K31" s="125"/>
      <c r="L31" s="125"/>
      <c r="M31" s="125"/>
      <c r="N31" s="125"/>
      <c r="O31" s="125"/>
      <c r="P31" s="125"/>
      <c r="Q31" s="125"/>
      <c r="R31" s="125"/>
      <c r="S31" s="125"/>
      <c r="T31" s="125"/>
      <c r="U31" s="125"/>
      <c r="V31" s="125"/>
      <c r="W31" s="125"/>
      <c r="X31" s="125"/>
      <c r="Y31" s="125"/>
      <c r="Z31" s="125"/>
      <c r="AA31" s="125"/>
    </row>
    <row r="82" spans="12:12" x14ac:dyDescent="0.15">
      <c r="L82" s="42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printOptions horizontalCentered="1"/>
  <pageMargins left="0.70866141732283472" right="0.39370078740157483" top="0.51181102362204722" bottom="0.35433070866141736"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REL15:REL18 ROH15:ROH18 RYD15:RYD18 SHZ15:SHZ18 SRV15:SRV18 TBR15:TBR18 TLN15:TLN18 TVJ15:TVJ18 UFF15:UFF18 UPB15:UPB18 UYX15:UYX18 VIT15:VIT18 VSP15:VSP18 WCL15:WCL18 WMH15:WMH18 WWD15:WWD18 V65551:V65554 JR65551:JR65554 TN65551:TN65554 ADJ65551:ADJ65554 ANF65551:ANF65554 AXB65551:AXB65554 BGX65551:BGX65554 BQT65551:BQT65554 CAP65551:CAP65554 CKL65551:CKL65554 CUH65551:CUH65554 DED65551:DED65554 DNZ65551:DNZ65554 DXV65551:DXV65554 EHR65551:EHR65554 ERN65551:ERN65554 FBJ65551:FBJ65554 FLF65551:FLF65554 FVB65551:FVB65554 GEX65551:GEX65554 GOT65551:GOT65554 GYP65551:GYP65554 HIL65551:HIL65554 HSH65551:HSH65554 ICD65551:ICD65554 ILZ65551:ILZ65554 IVV65551:IVV65554 JFR65551:JFR65554 JPN65551:JPN65554 JZJ65551:JZJ65554 KJF65551:KJF65554 KTB65551:KTB65554 LCX65551:LCX65554 LMT65551:LMT65554 LWP65551:LWP65554 MGL65551:MGL65554 MQH65551:MQH65554 NAD65551:NAD65554 NJZ65551:NJZ65554 NTV65551:NTV65554 ODR65551:ODR65554 ONN65551:ONN65554 OXJ65551:OXJ65554 PHF65551:PHF65554 PRB65551:PRB65554 QAX65551:QAX65554 QKT65551:QKT65554 QUP65551:QUP65554 REL65551:REL65554 ROH65551:ROH65554 RYD65551:RYD65554 SHZ65551:SHZ65554 SRV65551:SRV65554 TBR65551:TBR65554 TLN65551:TLN65554 TVJ65551:TVJ65554 UFF65551:UFF65554 UPB65551:UPB65554 UYX65551:UYX65554 VIT65551:VIT65554 VSP65551:VSP65554 WCL65551:WCL65554 WMH65551:WMH65554 WWD65551:WWD65554 V131087:V131090 JR131087:JR131090 TN131087:TN131090 ADJ131087:ADJ131090 ANF131087:ANF131090 AXB131087:AXB131090 BGX131087:BGX131090 BQT131087:BQT131090 CAP131087:CAP131090 CKL131087:CKL131090 CUH131087:CUH131090 DED131087:DED131090 DNZ131087:DNZ131090 DXV131087:DXV131090 EHR131087:EHR131090 ERN131087:ERN131090 FBJ131087:FBJ131090 FLF131087:FLF131090 FVB131087:FVB131090 GEX131087:GEX131090 GOT131087:GOT131090 GYP131087:GYP131090 HIL131087:HIL131090 HSH131087:HSH131090 ICD131087:ICD131090 ILZ131087:ILZ131090 IVV131087:IVV131090 JFR131087:JFR131090 JPN131087:JPN131090 JZJ131087:JZJ131090 KJF131087:KJF131090 KTB131087:KTB131090 LCX131087:LCX131090 LMT131087:LMT131090 LWP131087:LWP131090 MGL131087:MGL131090 MQH131087:MQH131090 NAD131087:NAD131090 NJZ131087:NJZ131090 NTV131087:NTV131090 ODR131087:ODR131090 ONN131087:ONN131090 OXJ131087:OXJ131090 PHF131087:PHF131090 PRB131087:PRB131090 QAX131087:QAX131090 QKT131087:QKT131090 QUP131087:QUP131090 REL131087:REL131090 ROH131087:ROH131090 RYD131087:RYD131090 SHZ131087:SHZ131090 SRV131087:SRV131090 TBR131087:TBR131090 TLN131087:TLN131090 TVJ131087:TVJ131090 UFF131087:UFF131090 UPB131087:UPB131090 UYX131087:UYX131090 VIT131087:VIT131090 VSP131087:VSP131090 WCL131087:WCL131090 WMH131087:WMH131090 WWD131087:WWD131090 V196623:V196626 JR196623:JR196626 TN196623:TN196626 ADJ196623:ADJ196626 ANF196623:ANF196626 AXB196623:AXB196626 BGX196623:BGX196626 BQT196623:BQT196626 CAP196623:CAP196626 CKL196623:CKL196626 CUH196623:CUH196626 DED196623:DED196626 DNZ196623:DNZ196626 DXV196623:DXV196626 EHR196623:EHR196626 ERN196623:ERN196626 FBJ196623:FBJ196626 FLF196623:FLF196626 FVB196623:FVB196626 GEX196623:GEX196626 GOT196623:GOT196626 GYP196623:GYP196626 HIL196623:HIL196626 HSH196623:HSH196626 ICD196623:ICD196626 ILZ196623:ILZ196626 IVV196623:IVV196626 JFR196623:JFR196626 JPN196623:JPN196626 JZJ196623:JZJ196626 KJF196623:KJF196626 KTB196623:KTB196626 LCX196623:LCX196626 LMT196623:LMT196626 LWP196623:LWP196626 MGL196623:MGL196626 MQH196623:MQH196626 NAD196623:NAD196626 NJZ196623:NJZ196626 NTV196623:NTV196626 ODR196623:ODR196626 ONN196623:ONN196626 OXJ196623:OXJ196626 PHF196623:PHF196626 PRB196623:PRB196626 QAX196623:QAX196626 QKT196623:QKT196626 QUP196623:QUP196626 REL196623:REL196626 ROH196623:ROH196626 RYD196623:RYD196626 SHZ196623:SHZ196626 SRV196623:SRV196626 TBR196623:TBR196626 TLN196623:TLN196626 TVJ196623:TVJ196626 UFF196623:UFF196626 UPB196623:UPB196626 UYX196623:UYX196626 VIT196623:VIT196626 VSP196623:VSP196626 WCL196623:WCL196626 WMH196623:WMH196626 WWD196623:WWD196626 V262159:V262162 JR262159:JR262162 TN262159:TN262162 ADJ262159:ADJ262162 ANF262159:ANF262162 AXB262159:AXB262162 BGX262159:BGX262162 BQT262159:BQT262162 CAP262159:CAP262162 CKL262159:CKL262162 CUH262159:CUH262162 DED262159:DED262162 DNZ262159:DNZ262162 DXV262159:DXV262162 EHR262159:EHR262162 ERN262159:ERN262162 FBJ262159:FBJ262162 FLF262159:FLF262162 FVB262159:FVB262162 GEX262159:GEX262162 GOT262159:GOT262162 GYP262159:GYP262162 HIL262159:HIL262162 HSH262159:HSH262162 ICD262159:ICD262162 ILZ262159:ILZ262162 IVV262159:IVV262162 JFR262159:JFR262162 JPN262159:JPN262162 JZJ262159:JZJ262162 KJF262159:KJF262162 KTB262159:KTB262162 LCX262159:LCX262162 LMT262159:LMT262162 LWP262159:LWP262162 MGL262159:MGL262162 MQH262159:MQH262162 NAD262159:NAD262162 NJZ262159:NJZ262162 NTV262159:NTV262162 ODR262159:ODR262162 ONN262159:ONN262162 OXJ262159:OXJ262162 PHF262159:PHF262162 PRB262159:PRB262162 QAX262159:QAX262162 QKT262159:QKT262162 QUP262159:QUP262162 REL262159:REL262162 ROH262159:ROH262162 RYD262159:RYD262162 SHZ262159:SHZ262162 SRV262159:SRV262162 TBR262159:TBR262162 TLN262159:TLN262162 TVJ262159:TVJ262162 UFF262159:UFF262162 UPB262159:UPB262162 UYX262159:UYX262162 VIT262159:VIT262162 VSP262159:VSP262162 WCL262159:WCL262162 WMH262159:WMH262162 WWD262159:WWD262162 V327695:V327698 JR327695:JR327698 TN327695:TN327698 ADJ327695:ADJ327698 ANF327695:ANF327698 AXB327695:AXB327698 BGX327695:BGX327698 BQT327695:BQT327698 CAP327695:CAP327698 CKL327695:CKL327698 CUH327695:CUH327698 DED327695:DED327698 DNZ327695:DNZ327698 DXV327695:DXV327698 EHR327695:EHR327698 ERN327695:ERN327698 FBJ327695:FBJ327698 FLF327695:FLF327698 FVB327695:FVB327698 GEX327695:GEX327698 GOT327695:GOT327698 GYP327695:GYP327698 HIL327695:HIL327698 HSH327695:HSH327698 ICD327695:ICD327698 ILZ327695:ILZ327698 IVV327695:IVV327698 JFR327695:JFR327698 JPN327695:JPN327698 JZJ327695:JZJ327698 KJF327695:KJF327698 KTB327695:KTB327698 LCX327695:LCX327698 LMT327695:LMT327698 LWP327695:LWP327698 MGL327695:MGL327698 MQH327695:MQH327698 NAD327695:NAD327698 NJZ327695:NJZ327698 NTV327695:NTV327698 ODR327695:ODR327698 ONN327695:ONN327698 OXJ327695:OXJ327698 PHF327695:PHF327698 PRB327695:PRB327698 QAX327695:QAX327698 QKT327695:QKT327698 QUP327695:QUP327698 REL327695:REL327698 ROH327695:ROH327698 RYD327695:RYD327698 SHZ327695:SHZ327698 SRV327695:SRV327698 TBR327695:TBR327698 TLN327695:TLN327698 TVJ327695:TVJ327698 UFF327695:UFF327698 UPB327695:UPB327698 UYX327695:UYX327698 VIT327695:VIT327698 VSP327695:VSP327698 WCL327695:WCL327698 WMH327695:WMH327698 WWD327695:WWD327698 V393231:V393234 JR393231:JR393234 TN393231:TN393234 ADJ393231:ADJ393234 ANF393231:ANF393234 AXB393231:AXB393234 BGX393231:BGX393234 BQT393231:BQT393234 CAP393231:CAP393234 CKL393231:CKL393234 CUH393231:CUH393234 DED393231:DED393234 DNZ393231:DNZ393234 DXV393231:DXV393234 EHR393231:EHR393234 ERN393231:ERN393234 FBJ393231:FBJ393234 FLF393231:FLF393234 FVB393231:FVB393234 GEX393231:GEX393234 GOT393231:GOT393234 GYP393231:GYP393234 HIL393231:HIL393234 HSH393231:HSH393234 ICD393231:ICD393234 ILZ393231:ILZ393234 IVV393231:IVV393234 JFR393231:JFR393234 JPN393231:JPN393234 JZJ393231:JZJ393234 KJF393231:KJF393234 KTB393231:KTB393234 LCX393231:LCX393234 LMT393231:LMT393234 LWP393231:LWP393234 MGL393231:MGL393234 MQH393231:MQH393234 NAD393231:NAD393234 NJZ393231:NJZ393234 NTV393231:NTV393234 ODR393231:ODR393234 ONN393231:ONN393234 OXJ393231:OXJ393234 PHF393231:PHF393234 PRB393231:PRB393234 QAX393231:QAX393234 QKT393231:QKT393234 QUP393231:QUP393234 REL393231:REL393234 ROH393231:ROH393234 RYD393231:RYD393234 SHZ393231:SHZ393234 SRV393231:SRV393234 TBR393231:TBR393234 TLN393231:TLN393234 TVJ393231:TVJ393234 UFF393231:UFF393234 UPB393231:UPB393234 UYX393231:UYX393234 VIT393231:VIT393234 VSP393231:VSP393234 WCL393231:WCL393234 WMH393231:WMH393234 WWD393231:WWD393234 V458767:V458770 JR458767:JR458770 TN458767:TN458770 ADJ458767:ADJ458770 ANF458767:ANF458770 AXB458767:AXB458770 BGX458767:BGX458770 BQT458767:BQT458770 CAP458767:CAP458770 CKL458767:CKL458770 CUH458767:CUH458770 DED458767:DED458770 DNZ458767:DNZ458770 DXV458767:DXV458770 EHR458767:EHR458770 ERN458767:ERN458770 FBJ458767:FBJ458770 FLF458767:FLF458770 FVB458767:FVB458770 GEX458767:GEX458770 GOT458767:GOT458770 GYP458767:GYP458770 HIL458767:HIL458770 HSH458767:HSH458770 ICD458767:ICD458770 ILZ458767:ILZ458770 IVV458767:IVV458770 JFR458767:JFR458770 JPN458767:JPN458770 JZJ458767:JZJ458770 KJF458767:KJF458770 KTB458767:KTB458770 LCX458767:LCX458770 LMT458767:LMT458770 LWP458767:LWP458770 MGL458767:MGL458770 MQH458767:MQH458770 NAD458767:NAD458770 NJZ458767:NJZ458770 NTV458767:NTV458770 ODR458767:ODR458770 ONN458767:ONN458770 OXJ458767:OXJ458770 PHF458767:PHF458770 PRB458767:PRB458770 QAX458767:QAX458770 QKT458767:QKT458770 QUP458767:QUP458770 REL458767:REL458770 ROH458767:ROH458770 RYD458767:RYD458770 SHZ458767:SHZ458770 SRV458767:SRV458770 TBR458767:TBR458770 TLN458767:TLN458770 TVJ458767:TVJ458770 UFF458767:UFF458770 UPB458767:UPB458770 UYX458767:UYX458770 VIT458767:VIT458770 VSP458767:VSP458770 WCL458767:WCL458770 WMH458767:WMH458770 WWD458767:WWD458770 V524303:V524306 JR524303:JR524306 TN524303:TN524306 ADJ524303:ADJ524306 ANF524303:ANF524306 AXB524303:AXB524306 BGX524303:BGX524306 BQT524303:BQT524306 CAP524303:CAP524306 CKL524303:CKL524306 CUH524303:CUH524306 DED524303:DED524306 DNZ524303:DNZ524306 DXV524303:DXV524306 EHR524303:EHR524306 ERN524303:ERN524306 FBJ524303:FBJ524306 FLF524303:FLF524306 FVB524303:FVB524306 GEX524303:GEX524306 GOT524303:GOT524306 GYP524303:GYP524306 HIL524303:HIL524306 HSH524303:HSH524306 ICD524303:ICD524306 ILZ524303:ILZ524306 IVV524303:IVV524306 JFR524303:JFR524306 JPN524303:JPN524306 JZJ524303:JZJ524306 KJF524303:KJF524306 KTB524303:KTB524306 LCX524303:LCX524306 LMT524303:LMT524306 LWP524303:LWP524306 MGL524303:MGL524306 MQH524303:MQH524306 NAD524303:NAD524306 NJZ524303:NJZ524306 NTV524303:NTV524306 ODR524303:ODR524306 ONN524303:ONN524306 OXJ524303:OXJ524306 PHF524303:PHF524306 PRB524303:PRB524306 QAX524303:QAX524306 QKT524303:QKT524306 QUP524303:QUP524306 REL524303:REL524306 ROH524303:ROH524306 RYD524303:RYD524306 SHZ524303:SHZ524306 SRV524303:SRV524306 TBR524303:TBR524306 TLN524303:TLN524306 TVJ524303:TVJ524306 UFF524303:UFF524306 UPB524303:UPB524306 UYX524303:UYX524306 VIT524303:VIT524306 VSP524303:VSP524306 WCL524303:WCL524306 WMH524303:WMH524306 WWD524303:WWD524306 V589839:V589842 JR589839:JR589842 TN589839:TN589842 ADJ589839:ADJ589842 ANF589839:ANF589842 AXB589839:AXB589842 BGX589839:BGX589842 BQT589839:BQT589842 CAP589839:CAP589842 CKL589839:CKL589842 CUH589839:CUH589842 DED589839:DED589842 DNZ589839:DNZ589842 DXV589839:DXV589842 EHR589839:EHR589842 ERN589839:ERN589842 FBJ589839:FBJ589842 FLF589839:FLF589842 FVB589839:FVB589842 GEX589839:GEX589842 GOT589839:GOT589842 GYP589839:GYP589842 HIL589839:HIL589842 HSH589839:HSH589842 ICD589839:ICD589842 ILZ589839:ILZ589842 IVV589839:IVV589842 JFR589839:JFR589842 JPN589839:JPN589842 JZJ589839:JZJ589842 KJF589839:KJF589842 KTB589839:KTB589842 LCX589839:LCX589842 LMT589839:LMT589842 LWP589839:LWP589842 MGL589839:MGL589842 MQH589839:MQH589842 NAD589839:NAD589842 NJZ589839:NJZ589842 NTV589839:NTV589842 ODR589839:ODR589842 ONN589839:ONN589842 OXJ589839:OXJ589842 PHF589839:PHF589842 PRB589839:PRB589842 QAX589839:QAX589842 QKT589839:QKT589842 QUP589839:QUP589842 REL589839:REL589842 ROH589839:ROH589842 RYD589839:RYD589842 SHZ589839:SHZ589842 SRV589839:SRV589842 TBR589839:TBR589842 TLN589839:TLN589842 TVJ589839:TVJ589842 UFF589839:UFF589842 UPB589839:UPB589842 UYX589839:UYX589842 VIT589839:VIT589842 VSP589839:VSP589842 WCL589839:WCL589842 WMH589839:WMH589842 WWD589839:WWD589842 V655375:V655378 JR655375:JR655378 TN655375:TN655378 ADJ655375:ADJ655378 ANF655375:ANF655378 AXB655375:AXB655378 BGX655375:BGX655378 BQT655375:BQT655378 CAP655375:CAP655378 CKL655375:CKL655378 CUH655375:CUH655378 DED655375:DED655378 DNZ655375:DNZ655378 DXV655375:DXV655378 EHR655375:EHR655378 ERN655375:ERN655378 FBJ655375:FBJ655378 FLF655375:FLF655378 FVB655375:FVB655378 GEX655375:GEX655378 GOT655375:GOT655378 GYP655375:GYP655378 HIL655375:HIL655378 HSH655375:HSH655378 ICD655375:ICD655378 ILZ655375:ILZ655378 IVV655375:IVV655378 JFR655375:JFR655378 JPN655375:JPN655378 JZJ655375:JZJ655378 KJF655375:KJF655378 KTB655375:KTB655378 LCX655375:LCX655378 LMT655375:LMT655378 LWP655375:LWP655378 MGL655375:MGL655378 MQH655375:MQH655378 NAD655375:NAD655378 NJZ655375:NJZ655378 NTV655375:NTV655378 ODR655375:ODR655378 ONN655375:ONN655378 OXJ655375:OXJ655378 PHF655375:PHF655378 PRB655375:PRB655378 QAX655375:QAX655378 QKT655375:QKT655378 QUP655375:QUP655378 REL655375:REL655378 ROH655375:ROH655378 RYD655375:RYD655378 SHZ655375:SHZ655378 SRV655375:SRV655378 TBR655375:TBR655378 TLN655375:TLN655378 TVJ655375:TVJ655378 UFF655375:UFF655378 UPB655375:UPB655378 UYX655375:UYX655378 VIT655375:VIT655378 VSP655375:VSP655378 WCL655375:WCL655378 WMH655375:WMH655378 WWD655375:WWD655378 V720911:V720914 JR720911:JR720914 TN720911:TN720914 ADJ720911:ADJ720914 ANF720911:ANF720914 AXB720911:AXB720914 BGX720911:BGX720914 BQT720911:BQT720914 CAP720911:CAP720914 CKL720911:CKL720914 CUH720911:CUH720914 DED720911:DED720914 DNZ720911:DNZ720914 DXV720911:DXV720914 EHR720911:EHR720914 ERN720911:ERN720914 FBJ720911:FBJ720914 FLF720911:FLF720914 FVB720911:FVB720914 GEX720911:GEX720914 GOT720911:GOT720914 GYP720911:GYP720914 HIL720911:HIL720914 HSH720911:HSH720914 ICD720911:ICD720914 ILZ720911:ILZ720914 IVV720911:IVV720914 JFR720911:JFR720914 JPN720911:JPN720914 JZJ720911:JZJ720914 KJF720911:KJF720914 KTB720911:KTB720914 LCX720911:LCX720914 LMT720911:LMT720914 LWP720911:LWP720914 MGL720911:MGL720914 MQH720911:MQH720914 NAD720911:NAD720914 NJZ720911:NJZ720914 NTV720911:NTV720914 ODR720911:ODR720914 ONN720911:ONN720914 OXJ720911:OXJ720914 PHF720911:PHF720914 PRB720911:PRB720914 QAX720911:QAX720914 QKT720911:QKT720914 QUP720911:QUP720914 REL720911:REL720914 ROH720911:ROH720914 RYD720911:RYD720914 SHZ720911:SHZ720914 SRV720911:SRV720914 TBR720911:TBR720914 TLN720911:TLN720914 TVJ720911:TVJ720914 UFF720911:UFF720914 UPB720911:UPB720914 UYX720911:UYX720914 VIT720911:VIT720914 VSP720911:VSP720914 WCL720911:WCL720914 WMH720911:WMH720914 WWD720911:WWD720914 V786447:V786450 JR786447:JR786450 TN786447:TN786450 ADJ786447:ADJ786450 ANF786447:ANF786450 AXB786447:AXB786450 BGX786447:BGX786450 BQT786447:BQT786450 CAP786447:CAP786450 CKL786447:CKL786450 CUH786447:CUH786450 DED786447:DED786450 DNZ786447:DNZ786450 DXV786447:DXV786450 EHR786447:EHR786450 ERN786447:ERN786450 FBJ786447:FBJ786450 FLF786447:FLF786450 FVB786447:FVB786450 GEX786447:GEX786450 GOT786447:GOT786450 GYP786447:GYP786450 HIL786447:HIL786450 HSH786447:HSH786450 ICD786447:ICD786450 ILZ786447:ILZ786450 IVV786447:IVV786450 JFR786447:JFR786450 JPN786447:JPN786450 JZJ786447:JZJ786450 KJF786447:KJF786450 KTB786447:KTB786450 LCX786447:LCX786450 LMT786447:LMT786450 LWP786447:LWP786450 MGL786447:MGL786450 MQH786447:MQH786450 NAD786447:NAD786450 NJZ786447:NJZ786450 NTV786447:NTV786450 ODR786447:ODR786450 ONN786447:ONN786450 OXJ786447:OXJ786450 PHF786447:PHF786450 PRB786447:PRB786450 QAX786447:QAX786450 QKT786447:QKT786450 QUP786447:QUP786450 REL786447:REL786450 ROH786447:ROH786450 RYD786447:RYD786450 SHZ786447:SHZ786450 SRV786447:SRV786450 TBR786447:TBR786450 TLN786447:TLN786450 TVJ786447:TVJ786450 UFF786447:UFF786450 UPB786447:UPB786450 UYX786447:UYX786450 VIT786447:VIT786450 VSP786447:VSP786450 WCL786447:WCL786450 WMH786447:WMH786450 WWD786447:WWD786450 V851983:V851986 JR851983:JR851986 TN851983:TN851986 ADJ851983:ADJ851986 ANF851983:ANF851986 AXB851983:AXB851986 BGX851983:BGX851986 BQT851983:BQT851986 CAP851983:CAP851986 CKL851983:CKL851986 CUH851983:CUH851986 DED851983:DED851986 DNZ851983:DNZ851986 DXV851983:DXV851986 EHR851983:EHR851986 ERN851983:ERN851986 FBJ851983:FBJ851986 FLF851983:FLF851986 FVB851983:FVB851986 GEX851983:GEX851986 GOT851983:GOT851986 GYP851983:GYP851986 HIL851983:HIL851986 HSH851983:HSH851986 ICD851983:ICD851986 ILZ851983:ILZ851986 IVV851983:IVV851986 JFR851983:JFR851986 JPN851983:JPN851986 JZJ851983:JZJ851986 KJF851983:KJF851986 KTB851983:KTB851986 LCX851983:LCX851986 LMT851983:LMT851986 LWP851983:LWP851986 MGL851983:MGL851986 MQH851983:MQH851986 NAD851983:NAD851986 NJZ851983:NJZ851986 NTV851983:NTV851986 ODR851983:ODR851986 ONN851983:ONN851986 OXJ851983:OXJ851986 PHF851983:PHF851986 PRB851983:PRB851986 QAX851983:QAX851986 QKT851983:QKT851986 QUP851983:QUP851986 REL851983:REL851986 ROH851983:ROH851986 RYD851983:RYD851986 SHZ851983:SHZ851986 SRV851983:SRV851986 TBR851983:TBR851986 TLN851983:TLN851986 TVJ851983:TVJ851986 UFF851983:UFF851986 UPB851983:UPB851986 UYX851983:UYX851986 VIT851983:VIT851986 VSP851983:VSP851986 WCL851983:WCL851986 WMH851983:WMH851986 WWD851983:WWD851986 V917519:V917522 JR917519:JR917522 TN917519:TN917522 ADJ917519:ADJ917522 ANF917519:ANF917522 AXB917519:AXB917522 BGX917519:BGX917522 BQT917519:BQT917522 CAP917519:CAP917522 CKL917519:CKL917522 CUH917519:CUH917522 DED917519:DED917522 DNZ917519:DNZ917522 DXV917519:DXV917522 EHR917519:EHR917522 ERN917519:ERN917522 FBJ917519:FBJ917522 FLF917519:FLF917522 FVB917519:FVB917522 GEX917519:GEX917522 GOT917519:GOT917522 GYP917519:GYP917522 HIL917519:HIL917522 HSH917519:HSH917522 ICD917519:ICD917522 ILZ917519:ILZ917522 IVV917519:IVV917522 JFR917519:JFR917522 JPN917519:JPN917522 JZJ917519:JZJ917522 KJF917519:KJF917522 KTB917519:KTB917522 LCX917519:LCX917522 LMT917519:LMT917522 LWP917519:LWP917522 MGL917519:MGL917522 MQH917519:MQH917522 NAD917519:NAD917522 NJZ917519:NJZ917522 NTV917519:NTV917522 ODR917519:ODR917522 ONN917519:ONN917522 OXJ917519:OXJ917522 PHF917519:PHF917522 PRB917519:PRB917522 QAX917519:QAX917522 QKT917519:QKT917522 QUP917519:QUP917522 REL917519:REL917522 ROH917519:ROH917522 RYD917519:RYD917522 SHZ917519:SHZ917522 SRV917519:SRV917522 TBR917519:TBR917522 TLN917519:TLN917522 TVJ917519:TVJ917522 UFF917519:UFF917522 UPB917519:UPB917522 UYX917519:UYX917522 VIT917519:VIT917522 VSP917519:VSP917522 WCL917519:WCL917522 WMH917519:WMH917522 WWD917519:WWD917522 V983055:V983058 JR983055:JR983058 TN983055:TN983058 ADJ983055:ADJ983058 ANF983055:ANF983058 AXB983055:AXB983058 BGX983055:BGX983058 BQT983055:BQT983058 CAP983055:CAP983058 CKL983055:CKL983058 CUH983055:CUH983058 DED983055:DED983058 DNZ983055:DNZ983058 DXV983055:DXV983058 EHR983055:EHR983058 ERN983055:ERN983058 FBJ983055:FBJ983058 FLF983055:FLF983058 FVB983055:FVB983058 GEX983055:GEX983058 GOT983055:GOT983058 GYP983055:GYP983058 HIL983055:HIL983058 HSH983055:HSH983058 ICD983055:ICD983058 ILZ983055:ILZ983058 IVV983055:IVV983058 JFR983055:JFR983058 JPN983055:JPN983058 JZJ983055:JZJ983058 KJF983055:KJF983058 KTB983055:KTB983058 LCX983055:LCX983058 LMT983055:LMT983058 LWP983055:LWP983058 MGL983055:MGL983058 MQH983055:MQH983058 NAD983055:NAD983058 NJZ983055:NJZ983058 NTV983055:NTV983058 ODR983055:ODR983058 ONN983055:ONN983058 OXJ983055:OXJ983058 PHF983055:PHF983058 PRB983055:PRB983058 QAX983055:QAX983058 QKT983055:QKT983058 QUP983055:QUP983058 REL983055:REL983058 ROH983055:ROH983058 RYD983055:RYD983058 SHZ983055:SHZ983058 SRV983055:SRV983058 TBR983055:TBR983058 TLN983055:TLN983058 TVJ983055:TVJ983058 UFF983055:UFF983058 UPB983055:UPB983058 UYX983055:UYX983058 VIT983055:VIT983058 VSP983055:VSP983058 WCL983055:WCL983058 WMH983055:WMH983058 WWD983055:WWD983058 X15:X18 JT15:JT18 TP15:TP18 ADL15:ADL18 ANH15:ANH18 AXD15:AXD18 BGZ15:BGZ18 BQV15:BQV18 CAR15:CAR18 CKN15:CKN18 CUJ15:CUJ18 DEF15:DEF18 DOB15:DOB18 DXX15:DXX18 EHT15:EHT18 ERP15:ERP18 FBL15:FBL18 FLH15:FLH18 FVD15:FVD18 GEZ15:GEZ18 GOV15:GOV18 GYR15:GYR18 HIN15:HIN18 HSJ15:HSJ18 ICF15:ICF18 IMB15:IMB18 IVX15:IVX18 JFT15:JFT18 JPP15:JPP18 JZL15:JZL18 KJH15:KJH18 KTD15:KTD18 LCZ15:LCZ18 LMV15:LMV18 LWR15:LWR18 MGN15:MGN18 MQJ15:MQJ18 NAF15:NAF18 NKB15:NKB18 NTX15:NTX18 ODT15:ODT18 ONP15:ONP18 OXL15:OXL18 PHH15:PHH18 PRD15:PRD18 QAZ15:QAZ18 QKV15:QKV18 QUR15:QUR18 REN15:REN18 ROJ15:ROJ18 RYF15:RYF18 SIB15:SIB18 SRX15:SRX18 TBT15:TBT18 TLP15:TLP18 TVL15:TVL18 UFH15:UFH18 UPD15:UPD18 UYZ15:UYZ18 VIV15:VIV18 VSR15:VSR18 WCN15:WCN18 WMJ15:WMJ18 WWF15:WWF18 X65551:X65554 JT65551:JT65554 TP65551:TP65554 ADL65551:ADL65554 ANH65551:ANH65554 AXD65551:AXD65554 BGZ65551:BGZ65554 BQV65551:BQV65554 CAR65551:CAR65554 CKN65551:CKN65554 CUJ65551:CUJ65554 DEF65551:DEF65554 DOB65551:DOB65554 DXX65551:DXX65554 EHT65551:EHT65554 ERP65551:ERP65554 FBL65551:FBL65554 FLH65551:FLH65554 FVD65551:FVD65554 GEZ65551:GEZ65554 GOV65551:GOV65554 GYR65551:GYR65554 HIN65551:HIN65554 HSJ65551:HSJ65554 ICF65551:ICF65554 IMB65551:IMB65554 IVX65551:IVX65554 JFT65551:JFT65554 JPP65551:JPP65554 JZL65551:JZL65554 KJH65551:KJH65554 KTD65551:KTD65554 LCZ65551:LCZ65554 LMV65551:LMV65554 LWR65551:LWR65554 MGN65551:MGN65554 MQJ65551:MQJ65554 NAF65551:NAF65554 NKB65551:NKB65554 NTX65551:NTX65554 ODT65551:ODT65554 ONP65551:ONP65554 OXL65551:OXL65554 PHH65551:PHH65554 PRD65551:PRD65554 QAZ65551:QAZ65554 QKV65551:QKV65554 QUR65551:QUR65554 REN65551:REN65554 ROJ65551:ROJ65554 RYF65551:RYF65554 SIB65551:SIB65554 SRX65551:SRX65554 TBT65551:TBT65554 TLP65551:TLP65554 TVL65551:TVL65554 UFH65551:UFH65554 UPD65551:UPD65554 UYZ65551:UYZ65554 VIV65551:VIV65554 VSR65551:VSR65554 WCN65551:WCN65554 WMJ65551:WMJ65554 WWF65551:WWF65554 X131087:X131090 JT131087:JT131090 TP131087:TP131090 ADL131087:ADL131090 ANH131087:ANH131090 AXD131087:AXD131090 BGZ131087:BGZ131090 BQV131087:BQV131090 CAR131087:CAR131090 CKN131087:CKN131090 CUJ131087:CUJ131090 DEF131087:DEF131090 DOB131087:DOB131090 DXX131087:DXX131090 EHT131087:EHT131090 ERP131087:ERP131090 FBL131087:FBL131090 FLH131087:FLH131090 FVD131087:FVD131090 GEZ131087:GEZ131090 GOV131087:GOV131090 GYR131087:GYR131090 HIN131087:HIN131090 HSJ131087:HSJ131090 ICF131087:ICF131090 IMB131087:IMB131090 IVX131087:IVX131090 JFT131087:JFT131090 JPP131087:JPP131090 JZL131087:JZL131090 KJH131087:KJH131090 KTD131087:KTD131090 LCZ131087:LCZ131090 LMV131087:LMV131090 LWR131087:LWR131090 MGN131087:MGN131090 MQJ131087:MQJ131090 NAF131087:NAF131090 NKB131087:NKB131090 NTX131087:NTX131090 ODT131087:ODT131090 ONP131087:ONP131090 OXL131087:OXL131090 PHH131087:PHH131090 PRD131087:PRD131090 QAZ131087:QAZ131090 QKV131087:QKV131090 QUR131087:QUR131090 REN131087:REN131090 ROJ131087:ROJ131090 RYF131087:RYF131090 SIB131087:SIB131090 SRX131087:SRX131090 TBT131087:TBT131090 TLP131087:TLP131090 TVL131087:TVL131090 UFH131087:UFH131090 UPD131087:UPD131090 UYZ131087:UYZ131090 VIV131087:VIV131090 VSR131087:VSR131090 WCN131087:WCN131090 WMJ131087:WMJ131090 WWF131087:WWF131090 X196623:X196626 JT196623:JT196626 TP196623:TP196626 ADL196623:ADL196626 ANH196623:ANH196626 AXD196623:AXD196626 BGZ196623:BGZ196626 BQV196623:BQV196626 CAR196623:CAR196626 CKN196623:CKN196626 CUJ196623:CUJ196626 DEF196623:DEF196626 DOB196623:DOB196626 DXX196623:DXX196626 EHT196623:EHT196626 ERP196623:ERP196626 FBL196623:FBL196626 FLH196623:FLH196626 FVD196623:FVD196626 GEZ196623:GEZ196626 GOV196623:GOV196626 GYR196623:GYR196626 HIN196623:HIN196626 HSJ196623:HSJ196626 ICF196623:ICF196626 IMB196623:IMB196626 IVX196623:IVX196626 JFT196623:JFT196626 JPP196623:JPP196626 JZL196623:JZL196626 KJH196623:KJH196626 KTD196623:KTD196626 LCZ196623:LCZ196626 LMV196623:LMV196626 LWR196623:LWR196626 MGN196623:MGN196626 MQJ196623:MQJ196626 NAF196623:NAF196626 NKB196623:NKB196626 NTX196623:NTX196626 ODT196623:ODT196626 ONP196623:ONP196626 OXL196623:OXL196626 PHH196623:PHH196626 PRD196623:PRD196626 QAZ196623:QAZ196626 QKV196623:QKV196626 QUR196623:QUR196626 REN196623:REN196626 ROJ196623:ROJ196626 RYF196623:RYF196626 SIB196623:SIB196626 SRX196623:SRX196626 TBT196623:TBT196626 TLP196623:TLP196626 TVL196623:TVL196626 UFH196623:UFH196626 UPD196623:UPD196626 UYZ196623:UYZ196626 VIV196623:VIV196626 VSR196623:VSR196626 WCN196623:WCN196626 WMJ196623:WMJ196626 WWF196623:WWF196626 X262159:X262162 JT262159:JT262162 TP262159:TP262162 ADL262159:ADL262162 ANH262159:ANH262162 AXD262159:AXD262162 BGZ262159:BGZ262162 BQV262159:BQV262162 CAR262159:CAR262162 CKN262159:CKN262162 CUJ262159:CUJ262162 DEF262159:DEF262162 DOB262159:DOB262162 DXX262159:DXX262162 EHT262159:EHT262162 ERP262159:ERP262162 FBL262159:FBL262162 FLH262159:FLH262162 FVD262159:FVD262162 GEZ262159:GEZ262162 GOV262159:GOV262162 GYR262159:GYR262162 HIN262159:HIN262162 HSJ262159:HSJ262162 ICF262159:ICF262162 IMB262159:IMB262162 IVX262159:IVX262162 JFT262159:JFT262162 JPP262159:JPP262162 JZL262159:JZL262162 KJH262159:KJH262162 KTD262159:KTD262162 LCZ262159:LCZ262162 LMV262159:LMV262162 LWR262159:LWR262162 MGN262159:MGN262162 MQJ262159:MQJ262162 NAF262159:NAF262162 NKB262159:NKB262162 NTX262159:NTX262162 ODT262159:ODT262162 ONP262159:ONP262162 OXL262159:OXL262162 PHH262159:PHH262162 PRD262159:PRD262162 QAZ262159:QAZ262162 QKV262159:QKV262162 QUR262159:QUR262162 REN262159:REN262162 ROJ262159:ROJ262162 RYF262159:RYF262162 SIB262159:SIB262162 SRX262159:SRX262162 TBT262159:TBT262162 TLP262159:TLP262162 TVL262159:TVL262162 UFH262159:UFH262162 UPD262159:UPD262162 UYZ262159:UYZ262162 VIV262159:VIV262162 VSR262159:VSR262162 WCN262159:WCN262162 WMJ262159:WMJ262162 WWF262159:WWF262162 X327695:X327698 JT327695:JT327698 TP327695:TP327698 ADL327695:ADL327698 ANH327695:ANH327698 AXD327695:AXD327698 BGZ327695:BGZ327698 BQV327695:BQV327698 CAR327695:CAR327698 CKN327695:CKN327698 CUJ327695:CUJ327698 DEF327695:DEF327698 DOB327695:DOB327698 DXX327695:DXX327698 EHT327695:EHT327698 ERP327695:ERP327698 FBL327695:FBL327698 FLH327695:FLH327698 FVD327695:FVD327698 GEZ327695:GEZ327698 GOV327695:GOV327698 GYR327695:GYR327698 HIN327695:HIN327698 HSJ327695:HSJ327698 ICF327695:ICF327698 IMB327695:IMB327698 IVX327695:IVX327698 JFT327695:JFT327698 JPP327695:JPP327698 JZL327695:JZL327698 KJH327695:KJH327698 KTD327695:KTD327698 LCZ327695:LCZ327698 LMV327695:LMV327698 LWR327695:LWR327698 MGN327695:MGN327698 MQJ327695:MQJ327698 NAF327695:NAF327698 NKB327695:NKB327698 NTX327695:NTX327698 ODT327695:ODT327698 ONP327695:ONP327698 OXL327695:OXL327698 PHH327695:PHH327698 PRD327695:PRD327698 QAZ327695:QAZ327698 QKV327695:QKV327698 QUR327695:QUR327698 REN327695:REN327698 ROJ327695:ROJ327698 RYF327695:RYF327698 SIB327695:SIB327698 SRX327695:SRX327698 TBT327695:TBT327698 TLP327695:TLP327698 TVL327695:TVL327698 UFH327695:UFH327698 UPD327695:UPD327698 UYZ327695:UYZ327698 VIV327695:VIV327698 VSR327695:VSR327698 WCN327695:WCN327698 WMJ327695:WMJ327698 WWF327695:WWF327698 X393231:X393234 JT393231:JT393234 TP393231:TP393234 ADL393231:ADL393234 ANH393231:ANH393234 AXD393231:AXD393234 BGZ393231:BGZ393234 BQV393231:BQV393234 CAR393231:CAR393234 CKN393231:CKN393234 CUJ393231:CUJ393234 DEF393231:DEF393234 DOB393231:DOB393234 DXX393231:DXX393234 EHT393231:EHT393234 ERP393231:ERP393234 FBL393231:FBL393234 FLH393231:FLH393234 FVD393231:FVD393234 GEZ393231:GEZ393234 GOV393231:GOV393234 GYR393231:GYR393234 HIN393231:HIN393234 HSJ393231:HSJ393234 ICF393231:ICF393234 IMB393231:IMB393234 IVX393231:IVX393234 JFT393231:JFT393234 JPP393231:JPP393234 JZL393231:JZL393234 KJH393231:KJH393234 KTD393231:KTD393234 LCZ393231:LCZ393234 LMV393231:LMV393234 LWR393231:LWR393234 MGN393231:MGN393234 MQJ393231:MQJ393234 NAF393231:NAF393234 NKB393231:NKB393234 NTX393231:NTX393234 ODT393231:ODT393234 ONP393231:ONP393234 OXL393231:OXL393234 PHH393231:PHH393234 PRD393231:PRD393234 QAZ393231:QAZ393234 QKV393231:QKV393234 QUR393231:QUR393234 REN393231:REN393234 ROJ393231:ROJ393234 RYF393231:RYF393234 SIB393231:SIB393234 SRX393231:SRX393234 TBT393231:TBT393234 TLP393231:TLP393234 TVL393231:TVL393234 UFH393231:UFH393234 UPD393231:UPD393234 UYZ393231:UYZ393234 VIV393231:VIV393234 VSR393231:VSR393234 WCN393231:WCN393234 WMJ393231:WMJ393234 WWF393231:WWF393234 X458767:X458770 JT458767:JT458770 TP458767:TP458770 ADL458767:ADL458770 ANH458767:ANH458770 AXD458767:AXD458770 BGZ458767:BGZ458770 BQV458767:BQV458770 CAR458767:CAR458770 CKN458767:CKN458770 CUJ458767:CUJ458770 DEF458767:DEF458770 DOB458767:DOB458770 DXX458767:DXX458770 EHT458767:EHT458770 ERP458767:ERP458770 FBL458767:FBL458770 FLH458767:FLH458770 FVD458767:FVD458770 GEZ458767:GEZ458770 GOV458767:GOV458770 GYR458767:GYR458770 HIN458767:HIN458770 HSJ458767:HSJ458770 ICF458767:ICF458770 IMB458767:IMB458770 IVX458767:IVX458770 JFT458767:JFT458770 JPP458767:JPP458770 JZL458767:JZL458770 KJH458767:KJH458770 KTD458767:KTD458770 LCZ458767:LCZ458770 LMV458767:LMV458770 LWR458767:LWR458770 MGN458767:MGN458770 MQJ458767:MQJ458770 NAF458767:NAF458770 NKB458767:NKB458770 NTX458767:NTX458770 ODT458767:ODT458770 ONP458767:ONP458770 OXL458767:OXL458770 PHH458767:PHH458770 PRD458767:PRD458770 QAZ458767:QAZ458770 QKV458767:QKV458770 QUR458767:QUR458770 REN458767:REN458770 ROJ458767:ROJ458770 RYF458767:RYF458770 SIB458767:SIB458770 SRX458767:SRX458770 TBT458767:TBT458770 TLP458767:TLP458770 TVL458767:TVL458770 UFH458767:UFH458770 UPD458767:UPD458770 UYZ458767:UYZ458770 VIV458767:VIV458770 VSR458767:VSR458770 WCN458767:WCN458770 WMJ458767:WMJ458770 WWF458767:WWF458770 X524303:X524306 JT524303:JT524306 TP524303:TP524306 ADL524303:ADL524306 ANH524303:ANH524306 AXD524303:AXD524306 BGZ524303:BGZ524306 BQV524303:BQV524306 CAR524303:CAR524306 CKN524303:CKN524306 CUJ524303:CUJ524306 DEF524303:DEF524306 DOB524303:DOB524306 DXX524303:DXX524306 EHT524303:EHT524306 ERP524303:ERP524306 FBL524303:FBL524306 FLH524303:FLH524306 FVD524303:FVD524306 GEZ524303:GEZ524306 GOV524303:GOV524306 GYR524303:GYR524306 HIN524303:HIN524306 HSJ524303:HSJ524306 ICF524303:ICF524306 IMB524303:IMB524306 IVX524303:IVX524306 JFT524303:JFT524306 JPP524303:JPP524306 JZL524303:JZL524306 KJH524303:KJH524306 KTD524303:KTD524306 LCZ524303:LCZ524306 LMV524303:LMV524306 LWR524303:LWR524306 MGN524303:MGN524306 MQJ524303:MQJ524306 NAF524303:NAF524306 NKB524303:NKB524306 NTX524303:NTX524306 ODT524303:ODT524306 ONP524303:ONP524306 OXL524303:OXL524306 PHH524303:PHH524306 PRD524303:PRD524306 QAZ524303:QAZ524306 QKV524303:QKV524306 QUR524303:QUR524306 REN524303:REN524306 ROJ524303:ROJ524306 RYF524303:RYF524306 SIB524303:SIB524306 SRX524303:SRX524306 TBT524303:TBT524306 TLP524303:TLP524306 TVL524303:TVL524306 UFH524303:UFH524306 UPD524303:UPD524306 UYZ524303:UYZ524306 VIV524303:VIV524306 VSR524303:VSR524306 WCN524303:WCN524306 WMJ524303:WMJ524306 WWF524303:WWF524306 X589839:X589842 JT589839:JT589842 TP589839:TP589842 ADL589839:ADL589842 ANH589839:ANH589842 AXD589839:AXD589842 BGZ589839:BGZ589842 BQV589839:BQV589842 CAR589839:CAR589842 CKN589839:CKN589842 CUJ589839:CUJ589842 DEF589839:DEF589842 DOB589839:DOB589842 DXX589839:DXX589842 EHT589839:EHT589842 ERP589839:ERP589842 FBL589839:FBL589842 FLH589839:FLH589842 FVD589839:FVD589842 GEZ589839:GEZ589842 GOV589839:GOV589842 GYR589839:GYR589842 HIN589839:HIN589842 HSJ589839:HSJ589842 ICF589839:ICF589842 IMB589839:IMB589842 IVX589839:IVX589842 JFT589839:JFT589842 JPP589839:JPP589842 JZL589839:JZL589842 KJH589839:KJH589842 KTD589839:KTD589842 LCZ589839:LCZ589842 LMV589839:LMV589842 LWR589839:LWR589842 MGN589839:MGN589842 MQJ589839:MQJ589842 NAF589839:NAF589842 NKB589839:NKB589842 NTX589839:NTX589842 ODT589839:ODT589842 ONP589839:ONP589842 OXL589839:OXL589842 PHH589839:PHH589842 PRD589839:PRD589842 QAZ589839:QAZ589842 QKV589839:QKV589842 QUR589839:QUR589842 REN589839:REN589842 ROJ589839:ROJ589842 RYF589839:RYF589842 SIB589839:SIB589842 SRX589839:SRX589842 TBT589839:TBT589842 TLP589839:TLP589842 TVL589839:TVL589842 UFH589839:UFH589842 UPD589839:UPD589842 UYZ589839:UYZ589842 VIV589839:VIV589842 VSR589839:VSR589842 WCN589839:WCN589842 WMJ589839:WMJ589842 WWF589839:WWF589842 X655375:X655378 JT655375:JT655378 TP655375:TP655378 ADL655375:ADL655378 ANH655375:ANH655378 AXD655375:AXD655378 BGZ655375:BGZ655378 BQV655375:BQV655378 CAR655375:CAR655378 CKN655375:CKN655378 CUJ655375:CUJ655378 DEF655375:DEF655378 DOB655375:DOB655378 DXX655375:DXX655378 EHT655375:EHT655378 ERP655375:ERP655378 FBL655375:FBL655378 FLH655375:FLH655378 FVD655375:FVD655378 GEZ655375:GEZ655378 GOV655375:GOV655378 GYR655375:GYR655378 HIN655375:HIN655378 HSJ655375:HSJ655378 ICF655375:ICF655378 IMB655375:IMB655378 IVX655375:IVX655378 JFT655375:JFT655378 JPP655375:JPP655378 JZL655375:JZL655378 KJH655375:KJH655378 KTD655375:KTD655378 LCZ655375:LCZ655378 LMV655375:LMV655378 LWR655375:LWR655378 MGN655375:MGN655378 MQJ655375:MQJ655378 NAF655375:NAF655378 NKB655375:NKB655378 NTX655375:NTX655378 ODT655375:ODT655378 ONP655375:ONP655378 OXL655375:OXL655378 PHH655375:PHH655378 PRD655375:PRD655378 QAZ655375:QAZ655378 QKV655375:QKV655378 QUR655375:QUR655378 REN655375:REN655378 ROJ655375:ROJ655378 RYF655375:RYF655378 SIB655375:SIB655378 SRX655375:SRX655378 TBT655375:TBT655378 TLP655375:TLP655378 TVL655375:TVL655378 UFH655375:UFH655378 UPD655375:UPD655378 UYZ655375:UYZ655378 VIV655375:VIV655378 VSR655375:VSR655378 WCN655375:WCN655378 WMJ655375:WMJ655378 WWF655375:WWF655378 X720911:X720914 JT720911:JT720914 TP720911:TP720914 ADL720911:ADL720914 ANH720911:ANH720914 AXD720911:AXD720914 BGZ720911:BGZ720914 BQV720911:BQV720914 CAR720911:CAR720914 CKN720911:CKN720914 CUJ720911:CUJ720914 DEF720911:DEF720914 DOB720911:DOB720914 DXX720911:DXX720914 EHT720911:EHT720914 ERP720911:ERP720914 FBL720911:FBL720914 FLH720911:FLH720914 FVD720911:FVD720914 GEZ720911:GEZ720914 GOV720911:GOV720914 GYR720911:GYR720914 HIN720911:HIN720914 HSJ720911:HSJ720914 ICF720911:ICF720914 IMB720911:IMB720914 IVX720911:IVX720914 JFT720911:JFT720914 JPP720911:JPP720914 JZL720911:JZL720914 KJH720911:KJH720914 KTD720911:KTD720914 LCZ720911:LCZ720914 LMV720911:LMV720914 LWR720911:LWR720914 MGN720911:MGN720914 MQJ720911:MQJ720914 NAF720911:NAF720914 NKB720911:NKB720914 NTX720911:NTX720914 ODT720911:ODT720914 ONP720911:ONP720914 OXL720911:OXL720914 PHH720911:PHH720914 PRD720911:PRD720914 QAZ720911:QAZ720914 QKV720911:QKV720914 QUR720911:QUR720914 REN720911:REN720914 ROJ720911:ROJ720914 RYF720911:RYF720914 SIB720911:SIB720914 SRX720911:SRX720914 TBT720911:TBT720914 TLP720911:TLP720914 TVL720911:TVL720914 UFH720911:UFH720914 UPD720911:UPD720914 UYZ720911:UYZ720914 VIV720911:VIV720914 VSR720911:VSR720914 WCN720911:WCN720914 WMJ720911:WMJ720914 WWF720911:WWF720914 X786447:X786450 JT786447:JT786450 TP786447:TP786450 ADL786447:ADL786450 ANH786447:ANH786450 AXD786447:AXD786450 BGZ786447:BGZ786450 BQV786447:BQV786450 CAR786447:CAR786450 CKN786447:CKN786450 CUJ786447:CUJ786450 DEF786447:DEF786450 DOB786447:DOB786450 DXX786447:DXX786450 EHT786447:EHT786450 ERP786447:ERP786450 FBL786447:FBL786450 FLH786447:FLH786450 FVD786447:FVD786450 GEZ786447:GEZ786450 GOV786447:GOV786450 GYR786447:GYR786450 HIN786447:HIN786450 HSJ786447:HSJ786450 ICF786447:ICF786450 IMB786447:IMB786450 IVX786447:IVX786450 JFT786447:JFT786450 JPP786447:JPP786450 JZL786447:JZL786450 KJH786447:KJH786450 KTD786447:KTD786450 LCZ786447:LCZ786450 LMV786447:LMV786450 LWR786447:LWR786450 MGN786447:MGN786450 MQJ786447:MQJ786450 NAF786447:NAF786450 NKB786447:NKB786450 NTX786447:NTX786450 ODT786447:ODT786450 ONP786447:ONP786450 OXL786447:OXL786450 PHH786447:PHH786450 PRD786447:PRD786450 QAZ786447:QAZ786450 QKV786447:QKV786450 QUR786447:QUR786450 REN786447:REN786450 ROJ786447:ROJ786450 RYF786447:RYF786450 SIB786447:SIB786450 SRX786447:SRX786450 TBT786447:TBT786450 TLP786447:TLP786450 TVL786447:TVL786450 UFH786447:UFH786450 UPD786447:UPD786450 UYZ786447:UYZ786450 VIV786447:VIV786450 VSR786447:VSR786450 WCN786447:WCN786450 WMJ786447:WMJ786450 WWF786447:WWF786450 X851983:X851986 JT851983:JT851986 TP851983:TP851986 ADL851983:ADL851986 ANH851983:ANH851986 AXD851983:AXD851986 BGZ851983:BGZ851986 BQV851983:BQV851986 CAR851983:CAR851986 CKN851983:CKN851986 CUJ851983:CUJ851986 DEF851983:DEF851986 DOB851983:DOB851986 DXX851983:DXX851986 EHT851983:EHT851986 ERP851983:ERP851986 FBL851983:FBL851986 FLH851983:FLH851986 FVD851983:FVD851986 GEZ851983:GEZ851986 GOV851983:GOV851986 GYR851983:GYR851986 HIN851983:HIN851986 HSJ851983:HSJ851986 ICF851983:ICF851986 IMB851983:IMB851986 IVX851983:IVX851986 JFT851983:JFT851986 JPP851983:JPP851986 JZL851983:JZL851986 KJH851983:KJH851986 KTD851983:KTD851986 LCZ851983:LCZ851986 LMV851983:LMV851986 LWR851983:LWR851986 MGN851983:MGN851986 MQJ851983:MQJ851986 NAF851983:NAF851986 NKB851983:NKB851986 NTX851983:NTX851986 ODT851983:ODT851986 ONP851983:ONP851986 OXL851983:OXL851986 PHH851983:PHH851986 PRD851983:PRD851986 QAZ851983:QAZ851986 QKV851983:QKV851986 QUR851983:QUR851986 REN851983:REN851986 ROJ851983:ROJ851986 RYF851983:RYF851986 SIB851983:SIB851986 SRX851983:SRX851986 TBT851983:TBT851986 TLP851983:TLP851986 TVL851983:TVL851986 UFH851983:UFH851986 UPD851983:UPD851986 UYZ851983:UYZ851986 VIV851983:VIV851986 VSR851983:VSR851986 WCN851983:WCN851986 WMJ851983:WMJ851986 WWF851983:WWF851986 X917519:X917522 JT917519:JT917522 TP917519:TP917522 ADL917519:ADL917522 ANH917519:ANH917522 AXD917519:AXD917522 BGZ917519:BGZ917522 BQV917519:BQV917522 CAR917519:CAR917522 CKN917519:CKN917522 CUJ917519:CUJ917522 DEF917519:DEF917522 DOB917519:DOB917522 DXX917519:DXX917522 EHT917519:EHT917522 ERP917519:ERP917522 FBL917519:FBL917522 FLH917519:FLH917522 FVD917519:FVD917522 GEZ917519:GEZ917522 GOV917519:GOV917522 GYR917519:GYR917522 HIN917519:HIN917522 HSJ917519:HSJ917522 ICF917519:ICF917522 IMB917519:IMB917522 IVX917519:IVX917522 JFT917519:JFT917522 JPP917519:JPP917522 JZL917519:JZL917522 KJH917519:KJH917522 KTD917519:KTD917522 LCZ917519:LCZ917522 LMV917519:LMV917522 LWR917519:LWR917522 MGN917519:MGN917522 MQJ917519:MQJ917522 NAF917519:NAF917522 NKB917519:NKB917522 NTX917519:NTX917522 ODT917519:ODT917522 ONP917519:ONP917522 OXL917519:OXL917522 PHH917519:PHH917522 PRD917519:PRD917522 QAZ917519:QAZ917522 QKV917519:QKV917522 QUR917519:QUR917522 REN917519:REN917522 ROJ917519:ROJ917522 RYF917519:RYF917522 SIB917519:SIB917522 SRX917519:SRX917522 TBT917519:TBT917522 TLP917519:TLP917522 TVL917519:TVL917522 UFH917519:UFH917522 UPD917519:UPD917522 UYZ917519:UYZ917522 VIV917519:VIV917522 VSR917519:VSR917522 WCN917519:WCN917522 WMJ917519:WMJ917522 WWF917519:WWF917522 X983055:X983058 JT983055:JT983058 TP983055:TP983058 ADL983055:ADL983058 ANH983055:ANH983058 AXD983055:AXD983058 BGZ983055:BGZ983058 BQV983055:BQV983058 CAR983055:CAR983058 CKN983055:CKN983058 CUJ983055:CUJ983058 DEF983055:DEF983058 DOB983055:DOB983058 DXX983055:DXX983058 EHT983055:EHT983058 ERP983055:ERP983058 FBL983055:FBL983058 FLH983055:FLH983058 FVD983055:FVD983058 GEZ983055:GEZ983058 GOV983055:GOV983058 GYR983055:GYR983058 HIN983055:HIN983058 HSJ983055:HSJ983058 ICF983055:ICF983058 IMB983055:IMB983058 IVX983055:IVX983058 JFT983055:JFT983058 JPP983055:JPP983058 JZL983055:JZL983058 KJH983055:KJH983058 KTD983055:KTD983058 LCZ983055:LCZ983058 LMV983055:LMV983058 LWR983055:LWR983058 MGN983055:MGN983058 MQJ983055:MQJ983058 NAF983055:NAF983058 NKB983055:NKB983058 NTX983055:NTX983058 ODT983055:ODT983058 ONP983055:ONP983058 OXL983055:OXL983058 PHH983055:PHH983058 PRD983055:PRD983058 QAZ983055:QAZ983058 QKV983055:QKV983058 QUR983055:QUR983058 REN983055:REN983058 ROJ983055:ROJ983058 RYF983055:RYF983058 SIB983055:SIB983058 SRX983055:SRX983058 TBT983055:TBT983058 TLP983055:TLP983058 TVL983055:TVL983058 UFH983055:UFH983058 UPD983055:UPD983058 UYZ983055:UYZ983058 VIV983055:VIV983058 VSR983055:VSR983058 WCN983055:WCN983058 WMJ983055:WMJ983058 WWF983055:WWF983058 V20:V23 JR20:JR23 TN20:TN23 ADJ20:ADJ23 ANF20:ANF23 AXB20:AXB23 BGX20:BGX23 BQT20:BQT23 CAP20:CAP23 CKL20:CKL23 CUH20:CUH23 DED20:DED23 DNZ20:DNZ23 DXV20:DXV23 EHR20:EHR23 ERN20:ERN23 FBJ20:FBJ23 FLF20:FLF23 FVB20:FVB23 GEX20:GEX23 GOT20:GOT23 GYP20:GYP23 HIL20:HIL23 HSH20:HSH23 ICD20:ICD23 ILZ20:ILZ23 IVV20:IVV23 JFR20:JFR23 JPN20:JPN23 JZJ20:JZJ23 KJF20:KJF23 KTB20:KTB23 LCX20:LCX23 LMT20:LMT23 LWP20:LWP23 MGL20:MGL23 MQH20:MQH23 NAD20:NAD23 NJZ20:NJZ23 NTV20:NTV23 ODR20:ODR23 ONN20:ONN23 OXJ20:OXJ23 PHF20:PHF23 PRB20:PRB23 QAX20:QAX23 QKT20:QKT23 QUP20:QUP23 REL20:REL23 ROH20:ROH23 RYD20:RYD23 SHZ20:SHZ23 SRV20:SRV23 TBR20:TBR23 TLN20:TLN23 TVJ20:TVJ23 UFF20:UFF23 UPB20:UPB23 UYX20:UYX23 VIT20:VIT23 VSP20:VSP23 WCL20:WCL23 WMH20:WMH23 WWD20:WWD23 V65556:V65559 JR65556:JR65559 TN65556:TN65559 ADJ65556:ADJ65559 ANF65556:ANF65559 AXB65556:AXB65559 BGX65556:BGX65559 BQT65556:BQT65559 CAP65556:CAP65559 CKL65556:CKL65559 CUH65556:CUH65559 DED65556:DED65559 DNZ65556:DNZ65559 DXV65556:DXV65559 EHR65556:EHR65559 ERN65556:ERN65559 FBJ65556:FBJ65559 FLF65556:FLF65559 FVB65556:FVB65559 GEX65556:GEX65559 GOT65556:GOT65559 GYP65556:GYP65559 HIL65556:HIL65559 HSH65556:HSH65559 ICD65556:ICD65559 ILZ65556:ILZ65559 IVV65556:IVV65559 JFR65556:JFR65559 JPN65556:JPN65559 JZJ65556:JZJ65559 KJF65556:KJF65559 KTB65556:KTB65559 LCX65556:LCX65559 LMT65556:LMT65559 LWP65556:LWP65559 MGL65556:MGL65559 MQH65556:MQH65559 NAD65556:NAD65559 NJZ65556:NJZ65559 NTV65556:NTV65559 ODR65556:ODR65559 ONN65556:ONN65559 OXJ65556:OXJ65559 PHF65556:PHF65559 PRB65556:PRB65559 QAX65556:QAX65559 QKT65556:QKT65559 QUP65556:QUP65559 REL65556:REL65559 ROH65556:ROH65559 RYD65556:RYD65559 SHZ65556:SHZ65559 SRV65556:SRV65559 TBR65556:TBR65559 TLN65556:TLN65559 TVJ65556:TVJ65559 UFF65556:UFF65559 UPB65556:UPB65559 UYX65556:UYX65559 VIT65556:VIT65559 VSP65556:VSP65559 WCL65556:WCL65559 WMH65556:WMH65559 WWD65556:WWD65559 V131092:V131095 JR131092:JR131095 TN131092:TN131095 ADJ131092:ADJ131095 ANF131092:ANF131095 AXB131092:AXB131095 BGX131092:BGX131095 BQT131092:BQT131095 CAP131092:CAP131095 CKL131092:CKL131095 CUH131092:CUH131095 DED131092:DED131095 DNZ131092:DNZ131095 DXV131092:DXV131095 EHR131092:EHR131095 ERN131092:ERN131095 FBJ131092:FBJ131095 FLF131092:FLF131095 FVB131092:FVB131095 GEX131092:GEX131095 GOT131092:GOT131095 GYP131092:GYP131095 HIL131092:HIL131095 HSH131092:HSH131095 ICD131092:ICD131095 ILZ131092:ILZ131095 IVV131092:IVV131095 JFR131092:JFR131095 JPN131092:JPN131095 JZJ131092:JZJ131095 KJF131092:KJF131095 KTB131092:KTB131095 LCX131092:LCX131095 LMT131092:LMT131095 LWP131092:LWP131095 MGL131092:MGL131095 MQH131092:MQH131095 NAD131092:NAD131095 NJZ131092:NJZ131095 NTV131092:NTV131095 ODR131092:ODR131095 ONN131092:ONN131095 OXJ131092:OXJ131095 PHF131092:PHF131095 PRB131092:PRB131095 QAX131092:QAX131095 QKT131092:QKT131095 QUP131092:QUP131095 REL131092:REL131095 ROH131092:ROH131095 RYD131092:RYD131095 SHZ131092:SHZ131095 SRV131092:SRV131095 TBR131092:TBR131095 TLN131092:TLN131095 TVJ131092:TVJ131095 UFF131092:UFF131095 UPB131092:UPB131095 UYX131092:UYX131095 VIT131092:VIT131095 VSP131092:VSP131095 WCL131092:WCL131095 WMH131092:WMH131095 WWD131092:WWD131095 V196628:V196631 JR196628:JR196631 TN196628:TN196631 ADJ196628:ADJ196631 ANF196628:ANF196631 AXB196628:AXB196631 BGX196628:BGX196631 BQT196628:BQT196631 CAP196628:CAP196631 CKL196628:CKL196631 CUH196628:CUH196631 DED196628:DED196631 DNZ196628:DNZ196631 DXV196628:DXV196631 EHR196628:EHR196631 ERN196628:ERN196631 FBJ196628:FBJ196631 FLF196628:FLF196631 FVB196628:FVB196631 GEX196628:GEX196631 GOT196628:GOT196631 GYP196628:GYP196631 HIL196628:HIL196631 HSH196628:HSH196631 ICD196628:ICD196631 ILZ196628:ILZ196631 IVV196628:IVV196631 JFR196628:JFR196631 JPN196628:JPN196631 JZJ196628:JZJ196631 KJF196628:KJF196631 KTB196628:KTB196631 LCX196628:LCX196631 LMT196628:LMT196631 LWP196628:LWP196631 MGL196628:MGL196631 MQH196628:MQH196631 NAD196628:NAD196631 NJZ196628:NJZ196631 NTV196628:NTV196631 ODR196628:ODR196631 ONN196628:ONN196631 OXJ196628:OXJ196631 PHF196628:PHF196631 PRB196628:PRB196631 QAX196628:QAX196631 QKT196628:QKT196631 QUP196628:QUP196631 REL196628:REL196631 ROH196628:ROH196631 RYD196628:RYD196631 SHZ196628:SHZ196631 SRV196628:SRV196631 TBR196628:TBR196631 TLN196628:TLN196631 TVJ196628:TVJ196631 UFF196628:UFF196631 UPB196628:UPB196631 UYX196628:UYX196631 VIT196628:VIT196631 VSP196628:VSP196631 WCL196628:WCL196631 WMH196628:WMH196631 WWD196628:WWD196631 V262164:V262167 JR262164:JR262167 TN262164:TN262167 ADJ262164:ADJ262167 ANF262164:ANF262167 AXB262164:AXB262167 BGX262164:BGX262167 BQT262164:BQT262167 CAP262164:CAP262167 CKL262164:CKL262167 CUH262164:CUH262167 DED262164:DED262167 DNZ262164:DNZ262167 DXV262164:DXV262167 EHR262164:EHR262167 ERN262164:ERN262167 FBJ262164:FBJ262167 FLF262164:FLF262167 FVB262164:FVB262167 GEX262164:GEX262167 GOT262164:GOT262167 GYP262164:GYP262167 HIL262164:HIL262167 HSH262164:HSH262167 ICD262164:ICD262167 ILZ262164:ILZ262167 IVV262164:IVV262167 JFR262164:JFR262167 JPN262164:JPN262167 JZJ262164:JZJ262167 KJF262164:KJF262167 KTB262164:KTB262167 LCX262164:LCX262167 LMT262164:LMT262167 LWP262164:LWP262167 MGL262164:MGL262167 MQH262164:MQH262167 NAD262164:NAD262167 NJZ262164:NJZ262167 NTV262164:NTV262167 ODR262164:ODR262167 ONN262164:ONN262167 OXJ262164:OXJ262167 PHF262164:PHF262167 PRB262164:PRB262167 QAX262164:QAX262167 QKT262164:QKT262167 QUP262164:QUP262167 REL262164:REL262167 ROH262164:ROH262167 RYD262164:RYD262167 SHZ262164:SHZ262167 SRV262164:SRV262167 TBR262164:TBR262167 TLN262164:TLN262167 TVJ262164:TVJ262167 UFF262164:UFF262167 UPB262164:UPB262167 UYX262164:UYX262167 VIT262164:VIT262167 VSP262164:VSP262167 WCL262164:WCL262167 WMH262164:WMH262167 WWD262164:WWD262167 V327700:V327703 JR327700:JR327703 TN327700:TN327703 ADJ327700:ADJ327703 ANF327700:ANF327703 AXB327700:AXB327703 BGX327700:BGX327703 BQT327700:BQT327703 CAP327700:CAP327703 CKL327700:CKL327703 CUH327700:CUH327703 DED327700:DED327703 DNZ327700:DNZ327703 DXV327700:DXV327703 EHR327700:EHR327703 ERN327700:ERN327703 FBJ327700:FBJ327703 FLF327700:FLF327703 FVB327700:FVB327703 GEX327700:GEX327703 GOT327700:GOT327703 GYP327700:GYP327703 HIL327700:HIL327703 HSH327700:HSH327703 ICD327700:ICD327703 ILZ327700:ILZ327703 IVV327700:IVV327703 JFR327700:JFR327703 JPN327700:JPN327703 JZJ327700:JZJ327703 KJF327700:KJF327703 KTB327700:KTB327703 LCX327700:LCX327703 LMT327700:LMT327703 LWP327700:LWP327703 MGL327700:MGL327703 MQH327700:MQH327703 NAD327700:NAD327703 NJZ327700:NJZ327703 NTV327700:NTV327703 ODR327700:ODR327703 ONN327700:ONN327703 OXJ327700:OXJ327703 PHF327700:PHF327703 PRB327700:PRB327703 QAX327700:QAX327703 QKT327700:QKT327703 QUP327700:QUP327703 REL327700:REL327703 ROH327700:ROH327703 RYD327700:RYD327703 SHZ327700:SHZ327703 SRV327700:SRV327703 TBR327700:TBR327703 TLN327700:TLN327703 TVJ327700:TVJ327703 UFF327700:UFF327703 UPB327700:UPB327703 UYX327700:UYX327703 VIT327700:VIT327703 VSP327700:VSP327703 WCL327700:WCL327703 WMH327700:WMH327703 WWD327700:WWD327703 V393236:V393239 JR393236:JR393239 TN393236:TN393239 ADJ393236:ADJ393239 ANF393236:ANF393239 AXB393236:AXB393239 BGX393236:BGX393239 BQT393236:BQT393239 CAP393236:CAP393239 CKL393236:CKL393239 CUH393236:CUH393239 DED393236:DED393239 DNZ393236:DNZ393239 DXV393236:DXV393239 EHR393236:EHR393239 ERN393236:ERN393239 FBJ393236:FBJ393239 FLF393236:FLF393239 FVB393236:FVB393239 GEX393236:GEX393239 GOT393236:GOT393239 GYP393236:GYP393239 HIL393236:HIL393239 HSH393236:HSH393239 ICD393236:ICD393239 ILZ393236:ILZ393239 IVV393236:IVV393239 JFR393236:JFR393239 JPN393236:JPN393239 JZJ393236:JZJ393239 KJF393236:KJF393239 KTB393236:KTB393239 LCX393236:LCX393239 LMT393236:LMT393239 LWP393236:LWP393239 MGL393236:MGL393239 MQH393236:MQH393239 NAD393236:NAD393239 NJZ393236:NJZ393239 NTV393236:NTV393239 ODR393236:ODR393239 ONN393236:ONN393239 OXJ393236:OXJ393239 PHF393236:PHF393239 PRB393236:PRB393239 QAX393236:QAX393239 QKT393236:QKT393239 QUP393236:QUP393239 REL393236:REL393239 ROH393236:ROH393239 RYD393236:RYD393239 SHZ393236:SHZ393239 SRV393236:SRV393239 TBR393236:TBR393239 TLN393236:TLN393239 TVJ393236:TVJ393239 UFF393236:UFF393239 UPB393236:UPB393239 UYX393236:UYX393239 VIT393236:VIT393239 VSP393236:VSP393239 WCL393236:WCL393239 WMH393236:WMH393239 WWD393236:WWD393239 V458772:V458775 JR458772:JR458775 TN458772:TN458775 ADJ458772:ADJ458775 ANF458772:ANF458775 AXB458772:AXB458775 BGX458772:BGX458775 BQT458772:BQT458775 CAP458772:CAP458775 CKL458772:CKL458775 CUH458772:CUH458775 DED458772:DED458775 DNZ458772:DNZ458775 DXV458772:DXV458775 EHR458772:EHR458775 ERN458772:ERN458775 FBJ458772:FBJ458775 FLF458772:FLF458775 FVB458772:FVB458775 GEX458772:GEX458775 GOT458772:GOT458775 GYP458772:GYP458775 HIL458772:HIL458775 HSH458772:HSH458775 ICD458772:ICD458775 ILZ458772:ILZ458775 IVV458772:IVV458775 JFR458772:JFR458775 JPN458772:JPN458775 JZJ458772:JZJ458775 KJF458772:KJF458775 KTB458772:KTB458775 LCX458772:LCX458775 LMT458772:LMT458775 LWP458772:LWP458775 MGL458772:MGL458775 MQH458772:MQH458775 NAD458772:NAD458775 NJZ458772:NJZ458775 NTV458772:NTV458775 ODR458772:ODR458775 ONN458772:ONN458775 OXJ458772:OXJ458775 PHF458772:PHF458775 PRB458772:PRB458775 QAX458772:QAX458775 QKT458772:QKT458775 QUP458772:QUP458775 REL458772:REL458775 ROH458772:ROH458775 RYD458772:RYD458775 SHZ458772:SHZ458775 SRV458772:SRV458775 TBR458772:TBR458775 TLN458772:TLN458775 TVJ458772:TVJ458775 UFF458772:UFF458775 UPB458772:UPB458775 UYX458772:UYX458775 VIT458772:VIT458775 VSP458772:VSP458775 WCL458772:WCL458775 WMH458772:WMH458775 WWD458772:WWD458775 V524308:V524311 JR524308:JR524311 TN524308:TN524311 ADJ524308:ADJ524311 ANF524308:ANF524311 AXB524308:AXB524311 BGX524308:BGX524311 BQT524308:BQT524311 CAP524308:CAP524311 CKL524308:CKL524311 CUH524308:CUH524311 DED524308:DED524311 DNZ524308:DNZ524311 DXV524308:DXV524311 EHR524308:EHR524311 ERN524308:ERN524311 FBJ524308:FBJ524311 FLF524308:FLF524311 FVB524308:FVB524311 GEX524308:GEX524311 GOT524308:GOT524311 GYP524308:GYP524311 HIL524308:HIL524311 HSH524308:HSH524311 ICD524308:ICD524311 ILZ524308:ILZ524311 IVV524308:IVV524311 JFR524308:JFR524311 JPN524308:JPN524311 JZJ524308:JZJ524311 KJF524308:KJF524311 KTB524308:KTB524311 LCX524308:LCX524311 LMT524308:LMT524311 LWP524308:LWP524311 MGL524308:MGL524311 MQH524308:MQH524311 NAD524308:NAD524311 NJZ524308:NJZ524311 NTV524308:NTV524311 ODR524308:ODR524311 ONN524308:ONN524311 OXJ524308:OXJ524311 PHF524308:PHF524311 PRB524308:PRB524311 QAX524308:QAX524311 QKT524308:QKT524311 QUP524308:QUP524311 REL524308:REL524311 ROH524308:ROH524311 RYD524308:RYD524311 SHZ524308:SHZ524311 SRV524308:SRV524311 TBR524308:TBR524311 TLN524308:TLN524311 TVJ524308:TVJ524311 UFF524308:UFF524311 UPB524308:UPB524311 UYX524308:UYX524311 VIT524308:VIT524311 VSP524308:VSP524311 WCL524308:WCL524311 WMH524308:WMH524311 WWD524308:WWD524311 V589844:V589847 JR589844:JR589847 TN589844:TN589847 ADJ589844:ADJ589847 ANF589844:ANF589847 AXB589844:AXB589847 BGX589844:BGX589847 BQT589844:BQT589847 CAP589844:CAP589847 CKL589844:CKL589847 CUH589844:CUH589847 DED589844:DED589847 DNZ589844:DNZ589847 DXV589844:DXV589847 EHR589844:EHR589847 ERN589844:ERN589847 FBJ589844:FBJ589847 FLF589844:FLF589847 FVB589844:FVB589847 GEX589844:GEX589847 GOT589844:GOT589847 GYP589844:GYP589847 HIL589844:HIL589847 HSH589844:HSH589847 ICD589844:ICD589847 ILZ589844:ILZ589847 IVV589844:IVV589847 JFR589844:JFR589847 JPN589844:JPN589847 JZJ589844:JZJ589847 KJF589844:KJF589847 KTB589844:KTB589847 LCX589844:LCX589847 LMT589844:LMT589847 LWP589844:LWP589847 MGL589844:MGL589847 MQH589844:MQH589847 NAD589844:NAD589847 NJZ589844:NJZ589847 NTV589844:NTV589847 ODR589844:ODR589847 ONN589844:ONN589847 OXJ589844:OXJ589847 PHF589844:PHF589847 PRB589844:PRB589847 QAX589844:QAX589847 QKT589844:QKT589847 QUP589844:QUP589847 REL589844:REL589847 ROH589844:ROH589847 RYD589844:RYD589847 SHZ589844:SHZ589847 SRV589844:SRV589847 TBR589844:TBR589847 TLN589844:TLN589847 TVJ589844:TVJ589847 UFF589844:UFF589847 UPB589844:UPB589847 UYX589844:UYX589847 VIT589844:VIT589847 VSP589844:VSP589847 WCL589844:WCL589847 WMH589844:WMH589847 WWD589844:WWD589847 V655380:V655383 JR655380:JR655383 TN655380:TN655383 ADJ655380:ADJ655383 ANF655380:ANF655383 AXB655380:AXB655383 BGX655380:BGX655383 BQT655380:BQT655383 CAP655380:CAP655383 CKL655380:CKL655383 CUH655380:CUH655383 DED655380:DED655383 DNZ655380:DNZ655383 DXV655380:DXV655383 EHR655380:EHR655383 ERN655380:ERN655383 FBJ655380:FBJ655383 FLF655380:FLF655383 FVB655380:FVB655383 GEX655380:GEX655383 GOT655380:GOT655383 GYP655380:GYP655383 HIL655380:HIL655383 HSH655380:HSH655383 ICD655380:ICD655383 ILZ655380:ILZ655383 IVV655380:IVV655383 JFR655380:JFR655383 JPN655380:JPN655383 JZJ655380:JZJ655383 KJF655380:KJF655383 KTB655380:KTB655383 LCX655380:LCX655383 LMT655380:LMT655383 LWP655380:LWP655383 MGL655380:MGL655383 MQH655380:MQH655383 NAD655380:NAD655383 NJZ655380:NJZ655383 NTV655380:NTV655383 ODR655380:ODR655383 ONN655380:ONN655383 OXJ655380:OXJ655383 PHF655380:PHF655383 PRB655380:PRB655383 QAX655380:QAX655383 QKT655380:QKT655383 QUP655380:QUP655383 REL655380:REL655383 ROH655380:ROH655383 RYD655380:RYD655383 SHZ655380:SHZ655383 SRV655380:SRV655383 TBR655380:TBR655383 TLN655380:TLN655383 TVJ655380:TVJ655383 UFF655380:UFF655383 UPB655380:UPB655383 UYX655380:UYX655383 VIT655380:VIT655383 VSP655380:VSP655383 WCL655380:WCL655383 WMH655380:WMH655383 WWD655380:WWD655383 V720916:V720919 JR720916:JR720919 TN720916:TN720919 ADJ720916:ADJ720919 ANF720916:ANF720919 AXB720916:AXB720919 BGX720916:BGX720919 BQT720916:BQT720919 CAP720916:CAP720919 CKL720916:CKL720919 CUH720916:CUH720919 DED720916:DED720919 DNZ720916:DNZ720919 DXV720916:DXV720919 EHR720916:EHR720919 ERN720916:ERN720919 FBJ720916:FBJ720919 FLF720916:FLF720919 FVB720916:FVB720919 GEX720916:GEX720919 GOT720916:GOT720919 GYP720916:GYP720919 HIL720916:HIL720919 HSH720916:HSH720919 ICD720916:ICD720919 ILZ720916:ILZ720919 IVV720916:IVV720919 JFR720916:JFR720919 JPN720916:JPN720919 JZJ720916:JZJ720919 KJF720916:KJF720919 KTB720916:KTB720919 LCX720916:LCX720919 LMT720916:LMT720919 LWP720916:LWP720919 MGL720916:MGL720919 MQH720916:MQH720919 NAD720916:NAD720919 NJZ720916:NJZ720919 NTV720916:NTV720919 ODR720916:ODR720919 ONN720916:ONN720919 OXJ720916:OXJ720919 PHF720916:PHF720919 PRB720916:PRB720919 QAX720916:QAX720919 QKT720916:QKT720919 QUP720916:QUP720919 REL720916:REL720919 ROH720916:ROH720919 RYD720916:RYD720919 SHZ720916:SHZ720919 SRV720916:SRV720919 TBR720916:TBR720919 TLN720916:TLN720919 TVJ720916:TVJ720919 UFF720916:UFF720919 UPB720916:UPB720919 UYX720916:UYX720919 VIT720916:VIT720919 VSP720916:VSP720919 WCL720916:WCL720919 WMH720916:WMH720919 WWD720916:WWD720919 V786452:V786455 JR786452:JR786455 TN786452:TN786455 ADJ786452:ADJ786455 ANF786452:ANF786455 AXB786452:AXB786455 BGX786452:BGX786455 BQT786452:BQT786455 CAP786452:CAP786455 CKL786452:CKL786455 CUH786452:CUH786455 DED786452:DED786455 DNZ786452:DNZ786455 DXV786452:DXV786455 EHR786452:EHR786455 ERN786452:ERN786455 FBJ786452:FBJ786455 FLF786452:FLF786455 FVB786452:FVB786455 GEX786452:GEX786455 GOT786452:GOT786455 GYP786452:GYP786455 HIL786452:HIL786455 HSH786452:HSH786455 ICD786452:ICD786455 ILZ786452:ILZ786455 IVV786452:IVV786455 JFR786452:JFR786455 JPN786452:JPN786455 JZJ786452:JZJ786455 KJF786452:KJF786455 KTB786452:KTB786455 LCX786452:LCX786455 LMT786452:LMT786455 LWP786452:LWP786455 MGL786452:MGL786455 MQH786452:MQH786455 NAD786452:NAD786455 NJZ786452:NJZ786455 NTV786452:NTV786455 ODR786452:ODR786455 ONN786452:ONN786455 OXJ786452:OXJ786455 PHF786452:PHF786455 PRB786452:PRB786455 QAX786452:QAX786455 QKT786452:QKT786455 QUP786452:QUP786455 REL786452:REL786455 ROH786452:ROH786455 RYD786452:RYD786455 SHZ786452:SHZ786455 SRV786452:SRV786455 TBR786452:TBR786455 TLN786452:TLN786455 TVJ786452:TVJ786455 UFF786452:UFF786455 UPB786452:UPB786455 UYX786452:UYX786455 VIT786452:VIT786455 VSP786452:VSP786455 WCL786452:WCL786455 WMH786452:WMH786455 WWD786452:WWD786455 V851988:V851991 JR851988:JR851991 TN851988:TN851991 ADJ851988:ADJ851991 ANF851988:ANF851991 AXB851988:AXB851991 BGX851988:BGX851991 BQT851988:BQT851991 CAP851988:CAP851991 CKL851988:CKL851991 CUH851988:CUH851991 DED851988:DED851991 DNZ851988:DNZ851991 DXV851988:DXV851991 EHR851988:EHR851991 ERN851988:ERN851991 FBJ851988:FBJ851991 FLF851988:FLF851991 FVB851988:FVB851991 GEX851988:GEX851991 GOT851988:GOT851991 GYP851988:GYP851991 HIL851988:HIL851991 HSH851988:HSH851991 ICD851988:ICD851991 ILZ851988:ILZ851991 IVV851988:IVV851991 JFR851988:JFR851991 JPN851988:JPN851991 JZJ851988:JZJ851991 KJF851988:KJF851991 KTB851988:KTB851991 LCX851988:LCX851991 LMT851988:LMT851991 LWP851988:LWP851991 MGL851988:MGL851991 MQH851988:MQH851991 NAD851988:NAD851991 NJZ851988:NJZ851991 NTV851988:NTV851991 ODR851988:ODR851991 ONN851988:ONN851991 OXJ851988:OXJ851991 PHF851988:PHF851991 PRB851988:PRB851991 QAX851988:QAX851991 QKT851988:QKT851991 QUP851988:QUP851991 REL851988:REL851991 ROH851988:ROH851991 RYD851988:RYD851991 SHZ851988:SHZ851991 SRV851988:SRV851991 TBR851988:TBR851991 TLN851988:TLN851991 TVJ851988:TVJ851991 UFF851988:UFF851991 UPB851988:UPB851991 UYX851988:UYX851991 VIT851988:VIT851991 VSP851988:VSP851991 WCL851988:WCL851991 WMH851988:WMH851991 WWD851988:WWD851991 V917524:V917527 JR917524:JR917527 TN917524:TN917527 ADJ917524:ADJ917527 ANF917524:ANF917527 AXB917524:AXB917527 BGX917524:BGX917527 BQT917524:BQT917527 CAP917524:CAP917527 CKL917524:CKL917527 CUH917524:CUH917527 DED917524:DED917527 DNZ917524:DNZ917527 DXV917524:DXV917527 EHR917524:EHR917527 ERN917524:ERN917527 FBJ917524:FBJ917527 FLF917524:FLF917527 FVB917524:FVB917527 GEX917524:GEX917527 GOT917524:GOT917527 GYP917524:GYP917527 HIL917524:HIL917527 HSH917524:HSH917527 ICD917524:ICD917527 ILZ917524:ILZ917527 IVV917524:IVV917527 JFR917524:JFR917527 JPN917524:JPN917527 JZJ917524:JZJ917527 KJF917524:KJF917527 KTB917524:KTB917527 LCX917524:LCX917527 LMT917524:LMT917527 LWP917524:LWP917527 MGL917524:MGL917527 MQH917524:MQH917527 NAD917524:NAD917527 NJZ917524:NJZ917527 NTV917524:NTV917527 ODR917524:ODR917527 ONN917524:ONN917527 OXJ917524:OXJ917527 PHF917524:PHF917527 PRB917524:PRB917527 QAX917524:QAX917527 QKT917524:QKT917527 QUP917524:QUP917527 REL917524:REL917527 ROH917524:ROH917527 RYD917524:RYD917527 SHZ917524:SHZ917527 SRV917524:SRV917527 TBR917524:TBR917527 TLN917524:TLN917527 TVJ917524:TVJ917527 UFF917524:UFF917527 UPB917524:UPB917527 UYX917524:UYX917527 VIT917524:VIT917527 VSP917524:VSP917527 WCL917524:WCL917527 WMH917524:WMH917527 WWD917524:WWD917527 V983060:V983063 JR983060:JR983063 TN983060:TN983063 ADJ983060:ADJ983063 ANF983060:ANF983063 AXB983060:AXB983063 BGX983060:BGX983063 BQT983060:BQT983063 CAP983060:CAP983063 CKL983060:CKL983063 CUH983060:CUH983063 DED983060:DED983063 DNZ983060:DNZ983063 DXV983060:DXV983063 EHR983060:EHR983063 ERN983060:ERN983063 FBJ983060:FBJ983063 FLF983060:FLF983063 FVB983060:FVB983063 GEX983060:GEX983063 GOT983060:GOT983063 GYP983060:GYP983063 HIL983060:HIL983063 HSH983060:HSH983063 ICD983060:ICD983063 ILZ983060:ILZ983063 IVV983060:IVV983063 JFR983060:JFR983063 JPN983060:JPN983063 JZJ983060:JZJ983063 KJF983060:KJF983063 KTB983060:KTB983063 LCX983060:LCX983063 LMT983060:LMT983063 LWP983060:LWP983063 MGL983060:MGL983063 MQH983060:MQH983063 NAD983060:NAD983063 NJZ983060:NJZ983063 NTV983060:NTV983063 ODR983060:ODR983063 ONN983060:ONN983063 OXJ983060:OXJ983063 PHF983060:PHF983063 PRB983060:PRB983063 QAX983060:QAX983063 QKT983060:QKT983063 QUP983060:QUP983063 REL983060:REL983063 ROH983060:ROH983063 RYD983060:RYD983063 SHZ983060:SHZ983063 SRV983060:SRV983063 TBR983060:TBR983063 TLN983060:TLN983063 TVJ983060:TVJ983063 UFF983060:UFF983063 UPB983060:UPB983063 UYX983060:UYX983063 VIT983060:VIT983063 VSP983060:VSP983063 WCL983060:WCL983063 WMH983060:WMH983063 WWD983060:WWD983063 X20:X23 JT20:JT23 TP20:TP23 ADL20:ADL23 ANH20:ANH23 AXD20:AXD23 BGZ20:BGZ23 BQV20:BQV23 CAR20:CAR23 CKN20:CKN23 CUJ20:CUJ23 DEF20:DEF23 DOB20:DOB23 DXX20:DXX23 EHT20:EHT23 ERP20:ERP23 FBL20:FBL23 FLH20:FLH23 FVD20:FVD23 GEZ20:GEZ23 GOV20:GOV23 GYR20:GYR23 HIN20:HIN23 HSJ20:HSJ23 ICF20:ICF23 IMB20:IMB23 IVX20:IVX23 JFT20:JFT23 JPP20:JPP23 JZL20:JZL23 KJH20:KJH23 KTD20:KTD23 LCZ20:LCZ23 LMV20:LMV23 LWR20:LWR23 MGN20:MGN23 MQJ20:MQJ23 NAF20:NAF23 NKB20:NKB23 NTX20:NTX23 ODT20:ODT23 ONP20:ONP23 OXL20:OXL23 PHH20:PHH23 PRD20:PRD23 QAZ20:QAZ23 QKV20:QKV23 QUR20:QUR23 REN20:REN23 ROJ20:ROJ23 RYF20:RYF23 SIB20:SIB23 SRX20:SRX23 TBT20:TBT23 TLP20:TLP23 TVL20:TVL23 UFH20:UFH23 UPD20:UPD23 UYZ20:UYZ23 VIV20:VIV23 VSR20:VSR23 WCN20:WCN23 WMJ20:WMJ23 WWF20:WWF23 X65556:X65559 JT65556:JT65559 TP65556:TP65559 ADL65556:ADL65559 ANH65556:ANH65559 AXD65556:AXD65559 BGZ65556:BGZ65559 BQV65556:BQV65559 CAR65556:CAR65559 CKN65556:CKN65559 CUJ65556:CUJ65559 DEF65556:DEF65559 DOB65556:DOB65559 DXX65556:DXX65559 EHT65556:EHT65559 ERP65556:ERP65559 FBL65556:FBL65559 FLH65556:FLH65559 FVD65556:FVD65559 GEZ65556:GEZ65559 GOV65556:GOV65559 GYR65556:GYR65559 HIN65556:HIN65559 HSJ65556:HSJ65559 ICF65556:ICF65559 IMB65556:IMB65559 IVX65556:IVX65559 JFT65556:JFT65559 JPP65556:JPP65559 JZL65556:JZL65559 KJH65556:KJH65559 KTD65556:KTD65559 LCZ65556:LCZ65559 LMV65556:LMV65559 LWR65556:LWR65559 MGN65556:MGN65559 MQJ65556:MQJ65559 NAF65556:NAF65559 NKB65556:NKB65559 NTX65556:NTX65559 ODT65556:ODT65559 ONP65556:ONP65559 OXL65556:OXL65559 PHH65556:PHH65559 PRD65556:PRD65559 QAZ65556:QAZ65559 QKV65556:QKV65559 QUR65556:QUR65559 REN65556:REN65559 ROJ65556:ROJ65559 RYF65556:RYF65559 SIB65556:SIB65559 SRX65556:SRX65559 TBT65556:TBT65559 TLP65556:TLP65559 TVL65556:TVL65559 UFH65556:UFH65559 UPD65556:UPD65559 UYZ65556:UYZ65559 VIV65556:VIV65559 VSR65556:VSR65559 WCN65556:WCN65559 WMJ65556:WMJ65559 WWF65556:WWF65559 X131092:X131095 JT131092:JT131095 TP131092:TP131095 ADL131092:ADL131095 ANH131092:ANH131095 AXD131092:AXD131095 BGZ131092:BGZ131095 BQV131092:BQV131095 CAR131092:CAR131095 CKN131092:CKN131095 CUJ131092:CUJ131095 DEF131092:DEF131095 DOB131092:DOB131095 DXX131092:DXX131095 EHT131092:EHT131095 ERP131092:ERP131095 FBL131092:FBL131095 FLH131092:FLH131095 FVD131092:FVD131095 GEZ131092:GEZ131095 GOV131092:GOV131095 GYR131092:GYR131095 HIN131092:HIN131095 HSJ131092:HSJ131095 ICF131092:ICF131095 IMB131092:IMB131095 IVX131092:IVX131095 JFT131092:JFT131095 JPP131092:JPP131095 JZL131092:JZL131095 KJH131092:KJH131095 KTD131092:KTD131095 LCZ131092:LCZ131095 LMV131092:LMV131095 LWR131092:LWR131095 MGN131092:MGN131095 MQJ131092:MQJ131095 NAF131092:NAF131095 NKB131092:NKB131095 NTX131092:NTX131095 ODT131092:ODT131095 ONP131092:ONP131095 OXL131092:OXL131095 PHH131092:PHH131095 PRD131092:PRD131095 QAZ131092:QAZ131095 QKV131092:QKV131095 QUR131092:QUR131095 REN131092:REN131095 ROJ131092:ROJ131095 RYF131092:RYF131095 SIB131092:SIB131095 SRX131092:SRX131095 TBT131092:TBT131095 TLP131092:TLP131095 TVL131092:TVL131095 UFH131092:UFH131095 UPD131092:UPD131095 UYZ131092:UYZ131095 VIV131092:VIV131095 VSR131092:VSR131095 WCN131092:WCN131095 WMJ131092:WMJ131095 WWF131092:WWF131095 X196628:X196631 JT196628:JT196631 TP196628:TP196631 ADL196628:ADL196631 ANH196628:ANH196631 AXD196628:AXD196631 BGZ196628:BGZ196631 BQV196628:BQV196631 CAR196628:CAR196631 CKN196628:CKN196631 CUJ196628:CUJ196631 DEF196628:DEF196631 DOB196628:DOB196631 DXX196628:DXX196631 EHT196628:EHT196631 ERP196628:ERP196631 FBL196628:FBL196631 FLH196628:FLH196631 FVD196628:FVD196631 GEZ196628:GEZ196631 GOV196628:GOV196631 GYR196628:GYR196631 HIN196628:HIN196631 HSJ196628:HSJ196631 ICF196628:ICF196631 IMB196628:IMB196631 IVX196628:IVX196631 JFT196628:JFT196631 JPP196628:JPP196631 JZL196628:JZL196631 KJH196628:KJH196631 KTD196628:KTD196631 LCZ196628:LCZ196631 LMV196628:LMV196631 LWR196628:LWR196631 MGN196628:MGN196631 MQJ196628:MQJ196631 NAF196628:NAF196631 NKB196628:NKB196631 NTX196628:NTX196631 ODT196628:ODT196631 ONP196628:ONP196631 OXL196628:OXL196631 PHH196628:PHH196631 PRD196628:PRD196631 QAZ196628:QAZ196631 QKV196628:QKV196631 QUR196628:QUR196631 REN196628:REN196631 ROJ196628:ROJ196631 RYF196628:RYF196631 SIB196628:SIB196631 SRX196628:SRX196631 TBT196628:TBT196631 TLP196628:TLP196631 TVL196628:TVL196631 UFH196628:UFH196631 UPD196628:UPD196631 UYZ196628:UYZ196631 VIV196628:VIV196631 VSR196628:VSR196631 WCN196628:WCN196631 WMJ196628:WMJ196631 WWF196628:WWF196631 X262164:X262167 JT262164:JT262167 TP262164:TP262167 ADL262164:ADL262167 ANH262164:ANH262167 AXD262164:AXD262167 BGZ262164:BGZ262167 BQV262164:BQV262167 CAR262164:CAR262167 CKN262164:CKN262167 CUJ262164:CUJ262167 DEF262164:DEF262167 DOB262164:DOB262167 DXX262164:DXX262167 EHT262164:EHT262167 ERP262164:ERP262167 FBL262164:FBL262167 FLH262164:FLH262167 FVD262164:FVD262167 GEZ262164:GEZ262167 GOV262164:GOV262167 GYR262164:GYR262167 HIN262164:HIN262167 HSJ262164:HSJ262167 ICF262164:ICF262167 IMB262164:IMB262167 IVX262164:IVX262167 JFT262164:JFT262167 JPP262164:JPP262167 JZL262164:JZL262167 KJH262164:KJH262167 KTD262164:KTD262167 LCZ262164:LCZ262167 LMV262164:LMV262167 LWR262164:LWR262167 MGN262164:MGN262167 MQJ262164:MQJ262167 NAF262164:NAF262167 NKB262164:NKB262167 NTX262164:NTX262167 ODT262164:ODT262167 ONP262164:ONP262167 OXL262164:OXL262167 PHH262164:PHH262167 PRD262164:PRD262167 QAZ262164:QAZ262167 QKV262164:QKV262167 QUR262164:QUR262167 REN262164:REN262167 ROJ262164:ROJ262167 RYF262164:RYF262167 SIB262164:SIB262167 SRX262164:SRX262167 TBT262164:TBT262167 TLP262164:TLP262167 TVL262164:TVL262167 UFH262164:UFH262167 UPD262164:UPD262167 UYZ262164:UYZ262167 VIV262164:VIV262167 VSR262164:VSR262167 WCN262164:WCN262167 WMJ262164:WMJ262167 WWF262164:WWF262167 X327700:X327703 JT327700:JT327703 TP327700:TP327703 ADL327700:ADL327703 ANH327700:ANH327703 AXD327700:AXD327703 BGZ327700:BGZ327703 BQV327700:BQV327703 CAR327700:CAR327703 CKN327700:CKN327703 CUJ327700:CUJ327703 DEF327700:DEF327703 DOB327700:DOB327703 DXX327700:DXX327703 EHT327700:EHT327703 ERP327700:ERP327703 FBL327700:FBL327703 FLH327700:FLH327703 FVD327700:FVD327703 GEZ327700:GEZ327703 GOV327700:GOV327703 GYR327700:GYR327703 HIN327700:HIN327703 HSJ327700:HSJ327703 ICF327700:ICF327703 IMB327700:IMB327703 IVX327700:IVX327703 JFT327700:JFT327703 JPP327700:JPP327703 JZL327700:JZL327703 KJH327700:KJH327703 KTD327700:KTD327703 LCZ327700:LCZ327703 LMV327700:LMV327703 LWR327700:LWR327703 MGN327700:MGN327703 MQJ327700:MQJ327703 NAF327700:NAF327703 NKB327700:NKB327703 NTX327700:NTX327703 ODT327700:ODT327703 ONP327700:ONP327703 OXL327700:OXL327703 PHH327700:PHH327703 PRD327700:PRD327703 QAZ327700:QAZ327703 QKV327700:QKV327703 QUR327700:QUR327703 REN327700:REN327703 ROJ327700:ROJ327703 RYF327700:RYF327703 SIB327700:SIB327703 SRX327700:SRX327703 TBT327700:TBT327703 TLP327700:TLP327703 TVL327700:TVL327703 UFH327700:UFH327703 UPD327700:UPD327703 UYZ327700:UYZ327703 VIV327700:VIV327703 VSR327700:VSR327703 WCN327700:WCN327703 WMJ327700:WMJ327703 WWF327700:WWF327703 X393236:X393239 JT393236:JT393239 TP393236:TP393239 ADL393236:ADL393239 ANH393236:ANH393239 AXD393236:AXD393239 BGZ393236:BGZ393239 BQV393236:BQV393239 CAR393236:CAR393239 CKN393236:CKN393239 CUJ393236:CUJ393239 DEF393236:DEF393239 DOB393236:DOB393239 DXX393236:DXX393239 EHT393236:EHT393239 ERP393236:ERP393239 FBL393236:FBL393239 FLH393236:FLH393239 FVD393236:FVD393239 GEZ393236:GEZ393239 GOV393236:GOV393239 GYR393236:GYR393239 HIN393236:HIN393239 HSJ393236:HSJ393239 ICF393236:ICF393239 IMB393236:IMB393239 IVX393236:IVX393239 JFT393236:JFT393239 JPP393236:JPP393239 JZL393236:JZL393239 KJH393236:KJH393239 KTD393236:KTD393239 LCZ393236:LCZ393239 LMV393236:LMV393239 LWR393236:LWR393239 MGN393236:MGN393239 MQJ393236:MQJ393239 NAF393236:NAF393239 NKB393236:NKB393239 NTX393236:NTX393239 ODT393236:ODT393239 ONP393236:ONP393239 OXL393236:OXL393239 PHH393236:PHH393239 PRD393236:PRD393239 QAZ393236:QAZ393239 QKV393236:QKV393239 QUR393236:QUR393239 REN393236:REN393239 ROJ393236:ROJ393239 RYF393236:RYF393239 SIB393236:SIB393239 SRX393236:SRX393239 TBT393236:TBT393239 TLP393236:TLP393239 TVL393236:TVL393239 UFH393236:UFH393239 UPD393236:UPD393239 UYZ393236:UYZ393239 VIV393236:VIV393239 VSR393236:VSR393239 WCN393236:WCN393239 WMJ393236:WMJ393239 WWF393236:WWF393239 X458772:X458775 JT458772:JT458775 TP458772:TP458775 ADL458772:ADL458775 ANH458772:ANH458775 AXD458772:AXD458775 BGZ458772:BGZ458775 BQV458772:BQV458775 CAR458772:CAR458775 CKN458772:CKN458775 CUJ458772:CUJ458775 DEF458772:DEF458775 DOB458772:DOB458775 DXX458772:DXX458775 EHT458772:EHT458775 ERP458772:ERP458775 FBL458772:FBL458775 FLH458772:FLH458775 FVD458772:FVD458775 GEZ458772:GEZ458775 GOV458772:GOV458775 GYR458772:GYR458775 HIN458772:HIN458775 HSJ458772:HSJ458775 ICF458772:ICF458775 IMB458772:IMB458775 IVX458772:IVX458775 JFT458772:JFT458775 JPP458772:JPP458775 JZL458772:JZL458775 KJH458772:KJH458775 KTD458772:KTD458775 LCZ458772:LCZ458775 LMV458772:LMV458775 LWR458772:LWR458775 MGN458772:MGN458775 MQJ458772:MQJ458775 NAF458772:NAF458775 NKB458772:NKB458775 NTX458772:NTX458775 ODT458772:ODT458775 ONP458772:ONP458775 OXL458772:OXL458775 PHH458772:PHH458775 PRD458772:PRD458775 QAZ458772:QAZ458775 QKV458772:QKV458775 QUR458772:QUR458775 REN458772:REN458775 ROJ458772:ROJ458775 RYF458772:RYF458775 SIB458772:SIB458775 SRX458772:SRX458775 TBT458772:TBT458775 TLP458772:TLP458775 TVL458772:TVL458775 UFH458772:UFH458775 UPD458772:UPD458775 UYZ458772:UYZ458775 VIV458772:VIV458775 VSR458772:VSR458775 WCN458772:WCN458775 WMJ458772:WMJ458775 WWF458772:WWF458775 X524308:X524311 JT524308:JT524311 TP524308:TP524311 ADL524308:ADL524311 ANH524308:ANH524311 AXD524308:AXD524311 BGZ524308:BGZ524311 BQV524308:BQV524311 CAR524308:CAR524311 CKN524308:CKN524311 CUJ524308:CUJ524311 DEF524308:DEF524311 DOB524308:DOB524311 DXX524308:DXX524311 EHT524308:EHT524311 ERP524308:ERP524311 FBL524308:FBL524311 FLH524308:FLH524311 FVD524308:FVD524311 GEZ524308:GEZ524311 GOV524308:GOV524311 GYR524308:GYR524311 HIN524308:HIN524311 HSJ524308:HSJ524311 ICF524308:ICF524311 IMB524308:IMB524311 IVX524308:IVX524311 JFT524308:JFT524311 JPP524308:JPP524311 JZL524308:JZL524311 KJH524308:KJH524311 KTD524308:KTD524311 LCZ524308:LCZ524311 LMV524308:LMV524311 LWR524308:LWR524311 MGN524308:MGN524311 MQJ524308:MQJ524311 NAF524308:NAF524311 NKB524308:NKB524311 NTX524308:NTX524311 ODT524308:ODT524311 ONP524308:ONP524311 OXL524308:OXL524311 PHH524308:PHH524311 PRD524308:PRD524311 QAZ524308:QAZ524311 QKV524308:QKV524311 QUR524308:QUR524311 REN524308:REN524311 ROJ524308:ROJ524311 RYF524308:RYF524311 SIB524308:SIB524311 SRX524308:SRX524311 TBT524308:TBT524311 TLP524308:TLP524311 TVL524308:TVL524311 UFH524308:UFH524311 UPD524308:UPD524311 UYZ524308:UYZ524311 VIV524308:VIV524311 VSR524308:VSR524311 WCN524308:WCN524311 WMJ524308:WMJ524311 WWF524308:WWF524311 X589844:X589847 JT589844:JT589847 TP589844:TP589847 ADL589844:ADL589847 ANH589844:ANH589847 AXD589844:AXD589847 BGZ589844:BGZ589847 BQV589844:BQV589847 CAR589844:CAR589847 CKN589844:CKN589847 CUJ589844:CUJ589847 DEF589844:DEF589847 DOB589844:DOB589847 DXX589844:DXX589847 EHT589844:EHT589847 ERP589844:ERP589847 FBL589844:FBL589847 FLH589844:FLH589847 FVD589844:FVD589847 GEZ589844:GEZ589847 GOV589844:GOV589847 GYR589844:GYR589847 HIN589844:HIN589847 HSJ589844:HSJ589847 ICF589844:ICF589847 IMB589844:IMB589847 IVX589844:IVX589847 JFT589844:JFT589847 JPP589844:JPP589847 JZL589844:JZL589847 KJH589844:KJH589847 KTD589844:KTD589847 LCZ589844:LCZ589847 LMV589844:LMV589847 LWR589844:LWR589847 MGN589844:MGN589847 MQJ589844:MQJ589847 NAF589844:NAF589847 NKB589844:NKB589847 NTX589844:NTX589847 ODT589844:ODT589847 ONP589844:ONP589847 OXL589844:OXL589847 PHH589844:PHH589847 PRD589844:PRD589847 QAZ589844:QAZ589847 QKV589844:QKV589847 QUR589844:QUR589847 REN589844:REN589847 ROJ589844:ROJ589847 RYF589844:RYF589847 SIB589844:SIB589847 SRX589844:SRX589847 TBT589844:TBT589847 TLP589844:TLP589847 TVL589844:TVL589847 UFH589844:UFH589847 UPD589844:UPD589847 UYZ589844:UYZ589847 VIV589844:VIV589847 VSR589844:VSR589847 WCN589844:WCN589847 WMJ589844:WMJ589847 WWF589844:WWF589847 X655380:X655383 JT655380:JT655383 TP655380:TP655383 ADL655380:ADL655383 ANH655380:ANH655383 AXD655380:AXD655383 BGZ655380:BGZ655383 BQV655380:BQV655383 CAR655380:CAR655383 CKN655380:CKN655383 CUJ655380:CUJ655383 DEF655380:DEF655383 DOB655380:DOB655383 DXX655380:DXX655383 EHT655380:EHT655383 ERP655380:ERP655383 FBL655380:FBL655383 FLH655380:FLH655383 FVD655380:FVD655383 GEZ655380:GEZ655383 GOV655380:GOV655383 GYR655380:GYR655383 HIN655380:HIN655383 HSJ655380:HSJ655383 ICF655380:ICF655383 IMB655380:IMB655383 IVX655380:IVX655383 JFT655380:JFT655383 JPP655380:JPP655383 JZL655380:JZL655383 KJH655380:KJH655383 KTD655380:KTD655383 LCZ655380:LCZ655383 LMV655380:LMV655383 LWR655380:LWR655383 MGN655380:MGN655383 MQJ655380:MQJ655383 NAF655380:NAF655383 NKB655380:NKB655383 NTX655380:NTX655383 ODT655380:ODT655383 ONP655380:ONP655383 OXL655380:OXL655383 PHH655380:PHH655383 PRD655380:PRD655383 QAZ655380:QAZ655383 QKV655380:QKV655383 QUR655380:QUR655383 REN655380:REN655383 ROJ655380:ROJ655383 RYF655380:RYF655383 SIB655380:SIB655383 SRX655380:SRX655383 TBT655380:TBT655383 TLP655380:TLP655383 TVL655380:TVL655383 UFH655380:UFH655383 UPD655380:UPD655383 UYZ655380:UYZ655383 VIV655380:VIV655383 VSR655380:VSR655383 WCN655380:WCN655383 WMJ655380:WMJ655383 WWF655380:WWF655383 X720916:X720919 JT720916:JT720919 TP720916:TP720919 ADL720916:ADL720919 ANH720916:ANH720919 AXD720916:AXD720919 BGZ720916:BGZ720919 BQV720916:BQV720919 CAR720916:CAR720919 CKN720916:CKN720919 CUJ720916:CUJ720919 DEF720916:DEF720919 DOB720916:DOB720919 DXX720916:DXX720919 EHT720916:EHT720919 ERP720916:ERP720919 FBL720916:FBL720919 FLH720916:FLH720919 FVD720916:FVD720919 GEZ720916:GEZ720919 GOV720916:GOV720919 GYR720916:GYR720919 HIN720916:HIN720919 HSJ720916:HSJ720919 ICF720916:ICF720919 IMB720916:IMB720919 IVX720916:IVX720919 JFT720916:JFT720919 JPP720916:JPP720919 JZL720916:JZL720919 KJH720916:KJH720919 KTD720916:KTD720919 LCZ720916:LCZ720919 LMV720916:LMV720919 LWR720916:LWR720919 MGN720916:MGN720919 MQJ720916:MQJ720919 NAF720916:NAF720919 NKB720916:NKB720919 NTX720916:NTX720919 ODT720916:ODT720919 ONP720916:ONP720919 OXL720916:OXL720919 PHH720916:PHH720919 PRD720916:PRD720919 QAZ720916:QAZ720919 QKV720916:QKV720919 QUR720916:QUR720919 REN720916:REN720919 ROJ720916:ROJ720919 RYF720916:RYF720919 SIB720916:SIB720919 SRX720916:SRX720919 TBT720916:TBT720919 TLP720916:TLP720919 TVL720916:TVL720919 UFH720916:UFH720919 UPD720916:UPD720919 UYZ720916:UYZ720919 VIV720916:VIV720919 VSR720916:VSR720919 WCN720916:WCN720919 WMJ720916:WMJ720919 WWF720916:WWF720919 X786452:X786455 JT786452:JT786455 TP786452:TP786455 ADL786452:ADL786455 ANH786452:ANH786455 AXD786452:AXD786455 BGZ786452:BGZ786455 BQV786452:BQV786455 CAR786452:CAR786455 CKN786452:CKN786455 CUJ786452:CUJ786455 DEF786452:DEF786455 DOB786452:DOB786455 DXX786452:DXX786455 EHT786452:EHT786455 ERP786452:ERP786455 FBL786452:FBL786455 FLH786452:FLH786455 FVD786452:FVD786455 GEZ786452:GEZ786455 GOV786452:GOV786455 GYR786452:GYR786455 HIN786452:HIN786455 HSJ786452:HSJ786455 ICF786452:ICF786455 IMB786452:IMB786455 IVX786452:IVX786455 JFT786452:JFT786455 JPP786452:JPP786455 JZL786452:JZL786455 KJH786452:KJH786455 KTD786452:KTD786455 LCZ786452:LCZ786455 LMV786452:LMV786455 LWR786452:LWR786455 MGN786452:MGN786455 MQJ786452:MQJ786455 NAF786452:NAF786455 NKB786452:NKB786455 NTX786452:NTX786455 ODT786452:ODT786455 ONP786452:ONP786455 OXL786452:OXL786455 PHH786452:PHH786455 PRD786452:PRD786455 QAZ786452:QAZ786455 QKV786452:QKV786455 QUR786452:QUR786455 REN786452:REN786455 ROJ786452:ROJ786455 RYF786452:RYF786455 SIB786452:SIB786455 SRX786452:SRX786455 TBT786452:TBT786455 TLP786452:TLP786455 TVL786452:TVL786455 UFH786452:UFH786455 UPD786452:UPD786455 UYZ786452:UYZ786455 VIV786452:VIV786455 VSR786452:VSR786455 WCN786452:WCN786455 WMJ786452:WMJ786455 WWF786452:WWF786455 X851988:X851991 JT851988:JT851991 TP851988:TP851991 ADL851988:ADL851991 ANH851988:ANH851991 AXD851988:AXD851991 BGZ851988:BGZ851991 BQV851988:BQV851991 CAR851988:CAR851991 CKN851988:CKN851991 CUJ851988:CUJ851991 DEF851988:DEF851991 DOB851988:DOB851991 DXX851988:DXX851991 EHT851988:EHT851991 ERP851988:ERP851991 FBL851988:FBL851991 FLH851988:FLH851991 FVD851988:FVD851991 GEZ851988:GEZ851991 GOV851988:GOV851991 GYR851988:GYR851991 HIN851988:HIN851991 HSJ851988:HSJ851991 ICF851988:ICF851991 IMB851988:IMB851991 IVX851988:IVX851991 JFT851988:JFT851991 JPP851988:JPP851991 JZL851988:JZL851991 KJH851988:KJH851991 KTD851988:KTD851991 LCZ851988:LCZ851991 LMV851988:LMV851991 LWR851988:LWR851991 MGN851988:MGN851991 MQJ851988:MQJ851991 NAF851988:NAF851991 NKB851988:NKB851991 NTX851988:NTX851991 ODT851988:ODT851991 ONP851988:ONP851991 OXL851988:OXL851991 PHH851988:PHH851991 PRD851988:PRD851991 QAZ851988:QAZ851991 QKV851988:QKV851991 QUR851988:QUR851991 REN851988:REN851991 ROJ851988:ROJ851991 RYF851988:RYF851991 SIB851988:SIB851991 SRX851988:SRX851991 TBT851988:TBT851991 TLP851988:TLP851991 TVL851988:TVL851991 UFH851988:UFH851991 UPD851988:UPD851991 UYZ851988:UYZ851991 VIV851988:VIV851991 VSR851988:VSR851991 WCN851988:WCN851991 WMJ851988:WMJ851991 WWF851988:WWF851991 X917524:X917527 JT917524:JT917527 TP917524:TP917527 ADL917524:ADL917527 ANH917524:ANH917527 AXD917524:AXD917527 BGZ917524:BGZ917527 BQV917524:BQV917527 CAR917524:CAR917527 CKN917524:CKN917527 CUJ917524:CUJ917527 DEF917524:DEF917527 DOB917524:DOB917527 DXX917524:DXX917527 EHT917524:EHT917527 ERP917524:ERP917527 FBL917524:FBL917527 FLH917524:FLH917527 FVD917524:FVD917527 GEZ917524:GEZ917527 GOV917524:GOV917527 GYR917524:GYR917527 HIN917524:HIN917527 HSJ917524:HSJ917527 ICF917524:ICF917527 IMB917524:IMB917527 IVX917524:IVX917527 JFT917524:JFT917527 JPP917524:JPP917527 JZL917524:JZL917527 KJH917524:KJH917527 KTD917524:KTD917527 LCZ917524:LCZ917527 LMV917524:LMV917527 LWR917524:LWR917527 MGN917524:MGN917527 MQJ917524:MQJ917527 NAF917524:NAF917527 NKB917524:NKB917527 NTX917524:NTX917527 ODT917524:ODT917527 ONP917524:ONP917527 OXL917524:OXL917527 PHH917524:PHH917527 PRD917524:PRD917527 QAZ917524:QAZ917527 QKV917524:QKV917527 QUR917524:QUR917527 REN917524:REN917527 ROJ917524:ROJ917527 RYF917524:RYF917527 SIB917524:SIB917527 SRX917524:SRX917527 TBT917524:TBT917527 TLP917524:TLP917527 TVL917524:TVL917527 UFH917524:UFH917527 UPD917524:UPD917527 UYZ917524:UYZ917527 VIV917524:VIV917527 VSR917524:VSR917527 WCN917524:WCN917527 WMJ917524:WMJ917527 WWF917524:WWF917527 X983060:X983063 JT983060:JT983063 TP983060:TP983063 ADL983060:ADL983063 ANH983060:ANH983063 AXD983060:AXD983063 BGZ983060:BGZ983063 BQV983060:BQV983063 CAR983060:CAR983063 CKN983060:CKN983063 CUJ983060:CUJ983063 DEF983060:DEF983063 DOB983060:DOB983063 DXX983060:DXX983063 EHT983060:EHT983063 ERP983060:ERP983063 FBL983060:FBL983063 FLH983060:FLH983063 FVD983060:FVD983063 GEZ983060:GEZ983063 GOV983060:GOV983063 GYR983060:GYR983063 HIN983060:HIN983063 HSJ983060:HSJ983063 ICF983060:ICF983063 IMB983060:IMB983063 IVX983060:IVX983063 JFT983060:JFT983063 JPP983060:JPP983063 JZL983060:JZL983063 KJH983060:KJH983063 KTD983060:KTD983063 LCZ983060:LCZ983063 LMV983060:LMV983063 LWR983060:LWR983063 MGN983060:MGN983063 MQJ983060:MQJ983063 NAF983060:NAF983063 NKB983060:NKB983063 NTX983060:NTX983063 ODT983060:ODT983063 ONP983060:ONP983063 OXL983060:OXL983063 PHH983060:PHH983063 PRD983060:PRD983063 QAZ983060:QAZ983063 QKV983060:QKV983063 QUR983060:QUR983063 REN983060:REN983063 ROJ983060:ROJ983063 RYF983060:RYF983063 SIB983060:SIB983063 SRX983060:SRX983063 TBT983060:TBT983063 TLP983060:TLP983063 TVL983060:TVL983063 UFH983060:UFH983063 UPD983060:UPD983063 UYZ983060:UYZ983063 VIV983060:VIV983063 VSR983060:VSR983063 WCN983060:WCN983063 WMJ983060:WMJ983063 WWF983060:WWF983063 V25:V27 JR25:JR27 TN25:TN27 ADJ25:ADJ27 ANF25:ANF27 AXB25:AXB27 BGX25:BGX27 BQT25:BQT27 CAP25:CAP27 CKL25:CKL27 CUH25:CUH27 DED25:DED27 DNZ25:DNZ27 DXV25:DXV27 EHR25:EHR27 ERN25:ERN27 FBJ25:FBJ27 FLF25:FLF27 FVB25:FVB27 GEX25:GEX27 GOT25:GOT27 GYP25:GYP27 HIL25:HIL27 HSH25:HSH27 ICD25:ICD27 ILZ25:ILZ27 IVV25:IVV27 JFR25:JFR27 JPN25:JPN27 JZJ25:JZJ27 KJF25:KJF27 KTB25:KTB27 LCX25:LCX27 LMT25:LMT27 LWP25:LWP27 MGL25:MGL27 MQH25:MQH27 NAD25:NAD27 NJZ25:NJZ27 NTV25:NTV27 ODR25:ODR27 ONN25:ONN27 OXJ25:OXJ27 PHF25:PHF27 PRB25:PRB27 QAX25:QAX27 QKT25:QKT27 QUP25:QUP27 REL25:REL27 ROH25:ROH27 RYD25:RYD27 SHZ25:SHZ27 SRV25:SRV27 TBR25:TBR27 TLN25:TLN27 TVJ25:TVJ27 UFF25:UFF27 UPB25:UPB27 UYX25:UYX27 VIT25:VIT27 VSP25:VSP27 WCL25:WCL27 WMH25:WMH27 WWD25:WWD27 V65561:V65563 JR65561:JR65563 TN65561:TN65563 ADJ65561:ADJ65563 ANF65561:ANF65563 AXB65561:AXB65563 BGX65561:BGX65563 BQT65561:BQT65563 CAP65561:CAP65563 CKL65561:CKL65563 CUH65561:CUH65563 DED65561:DED65563 DNZ65561:DNZ65563 DXV65561:DXV65563 EHR65561:EHR65563 ERN65561:ERN65563 FBJ65561:FBJ65563 FLF65561:FLF65563 FVB65561:FVB65563 GEX65561:GEX65563 GOT65561:GOT65563 GYP65561:GYP65563 HIL65561:HIL65563 HSH65561:HSH65563 ICD65561:ICD65563 ILZ65561:ILZ65563 IVV65561:IVV65563 JFR65561:JFR65563 JPN65561:JPN65563 JZJ65561:JZJ65563 KJF65561:KJF65563 KTB65561:KTB65563 LCX65561:LCX65563 LMT65561:LMT65563 LWP65561:LWP65563 MGL65561:MGL65563 MQH65561:MQH65563 NAD65561:NAD65563 NJZ65561:NJZ65563 NTV65561:NTV65563 ODR65561:ODR65563 ONN65561:ONN65563 OXJ65561:OXJ65563 PHF65561:PHF65563 PRB65561:PRB65563 QAX65561:QAX65563 QKT65561:QKT65563 QUP65561:QUP65563 REL65561:REL65563 ROH65561:ROH65563 RYD65561:RYD65563 SHZ65561:SHZ65563 SRV65561:SRV65563 TBR65561:TBR65563 TLN65561:TLN65563 TVJ65561:TVJ65563 UFF65561:UFF65563 UPB65561:UPB65563 UYX65561:UYX65563 VIT65561:VIT65563 VSP65561:VSP65563 WCL65561:WCL65563 WMH65561:WMH65563 WWD65561:WWD65563 V131097:V131099 JR131097:JR131099 TN131097:TN131099 ADJ131097:ADJ131099 ANF131097:ANF131099 AXB131097:AXB131099 BGX131097:BGX131099 BQT131097:BQT131099 CAP131097:CAP131099 CKL131097:CKL131099 CUH131097:CUH131099 DED131097:DED131099 DNZ131097:DNZ131099 DXV131097:DXV131099 EHR131097:EHR131099 ERN131097:ERN131099 FBJ131097:FBJ131099 FLF131097:FLF131099 FVB131097:FVB131099 GEX131097:GEX131099 GOT131097:GOT131099 GYP131097:GYP131099 HIL131097:HIL131099 HSH131097:HSH131099 ICD131097:ICD131099 ILZ131097:ILZ131099 IVV131097:IVV131099 JFR131097:JFR131099 JPN131097:JPN131099 JZJ131097:JZJ131099 KJF131097:KJF131099 KTB131097:KTB131099 LCX131097:LCX131099 LMT131097:LMT131099 LWP131097:LWP131099 MGL131097:MGL131099 MQH131097:MQH131099 NAD131097:NAD131099 NJZ131097:NJZ131099 NTV131097:NTV131099 ODR131097:ODR131099 ONN131097:ONN131099 OXJ131097:OXJ131099 PHF131097:PHF131099 PRB131097:PRB131099 QAX131097:QAX131099 QKT131097:QKT131099 QUP131097:QUP131099 REL131097:REL131099 ROH131097:ROH131099 RYD131097:RYD131099 SHZ131097:SHZ131099 SRV131097:SRV131099 TBR131097:TBR131099 TLN131097:TLN131099 TVJ131097:TVJ131099 UFF131097:UFF131099 UPB131097:UPB131099 UYX131097:UYX131099 VIT131097:VIT131099 VSP131097:VSP131099 WCL131097:WCL131099 WMH131097:WMH131099 WWD131097:WWD131099 V196633:V196635 JR196633:JR196635 TN196633:TN196635 ADJ196633:ADJ196635 ANF196633:ANF196635 AXB196633:AXB196635 BGX196633:BGX196635 BQT196633:BQT196635 CAP196633:CAP196635 CKL196633:CKL196635 CUH196633:CUH196635 DED196633:DED196635 DNZ196633:DNZ196635 DXV196633:DXV196635 EHR196633:EHR196635 ERN196633:ERN196635 FBJ196633:FBJ196635 FLF196633:FLF196635 FVB196633:FVB196635 GEX196633:GEX196635 GOT196633:GOT196635 GYP196633:GYP196635 HIL196633:HIL196635 HSH196633:HSH196635 ICD196633:ICD196635 ILZ196633:ILZ196635 IVV196633:IVV196635 JFR196633:JFR196635 JPN196633:JPN196635 JZJ196633:JZJ196635 KJF196633:KJF196635 KTB196633:KTB196635 LCX196633:LCX196635 LMT196633:LMT196635 LWP196633:LWP196635 MGL196633:MGL196635 MQH196633:MQH196635 NAD196633:NAD196635 NJZ196633:NJZ196635 NTV196633:NTV196635 ODR196633:ODR196635 ONN196633:ONN196635 OXJ196633:OXJ196635 PHF196633:PHF196635 PRB196633:PRB196635 QAX196633:QAX196635 QKT196633:QKT196635 QUP196633:QUP196635 REL196633:REL196635 ROH196633:ROH196635 RYD196633:RYD196635 SHZ196633:SHZ196635 SRV196633:SRV196635 TBR196633:TBR196635 TLN196633:TLN196635 TVJ196633:TVJ196635 UFF196633:UFF196635 UPB196633:UPB196635 UYX196633:UYX196635 VIT196633:VIT196635 VSP196633:VSP196635 WCL196633:WCL196635 WMH196633:WMH196635 WWD196633:WWD196635 V262169:V262171 JR262169:JR262171 TN262169:TN262171 ADJ262169:ADJ262171 ANF262169:ANF262171 AXB262169:AXB262171 BGX262169:BGX262171 BQT262169:BQT262171 CAP262169:CAP262171 CKL262169:CKL262171 CUH262169:CUH262171 DED262169:DED262171 DNZ262169:DNZ262171 DXV262169:DXV262171 EHR262169:EHR262171 ERN262169:ERN262171 FBJ262169:FBJ262171 FLF262169:FLF262171 FVB262169:FVB262171 GEX262169:GEX262171 GOT262169:GOT262171 GYP262169:GYP262171 HIL262169:HIL262171 HSH262169:HSH262171 ICD262169:ICD262171 ILZ262169:ILZ262171 IVV262169:IVV262171 JFR262169:JFR262171 JPN262169:JPN262171 JZJ262169:JZJ262171 KJF262169:KJF262171 KTB262169:KTB262171 LCX262169:LCX262171 LMT262169:LMT262171 LWP262169:LWP262171 MGL262169:MGL262171 MQH262169:MQH262171 NAD262169:NAD262171 NJZ262169:NJZ262171 NTV262169:NTV262171 ODR262169:ODR262171 ONN262169:ONN262171 OXJ262169:OXJ262171 PHF262169:PHF262171 PRB262169:PRB262171 QAX262169:QAX262171 QKT262169:QKT262171 QUP262169:QUP262171 REL262169:REL262171 ROH262169:ROH262171 RYD262169:RYD262171 SHZ262169:SHZ262171 SRV262169:SRV262171 TBR262169:TBR262171 TLN262169:TLN262171 TVJ262169:TVJ262171 UFF262169:UFF262171 UPB262169:UPB262171 UYX262169:UYX262171 VIT262169:VIT262171 VSP262169:VSP262171 WCL262169:WCL262171 WMH262169:WMH262171 WWD262169:WWD262171 V327705:V327707 JR327705:JR327707 TN327705:TN327707 ADJ327705:ADJ327707 ANF327705:ANF327707 AXB327705:AXB327707 BGX327705:BGX327707 BQT327705:BQT327707 CAP327705:CAP327707 CKL327705:CKL327707 CUH327705:CUH327707 DED327705:DED327707 DNZ327705:DNZ327707 DXV327705:DXV327707 EHR327705:EHR327707 ERN327705:ERN327707 FBJ327705:FBJ327707 FLF327705:FLF327707 FVB327705:FVB327707 GEX327705:GEX327707 GOT327705:GOT327707 GYP327705:GYP327707 HIL327705:HIL327707 HSH327705:HSH327707 ICD327705:ICD327707 ILZ327705:ILZ327707 IVV327705:IVV327707 JFR327705:JFR327707 JPN327705:JPN327707 JZJ327705:JZJ327707 KJF327705:KJF327707 KTB327705:KTB327707 LCX327705:LCX327707 LMT327705:LMT327707 LWP327705:LWP327707 MGL327705:MGL327707 MQH327705:MQH327707 NAD327705:NAD327707 NJZ327705:NJZ327707 NTV327705:NTV327707 ODR327705:ODR327707 ONN327705:ONN327707 OXJ327705:OXJ327707 PHF327705:PHF327707 PRB327705:PRB327707 QAX327705:QAX327707 QKT327705:QKT327707 QUP327705:QUP327707 REL327705:REL327707 ROH327705:ROH327707 RYD327705:RYD327707 SHZ327705:SHZ327707 SRV327705:SRV327707 TBR327705:TBR327707 TLN327705:TLN327707 TVJ327705:TVJ327707 UFF327705:UFF327707 UPB327705:UPB327707 UYX327705:UYX327707 VIT327705:VIT327707 VSP327705:VSP327707 WCL327705:WCL327707 WMH327705:WMH327707 WWD327705:WWD327707 V393241:V393243 JR393241:JR393243 TN393241:TN393243 ADJ393241:ADJ393243 ANF393241:ANF393243 AXB393241:AXB393243 BGX393241:BGX393243 BQT393241:BQT393243 CAP393241:CAP393243 CKL393241:CKL393243 CUH393241:CUH393243 DED393241:DED393243 DNZ393241:DNZ393243 DXV393241:DXV393243 EHR393241:EHR393243 ERN393241:ERN393243 FBJ393241:FBJ393243 FLF393241:FLF393243 FVB393241:FVB393243 GEX393241:GEX393243 GOT393241:GOT393243 GYP393241:GYP393243 HIL393241:HIL393243 HSH393241:HSH393243 ICD393241:ICD393243 ILZ393241:ILZ393243 IVV393241:IVV393243 JFR393241:JFR393243 JPN393241:JPN393243 JZJ393241:JZJ393243 KJF393241:KJF393243 KTB393241:KTB393243 LCX393241:LCX393243 LMT393241:LMT393243 LWP393241:LWP393243 MGL393241:MGL393243 MQH393241:MQH393243 NAD393241:NAD393243 NJZ393241:NJZ393243 NTV393241:NTV393243 ODR393241:ODR393243 ONN393241:ONN393243 OXJ393241:OXJ393243 PHF393241:PHF393243 PRB393241:PRB393243 QAX393241:QAX393243 QKT393241:QKT393243 QUP393241:QUP393243 REL393241:REL393243 ROH393241:ROH393243 RYD393241:RYD393243 SHZ393241:SHZ393243 SRV393241:SRV393243 TBR393241:TBR393243 TLN393241:TLN393243 TVJ393241:TVJ393243 UFF393241:UFF393243 UPB393241:UPB393243 UYX393241:UYX393243 VIT393241:VIT393243 VSP393241:VSP393243 WCL393241:WCL393243 WMH393241:WMH393243 WWD393241:WWD393243 V458777:V458779 JR458777:JR458779 TN458777:TN458779 ADJ458777:ADJ458779 ANF458777:ANF458779 AXB458777:AXB458779 BGX458777:BGX458779 BQT458777:BQT458779 CAP458777:CAP458779 CKL458777:CKL458779 CUH458777:CUH458779 DED458777:DED458779 DNZ458777:DNZ458779 DXV458777:DXV458779 EHR458777:EHR458779 ERN458777:ERN458779 FBJ458777:FBJ458779 FLF458777:FLF458779 FVB458777:FVB458779 GEX458777:GEX458779 GOT458777:GOT458779 GYP458777:GYP458779 HIL458777:HIL458779 HSH458777:HSH458779 ICD458777:ICD458779 ILZ458777:ILZ458779 IVV458777:IVV458779 JFR458777:JFR458779 JPN458777:JPN458779 JZJ458777:JZJ458779 KJF458777:KJF458779 KTB458777:KTB458779 LCX458777:LCX458779 LMT458777:LMT458779 LWP458777:LWP458779 MGL458777:MGL458779 MQH458777:MQH458779 NAD458777:NAD458779 NJZ458777:NJZ458779 NTV458777:NTV458779 ODR458777:ODR458779 ONN458777:ONN458779 OXJ458777:OXJ458779 PHF458777:PHF458779 PRB458777:PRB458779 QAX458777:QAX458779 QKT458777:QKT458779 QUP458777:QUP458779 REL458777:REL458779 ROH458777:ROH458779 RYD458777:RYD458779 SHZ458777:SHZ458779 SRV458777:SRV458779 TBR458777:TBR458779 TLN458777:TLN458779 TVJ458777:TVJ458779 UFF458777:UFF458779 UPB458777:UPB458779 UYX458777:UYX458779 VIT458777:VIT458779 VSP458777:VSP458779 WCL458777:WCL458779 WMH458777:WMH458779 WWD458777:WWD458779 V524313:V524315 JR524313:JR524315 TN524313:TN524315 ADJ524313:ADJ524315 ANF524313:ANF524315 AXB524313:AXB524315 BGX524313:BGX524315 BQT524313:BQT524315 CAP524313:CAP524315 CKL524313:CKL524315 CUH524313:CUH524315 DED524313:DED524315 DNZ524313:DNZ524315 DXV524313:DXV524315 EHR524313:EHR524315 ERN524313:ERN524315 FBJ524313:FBJ524315 FLF524313:FLF524315 FVB524313:FVB524315 GEX524313:GEX524315 GOT524313:GOT524315 GYP524313:GYP524315 HIL524313:HIL524315 HSH524313:HSH524315 ICD524313:ICD524315 ILZ524313:ILZ524315 IVV524313:IVV524315 JFR524313:JFR524315 JPN524313:JPN524315 JZJ524313:JZJ524315 KJF524313:KJF524315 KTB524313:KTB524315 LCX524313:LCX524315 LMT524313:LMT524315 LWP524313:LWP524315 MGL524313:MGL524315 MQH524313:MQH524315 NAD524313:NAD524315 NJZ524313:NJZ524315 NTV524313:NTV524315 ODR524313:ODR524315 ONN524313:ONN524315 OXJ524313:OXJ524315 PHF524313:PHF524315 PRB524313:PRB524315 QAX524313:QAX524315 QKT524313:QKT524315 QUP524313:QUP524315 REL524313:REL524315 ROH524313:ROH524315 RYD524313:RYD524315 SHZ524313:SHZ524315 SRV524313:SRV524315 TBR524313:TBR524315 TLN524313:TLN524315 TVJ524313:TVJ524315 UFF524313:UFF524315 UPB524313:UPB524315 UYX524313:UYX524315 VIT524313:VIT524315 VSP524313:VSP524315 WCL524313:WCL524315 WMH524313:WMH524315 WWD524313:WWD524315 V589849:V589851 JR589849:JR589851 TN589849:TN589851 ADJ589849:ADJ589851 ANF589849:ANF589851 AXB589849:AXB589851 BGX589849:BGX589851 BQT589849:BQT589851 CAP589849:CAP589851 CKL589849:CKL589851 CUH589849:CUH589851 DED589849:DED589851 DNZ589849:DNZ589851 DXV589849:DXV589851 EHR589849:EHR589851 ERN589849:ERN589851 FBJ589849:FBJ589851 FLF589849:FLF589851 FVB589849:FVB589851 GEX589849:GEX589851 GOT589849:GOT589851 GYP589849:GYP589851 HIL589849:HIL589851 HSH589849:HSH589851 ICD589849:ICD589851 ILZ589849:ILZ589851 IVV589849:IVV589851 JFR589849:JFR589851 JPN589849:JPN589851 JZJ589849:JZJ589851 KJF589849:KJF589851 KTB589849:KTB589851 LCX589849:LCX589851 LMT589849:LMT589851 LWP589849:LWP589851 MGL589849:MGL589851 MQH589849:MQH589851 NAD589849:NAD589851 NJZ589849:NJZ589851 NTV589849:NTV589851 ODR589849:ODR589851 ONN589849:ONN589851 OXJ589849:OXJ589851 PHF589849:PHF589851 PRB589849:PRB589851 QAX589849:QAX589851 QKT589849:QKT589851 QUP589849:QUP589851 REL589849:REL589851 ROH589849:ROH589851 RYD589849:RYD589851 SHZ589849:SHZ589851 SRV589849:SRV589851 TBR589849:TBR589851 TLN589849:TLN589851 TVJ589849:TVJ589851 UFF589849:UFF589851 UPB589849:UPB589851 UYX589849:UYX589851 VIT589849:VIT589851 VSP589849:VSP589851 WCL589849:WCL589851 WMH589849:WMH589851 WWD589849:WWD589851 V655385:V655387 JR655385:JR655387 TN655385:TN655387 ADJ655385:ADJ655387 ANF655385:ANF655387 AXB655385:AXB655387 BGX655385:BGX655387 BQT655385:BQT655387 CAP655385:CAP655387 CKL655385:CKL655387 CUH655385:CUH655387 DED655385:DED655387 DNZ655385:DNZ655387 DXV655385:DXV655387 EHR655385:EHR655387 ERN655385:ERN655387 FBJ655385:FBJ655387 FLF655385:FLF655387 FVB655385:FVB655387 GEX655385:GEX655387 GOT655385:GOT655387 GYP655385:GYP655387 HIL655385:HIL655387 HSH655385:HSH655387 ICD655385:ICD655387 ILZ655385:ILZ655387 IVV655385:IVV655387 JFR655385:JFR655387 JPN655385:JPN655387 JZJ655385:JZJ655387 KJF655385:KJF655387 KTB655385:KTB655387 LCX655385:LCX655387 LMT655385:LMT655387 LWP655385:LWP655387 MGL655385:MGL655387 MQH655385:MQH655387 NAD655385:NAD655387 NJZ655385:NJZ655387 NTV655385:NTV655387 ODR655385:ODR655387 ONN655385:ONN655387 OXJ655385:OXJ655387 PHF655385:PHF655387 PRB655385:PRB655387 QAX655385:QAX655387 QKT655385:QKT655387 QUP655385:QUP655387 REL655385:REL655387 ROH655385:ROH655387 RYD655385:RYD655387 SHZ655385:SHZ655387 SRV655385:SRV655387 TBR655385:TBR655387 TLN655385:TLN655387 TVJ655385:TVJ655387 UFF655385:UFF655387 UPB655385:UPB655387 UYX655385:UYX655387 VIT655385:VIT655387 VSP655385:VSP655387 WCL655385:WCL655387 WMH655385:WMH655387 WWD655385:WWD655387 V720921:V720923 JR720921:JR720923 TN720921:TN720923 ADJ720921:ADJ720923 ANF720921:ANF720923 AXB720921:AXB720923 BGX720921:BGX720923 BQT720921:BQT720923 CAP720921:CAP720923 CKL720921:CKL720923 CUH720921:CUH720923 DED720921:DED720923 DNZ720921:DNZ720923 DXV720921:DXV720923 EHR720921:EHR720923 ERN720921:ERN720923 FBJ720921:FBJ720923 FLF720921:FLF720923 FVB720921:FVB720923 GEX720921:GEX720923 GOT720921:GOT720923 GYP720921:GYP720923 HIL720921:HIL720923 HSH720921:HSH720923 ICD720921:ICD720923 ILZ720921:ILZ720923 IVV720921:IVV720923 JFR720921:JFR720923 JPN720921:JPN720923 JZJ720921:JZJ720923 KJF720921:KJF720923 KTB720921:KTB720923 LCX720921:LCX720923 LMT720921:LMT720923 LWP720921:LWP720923 MGL720921:MGL720923 MQH720921:MQH720923 NAD720921:NAD720923 NJZ720921:NJZ720923 NTV720921:NTV720923 ODR720921:ODR720923 ONN720921:ONN720923 OXJ720921:OXJ720923 PHF720921:PHF720923 PRB720921:PRB720923 QAX720921:QAX720923 QKT720921:QKT720923 QUP720921:QUP720923 REL720921:REL720923 ROH720921:ROH720923 RYD720921:RYD720923 SHZ720921:SHZ720923 SRV720921:SRV720923 TBR720921:TBR720923 TLN720921:TLN720923 TVJ720921:TVJ720923 UFF720921:UFF720923 UPB720921:UPB720923 UYX720921:UYX720923 VIT720921:VIT720923 VSP720921:VSP720923 WCL720921:WCL720923 WMH720921:WMH720923 WWD720921:WWD720923 V786457:V786459 JR786457:JR786459 TN786457:TN786459 ADJ786457:ADJ786459 ANF786457:ANF786459 AXB786457:AXB786459 BGX786457:BGX786459 BQT786457:BQT786459 CAP786457:CAP786459 CKL786457:CKL786459 CUH786457:CUH786459 DED786457:DED786459 DNZ786457:DNZ786459 DXV786457:DXV786459 EHR786457:EHR786459 ERN786457:ERN786459 FBJ786457:FBJ786459 FLF786457:FLF786459 FVB786457:FVB786459 GEX786457:GEX786459 GOT786457:GOT786459 GYP786457:GYP786459 HIL786457:HIL786459 HSH786457:HSH786459 ICD786457:ICD786459 ILZ786457:ILZ786459 IVV786457:IVV786459 JFR786457:JFR786459 JPN786457:JPN786459 JZJ786457:JZJ786459 KJF786457:KJF786459 KTB786457:KTB786459 LCX786457:LCX786459 LMT786457:LMT786459 LWP786457:LWP786459 MGL786457:MGL786459 MQH786457:MQH786459 NAD786457:NAD786459 NJZ786457:NJZ786459 NTV786457:NTV786459 ODR786457:ODR786459 ONN786457:ONN786459 OXJ786457:OXJ786459 PHF786457:PHF786459 PRB786457:PRB786459 QAX786457:QAX786459 QKT786457:QKT786459 QUP786457:QUP786459 REL786457:REL786459 ROH786457:ROH786459 RYD786457:RYD786459 SHZ786457:SHZ786459 SRV786457:SRV786459 TBR786457:TBR786459 TLN786457:TLN786459 TVJ786457:TVJ786459 UFF786457:UFF786459 UPB786457:UPB786459 UYX786457:UYX786459 VIT786457:VIT786459 VSP786457:VSP786459 WCL786457:WCL786459 WMH786457:WMH786459 WWD786457:WWD786459 V851993:V851995 JR851993:JR851995 TN851993:TN851995 ADJ851993:ADJ851995 ANF851993:ANF851995 AXB851993:AXB851995 BGX851993:BGX851995 BQT851993:BQT851995 CAP851993:CAP851995 CKL851993:CKL851995 CUH851993:CUH851995 DED851993:DED851995 DNZ851993:DNZ851995 DXV851993:DXV851995 EHR851993:EHR851995 ERN851993:ERN851995 FBJ851993:FBJ851995 FLF851993:FLF851995 FVB851993:FVB851995 GEX851993:GEX851995 GOT851993:GOT851995 GYP851993:GYP851995 HIL851993:HIL851995 HSH851993:HSH851995 ICD851993:ICD851995 ILZ851993:ILZ851995 IVV851993:IVV851995 JFR851993:JFR851995 JPN851993:JPN851995 JZJ851993:JZJ851995 KJF851993:KJF851995 KTB851993:KTB851995 LCX851993:LCX851995 LMT851993:LMT851995 LWP851993:LWP851995 MGL851993:MGL851995 MQH851993:MQH851995 NAD851993:NAD851995 NJZ851993:NJZ851995 NTV851993:NTV851995 ODR851993:ODR851995 ONN851993:ONN851995 OXJ851993:OXJ851995 PHF851993:PHF851995 PRB851993:PRB851995 QAX851993:QAX851995 QKT851993:QKT851995 QUP851993:QUP851995 REL851993:REL851995 ROH851993:ROH851995 RYD851993:RYD851995 SHZ851993:SHZ851995 SRV851993:SRV851995 TBR851993:TBR851995 TLN851993:TLN851995 TVJ851993:TVJ851995 UFF851993:UFF851995 UPB851993:UPB851995 UYX851993:UYX851995 VIT851993:VIT851995 VSP851993:VSP851995 WCL851993:WCL851995 WMH851993:WMH851995 WWD851993:WWD851995 V917529:V917531 JR917529:JR917531 TN917529:TN917531 ADJ917529:ADJ917531 ANF917529:ANF917531 AXB917529:AXB917531 BGX917529:BGX917531 BQT917529:BQT917531 CAP917529:CAP917531 CKL917529:CKL917531 CUH917529:CUH917531 DED917529:DED917531 DNZ917529:DNZ917531 DXV917529:DXV917531 EHR917529:EHR917531 ERN917529:ERN917531 FBJ917529:FBJ917531 FLF917529:FLF917531 FVB917529:FVB917531 GEX917529:GEX917531 GOT917529:GOT917531 GYP917529:GYP917531 HIL917529:HIL917531 HSH917529:HSH917531 ICD917529:ICD917531 ILZ917529:ILZ917531 IVV917529:IVV917531 JFR917529:JFR917531 JPN917529:JPN917531 JZJ917529:JZJ917531 KJF917529:KJF917531 KTB917529:KTB917531 LCX917529:LCX917531 LMT917529:LMT917531 LWP917529:LWP917531 MGL917529:MGL917531 MQH917529:MQH917531 NAD917529:NAD917531 NJZ917529:NJZ917531 NTV917529:NTV917531 ODR917529:ODR917531 ONN917529:ONN917531 OXJ917529:OXJ917531 PHF917529:PHF917531 PRB917529:PRB917531 QAX917529:QAX917531 QKT917529:QKT917531 QUP917529:QUP917531 REL917529:REL917531 ROH917529:ROH917531 RYD917529:RYD917531 SHZ917529:SHZ917531 SRV917529:SRV917531 TBR917529:TBR917531 TLN917529:TLN917531 TVJ917529:TVJ917531 UFF917529:UFF917531 UPB917529:UPB917531 UYX917529:UYX917531 VIT917529:VIT917531 VSP917529:VSP917531 WCL917529:WCL917531 WMH917529:WMH917531 WWD917529:WWD917531 V983065:V983067 JR983065:JR983067 TN983065:TN983067 ADJ983065:ADJ983067 ANF983065:ANF983067 AXB983065:AXB983067 BGX983065:BGX983067 BQT983065:BQT983067 CAP983065:CAP983067 CKL983065:CKL983067 CUH983065:CUH983067 DED983065:DED983067 DNZ983065:DNZ983067 DXV983065:DXV983067 EHR983065:EHR983067 ERN983065:ERN983067 FBJ983065:FBJ983067 FLF983065:FLF983067 FVB983065:FVB983067 GEX983065:GEX983067 GOT983065:GOT983067 GYP983065:GYP983067 HIL983065:HIL983067 HSH983065:HSH983067 ICD983065:ICD983067 ILZ983065:ILZ983067 IVV983065:IVV983067 JFR983065:JFR983067 JPN983065:JPN983067 JZJ983065:JZJ983067 KJF983065:KJF983067 KTB983065:KTB983067 LCX983065:LCX983067 LMT983065:LMT983067 LWP983065:LWP983067 MGL983065:MGL983067 MQH983065:MQH983067 NAD983065:NAD983067 NJZ983065:NJZ983067 NTV983065:NTV983067 ODR983065:ODR983067 ONN983065:ONN983067 OXJ983065:OXJ983067 PHF983065:PHF983067 PRB983065:PRB983067 QAX983065:QAX983067 QKT983065:QKT983067 QUP983065:QUP983067 REL983065:REL983067 ROH983065:ROH983067 RYD983065:RYD983067 SHZ983065:SHZ983067 SRV983065:SRV983067 TBR983065:TBR983067 TLN983065:TLN983067 TVJ983065:TVJ983067 UFF983065:UFF983067 UPB983065:UPB983067 UYX983065:UYX983067 VIT983065:VIT983067 VSP983065:VSP983067 WCL983065:WCL983067 WMH983065:WMH983067 WWD983065:WWD983067 X25:X27 JT25:JT27 TP25:TP27 ADL25:ADL27 ANH25:ANH27 AXD25:AXD27 BGZ25:BGZ27 BQV25:BQV27 CAR25:CAR27 CKN25:CKN27 CUJ25:CUJ27 DEF25:DEF27 DOB25:DOB27 DXX25:DXX27 EHT25:EHT27 ERP25:ERP27 FBL25:FBL27 FLH25:FLH27 FVD25:FVD27 GEZ25:GEZ27 GOV25:GOV27 GYR25:GYR27 HIN25:HIN27 HSJ25:HSJ27 ICF25:ICF27 IMB25:IMB27 IVX25:IVX27 JFT25:JFT27 JPP25:JPP27 JZL25:JZL27 KJH25:KJH27 KTD25:KTD27 LCZ25:LCZ27 LMV25:LMV27 LWR25:LWR27 MGN25:MGN27 MQJ25:MQJ27 NAF25:NAF27 NKB25:NKB27 NTX25:NTX27 ODT25:ODT27 ONP25:ONP27 OXL25:OXL27 PHH25:PHH27 PRD25:PRD27 QAZ25:QAZ27 QKV25:QKV27 QUR25:QUR27 REN25:REN27 ROJ25:ROJ27 RYF25:RYF27 SIB25:SIB27 SRX25:SRX27 TBT25:TBT27 TLP25:TLP27 TVL25:TVL27 UFH25:UFH27 UPD25:UPD27 UYZ25:UYZ27 VIV25:VIV27 VSR25:VSR27 WCN25:WCN27 WMJ25:WMJ27 WWF25:WWF27 X65561:X65563 JT65561:JT65563 TP65561:TP65563 ADL65561:ADL65563 ANH65561:ANH65563 AXD65561:AXD65563 BGZ65561:BGZ65563 BQV65561:BQV65563 CAR65561:CAR65563 CKN65561:CKN65563 CUJ65561:CUJ65563 DEF65561:DEF65563 DOB65561:DOB65563 DXX65561:DXX65563 EHT65561:EHT65563 ERP65561:ERP65563 FBL65561:FBL65563 FLH65561:FLH65563 FVD65561:FVD65563 GEZ65561:GEZ65563 GOV65561:GOV65563 GYR65561:GYR65563 HIN65561:HIN65563 HSJ65561:HSJ65563 ICF65561:ICF65563 IMB65561:IMB65563 IVX65561:IVX65563 JFT65561:JFT65563 JPP65561:JPP65563 JZL65561:JZL65563 KJH65561:KJH65563 KTD65561:KTD65563 LCZ65561:LCZ65563 LMV65561:LMV65563 LWR65561:LWR65563 MGN65561:MGN65563 MQJ65561:MQJ65563 NAF65561:NAF65563 NKB65561:NKB65563 NTX65561:NTX65563 ODT65561:ODT65563 ONP65561:ONP65563 OXL65561:OXL65563 PHH65561:PHH65563 PRD65561:PRD65563 QAZ65561:QAZ65563 QKV65561:QKV65563 QUR65561:QUR65563 REN65561:REN65563 ROJ65561:ROJ65563 RYF65561:RYF65563 SIB65561:SIB65563 SRX65561:SRX65563 TBT65561:TBT65563 TLP65561:TLP65563 TVL65561:TVL65563 UFH65561:UFH65563 UPD65561:UPD65563 UYZ65561:UYZ65563 VIV65561:VIV65563 VSR65561:VSR65563 WCN65561:WCN65563 WMJ65561:WMJ65563 WWF65561:WWF65563 X131097:X131099 JT131097:JT131099 TP131097:TP131099 ADL131097:ADL131099 ANH131097:ANH131099 AXD131097:AXD131099 BGZ131097:BGZ131099 BQV131097:BQV131099 CAR131097:CAR131099 CKN131097:CKN131099 CUJ131097:CUJ131099 DEF131097:DEF131099 DOB131097:DOB131099 DXX131097:DXX131099 EHT131097:EHT131099 ERP131097:ERP131099 FBL131097:FBL131099 FLH131097:FLH131099 FVD131097:FVD131099 GEZ131097:GEZ131099 GOV131097:GOV131099 GYR131097:GYR131099 HIN131097:HIN131099 HSJ131097:HSJ131099 ICF131097:ICF131099 IMB131097:IMB131099 IVX131097:IVX131099 JFT131097:JFT131099 JPP131097:JPP131099 JZL131097:JZL131099 KJH131097:KJH131099 KTD131097:KTD131099 LCZ131097:LCZ131099 LMV131097:LMV131099 LWR131097:LWR131099 MGN131097:MGN131099 MQJ131097:MQJ131099 NAF131097:NAF131099 NKB131097:NKB131099 NTX131097:NTX131099 ODT131097:ODT131099 ONP131097:ONP131099 OXL131097:OXL131099 PHH131097:PHH131099 PRD131097:PRD131099 QAZ131097:QAZ131099 QKV131097:QKV131099 QUR131097:QUR131099 REN131097:REN131099 ROJ131097:ROJ131099 RYF131097:RYF131099 SIB131097:SIB131099 SRX131097:SRX131099 TBT131097:TBT131099 TLP131097:TLP131099 TVL131097:TVL131099 UFH131097:UFH131099 UPD131097:UPD131099 UYZ131097:UYZ131099 VIV131097:VIV131099 VSR131097:VSR131099 WCN131097:WCN131099 WMJ131097:WMJ131099 WWF131097:WWF131099 X196633:X196635 JT196633:JT196635 TP196633:TP196635 ADL196633:ADL196635 ANH196633:ANH196635 AXD196633:AXD196635 BGZ196633:BGZ196635 BQV196633:BQV196635 CAR196633:CAR196635 CKN196633:CKN196635 CUJ196633:CUJ196635 DEF196633:DEF196635 DOB196633:DOB196635 DXX196633:DXX196635 EHT196633:EHT196635 ERP196633:ERP196635 FBL196633:FBL196635 FLH196633:FLH196635 FVD196633:FVD196635 GEZ196633:GEZ196635 GOV196633:GOV196635 GYR196633:GYR196635 HIN196633:HIN196635 HSJ196633:HSJ196635 ICF196633:ICF196635 IMB196633:IMB196635 IVX196633:IVX196635 JFT196633:JFT196635 JPP196633:JPP196635 JZL196633:JZL196635 KJH196633:KJH196635 KTD196633:KTD196635 LCZ196633:LCZ196635 LMV196633:LMV196635 LWR196633:LWR196635 MGN196633:MGN196635 MQJ196633:MQJ196635 NAF196633:NAF196635 NKB196633:NKB196635 NTX196633:NTX196635 ODT196633:ODT196635 ONP196633:ONP196635 OXL196633:OXL196635 PHH196633:PHH196635 PRD196633:PRD196635 QAZ196633:QAZ196635 QKV196633:QKV196635 QUR196633:QUR196635 REN196633:REN196635 ROJ196633:ROJ196635 RYF196633:RYF196635 SIB196633:SIB196635 SRX196633:SRX196635 TBT196633:TBT196635 TLP196633:TLP196635 TVL196633:TVL196635 UFH196633:UFH196635 UPD196633:UPD196635 UYZ196633:UYZ196635 VIV196633:VIV196635 VSR196633:VSR196635 WCN196633:WCN196635 WMJ196633:WMJ196635 WWF196633:WWF196635 X262169:X262171 JT262169:JT262171 TP262169:TP262171 ADL262169:ADL262171 ANH262169:ANH262171 AXD262169:AXD262171 BGZ262169:BGZ262171 BQV262169:BQV262171 CAR262169:CAR262171 CKN262169:CKN262171 CUJ262169:CUJ262171 DEF262169:DEF262171 DOB262169:DOB262171 DXX262169:DXX262171 EHT262169:EHT262171 ERP262169:ERP262171 FBL262169:FBL262171 FLH262169:FLH262171 FVD262169:FVD262171 GEZ262169:GEZ262171 GOV262169:GOV262171 GYR262169:GYR262171 HIN262169:HIN262171 HSJ262169:HSJ262171 ICF262169:ICF262171 IMB262169:IMB262171 IVX262169:IVX262171 JFT262169:JFT262171 JPP262169:JPP262171 JZL262169:JZL262171 KJH262169:KJH262171 KTD262169:KTD262171 LCZ262169:LCZ262171 LMV262169:LMV262171 LWR262169:LWR262171 MGN262169:MGN262171 MQJ262169:MQJ262171 NAF262169:NAF262171 NKB262169:NKB262171 NTX262169:NTX262171 ODT262169:ODT262171 ONP262169:ONP262171 OXL262169:OXL262171 PHH262169:PHH262171 PRD262169:PRD262171 QAZ262169:QAZ262171 QKV262169:QKV262171 QUR262169:QUR262171 REN262169:REN262171 ROJ262169:ROJ262171 RYF262169:RYF262171 SIB262169:SIB262171 SRX262169:SRX262171 TBT262169:TBT262171 TLP262169:TLP262171 TVL262169:TVL262171 UFH262169:UFH262171 UPD262169:UPD262171 UYZ262169:UYZ262171 VIV262169:VIV262171 VSR262169:VSR262171 WCN262169:WCN262171 WMJ262169:WMJ262171 WWF262169:WWF262171 X327705:X327707 JT327705:JT327707 TP327705:TP327707 ADL327705:ADL327707 ANH327705:ANH327707 AXD327705:AXD327707 BGZ327705:BGZ327707 BQV327705:BQV327707 CAR327705:CAR327707 CKN327705:CKN327707 CUJ327705:CUJ327707 DEF327705:DEF327707 DOB327705:DOB327707 DXX327705:DXX327707 EHT327705:EHT327707 ERP327705:ERP327707 FBL327705:FBL327707 FLH327705:FLH327707 FVD327705:FVD327707 GEZ327705:GEZ327707 GOV327705:GOV327707 GYR327705:GYR327707 HIN327705:HIN327707 HSJ327705:HSJ327707 ICF327705:ICF327707 IMB327705:IMB327707 IVX327705:IVX327707 JFT327705:JFT327707 JPP327705:JPP327707 JZL327705:JZL327707 KJH327705:KJH327707 KTD327705:KTD327707 LCZ327705:LCZ327707 LMV327705:LMV327707 LWR327705:LWR327707 MGN327705:MGN327707 MQJ327705:MQJ327707 NAF327705:NAF327707 NKB327705:NKB327707 NTX327705:NTX327707 ODT327705:ODT327707 ONP327705:ONP327707 OXL327705:OXL327707 PHH327705:PHH327707 PRD327705:PRD327707 QAZ327705:QAZ327707 QKV327705:QKV327707 QUR327705:QUR327707 REN327705:REN327707 ROJ327705:ROJ327707 RYF327705:RYF327707 SIB327705:SIB327707 SRX327705:SRX327707 TBT327705:TBT327707 TLP327705:TLP327707 TVL327705:TVL327707 UFH327705:UFH327707 UPD327705:UPD327707 UYZ327705:UYZ327707 VIV327705:VIV327707 VSR327705:VSR327707 WCN327705:WCN327707 WMJ327705:WMJ327707 WWF327705:WWF327707 X393241:X393243 JT393241:JT393243 TP393241:TP393243 ADL393241:ADL393243 ANH393241:ANH393243 AXD393241:AXD393243 BGZ393241:BGZ393243 BQV393241:BQV393243 CAR393241:CAR393243 CKN393241:CKN393243 CUJ393241:CUJ393243 DEF393241:DEF393243 DOB393241:DOB393243 DXX393241:DXX393243 EHT393241:EHT393243 ERP393241:ERP393243 FBL393241:FBL393243 FLH393241:FLH393243 FVD393241:FVD393243 GEZ393241:GEZ393243 GOV393241:GOV393243 GYR393241:GYR393243 HIN393241:HIN393243 HSJ393241:HSJ393243 ICF393241:ICF393243 IMB393241:IMB393243 IVX393241:IVX393243 JFT393241:JFT393243 JPP393241:JPP393243 JZL393241:JZL393243 KJH393241:KJH393243 KTD393241:KTD393243 LCZ393241:LCZ393243 LMV393241:LMV393243 LWR393241:LWR393243 MGN393241:MGN393243 MQJ393241:MQJ393243 NAF393241:NAF393243 NKB393241:NKB393243 NTX393241:NTX393243 ODT393241:ODT393243 ONP393241:ONP393243 OXL393241:OXL393243 PHH393241:PHH393243 PRD393241:PRD393243 QAZ393241:QAZ393243 QKV393241:QKV393243 QUR393241:QUR393243 REN393241:REN393243 ROJ393241:ROJ393243 RYF393241:RYF393243 SIB393241:SIB393243 SRX393241:SRX393243 TBT393241:TBT393243 TLP393241:TLP393243 TVL393241:TVL393243 UFH393241:UFH393243 UPD393241:UPD393243 UYZ393241:UYZ393243 VIV393241:VIV393243 VSR393241:VSR393243 WCN393241:WCN393243 WMJ393241:WMJ393243 WWF393241:WWF393243 X458777:X458779 JT458777:JT458779 TP458777:TP458779 ADL458777:ADL458779 ANH458777:ANH458779 AXD458777:AXD458779 BGZ458777:BGZ458779 BQV458777:BQV458779 CAR458777:CAR458779 CKN458777:CKN458779 CUJ458777:CUJ458779 DEF458777:DEF458779 DOB458777:DOB458779 DXX458777:DXX458779 EHT458777:EHT458779 ERP458777:ERP458779 FBL458777:FBL458779 FLH458777:FLH458779 FVD458777:FVD458779 GEZ458777:GEZ458779 GOV458777:GOV458779 GYR458777:GYR458779 HIN458777:HIN458779 HSJ458777:HSJ458779 ICF458777:ICF458779 IMB458777:IMB458779 IVX458777:IVX458779 JFT458777:JFT458779 JPP458777:JPP458779 JZL458777:JZL458779 KJH458777:KJH458779 KTD458777:KTD458779 LCZ458777:LCZ458779 LMV458777:LMV458779 LWR458777:LWR458779 MGN458777:MGN458779 MQJ458777:MQJ458779 NAF458777:NAF458779 NKB458777:NKB458779 NTX458777:NTX458779 ODT458777:ODT458779 ONP458777:ONP458779 OXL458777:OXL458779 PHH458777:PHH458779 PRD458777:PRD458779 QAZ458777:QAZ458779 QKV458777:QKV458779 QUR458777:QUR458779 REN458777:REN458779 ROJ458777:ROJ458779 RYF458777:RYF458779 SIB458777:SIB458779 SRX458777:SRX458779 TBT458777:TBT458779 TLP458777:TLP458779 TVL458777:TVL458779 UFH458777:UFH458779 UPD458777:UPD458779 UYZ458777:UYZ458779 VIV458777:VIV458779 VSR458777:VSR458779 WCN458777:WCN458779 WMJ458777:WMJ458779 WWF458777:WWF458779 X524313:X524315 JT524313:JT524315 TP524313:TP524315 ADL524313:ADL524315 ANH524313:ANH524315 AXD524313:AXD524315 BGZ524313:BGZ524315 BQV524313:BQV524315 CAR524313:CAR524315 CKN524313:CKN524315 CUJ524313:CUJ524315 DEF524313:DEF524315 DOB524313:DOB524315 DXX524313:DXX524315 EHT524313:EHT524315 ERP524313:ERP524315 FBL524313:FBL524315 FLH524313:FLH524315 FVD524313:FVD524315 GEZ524313:GEZ524315 GOV524313:GOV524315 GYR524313:GYR524315 HIN524313:HIN524315 HSJ524313:HSJ524315 ICF524313:ICF524315 IMB524313:IMB524315 IVX524313:IVX524315 JFT524313:JFT524315 JPP524313:JPP524315 JZL524313:JZL524315 KJH524313:KJH524315 KTD524313:KTD524315 LCZ524313:LCZ524315 LMV524313:LMV524315 LWR524313:LWR524315 MGN524313:MGN524315 MQJ524313:MQJ524315 NAF524313:NAF524315 NKB524313:NKB524315 NTX524313:NTX524315 ODT524313:ODT524315 ONP524313:ONP524315 OXL524313:OXL524315 PHH524313:PHH524315 PRD524313:PRD524315 QAZ524313:QAZ524315 QKV524313:QKV524315 QUR524313:QUR524315 REN524313:REN524315 ROJ524313:ROJ524315 RYF524313:RYF524315 SIB524313:SIB524315 SRX524313:SRX524315 TBT524313:TBT524315 TLP524313:TLP524315 TVL524313:TVL524315 UFH524313:UFH524315 UPD524313:UPD524315 UYZ524313:UYZ524315 VIV524313:VIV524315 VSR524313:VSR524315 WCN524313:WCN524315 WMJ524313:WMJ524315 WWF524313:WWF524315 X589849:X589851 JT589849:JT589851 TP589849:TP589851 ADL589849:ADL589851 ANH589849:ANH589851 AXD589849:AXD589851 BGZ589849:BGZ589851 BQV589849:BQV589851 CAR589849:CAR589851 CKN589849:CKN589851 CUJ589849:CUJ589851 DEF589849:DEF589851 DOB589849:DOB589851 DXX589849:DXX589851 EHT589849:EHT589851 ERP589849:ERP589851 FBL589849:FBL589851 FLH589849:FLH589851 FVD589849:FVD589851 GEZ589849:GEZ589851 GOV589849:GOV589851 GYR589849:GYR589851 HIN589849:HIN589851 HSJ589849:HSJ589851 ICF589849:ICF589851 IMB589849:IMB589851 IVX589849:IVX589851 JFT589849:JFT589851 JPP589849:JPP589851 JZL589849:JZL589851 KJH589849:KJH589851 KTD589849:KTD589851 LCZ589849:LCZ589851 LMV589849:LMV589851 LWR589849:LWR589851 MGN589849:MGN589851 MQJ589849:MQJ589851 NAF589849:NAF589851 NKB589849:NKB589851 NTX589849:NTX589851 ODT589849:ODT589851 ONP589849:ONP589851 OXL589849:OXL589851 PHH589849:PHH589851 PRD589849:PRD589851 QAZ589849:QAZ589851 QKV589849:QKV589851 QUR589849:QUR589851 REN589849:REN589851 ROJ589849:ROJ589851 RYF589849:RYF589851 SIB589849:SIB589851 SRX589849:SRX589851 TBT589849:TBT589851 TLP589849:TLP589851 TVL589849:TVL589851 UFH589849:UFH589851 UPD589849:UPD589851 UYZ589849:UYZ589851 VIV589849:VIV589851 VSR589849:VSR589851 WCN589849:WCN589851 WMJ589849:WMJ589851 WWF589849:WWF589851 X655385:X655387 JT655385:JT655387 TP655385:TP655387 ADL655385:ADL655387 ANH655385:ANH655387 AXD655385:AXD655387 BGZ655385:BGZ655387 BQV655385:BQV655387 CAR655385:CAR655387 CKN655385:CKN655387 CUJ655385:CUJ655387 DEF655385:DEF655387 DOB655385:DOB655387 DXX655385:DXX655387 EHT655385:EHT655387 ERP655385:ERP655387 FBL655385:FBL655387 FLH655385:FLH655387 FVD655385:FVD655387 GEZ655385:GEZ655387 GOV655385:GOV655387 GYR655385:GYR655387 HIN655385:HIN655387 HSJ655385:HSJ655387 ICF655385:ICF655387 IMB655385:IMB655387 IVX655385:IVX655387 JFT655385:JFT655387 JPP655385:JPP655387 JZL655385:JZL655387 KJH655385:KJH655387 KTD655385:KTD655387 LCZ655385:LCZ655387 LMV655385:LMV655387 LWR655385:LWR655387 MGN655385:MGN655387 MQJ655385:MQJ655387 NAF655385:NAF655387 NKB655385:NKB655387 NTX655385:NTX655387 ODT655385:ODT655387 ONP655385:ONP655387 OXL655385:OXL655387 PHH655385:PHH655387 PRD655385:PRD655387 QAZ655385:QAZ655387 QKV655385:QKV655387 QUR655385:QUR655387 REN655385:REN655387 ROJ655385:ROJ655387 RYF655385:RYF655387 SIB655385:SIB655387 SRX655385:SRX655387 TBT655385:TBT655387 TLP655385:TLP655387 TVL655385:TVL655387 UFH655385:UFH655387 UPD655385:UPD655387 UYZ655385:UYZ655387 VIV655385:VIV655387 VSR655385:VSR655387 WCN655385:WCN655387 WMJ655385:WMJ655387 WWF655385:WWF655387 X720921:X720923 JT720921:JT720923 TP720921:TP720923 ADL720921:ADL720923 ANH720921:ANH720923 AXD720921:AXD720923 BGZ720921:BGZ720923 BQV720921:BQV720923 CAR720921:CAR720923 CKN720921:CKN720923 CUJ720921:CUJ720923 DEF720921:DEF720923 DOB720921:DOB720923 DXX720921:DXX720923 EHT720921:EHT720923 ERP720921:ERP720923 FBL720921:FBL720923 FLH720921:FLH720923 FVD720921:FVD720923 GEZ720921:GEZ720923 GOV720921:GOV720923 GYR720921:GYR720923 HIN720921:HIN720923 HSJ720921:HSJ720923 ICF720921:ICF720923 IMB720921:IMB720923 IVX720921:IVX720923 JFT720921:JFT720923 JPP720921:JPP720923 JZL720921:JZL720923 KJH720921:KJH720923 KTD720921:KTD720923 LCZ720921:LCZ720923 LMV720921:LMV720923 LWR720921:LWR720923 MGN720921:MGN720923 MQJ720921:MQJ720923 NAF720921:NAF720923 NKB720921:NKB720923 NTX720921:NTX720923 ODT720921:ODT720923 ONP720921:ONP720923 OXL720921:OXL720923 PHH720921:PHH720923 PRD720921:PRD720923 QAZ720921:QAZ720923 QKV720921:QKV720923 QUR720921:QUR720923 REN720921:REN720923 ROJ720921:ROJ720923 RYF720921:RYF720923 SIB720921:SIB720923 SRX720921:SRX720923 TBT720921:TBT720923 TLP720921:TLP720923 TVL720921:TVL720923 UFH720921:UFH720923 UPD720921:UPD720923 UYZ720921:UYZ720923 VIV720921:VIV720923 VSR720921:VSR720923 WCN720921:WCN720923 WMJ720921:WMJ720923 WWF720921:WWF720923 X786457:X786459 JT786457:JT786459 TP786457:TP786459 ADL786457:ADL786459 ANH786457:ANH786459 AXD786457:AXD786459 BGZ786457:BGZ786459 BQV786457:BQV786459 CAR786457:CAR786459 CKN786457:CKN786459 CUJ786457:CUJ786459 DEF786457:DEF786459 DOB786457:DOB786459 DXX786457:DXX786459 EHT786457:EHT786459 ERP786457:ERP786459 FBL786457:FBL786459 FLH786457:FLH786459 FVD786457:FVD786459 GEZ786457:GEZ786459 GOV786457:GOV786459 GYR786457:GYR786459 HIN786457:HIN786459 HSJ786457:HSJ786459 ICF786457:ICF786459 IMB786457:IMB786459 IVX786457:IVX786459 JFT786457:JFT786459 JPP786457:JPP786459 JZL786457:JZL786459 KJH786457:KJH786459 KTD786457:KTD786459 LCZ786457:LCZ786459 LMV786457:LMV786459 LWR786457:LWR786459 MGN786457:MGN786459 MQJ786457:MQJ786459 NAF786457:NAF786459 NKB786457:NKB786459 NTX786457:NTX786459 ODT786457:ODT786459 ONP786457:ONP786459 OXL786457:OXL786459 PHH786457:PHH786459 PRD786457:PRD786459 QAZ786457:QAZ786459 QKV786457:QKV786459 QUR786457:QUR786459 REN786457:REN786459 ROJ786457:ROJ786459 RYF786457:RYF786459 SIB786457:SIB786459 SRX786457:SRX786459 TBT786457:TBT786459 TLP786457:TLP786459 TVL786457:TVL786459 UFH786457:UFH786459 UPD786457:UPD786459 UYZ786457:UYZ786459 VIV786457:VIV786459 VSR786457:VSR786459 WCN786457:WCN786459 WMJ786457:WMJ786459 WWF786457:WWF786459 X851993:X851995 JT851993:JT851995 TP851993:TP851995 ADL851993:ADL851995 ANH851993:ANH851995 AXD851993:AXD851995 BGZ851993:BGZ851995 BQV851993:BQV851995 CAR851993:CAR851995 CKN851993:CKN851995 CUJ851993:CUJ851995 DEF851993:DEF851995 DOB851993:DOB851995 DXX851993:DXX851995 EHT851993:EHT851995 ERP851993:ERP851995 FBL851993:FBL851995 FLH851993:FLH851995 FVD851993:FVD851995 GEZ851993:GEZ851995 GOV851993:GOV851995 GYR851993:GYR851995 HIN851993:HIN851995 HSJ851993:HSJ851995 ICF851993:ICF851995 IMB851993:IMB851995 IVX851993:IVX851995 JFT851993:JFT851995 JPP851993:JPP851995 JZL851993:JZL851995 KJH851993:KJH851995 KTD851993:KTD851995 LCZ851993:LCZ851995 LMV851993:LMV851995 LWR851993:LWR851995 MGN851993:MGN851995 MQJ851993:MQJ851995 NAF851993:NAF851995 NKB851993:NKB851995 NTX851993:NTX851995 ODT851993:ODT851995 ONP851993:ONP851995 OXL851993:OXL851995 PHH851993:PHH851995 PRD851993:PRD851995 QAZ851993:QAZ851995 QKV851993:QKV851995 QUR851993:QUR851995 REN851993:REN851995 ROJ851993:ROJ851995 RYF851993:RYF851995 SIB851993:SIB851995 SRX851993:SRX851995 TBT851993:TBT851995 TLP851993:TLP851995 TVL851993:TVL851995 UFH851993:UFH851995 UPD851993:UPD851995 UYZ851993:UYZ851995 VIV851993:VIV851995 VSR851993:VSR851995 WCN851993:WCN851995 WMJ851993:WMJ851995 WWF851993:WWF851995 X917529:X917531 JT917529:JT917531 TP917529:TP917531 ADL917529:ADL917531 ANH917529:ANH917531 AXD917529:AXD917531 BGZ917529:BGZ917531 BQV917529:BQV917531 CAR917529:CAR917531 CKN917529:CKN917531 CUJ917529:CUJ917531 DEF917529:DEF917531 DOB917529:DOB917531 DXX917529:DXX917531 EHT917529:EHT917531 ERP917529:ERP917531 FBL917529:FBL917531 FLH917529:FLH917531 FVD917529:FVD917531 GEZ917529:GEZ917531 GOV917529:GOV917531 GYR917529:GYR917531 HIN917529:HIN917531 HSJ917529:HSJ917531 ICF917529:ICF917531 IMB917529:IMB917531 IVX917529:IVX917531 JFT917529:JFT917531 JPP917529:JPP917531 JZL917529:JZL917531 KJH917529:KJH917531 KTD917529:KTD917531 LCZ917529:LCZ917531 LMV917529:LMV917531 LWR917529:LWR917531 MGN917529:MGN917531 MQJ917529:MQJ917531 NAF917529:NAF917531 NKB917529:NKB917531 NTX917529:NTX917531 ODT917529:ODT917531 ONP917529:ONP917531 OXL917529:OXL917531 PHH917529:PHH917531 PRD917529:PRD917531 QAZ917529:QAZ917531 QKV917529:QKV917531 QUR917529:QUR917531 REN917529:REN917531 ROJ917529:ROJ917531 RYF917529:RYF917531 SIB917529:SIB917531 SRX917529:SRX917531 TBT917529:TBT917531 TLP917529:TLP917531 TVL917529:TVL917531 UFH917529:UFH917531 UPD917529:UPD917531 UYZ917529:UYZ917531 VIV917529:VIV917531 VSR917529:VSR917531 WCN917529:WCN917531 WMJ917529:WMJ917531 WWF917529:WWF917531 X983065:X983067 JT983065:JT983067 TP983065:TP983067 ADL983065:ADL983067 ANH983065:ANH983067 AXD983065:AXD983067 BGZ983065:BGZ983067 BQV983065:BQV983067 CAR983065:CAR983067 CKN983065:CKN983067 CUJ983065:CUJ983067 DEF983065:DEF983067 DOB983065:DOB983067 DXX983065:DXX983067 EHT983065:EHT983067 ERP983065:ERP983067 FBL983065:FBL983067 FLH983065:FLH983067 FVD983065:FVD983067 GEZ983065:GEZ983067 GOV983065:GOV983067 GYR983065:GYR983067 HIN983065:HIN983067 HSJ983065:HSJ983067 ICF983065:ICF983067 IMB983065:IMB983067 IVX983065:IVX983067 JFT983065:JFT983067 JPP983065:JPP983067 JZL983065:JZL983067 KJH983065:KJH983067 KTD983065:KTD983067 LCZ983065:LCZ983067 LMV983065:LMV983067 LWR983065:LWR983067 MGN983065:MGN983067 MQJ983065:MQJ983067 NAF983065:NAF983067 NKB983065:NKB983067 NTX983065:NTX983067 ODT983065:ODT983067 ONP983065:ONP983067 OXL983065:OXL983067 PHH983065:PHH983067 PRD983065:PRD983067 QAZ983065:QAZ983067 QKV983065:QKV983067 QUR983065:QUR983067 REN983065:REN983067 ROJ983065:ROJ983067 RYF983065:RYF983067 SIB983065:SIB983067 SRX983065:SRX983067 TBT983065:TBT983067 TLP983065:TLP983067 TVL983065:TVL983067 UFH983065:UFH983067 UPD983065:UPD983067 UYZ983065:UYZ983067 VIV983065:VIV983067 VSR983065:VSR983067 WCN983065:WCN983067 WMJ983065:WMJ983067 WWF983065:WWF983067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187" zoomScale="55" zoomScaleNormal="70" zoomScaleSheetLayoutView="55" workbookViewId="0">
      <selection activeCell="AK328" sqref="AK328"/>
    </sheetView>
  </sheetViews>
  <sheetFormatPr defaultColWidth="4.875" defaultRowHeight="20.25" customHeight="1" x14ac:dyDescent="0.15"/>
  <cols>
    <col min="1" max="1" width="1.75" style="232" customWidth="1"/>
    <col min="2" max="5" width="6.375" style="232" customWidth="1"/>
    <col min="6" max="6" width="18.375" style="232" hidden="1" customWidth="1"/>
    <col min="7" max="58" width="6.25" style="232" customWidth="1"/>
    <col min="59" max="16384" width="4.875" style="232"/>
  </cols>
  <sheetData>
    <row r="1" spans="2:64" s="168" customFormat="1" ht="20.25" customHeight="1" x14ac:dyDescent="0.15">
      <c r="C1" s="169" t="s">
        <v>211</v>
      </c>
      <c r="D1" s="169"/>
      <c r="E1" s="169"/>
      <c r="F1" s="169"/>
      <c r="G1" s="169"/>
      <c r="H1" s="170" t="s">
        <v>212</v>
      </c>
      <c r="J1" s="170"/>
      <c r="L1" s="169"/>
      <c r="M1" s="169"/>
      <c r="N1" s="169"/>
      <c r="O1" s="169"/>
      <c r="P1" s="169"/>
      <c r="Q1" s="169"/>
      <c r="R1" s="169"/>
      <c r="AM1" s="171"/>
      <c r="AN1" s="172"/>
      <c r="AO1" s="172" t="s">
        <v>213</v>
      </c>
      <c r="AP1" s="834" t="s">
        <v>214</v>
      </c>
      <c r="AQ1" s="835"/>
      <c r="AR1" s="835"/>
      <c r="AS1" s="835"/>
      <c r="AT1" s="835"/>
      <c r="AU1" s="835"/>
      <c r="AV1" s="835"/>
      <c r="AW1" s="835"/>
      <c r="AX1" s="835"/>
      <c r="AY1" s="835"/>
      <c r="AZ1" s="835"/>
      <c r="BA1" s="835"/>
      <c r="BB1" s="835"/>
      <c r="BC1" s="835"/>
      <c r="BD1" s="835"/>
      <c r="BE1" s="835"/>
      <c r="BF1" s="172" t="s">
        <v>215</v>
      </c>
    </row>
    <row r="2" spans="2:64" s="168" customFormat="1" ht="20.25" customHeight="1" x14ac:dyDescent="0.15">
      <c r="C2" s="169"/>
      <c r="D2" s="169"/>
      <c r="E2" s="169"/>
      <c r="F2" s="169"/>
      <c r="G2" s="169"/>
      <c r="J2" s="170"/>
      <c r="L2" s="169"/>
      <c r="M2" s="169"/>
      <c r="N2" s="169"/>
      <c r="O2" s="169"/>
      <c r="P2" s="169"/>
      <c r="Q2" s="169"/>
      <c r="R2" s="169"/>
      <c r="Y2" s="173" t="s">
        <v>216</v>
      </c>
      <c r="Z2" s="836"/>
      <c r="AA2" s="836"/>
      <c r="AB2" s="173" t="s">
        <v>217</v>
      </c>
      <c r="AC2" s="837" t="str">
        <f>IF(Z2=0,"",YEAR(DATE(2018+Z2,1,1)))</f>
        <v/>
      </c>
      <c r="AD2" s="837"/>
      <c r="AE2" s="174" t="s">
        <v>218</v>
      </c>
      <c r="AF2" s="174" t="s">
        <v>219</v>
      </c>
      <c r="AG2" s="836"/>
      <c r="AH2" s="836"/>
      <c r="AI2" s="174" t="s">
        <v>220</v>
      </c>
      <c r="AM2" s="171"/>
      <c r="AN2" s="172"/>
      <c r="AO2" s="172" t="s">
        <v>221</v>
      </c>
      <c r="AP2" s="836"/>
      <c r="AQ2" s="836"/>
      <c r="AR2" s="836"/>
      <c r="AS2" s="836"/>
      <c r="AT2" s="836"/>
      <c r="AU2" s="836"/>
      <c r="AV2" s="836"/>
      <c r="AW2" s="836"/>
      <c r="AX2" s="836"/>
      <c r="AY2" s="836"/>
      <c r="AZ2" s="836"/>
      <c r="BA2" s="836"/>
      <c r="BB2" s="836"/>
      <c r="BC2" s="836"/>
      <c r="BD2" s="836"/>
      <c r="BE2" s="836"/>
      <c r="BF2" s="172" t="s">
        <v>215</v>
      </c>
    </row>
    <row r="3" spans="2:64" s="181" customFormat="1" ht="20.25" customHeight="1" x14ac:dyDescent="0.15">
      <c r="B3" s="175"/>
      <c r="C3" s="175"/>
      <c r="D3" s="175"/>
      <c r="E3" s="175"/>
      <c r="F3" s="175"/>
      <c r="G3" s="176"/>
      <c r="H3" s="175"/>
      <c r="I3" s="175"/>
      <c r="J3" s="176"/>
      <c r="K3" s="175"/>
      <c r="L3" s="177"/>
      <c r="M3" s="177"/>
      <c r="N3" s="177"/>
      <c r="O3" s="177"/>
      <c r="P3" s="177"/>
      <c r="Q3" s="177"/>
      <c r="R3" s="177"/>
      <c r="S3" s="175"/>
      <c r="T3" s="175"/>
      <c r="U3" s="175"/>
      <c r="V3" s="175"/>
      <c r="W3" s="175"/>
      <c r="X3" s="175"/>
      <c r="Y3" s="175"/>
      <c r="Z3" s="178"/>
      <c r="AA3" s="178"/>
      <c r="AB3" s="179"/>
      <c r="AC3" s="180"/>
      <c r="AD3" s="179"/>
      <c r="AE3" s="175"/>
      <c r="AF3" s="175"/>
      <c r="AG3" s="175"/>
      <c r="AH3" s="175"/>
      <c r="AI3" s="175"/>
      <c r="AJ3" s="175"/>
      <c r="AK3" s="175"/>
      <c r="AL3" s="175"/>
      <c r="AM3" s="175"/>
      <c r="AN3" s="175"/>
      <c r="AO3" s="175"/>
      <c r="AP3" s="175"/>
      <c r="AQ3" s="175"/>
      <c r="AR3" s="175"/>
      <c r="AS3" s="175"/>
      <c r="AT3" s="175"/>
      <c r="BA3" s="182" t="s">
        <v>222</v>
      </c>
      <c r="BB3" s="825"/>
      <c r="BC3" s="826"/>
      <c r="BD3" s="826"/>
      <c r="BE3" s="827"/>
      <c r="BF3" s="172"/>
    </row>
    <row r="4" spans="2:64" s="181" customFormat="1" ht="18.75" x14ac:dyDescent="0.15">
      <c r="B4" s="175"/>
      <c r="C4" s="175"/>
      <c r="D4" s="175"/>
      <c r="E4" s="175"/>
      <c r="F4" s="175"/>
      <c r="G4" s="176"/>
      <c r="H4" s="175"/>
      <c r="I4" s="175"/>
      <c r="J4" s="176"/>
      <c r="K4" s="175"/>
      <c r="L4" s="177"/>
      <c r="M4" s="177"/>
      <c r="N4" s="177"/>
      <c r="O4" s="177"/>
      <c r="P4" s="177"/>
      <c r="Q4" s="177"/>
      <c r="R4" s="177"/>
      <c r="S4" s="175"/>
      <c r="T4" s="175"/>
      <c r="U4" s="175"/>
      <c r="V4" s="175"/>
      <c r="W4" s="175"/>
      <c r="X4" s="175"/>
      <c r="Y4" s="175"/>
      <c r="Z4" s="183"/>
      <c r="AA4" s="183"/>
      <c r="AB4" s="175"/>
      <c r="AC4" s="175"/>
      <c r="AD4" s="175"/>
      <c r="AE4" s="175"/>
      <c r="AF4" s="175"/>
      <c r="AG4" s="184"/>
      <c r="AH4" s="184"/>
      <c r="AI4" s="184"/>
      <c r="AJ4" s="184"/>
      <c r="AK4" s="184"/>
      <c r="AL4" s="184"/>
      <c r="AM4" s="184"/>
      <c r="AN4" s="184"/>
      <c r="AO4" s="184"/>
      <c r="AP4" s="184"/>
      <c r="AQ4" s="184"/>
      <c r="AR4" s="184"/>
      <c r="AS4" s="184"/>
      <c r="AT4" s="184"/>
      <c r="AU4" s="168"/>
      <c r="AV4" s="168"/>
      <c r="AW4" s="168"/>
      <c r="AX4" s="168"/>
      <c r="AY4" s="168"/>
      <c r="AZ4" s="168"/>
      <c r="BA4" s="182" t="s">
        <v>223</v>
      </c>
      <c r="BB4" s="825"/>
      <c r="BC4" s="826"/>
      <c r="BD4" s="826"/>
      <c r="BE4" s="827"/>
      <c r="BF4" s="185"/>
    </row>
    <row r="5" spans="2:64" s="181" customFormat="1" ht="6.75" customHeight="1" x14ac:dyDescent="0.15">
      <c r="B5" s="175"/>
      <c r="C5" s="186"/>
      <c r="D5" s="186"/>
      <c r="E5" s="186"/>
      <c r="F5" s="186"/>
      <c r="G5" s="187"/>
      <c r="H5" s="186"/>
      <c r="I5" s="186"/>
      <c r="J5" s="187"/>
      <c r="K5" s="186"/>
      <c r="L5" s="188"/>
      <c r="M5" s="188"/>
      <c r="N5" s="188"/>
      <c r="O5" s="188"/>
      <c r="P5" s="188"/>
      <c r="Q5" s="188"/>
      <c r="R5" s="188"/>
      <c r="S5" s="186"/>
      <c r="T5" s="186"/>
      <c r="U5" s="186"/>
      <c r="V5" s="186"/>
      <c r="W5" s="186"/>
      <c r="X5" s="186"/>
      <c r="Y5" s="186"/>
      <c r="Z5" s="189"/>
      <c r="AA5" s="189"/>
      <c r="AB5" s="186"/>
      <c r="AC5" s="186"/>
      <c r="AD5" s="186"/>
      <c r="AE5" s="186"/>
      <c r="AF5" s="175"/>
      <c r="AG5" s="184"/>
      <c r="AH5" s="184"/>
      <c r="AI5" s="184"/>
      <c r="AJ5" s="184"/>
      <c r="AK5" s="184"/>
      <c r="AL5" s="184"/>
      <c r="AM5" s="184"/>
      <c r="AN5" s="184"/>
      <c r="AO5" s="184"/>
      <c r="AP5" s="184"/>
      <c r="AQ5" s="184"/>
      <c r="AR5" s="184"/>
      <c r="AS5" s="184"/>
      <c r="AT5" s="184"/>
      <c r="AU5" s="168"/>
      <c r="AV5" s="168"/>
      <c r="AW5" s="168"/>
      <c r="AX5" s="168"/>
      <c r="AY5" s="168"/>
      <c r="AZ5" s="168"/>
      <c r="BA5" s="168"/>
      <c r="BB5" s="168"/>
      <c r="BC5" s="168"/>
      <c r="BD5" s="168"/>
      <c r="BE5" s="185"/>
      <c r="BF5" s="185"/>
    </row>
    <row r="6" spans="2:64" s="181" customFormat="1" ht="20.25" customHeight="1" x14ac:dyDescent="0.15">
      <c r="B6" s="175"/>
      <c r="C6" s="186"/>
      <c r="D6" s="186"/>
      <c r="E6" s="186"/>
      <c r="F6" s="186"/>
      <c r="G6" s="187"/>
      <c r="H6" s="186"/>
      <c r="I6" s="186"/>
      <c r="J6" s="187"/>
      <c r="K6" s="186"/>
      <c r="L6" s="188"/>
      <c r="M6" s="188"/>
      <c r="N6" s="188"/>
      <c r="O6" s="188"/>
      <c r="P6" s="188"/>
      <c r="Q6" s="188"/>
      <c r="R6" s="188"/>
      <c r="S6" s="186"/>
      <c r="T6" s="186"/>
      <c r="U6" s="186"/>
      <c r="V6" s="186"/>
      <c r="W6" s="186"/>
      <c r="X6" s="186"/>
      <c r="Y6" s="186"/>
      <c r="Z6" s="189"/>
      <c r="AA6" s="189"/>
      <c r="AB6" s="186"/>
      <c r="AC6" s="186"/>
      <c r="AD6" s="186"/>
      <c r="AE6" s="186"/>
      <c r="AF6" s="175"/>
      <c r="AG6" s="184"/>
      <c r="AH6" s="184"/>
      <c r="AI6" s="184"/>
      <c r="AJ6" s="184"/>
      <c r="AK6" s="184"/>
      <c r="AL6" s="184" t="s">
        <v>224</v>
      </c>
      <c r="AM6" s="184"/>
      <c r="AN6" s="184"/>
      <c r="AO6" s="184"/>
      <c r="AP6" s="184"/>
      <c r="AQ6" s="184"/>
      <c r="AR6" s="184"/>
      <c r="AS6" s="184"/>
      <c r="AT6" s="190"/>
      <c r="AU6" s="190"/>
      <c r="AV6" s="191"/>
      <c r="AW6" s="184"/>
      <c r="AX6" s="828"/>
      <c r="AY6" s="829"/>
      <c r="AZ6" s="191" t="s">
        <v>225</v>
      </c>
      <c r="BA6" s="184"/>
      <c r="BB6" s="828"/>
      <c r="BC6" s="829"/>
      <c r="BD6" s="191" t="s">
        <v>226</v>
      </c>
      <c r="BE6" s="184"/>
      <c r="BF6" s="185"/>
    </row>
    <row r="7" spans="2:64" s="181" customFormat="1" ht="6.75" customHeight="1" x14ac:dyDescent="0.15">
      <c r="B7" s="175"/>
      <c r="C7" s="186"/>
      <c r="D7" s="186"/>
      <c r="E7" s="186"/>
      <c r="F7" s="186"/>
      <c r="G7" s="187"/>
      <c r="H7" s="186"/>
      <c r="I7" s="186"/>
      <c r="J7" s="187"/>
      <c r="K7" s="186"/>
      <c r="L7" s="188"/>
      <c r="M7" s="188"/>
      <c r="N7" s="188"/>
      <c r="O7" s="188"/>
      <c r="P7" s="188"/>
      <c r="Q7" s="188"/>
      <c r="R7" s="188"/>
      <c r="S7" s="186"/>
      <c r="T7" s="186"/>
      <c r="U7" s="186"/>
      <c r="V7" s="186"/>
      <c r="W7" s="186"/>
      <c r="X7" s="186"/>
      <c r="Y7" s="186"/>
      <c r="Z7" s="189"/>
      <c r="AA7" s="189"/>
      <c r="AB7" s="186"/>
      <c r="AC7" s="186"/>
      <c r="AD7" s="186"/>
      <c r="AE7" s="186"/>
      <c r="AF7" s="175"/>
      <c r="AG7" s="184"/>
      <c r="AH7" s="184"/>
      <c r="AI7" s="184"/>
      <c r="AJ7" s="184"/>
      <c r="AK7" s="184"/>
      <c r="AL7" s="184"/>
      <c r="AM7" s="184"/>
      <c r="AN7" s="184"/>
      <c r="AO7" s="184"/>
      <c r="AP7" s="184"/>
      <c r="AQ7" s="184"/>
      <c r="AR7" s="184"/>
      <c r="AS7" s="184"/>
      <c r="AT7" s="184"/>
      <c r="AU7" s="168"/>
      <c r="AV7" s="168"/>
      <c r="AW7" s="168"/>
      <c r="AX7" s="168"/>
      <c r="AY7" s="168"/>
      <c r="AZ7" s="168"/>
      <c r="BA7" s="168"/>
      <c r="BB7" s="168"/>
      <c r="BC7" s="168"/>
      <c r="BD7" s="168"/>
      <c r="BE7" s="185"/>
      <c r="BF7" s="185"/>
    </row>
    <row r="8" spans="2:64" s="181" customFormat="1" ht="20.25" customHeight="1" x14ac:dyDescent="0.15">
      <c r="B8" s="192"/>
      <c r="C8" s="192"/>
      <c r="D8" s="192"/>
      <c r="E8" s="192"/>
      <c r="F8" s="192"/>
      <c r="G8" s="193"/>
      <c r="H8" s="193"/>
      <c r="I8" s="193"/>
      <c r="J8" s="192"/>
      <c r="K8" s="192"/>
      <c r="L8" s="193"/>
      <c r="M8" s="193"/>
      <c r="N8" s="193"/>
      <c r="O8" s="192"/>
      <c r="P8" s="193"/>
      <c r="Q8" s="193"/>
      <c r="R8" s="193"/>
      <c r="S8" s="194"/>
      <c r="T8" s="195"/>
      <c r="U8" s="195"/>
      <c r="V8" s="196"/>
      <c r="W8" s="175"/>
      <c r="X8" s="175"/>
      <c r="Y8" s="175"/>
      <c r="Z8" s="189"/>
      <c r="AA8" s="197"/>
      <c r="AB8" s="187"/>
      <c r="AC8" s="189"/>
      <c r="AD8" s="189"/>
      <c r="AE8" s="189"/>
      <c r="AF8" s="198"/>
      <c r="AG8" s="199"/>
      <c r="AH8" s="199"/>
      <c r="AI8" s="199"/>
      <c r="AJ8" s="200"/>
      <c r="AK8" s="188"/>
      <c r="AL8" s="197"/>
      <c r="AM8" s="197"/>
      <c r="AN8" s="187"/>
      <c r="AO8" s="190"/>
      <c r="AP8" s="190"/>
      <c r="AQ8" s="190"/>
      <c r="AR8" s="201"/>
      <c r="AS8" s="201"/>
      <c r="AT8" s="184"/>
      <c r="AU8" s="202"/>
      <c r="AV8" s="202"/>
      <c r="AW8" s="203"/>
      <c r="AX8" s="168"/>
      <c r="AY8" s="168" t="s">
        <v>227</v>
      </c>
      <c r="AZ8" s="168"/>
      <c r="BA8" s="168"/>
      <c r="BB8" s="830" t="e">
        <f>DAY(EOMONTH(DATE(AC2,AG2,1),0))</f>
        <v>#VALUE!</v>
      </c>
      <c r="BC8" s="831"/>
      <c r="BD8" s="168" t="s">
        <v>228</v>
      </c>
      <c r="BE8" s="168"/>
      <c r="BF8" s="168"/>
      <c r="BJ8" s="172"/>
      <c r="BK8" s="172"/>
      <c r="BL8" s="172"/>
    </row>
    <row r="9" spans="2:64" s="181" customFormat="1" ht="6" customHeight="1" x14ac:dyDescent="0.15">
      <c r="B9" s="204"/>
      <c r="C9" s="204"/>
      <c r="D9" s="204"/>
      <c r="E9" s="204"/>
      <c r="F9" s="204"/>
      <c r="G9" s="192"/>
      <c r="H9" s="193"/>
      <c r="I9" s="190"/>
      <c r="J9" s="190"/>
      <c r="K9" s="204"/>
      <c r="L9" s="192"/>
      <c r="M9" s="193"/>
      <c r="N9" s="190"/>
      <c r="O9" s="190"/>
      <c r="P9" s="192"/>
      <c r="Q9" s="190"/>
      <c r="R9" s="204"/>
      <c r="S9" s="190"/>
      <c r="T9" s="190"/>
      <c r="U9" s="190"/>
      <c r="V9" s="190"/>
      <c r="W9" s="175"/>
      <c r="X9" s="175"/>
      <c r="Y9" s="175"/>
      <c r="Z9" s="186"/>
      <c r="AA9" s="200"/>
      <c r="AB9" s="200"/>
      <c r="AC9" s="186"/>
      <c r="AD9" s="186"/>
      <c r="AE9" s="186"/>
      <c r="AF9" s="205"/>
      <c r="AG9" s="189"/>
      <c r="AH9" s="200"/>
      <c r="AI9" s="186"/>
      <c r="AJ9" s="199"/>
      <c r="AK9" s="200"/>
      <c r="AL9" s="200"/>
      <c r="AM9" s="200"/>
      <c r="AN9" s="200"/>
      <c r="AO9" s="186"/>
      <c r="AP9" s="184"/>
      <c r="AQ9" s="206"/>
      <c r="AR9" s="206"/>
      <c r="AS9" s="206"/>
      <c r="AT9" s="184"/>
      <c r="AU9" s="168"/>
      <c r="AV9" s="168"/>
      <c r="AW9" s="168"/>
      <c r="AX9" s="168"/>
      <c r="AY9" s="168"/>
      <c r="AZ9" s="168"/>
      <c r="BA9" s="168"/>
      <c r="BB9" s="168"/>
      <c r="BC9" s="168"/>
      <c r="BD9" s="168"/>
      <c r="BE9" s="168"/>
      <c r="BF9" s="168"/>
      <c r="BJ9" s="172"/>
      <c r="BK9" s="172"/>
      <c r="BL9" s="172"/>
    </row>
    <row r="10" spans="2:64" s="181" customFormat="1" ht="18.75" x14ac:dyDescent="0.2">
      <c r="B10" s="192"/>
      <c r="C10" s="192"/>
      <c r="D10" s="192"/>
      <c r="E10" s="192"/>
      <c r="F10" s="192"/>
      <c r="G10" s="193"/>
      <c r="H10" s="193"/>
      <c r="I10" s="193"/>
      <c r="J10" s="192"/>
      <c r="K10" s="192"/>
      <c r="L10" s="193"/>
      <c r="M10" s="193"/>
      <c r="N10" s="193"/>
      <c r="O10" s="192"/>
      <c r="P10" s="193"/>
      <c r="Q10" s="193"/>
      <c r="R10" s="193"/>
      <c r="S10" s="194"/>
      <c r="T10" s="195"/>
      <c r="U10" s="195"/>
      <c r="V10" s="196"/>
      <c r="W10" s="175"/>
      <c r="X10" s="175"/>
      <c r="Y10" s="175"/>
      <c r="Z10" s="189"/>
      <c r="AA10" s="197"/>
      <c r="AB10" s="187"/>
      <c r="AC10" s="189"/>
      <c r="AD10" s="189"/>
      <c r="AE10" s="189"/>
      <c r="AF10" s="205"/>
      <c r="AG10" s="199"/>
      <c r="AH10" s="199"/>
      <c r="AI10" s="199"/>
      <c r="AJ10" s="200"/>
      <c r="AK10" s="188"/>
      <c r="AL10" s="197"/>
      <c r="AM10" s="184"/>
      <c r="AN10" s="184"/>
      <c r="AO10" s="207"/>
      <c r="AP10" s="207"/>
      <c r="AQ10" s="207"/>
      <c r="AR10" s="191"/>
      <c r="AS10" s="206"/>
      <c r="AT10" s="206"/>
      <c r="AU10" s="208"/>
      <c r="AV10" s="209"/>
      <c r="AW10" s="209"/>
      <c r="AX10" s="210"/>
      <c r="AY10" s="210"/>
      <c r="AZ10" s="185" t="s">
        <v>229</v>
      </c>
      <c r="BA10" s="209"/>
      <c r="BB10" s="828"/>
      <c r="BC10" s="832"/>
      <c r="BD10" s="829"/>
      <c r="BE10" s="211" t="s">
        <v>230</v>
      </c>
      <c r="BF10" s="168"/>
      <c r="BJ10" s="172"/>
      <c r="BK10" s="172"/>
      <c r="BL10" s="172"/>
    </row>
    <row r="11" spans="2:64" s="181" customFormat="1" ht="6" customHeight="1" x14ac:dyDescent="0.2">
      <c r="B11" s="204"/>
      <c r="C11" s="204"/>
      <c r="D11" s="204"/>
      <c r="E11" s="204"/>
      <c r="F11" s="212"/>
      <c r="G11" s="204"/>
      <c r="H11" s="204"/>
      <c r="I11" s="204"/>
      <c r="J11" s="204"/>
      <c r="K11" s="192"/>
      <c r="L11" s="193"/>
      <c r="M11" s="190"/>
      <c r="N11" s="190"/>
      <c r="O11" s="192"/>
      <c r="P11" s="190"/>
      <c r="Q11" s="204"/>
      <c r="R11" s="190"/>
      <c r="S11" s="190"/>
      <c r="T11" s="190"/>
      <c r="U11" s="190"/>
      <c r="V11" s="212"/>
      <c r="W11" s="175"/>
      <c r="X11" s="175"/>
      <c r="Y11" s="175"/>
      <c r="Z11" s="186"/>
      <c r="AA11" s="200"/>
      <c r="AB11" s="200"/>
      <c r="AC11" s="186"/>
      <c r="AD11" s="186"/>
      <c r="AE11" s="186"/>
      <c r="AF11" s="205"/>
      <c r="AG11" s="189"/>
      <c r="AH11" s="199"/>
      <c r="AI11" s="200"/>
      <c r="AJ11" s="199"/>
      <c r="AK11" s="200"/>
      <c r="AL11" s="200"/>
      <c r="AM11" s="200"/>
      <c r="AN11" s="200"/>
      <c r="AO11" s="204"/>
      <c r="AP11" s="204"/>
      <c r="AQ11" s="192"/>
      <c r="AR11" s="213"/>
      <c r="AS11" s="206"/>
      <c r="AT11" s="206"/>
      <c r="AU11" s="208"/>
      <c r="AV11" s="209"/>
      <c r="AW11" s="209"/>
      <c r="AX11" s="210"/>
      <c r="AY11" s="210"/>
      <c r="AZ11" s="209"/>
      <c r="BA11" s="209"/>
      <c r="BB11" s="214"/>
      <c r="BC11" s="214"/>
      <c r="BD11" s="214"/>
      <c r="BE11" s="211"/>
      <c r="BF11" s="168"/>
      <c r="BJ11" s="172"/>
      <c r="BK11" s="172"/>
      <c r="BL11" s="172"/>
    </row>
    <row r="12" spans="2:64" s="181" customFormat="1" ht="20.25" customHeight="1" x14ac:dyDescent="0.2">
      <c r="B12" s="215"/>
      <c r="C12" s="215"/>
      <c r="D12" s="215"/>
      <c r="E12" s="215"/>
      <c r="F12" s="215"/>
      <c r="G12" s="215"/>
      <c r="H12" s="215"/>
      <c r="I12" s="215"/>
      <c r="J12" s="215"/>
      <c r="K12" s="215"/>
      <c r="L12" s="215"/>
      <c r="M12" s="215"/>
      <c r="N12" s="215"/>
      <c r="O12" s="215"/>
      <c r="P12" s="215"/>
      <c r="Q12" s="215"/>
      <c r="R12" s="215"/>
      <c r="S12" s="215"/>
      <c r="T12" s="215"/>
      <c r="U12" s="215"/>
      <c r="V12" s="215"/>
      <c r="W12" s="175"/>
      <c r="X12" s="175"/>
      <c r="Y12" s="175"/>
      <c r="Z12" s="192"/>
      <c r="AA12" s="216"/>
      <c r="AB12" s="216"/>
      <c r="AC12" s="192"/>
      <c r="AD12" s="189"/>
      <c r="AE12" s="189"/>
      <c r="AF12" s="198"/>
      <c r="AG12" s="187"/>
      <c r="AH12" s="199"/>
      <c r="AI12" s="200"/>
      <c r="AJ12" s="199"/>
      <c r="AK12" s="200"/>
      <c r="AL12" s="200"/>
      <c r="AM12" s="200"/>
      <c r="AN12" s="200"/>
      <c r="AO12" s="833"/>
      <c r="AP12" s="833"/>
      <c r="AQ12" s="833"/>
      <c r="AR12" s="191"/>
      <c r="AS12" s="206"/>
      <c r="AT12" s="206"/>
      <c r="AU12" s="208"/>
      <c r="AV12" s="209"/>
      <c r="AW12" s="209"/>
      <c r="AX12" s="210"/>
      <c r="AY12" s="210"/>
      <c r="AZ12" s="209"/>
      <c r="BA12" s="209"/>
      <c r="BB12" s="828"/>
      <c r="BC12" s="832"/>
      <c r="BD12" s="829"/>
      <c r="BE12" s="217" t="s">
        <v>231</v>
      </c>
      <c r="BF12" s="168"/>
      <c r="BJ12" s="172"/>
      <c r="BK12" s="172"/>
      <c r="BL12" s="172"/>
    </row>
    <row r="13" spans="2:64" s="181" customFormat="1" ht="6.75" customHeight="1" x14ac:dyDescent="0.2">
      <c r="B13" s="215"/>
      <c r="C13" s="215"/>
      <c r="D13" s="215"/>
      <c r="E13" s="215"/>
      <c r="F13" s="215"/>
      <c r="G13" s="215"/>
      <c r="H13" s="215"/>
      <c r="I13" s="215"/>
      <c r="J13" s="215"/>
      <c r="K13" s="215"/>
      <c r="L13" s="215"/>
      <c r="M13" s="215"/>
      <c r="N13" s="215"/>
      <c r="O13" s="215"/>
      <c r="P13" s="215"/>
      <c r="Q13" s="215"/>
      <c r="R13" s="215"/>
      <c r="S13" s="215"/>
      <c r="T13" s="215"/>
      <c r="U13" s="215"/>
      <c r="V13" s="215"/>
      <c r="W13" s="175"/>
      <c r="X13" s="175"/>
      <c r="Y13" s="175"/>
      <c r="Z13" s="193"/>
      <c r="AA13" s="218"/>
      <c r="AB13" s="218"/>
      <c r="AC13" s="193"/>
      <c r="AD13" s="199"/>
      <c r="AE13" s="199"/>
      <c r="AF13" s="205"/>
      <c r="AG13" s="184"/>
      <c r="AH13" s="184"/>
      <c r="AI13" s="184"/>
      <c r="AJ13" s="184"/>
      <c r="AK13" s="184"/>
      <c r="AL13" s="184"/>
      <c r="AM13" s="184"/>
      <c r="AN13" s="184"/>
      <c r="AO13" s="204"/>
      <c r="AP13" s="204"/>
      <c r="AQ13" s="204"/>
      <c r="AR13" s="184"/>
      <c r="AS13" s="206"/>
      <c r="AT13" s="206"/>
      <c r="AU13" s="208"/>
      <c r="AV13" s="209"/>
      <c r="AW13" s="209"/>
      <c r="AX13" s="210"/>
      <c r="AY13" s="210"/>
      <c r="AZ13" s="209"/>
      <c r="BA13" s="209"/>
      <c r="BB13" s="214"/>
      <c r="BC13" s="214"/>
      <c r="BD13" s="214"/>
      <c r="BE13" s="211"/>
      <c r="BF13" s="168"/>
      <c r="BJ13" s="172"/>
      <c r="BK13" s="172"/>
      <c r="BL13" s="172"/>
    </row>
    <row r="14" spans="2:64" s="181" customFormat="1" ht="18.75" x14ac:dyDescent="0.15">
      <c r="B14" s="215"/>
      <c r="C14" s="215"/>
      <c r="D14" s="215"/>
      <c r="E14" s="215"/>
      <c r="F14" s="215"/>
      <c r="G14" s="215"/>
      <c r="H14" s="215"/>
      <c r="I14" s="215"/>
      <c r="J14" s="215"/>
      <c r="K14" s="215"/>
      <c r="L14" s="215"/>
      <c r="M14" s="215"/>
      <c r="N14" s="215"/>
      <c r="O14" s="215"/>
      <c r="P14" s="215"/>
      <c r="Q14" s="215"/>
      <c r="R14" s="215"/>
      <c r="S14" s="215"/>
      <c r="T14" s="215"/>
      <c r="U14" s="215"/>
      <c r="V14" s="215"/>
      <c r="W14" s="175"/>
      <c r="X14" s="175"/>
      <c r="Y14" s="175"/>
      <c r="Z14" s="192"/>
      <c r="AA14" s="216"/>
      <c r="AB14" s="216"/>
      <c r="AC14" s="192"/>
      <c r="AD14" s="189"/>
      <c r="AE14" s="189"/>
      <c r="AF14" s="205"/>
      <c r="AG14" s="184"/>
      <c r="AH14" s="184"/>
      <c r="AI14" s="184"/>
      <c r="AJ14" s="184"/>
      <c r="AK14" s="184"/>
      <c r="AL14" s="184"/>
      <c r="AM14" s="184"/>
      <c r="AN14" s="184"/>
      <c r="AO14" s="190"/>
      <c r="AP14" s="190"/>
      <c r="AQ14" s="190"/>
      <c r="AR14" s="184"/>
      <c r="AS14" s="206"/>
      <c r="AT14" s="219" t="s">
        <v>232</v>
      </c>
      <c r="AU14" s="859"/>
      <c r="AV14" s="860"/>
      <c r="AW14" s="861"/>
      <c r="AX14" s="214" t="s">
        <v>233</v>
      </c>
      <c r="AY14" s="859"/>
      <c r="AZ14" s="860"/>
      <c r="BA14" s="861"/>
      <c r="BB14" s="220" t="s">
        <v>234</v>
      </c>
      <c r="BC14" s="862">
        <f>(AY14-AU14)*24</f>
        <v>0</v>
      </c>
      <c r="BD14" s="863"/>
      <c r="BE14" s="221" t="s">
        <v>235</v>
      </c>
      <c r="BF14" s="214"/>
      <c r="BJ14" s="172"/>
      <c r="BK14" s="172"/>
      <c r="BL14" s="172"/>
    </row>
    <row r="15" spans="2:64" s="181" customFormat="1" ht="6.75" customHeight="1" x14ac:dyDescent="0.15">
      <c r="B15" s="175"/>
      <c r="C15" s="201"/>
      <c r="D15" s="201"/>
      <c r="E15" s="201"/>
      <c r="F15" s="201"/>
      <c r="G15" s="186"/>
      <c r="H15" s="186"/>
      <c r="I15" s="188"/>
      <c r="J15" s="189"/>
      <c r="K15" s="199"/>
      <c r="L15" s="200"/>
      <c r="M15" s="200"/>
      <c r="N15" s="189"/>
      <c r="O15" s="200"/>
      <c r="P15" s="186"/>
      <c r="Q15" s="199"/>
      <c r="R15" s="200"/>
      <c r="S15" s="200"/>
      <c r="T15" s="200"/>
      <c r="U15" s="200"/>
      <c r="V15" s="186"/>
      <c r="W15" s="188"/>
      <c r="X15" s="222"/>
      <c r="Y15" s="222"/>
      <c r="Z15" s="187"/>
      <c r="AA15" s="189"/>
      <c r="AB15" s="188"/>
      <c r="AC15" s="189"/>
      <c r="AD15" s="199"/>
      <c r="AE15" s="200"/>
      <c r="AF15" s="205"/>
      <c r="AG15" s="198"/>
      <c r="AH15" s="223"/>
      <c r="AI15" s="205"/>
      <c r="AJ15" s="223"/>
      <c r="AK15" s="205"/>
      <c r="AL15" s="205"/>
      <c r="AM15" s="205"/>
      <c r="AN15" s="205"/>
      <c r="AO15" s="224"/>
      <c r="AP15" s="175"/>
      <c r="AQ15" s="183"/>
      <c r="AR15" s="183"/>
      <c r="AS15" s="183"/>
      <c r="AT15" s="183"/>
      <c r="AU15" s="225"/>
      <c r="AV15" s="226"/>
      <c r="AW15" s="226"/>
      <c r="AX15" s="227"/>
      <c r="AY15" s="227"/>
      <c r="AZ15" s="226"/>
      <c r="BA15" s="226"/>
      <c r="BB15" s="228"/>
      <c r="BC15" s="228"/>
      <c r="BD15" s="228"/>
      <c r="BE15" s="229"/>
      <c r="BJ15" s="172"/>
      <c r="BK15" s="172"/>
      <c r="BL15" s="172"/>
    </row>
    <row r="16" spans="2:64" ht="8.4499999999999993" customHeight="1" thickBot="1" x14ac:dyDescent="0.2">
      <c r="B16" s="230"/>
      <c r="C16" s="231"/>
      <c r="D16" s="231"/>
      <c r="E16" s="231"/>
      <c r="F16" s="231"/>
      <c r="G16" s="231"/>
      <c r="H16" s="230"/>
      <c r="I16" s="230"/>
      <c r="J16" s="230"/>
      <c r="K16" s="230"/>
      <c r="L16" s="230"/>
      <c r="M16" s="230"/>
      <c r="N16" s="230"/>
      <c r="O16" s="230"/>
      <c r="P16" s="230"/>
      <c r="Q16" s="230"/>
      <c r="R16" s="230"/>
      <c r="S16" s="230"/>
      <c r="T16" s="230"/>
      <c r="U16" s="230"/>
      <c r="V16" s="230"/>
      <c r="W16" s="230"/>
      <c r="X16" s="231"/>
      <c r="Y16" s="230"/>
      <c r="Z16" s="230"/>
      <c r="AA16" s="230"/>
      <c r="AB16" s="230"/>
      <c r="AC16" s="230"/>
      <c r="AD16" s="230"/>
      <c r="AE16" s="230"/>
      <c r="AF16" s="230"/>
      <c r="AG16" s="230"/>
      <c r="AH16" s="230"/>
      <c r="AI16" s="230"/>
      <c r="AJ16" s="230"/>
      <c r="AK16" s="230"/>
      <c r="AL16" s="230"/>
      <c r="AM16" s="230"/>
      <c r="AN16" s="231"/>
      <c r="AO16" s="230"/>
      <c r="AP16" s="230"/>
      <c r="AQ16" s="230"/>
      <c r="AR16" s="230"/>
      <c r="AS16" s="230"/>
      <c r="AT16" s="230"/>
      <c r="BE16" s="233"/>
      <c r="BF16" s="233"/>
      <c r="BG16" s="233"/>
    </row>
    <row r="17" spans="2:58" ht="20.25" customHeight="1" x14ac:dyDescent="0.15">
      <c r="B17" s="784" t="s">
        <v>170</v>
      </c>
      <c r="C17" s="787" t="s">
        <v>236</v>
      </c>
      <c r="D17" s="788"/>
      <c r="E17" s="789"/>
      <c r="F17" s="234"/>
      <c r="G17" s="796" t="s">
        <v>237</v>
      </c>
      <c r="H17" s="799" t="s">
        <v>238</v>
      </c>
      <c r="I17" s="788"/>
      <c r="J17" s="788"/>
      <c r="K17" s="789"/>
      <c r="L17" s="799" t="s">
        <v>239</v>
      </c>
      <c r="M17" s="788"/>
      <c r="N17" s="788"/>
      <c r="O17" s="802"/>
      <c r="P17" s="805"/>
      <c r="Q17" s="806"/>
      <c r="R17" s="807"/>
      <c r="S17" s="814" t="s">
        <v>240</v>
      </c>
      <c r="T17" s="815"/>
      <c r="U17" s="815"/>
      <c r="V17" s="815"/>
      <c r="W17" s="815"/>
      <c r="X17" s="815"/>
      <c r="Y17" s="815"/>
      <c r="Z17" s="815"/>
      <c r="AA17" s="815"/>
      <c r="AB17" s="815"/>
      <c r="AC17" s="815"/>
      <c r="AD17" s="815"/>
      <c r="AE17" s="815"/>
      <c r="AF17" s="815"/>
      <c r="AG17" s="815"/>
      <c r="AH17" s="815"/>
      <c r="AI17" s="815"/>
      <c r="AJ17" s="815"/>
      <c r="AK17" s="815"/>
      <c r="AL17" s="815"/>
      <c r="AM17" s="815"/>
      <c r="AN17" s="815"/>
      <c r="AO17" s="815"/>
      <c r="AP17" s="815"/>
      <c r="AQ17" s="815"/>
      <c r="AR17" s="815"/>
      <c r="AS17" s="815"/>
      <c r="AT17" s="815"/>
      <c r="AU17" s="815"/>
      <c r="AV17" s="815"/>
      <c r="AW17" s="816"/>
      <c r="AX17" s="838" t="str">
        <f>IF(BB3="４週","(11) 1～4週目の勤務時間数合計","(11) 1か月の勤務時間数   合計")</f>
        <v>(11) 1か月の勤務時間数   合計</v>
      </c>
      <c r="AY17" s="839"/>
      <c r="AZ17" s="844" t="s">
        <v>241</v>
      </c>
      <c r="BA17" s="845"/>
      <c r="BB17" s="850" t="s">
        <v>242</v>
      </c>
      <c r="BC17" s="851"/>
      <c r="BD17" s="851"/>
      <c r="BE17" s="851"/>
      <c r="BF17" s="852"/>
    </row>
    <row r="18" spans="2:58" ht="20.25" customHeight="1" x14ac:dyDescent="0.15">
      <c r="B18" s="785"/>
      <c r="C18" s="790"/>
      <c r="D18" s="791"/>
      <c r="E18" s="792"/>
      <c r="F18" s="235"/>
      <c r="G18" s="797"/>
      <c r="H18" s="800"/>
      <c r="I18" s="791"/>
      <c r="J18" s="791"/>
      <c r="K18" s="792"/>
      <c r="L18" s="800"/>
      <c r="M18" s="791"/>
      <c r="N18" s="791"/>
      <c r="O18" s="803"/>
      <c r="P18" s="808"/>
      <c r="Q18" s="809"/>
      <c r="R18" s="810"/>
      <c r="S18" s="853" t="s">
        <v>243</v>
      </c>
      <c r="T18" s="854"/>
      <c r="U18" s="854"/>
      <c r="V18" s="854"/>
      <c r="W18" s="854"/>
      <c r="X18" s="854"/>
      <c r="Y18" s="855"/>
      <c r="Z18" s="853" t="s">
        <v>244</v>
      </c>
      <c r="AA18" s="854"/>
      <c r="AB18" s="854"/>
      <c r="AC18" s="854"/>
      <c r="AD18" s="854"/>
      <c r="AE18" s="854"/>
      <c r="AF18" s="855"/>
      <c r="AG18" s="853" t="s">
        <v>245</v>
      </c>
      <c r="AH18" s="854"/>
      <c r="AI18" s="854"/>
      <c r="AJ18" s="854"/>
      <c r="AK18" s="854"/>
      <c r="AL18" s="854"/>
      <c r="AM18" s="855"/>
      <c r="AN18" s="853" t="s">
        <v>246</v>
      </c>
      <c r="AO18" s="854"/>
      <c r="AP18" s="854"/>
      <c r="AQ18" s="854"/>
      <c r="AR18" s="854"/>
      <c r="AS18" s="854"/>
      <c r="AT18" s="855"/>
      <c r="AU18" s="856" t="s">
        <v>247</v>
      </c>
      <c r="AV18" s="857"/>
      <c r="AW18" s="858"/>
      <c r="AX18" s="840"/>
      <c r="AY18" s="841"/>
      <c r="AZ18" s="846"/>
      <c r="BA18" s="847"/>
      <c r="BB18" s="658"/>
      <c r="BC18" s="659"/>
      <c r="BD18" s="659"/>
      <c r="BE18" s="659"/>
      <c r="BF18" s="660"/>
    </row>
    <row r="19" spans="2:58" ht="20.25" customHeight="1" x14ac:dyDescent="0.15">
      <c r="B19" s="785"/>
      <c r="C19" s="790"/>
      <c r="D19" s="791"/>
      <c r="E19" s="792"/>
      <c r="F19" s="235"/>
      <c r="G19" s="797"/>
      <c r="H19" s="800"/>
      <c r="I19" s="791"/>
      <c r="J19" s="791"/>
      <c r="K19" s="792"/>
      <c r="L19" s="800"/>
      <c r="M19" s="791"/>
      <c r="N19" s="791"/>
      <c r="O19" s="803"/>
      <c r="P19" s="808"/>
      <c r="Q19" s="809"/>
      <c r="R19" s="810"/>
      <c r="S19" s="236">
        <v>1</v>
      </c>
      <c r="T19" s="237">
        <v>2</v>
      </c>
      <c r="U19" s="237">
        <v>3</v>
      </c>
      <c r="V19" s="237">
        <v>4</v>
      </c>
      <c r="W19" s="237">
        <v>5</v>
      </c>
      <c r="X19" s="237">
        <v>6</v>
      </c>
      <c r="Y19" s="238">
        <v>7</v>
      </c>
      <c r="Z19" s="236">
        <v>8</v>
      </c>
      <c r="AA19" s="237">
        <v>9</v>
      </c>
      <c r="AB19" s="237">
        <v>10</v>
      </c>
      <c r="AC19" s="237">
        <v>11</v>
      </c>
      <c r="AD19" s="237">
        <v>12</v>
      </c>
      <c r="AE19" s="237">
        <v>13</v>
      </c>
      <c r="AF19" s="238">
        <v>14</v>
      </c>
      <c r="AG19" s="239">
        <v>15</v>
      </c>
      <c r="AH19" s="237">
        <v>16</v>
      </c>
      <c r="AI19" s="237">
        <v>17</v>
      </c>
      <c r="AJ19" s="237">
        <v>18</v>
      </c>
      <c r="AK19" s="237">
        <v>19</v>
      </c>
      <c r="AL19" s="237">
        <v>20</v>
      </c>
      <c r="AM19" s="238">
        <v>21</v>
      </c>
      <c r="AN19" s="236">
        <v>22</v>
      </c>
      <c r="AO19" s="237">
        <v>23</v>
      </c>
      <c r="AP19" s="237">
        <v>24</v>
      </c>
      <c r="AQ19" s="237">
        <v>25</v>
      </c>
      <c r="AR19" s="237">
        <v>26</v>
      </c>
      <c r="AS19" s="237">
        <v>27</v>
      </c>
      <c r="AT19" s="238">
        <v>28</v>
      </c>
      <c r="AU19" s="240" t="str">
        <f>IF($BB$3="暦月",IF(DAY(DATE($AC$2,$AG$2,29))=29,29,""),"")</f>
        <v/>
      </c>
      <c r="AV19" s="241" t="str">
        <f>IF($BB$3="暦月",IF(DAY(DATE($AC$2,$AG$2,30))=30,30,""),"")</f>
        <v/>
      </c>
      <c r="AW19" s="242" t="str">
        <f>IF($BB$3="暦月",IF(DAY(DATE($AC$2,$AG$2,31))=31,31,""),"")</f>
        <v/>
      </c>
      <c r="AX19" s="840"/>
      <c r="AY19" s="841"/>
      <c r="AZ19" s="846"/>
      <c r="BA19" s="847"/>
      <c r="BB19" s="658"/>
      <c r="BC19" s="659"/>
      <c r="BD19" s="659"/>
      <c r="BE19" s="659"/>
      <c r="BF19" s="660"/>
    </row>
    <row r="20" spans="2:58" ht="20.25" hidden="1" customHeight="1" x14ac:dyDescent="0.15">
      <c r="B20" s="785"/>
      <c r="C20" s="790"/>
      <c r="D20" s="791"/>
      <c r="E20" s="792"/>
      <c r="F20" s="235"/>
      <c r="G20" s="797"/>
      <c r="H20" s="800"/>
      <c r="I20" s="791"/>
      <c r="J20" s="791"/>
      <c r="K20" s="792"/>
      <c r="L20" s="800"/>
      <c r="M20" s="791"/>
      <c r="N20" s="791"/>
      <c r="O20" s="803"/>
      <c r="P20" s="808"/>
      <c r="Q20" s="809"/>
      <c r="R20" s="810"/>
      <c r="S20" s="236" t="e">
        <f>WEEKDAY(DATE($AC$2,$AG$2,1))</f>
        <v>#VALUE!</v>
      </c>
      <c r="T20" s="237" t="e">
        <f>WEEKDAY(DATE($AC$2,$AG$2,2))</f>
        <v>#VALUE!</v>
      </c>
      <c r="U20" s="237" t="e">
        <f>WEEKDAY(DATE($AC$2,$AG$2,3))</f>
        <v>#VALUE!</v>
      </c>
      <c r="V20" s="237" t="e">
        <f>WEEKDAY(DATE($AC$2,$AG$2,4))</f>
        <v>#VALUE!</v>
      </c>
      <c r="W20" s="237" t="e">
        <f>WEEKDAY(DATE($AC$2,$AG$2,5))</f>
        <v>#VALUE!</v>
      </c>
      <c r="X20" s="237" t="e">
        <f>WEEKDAY(DATE($AC$2,$AG$2,6))</f>
        <v>#VALUE!</v>
      </c>
      <c r="Y20" s="238" t="e">
        <f>WEEKDAY(DATE($AC$2,$AG$2,7))</f>
        <v>#VALUE!</v>
      </c>
      <c r="Z20" s="236" t="e">
        <f>WEEKDAY(DATE($AC$2,$AG$2,8))</f>
        <v>#VALUE!</v>
      </c>
      <c r="AA20" s="237" t="e">
        <f>WEEKDAY(DATE($AC$2,$AG$2,9))</f>
        <v>#VALUE!</v>
      </c>
      <c r="AB20" s="237" t="e">
        <f>WEEKDAY(DATE($AC$2,$AG$2,10))</f>
        <v>#VALUE!</v>
      </c>
      <c r="AC20" s="237" t="e">
        <f>WEEKDAY(DATE($AC$2,$AG$2,11))</f>
        <v>#VALUE!</v>
      </c>
      <c r="AD20" s="237" t="e">
        <f>WEEKDAY(DATE($AC$2,$AG$2,12))</f>
        <v>#VALUE!</v>
      </c>
      <c r="AE20" s="237" t="e">
        <f>WEEKDAY(DATE($AC$2,$AG$2,13))</f>
        <v>#VALUE!</v>
      </c>
      <c r="AF20" s="238" t="e">
        <f>WEEKDAY(DATE($AC$2,$AG$2,14))</f>
        <v>#VALUE!</v>
      </c>
      <c r="AG20" s="236" t="e">
        <f>WEEKDAY(DATE($AC$2,$AG$2,15))</f>
        <v>#VALUE!</v>
      </c>
      <c r="AH20" s="237" t="e">
        <f>WEEKDAY(DATE($AC$2,$AG$2,16))</f>
        <v>#VALUE!</v>
      </c>
      <c r="AI20" s="237" t="e">
        <f>WEEKDAY(DATE($AC$2,$AG$2,17))</f>
        <v>#VALUE!</v>
      </c>
      <c r="AJ20" s="237" t="e">
        <f>WEEKDAY(DATE($AC$2,$AG$2,18))</f>
        <v>#VALUE!</v>
      </c>
      <c r="AK20" s="237" t="e">
        <f>WEEKDAY(DATE($AC$2,$AG$2,19))</f>
        <v>#VALUE!</v>
      </c>
      <c r="AL20" s="237" t="e">
        <f>WEEKDAY(DATE($AC$2,$AG$2,20))</f>
        <v>#VALUE!</v>
      </c>
      <c r="AM20" s="238" t="e">
        <f>WEEKDAY(DATE($AC$2,$AG$2,21))</f>
        <v>#VALUE!</v>
      </c>
      <c r="AN20" s="236" t="e">
        <f>WEEKDAY(DATE($AC$2,$AG$2,22))</f>
        <v>#VALUE!</v>
      </c>
      <c r="AO20" s="237" t="e">
        <f>WEEKDAY(DATE($AC$2,$AG$2,23))</f>
        <v>#VALUE!</v>
      </c>
      <c r="AP20" s="237" t="e">
        <f>WEEKDAY(DATE($AC$2,$AG$2,24))</f>
        <v>#VALUE!</v>
      </c>
      <c r="AQ20" s="237" t="e">
        <f>WEEKDAY(DATE($AC$2,$AG$2,25))</f>
        <v>#VALUE!</v>
      </c>
      <c r="AR20" s="237" t="e">
        <f>WEEKDAY(DATE($AC$2,$AG$2,26))</f>
        <v>#VALUE!</v>
      </c>
      <c r="AS20" s="237" t="e">
        <f>WEEKDAY(DATE($AC$2,$AG$2,27))</f>
        <v>#VALUE!</v>
      </c>
      <c r="AT20" s="238" t="e">
        <f>WEEKDAY(DATE($AC$2,$AG$2,28))</f>
        <v>#VALUE!</v>
      </c>
      <c r="AU20" s="236">
        <f>IF(AU19=29,WEEKDAY(DATE($AC$2,$AG$2,29)),0)</f>
        <v>0</v>
      </c>
      <c r="AV20" s="237">
        <f>IF(AV19=30,WEEKDAY(DATE($AC$2,$AG$2,30)),0)</f>
        <v>0</v>
      </c>
      <c r="AW20" s="238">
        <f>IF(AW19=31,WEEKDAY(DATE($AC$2,$AG$2,31)),0)</f>
        <v>0</v>
      </c>
      <c r="AX20" s="840"/>
      <c r="AY20" s="841"/>
      <c r="AZ20" s="846"/>
      <c r="BA20" s="847"/>
      <c r="BB20" s="658"/>
      <c r="BC20" s="659"/>
      <c r="BD20" s="659"/>
      <c r="BE20" s="659"/>
      <c r="BF20" s="660"/>
    </row>
    <row r="21" spans="2:58" ht="22.5" customHeight="1" thickBot="1" x14ac:dyDescent="0.2">
      <c r="B21" s="786"/>
      <c r="C21" s="793"/>
      <c r="D21" s="794"/>
      <c r="E21" s="795"/>
      <c r="F21" s="243"/>
      <c r="G21" s="798"/>
      <c r="H21" s="801"/>
      <c r="I21" s="794"/>
      <c r="J21" s="794"/>
      <c r="K21" s="795"/>
      <c r="L21" s="801"/>
      <c r="M21" s="794"/>
      <c r="N21" s="794"/>
      <c r="O21" s="804"/>
      <c r="P21" s="811"/>
      <c r="Q21" s="812"/>
      <c r="R21" s="813"/>
      <c r="S21" s="244" t="e">
        <f>IF(S20=1,"日",IF(S20=2,"月",IF(S20=3,"火",IF(S20=4,"水",IF(S20=5,"木",IF(S20=6,"金","土"))))))</f>
        <v>#VALUE!</v>
      </c>
      <c r="T21" s="245" t="e">
        <f t="shared" ref="T21:AT21" si="0">IF(T20=1,"日",IF(T20=2,"月",IF(T20=3,"火",IF(T20=4,"水",IF(T20=5,"木",IF(T20=6,"金","土"))))))</f>
        <v>#VALUE!</v>
      </c>
      <c r="U21" s="245" t="e">
        <f t="shared" si="0"/>
        <v>#VALUE!</v>
      </c>
      <c r="V21" s="245" t="e">
        <f t="shared" si="0"/>
        <v>#VALUE!</v>
      </c>
      <c r="W21" s="245" t="e">
        <f t="shared" si="0"/>
        <v>#VALUE!</v>
      </c>
      <c r="X21" s="245" t="e">
        <f t="shared" si="0"/>
        <v>#VALUE!</v>
      </c>
      <c r="Y21" s="246" t="e">
        <f t="shared" si="0"/>
        <v>#VALUE!</v>
      </c>
      <c r="Z21" s="244" t="e">
        <f>IF(Z20=1,"日",IF(Z20=2,"月",IF(Z20=3,"火",IF(Z20=4,"水",IF(Z20=5,"木",IF(Z20=6,"金","土"))))))</f>
        <v>#VALUE!</v>
      </c>
      <c r="AA21" s="245" t="e">
        <f t="shared" si="0"/>
        <v>#VALUE!</v>
      </c>
      <c r="AB21" s="245" t="e">
        <f t="shared" si="0"/>
        <v>#VALUE!</v>
      </c>
      <c r="AC21" s="245" t="e">
        <f t="shared" si="0"/>
        <v>#VALUE!</v>
      </c>
      <c r="AD21" s="245" t="e">
        <f t="shared" si="0"/>
        <v>#VALUE!</v>
      </c>
      <c r="AE21" s="245" t="e">
        <f t="shared" si="0"/>
        <v>#VALUE!</v>
      </c>
      <c r="AF21" s="246" t="e">
        <f t="shared" si="0"/>
        <v>#VALUE!</v>
      </c>
      <c r="AG21" s="244" t="e">
        <f>IF(AG20=1,"日",IF(AG20=2,"月",IF(AG20=3,"火",IF(AG20=4,"水",IF(AG20=5,"木",IF(AG20=6,"金","土"))))))</f>
        <v>#VALUE!</v>
      </c>
      <c r="AH21" s="245" t="e">
        <f t="shared" si="0"/>
        <v>#VALUE!</v>
      </c>
      <c r="AI21" s="245" t="e">
        <f t="shared" si="0"/>
        <v>#VALUE!</v>
      </c>
      <c r="AJ21" s="245" t="e">
        <f t="shared" si="0"/>
        <v>#VALUE!</v>
      </c>
      <c r="AK21" s="245" t="e">
        <f t="shared" si="0"/>
        <v>#VALUE!</v>
      </c>
      <c r="AL21" s="245" t="e">
        <f t="shared" si="0"/>
        <v>#VALUE!</v>
      </c>
      <c r="AM21" s="246" t="e">
        <f t="shared" si="0"/>
        <v>#VALUE!</v>
      </c>
      <c r="AN21" s="244" t="e">
        <f>IF(AN20=1,"日",IF(AN20=2,"月",IF(AN20=3,"火",IF(AN20=4,"水",IF(AN20=5,"木",IF(AN20=6,"金","土"))))))</f>
        <v>#VALUE!</v>
      </c>
      <c r="AO21" s="245" t="e">
        <f t="shared" si="0"/>
        <v>#VALUE!</v>
      </c>
      <c r="AP21" s="245" t="e">
        <f t="shared" si="0"/>
        <v>#VALUE!</v>
      </c>
      <c r="AQ21" s="245" t="e">
        <f t="shared" si="0"/>
        <v>#VALUE!</v>
      </c>
      <c r="AR21" s="245" t="e">
        <f t="shared" si="0"/>
        <v>#VALUE!</v>
      </c>
      <c r="AS21" s="245" t="e">
        <f t="shared" si="0"/>
        <v>#VALUE!</v>
      </c>
      <c r="AT21" s="246" t="e">
        <f t="shared" si="0"/>
        <v>#VALUE!</v>
      </c>
      <c r="AU21" s="245" t="str">
        <f>IF(AU20=1,"日",IF(AU20=2,"月",IF(AU20=3,"火",IF(AU20=4,"水",IF(AU20=5,"木",IF(AU20=6,"金",IF(AU20=0,"","土")))))))</f>
        <v/>
      </c>
      <c r="AV21" s="245" t="str">
        <f>IF(AV20=1,"日",IF(AV20=2,"月",IF(AV20=3,"火",IF(AV20=4,"水",IF(AV20=5,"木",IF(AV20=6,"金",IF(AV20=0,"","土")))))))</f>
        <v/>
      </c>
      <c r="AW21" s="245" t="str">
        <f>IF(AW20=1,"日",IF(AW20=2,"月",IF(AW20=3,"火",IF(AW20=4,"水",IF(AW20=5,"木",IF(AW20=6,"金",IF(AW20=0,"","土")))))))</f>
        <v/>
      </c>
      <c r="AX21" s="842"/>
      <c r="AY21" s="843"/>
      <c r="AZ21" s="848"/>
      <c r="BA21" s="849"/>
      <c r="BB21" s="661"/>
      <c r="BC21" s="662"/>
      <c r="BD21" s="662"/>
      <c r="BE21" s="662"/>
      <c r="BF21" s="663"/>
    </row>
    <row r="22" spans="2:58" ht="20.25" customHeight="1" x14ac:dyDescent="0.15">
      <c r="B22" s="824">
        <v>1</v>
      </c>
      <c r="C22" s="771"/>
      <c r="D22" s="772"/>
      <c r="E22" s="773"/>
      <c r="F22" s="247"/>
      <c r="G22" s="774"/>
      <c r="H22" s="775"/>
      <c r="I22" s="776"/>
      <c r="J22" s="776"/>
      <c r="K22" s="777"/>
      <c r="L22" s="778"/>
      <c r="M22" s="779"/>
      <c r="N22" s="779"/>
      <c r="O22" s="780"/>
      <c r="P22" s="781" t="s">
        <v>248</v>
      </c>
      <c r="Q22" s="782"/>
      <c r="R22" s="783"/>
      <c r="S22" s="248"/>
      <c r="T22" s="249"/>
      <c r="U22" s="249"/>
      <c r="V22" s="249"/>
      <c r="W22" s="249"/>
      <c r="X22" s="249"/>
      <c r="Y22" s="250"/>
      <c r="Z22" s="248"/>
      <c r="AA22" s="249"/>
      <c r="AB22" s="249"/>
      <c r="AC22" s="249"/>
      <c r="AD22" s="249"/>
      <c r="AE22" s="249"/>
      <c r="AF22" s="250"/>
      <c r="AG22" s="248"/>
      <c r="AH22" s="249"/>
      <c r="AI22" s="249"/>
      <c r="AJ22" s="249"/>
      <c r="AK22" s="249"/>
      <c r="AL22" s="249"/>
      <c r="AM22" s="250"/>
      <c r="AN22" s="248"/>
      <c r="AO22" s="249"/>
      <c r="AP22" s="249"/>
      <c r="AQ22" s="249"/>
      <c r="AR22" s="249"/>
      <c r="AS22" s="249"/>
      <c r="AT22" s="250"/>
      <c r="AU22" s="248"/>
      <c r="AV22" s="249"/>
      <c r="AW22" s="249"/>
      <c r="AX22" s="817"/>
      <c r="AY22" s="818"/>
      <c r="AZ22" s="819"/>
      <c r="BA22" s="820"/>
      <c r="BB22" s="821"/>
      <c r="BC22" s="822"/>
      <c r="BD22" s="822"/>
      <c r="BE22" s="822"/>
      <c r="BF22" s="823"/>
    </row>
    <row r="23" spans="2:58" ht="20.25" customHeight="1" x14ac:dyDescent="0.15">
      <c r="B23" s="727"/>
      <c r="C23" s="731"/>
      <c r="D23" s="732"/>
      <c r="E23" s="733"/>
      <c r="F23" s="251"/>
      <c r="G23" s="738"/>
      <c r="H23" s="743"/>
      <c r="I23" s="741"/>
      <c r="J23" s="741"/>
      <c r="K23" s="742"/>
      <c r="L23" s="745"/>
      <c r="M23" s="708"/>
      <c r="N23" s="708"/>
      <c r="O23" s="709"/>
      <c r="P23" s="713" t="s">
        <v>249</v>
      </c>
      <c r="Q23" s="714"/>
      <c r="R23" s="715"/>
      <c r="S23" s="252" t="str">
        <f>IF(S22="","",VLOOKUP(S22,'シフト記号表（勤務時間帯）'!$C$6:$K$35,9,FALSE))</f>
        <v/>
      </c>
      <c r="T23" s="253" t="str">
        <f>IF(T22="","",VLOOKUP(T22,'シフト記号表（勤務時間帯）'!$C$6:$K$35,9,FALSE))</f>
        <v/>
      </c>
      <c r="U23" s="253" t="str">
        <f>IF(U22="","",VLOOKUP(U22,'シフト記号表（勤務時間帯）'!$C$6:$K$35,9,FALSE))</f>
        <v/>
      </c>
      <c r="V23" s="253" t="str">
        <f>IF(V22="","",VLOOKUP(V22,'シフト記号表（勤務時間帯）'!$C$6:$K$35,9,FALSE))</f>
        <v/>
      </c>
      <c r="W23" s="253" t="str">
        <f>IF(W22="","",VLOOKUP(W22,'シフト記号表（勤務時間帯）'!$C$6:$K$35,9,FALSE))</f>
        <v/>
      </c>
      <c r="X23" s="253" t="str">
        <f>IF(X22="","",VLOOKUP(X22,'シフト記号表（勤務時間帯）'!$C$6:$K$35,9,FALSE))</f>
        <v/>
      </c>
      <c r="Y23" s="254" t="str">
        <f>IF(Y22="","",VLOOKUP(Y22,'シフト記号表（勤務時間帯）'!$C$6:$K$35,9,FALSE))</f>
        <v/>
      </c>
      <c r="Z23" s="252" t="str">
        <f>IF(Z22="","",VLOOKUP(Z22,'シフト記号表（勤務時間帯）'!$C$6:$K$35,9,FALSE))</f>
        <v/>
      </c>
      <c r="AA23" s="253" t="str">
        <f>IF(AA22="","",VLOOKUP(AA22,'シフト記号表（勤務時間帯）'!$C$6:$K$35,9,FALSE))</f>
        <v/>
      </c>
      <c r="AB23" s="253" t="str">
        <f>IF(AB22="","",VLOOKUP(AB22,'シフト記号表（勤務時間帯）'!$C$6:$K$35,9,FALSE))</f>
        <v/>
      </c>
      <c r="AC23" s="253" t="str">
        <f>IF(AC22="","",VLOOKUP(AC22,'シフト記号表（勤務時間帯）'!$C$6:$K$35,9,FALSE))</f>
        <v/>
      </c>
      <c r="AD23" s="253" t="str">
        <f>IF(AD22="","",VLOOKUP(AD22,'シフト記号表（勤務時間帯）'!$C$6:$K$35,9,FALSE))</f>
        <v/>
      </c>
      <c r="AE23" s="253" t="str">
        <f>IF(AE22="","",VLOOKUP(AE22,'シフト記号表（勤務時間帯）'!$C$6:$K$35,9,FALSE))</f>
        <v/>
      </c>
      <c r="AF23" s="254" t="str">
        <f>IF(AF22="","",VLOOKUP(AF22,'シフト記号表（勤務時間帯）'!$C$6:$K$35,9,FALSE))</f>
        <v/>
      </c>
      <c r="AG23" s="252" t="str">
        <f>IF(AG22="","",VLOOKUP(AG22,'シフト記号表（勤務時間帯）'!$C$6:$K$35,9,FALSE))</f>
        <v/>
      </c>
      <c r="AH23" s="253" t="str">
        <f>IF(AH22="","",VLOOKUP(AH22,'シフト記号表（勤務時間帯）'!$C$6:$K$35,9,FALSE))</f>
        <v/>
      </c>
      <c r="AI23" s="253" t="str">
        <f>IF(AI22="","",VLOOKUP(AI22,'シフト記号表（勤務時間帯）'!$C$6:$K$35,9,FALSE))</f>
        <v/>
      </c>
      <c r="AJ23" s="253" t="str">
        <f>IF(AJ22="","",VLOOKUP(AJ22,'シフト記号表（勤務時間帯）'!$C$6:$K$35,9,FALSE))</f>
        <v/>
      </c>
      <c r="AK23" s="253" t="str">
        <f>IF(AK22="","",VLOOKUP(AK22,'シフト記号表（勤務時間帯）'!$C$6:$K$35,9,FALSE))</f>
        <v/>
      </c>
      <c r="AL23" s="253" t="str">
        <f>IF(AL22="","",VLOOKUP(AL22,'シフト記号表（勤務時間帯）'!$C$6:$K$35,9,FALSE))</f>
        <v/>
      </c>
      <c r="AM23" s="254" t="str">
        <f>IF(AM22="","",VLOOKUP(AM22,'シフト記号表（勤務時間帯）'!$C$6:$K$35,9,FALSE))</f>
        <v/>
      </c>
      <c r="AN23" s="252" t="str">
        <f>IF(AN22="","",VLOOKUP(AN22,'シフト記号表（勤務時間帯）'!$C$6:$K$35,9,FALSE))</f>
        <v/>
      </c>
      <c r="AO23" s="253" t="str">
        <f>IF(AO22="","",VLOOKUP(AO22,'シフト記号表（勤務時間帯）'!$C$6:$K$35,9,FALSE))</f>
        <v/>
      </c>
      <c r="AP23" s="253" t="str">
        <f>IF(AP22="","",VLOOKUP(AP22,'シフト記号表（勤務時間帯）'!$C$6:$K$35,9,FALSE))</f>
        <v/>
      </c>
      <c r="AQ23" s="253" t="str">
        <f>IF(AQ22="","",VLOOKUP(AQ22,'シフト記号表（勤務時間帯）'!$C$6:$K$35,9,FALSE))</f>
        <v/>
      </c>
      <c r="AR23" s="253" t="str">
        <f>IF(AR22="","",VLOOKUP(AR22,'シフト記号表（勤務時間帯）'!$C$6:$K$35,9,FALSE))</f>
        <v/>
      </c>
      <c r="AS23" s="253" t="str">
        <f>IF(AS22="","",VLOOKUP(AS22,'シフト記号表（勤務時間帯）'!$C$6:$K$35,9,FALSE))</f>
        <v/>
      </c>
      <c r="AT23" s="254" t="str">
        <f>IF(AT22="","",VLOOKUP(AT22,'シフト記号表（勤務時間帯）'!$C$6:$K$35,9,FALSE))</f>
        <v/>
      </c>
      <c r="AU23" s="252" t="str">
        <f>IF(AU22="","",VLOOKUP(AU22,'シフト記号表（勤務時間帯）'!$C$6:$K$35,9,FALSE))</f>
        <v/>
      </c>
      <c r="AV23" s="253" t="str">
        <f>IF(AV22="","",VLOOKUP(AV22,'シフト記号表（勤務時間帯）'!$C$6:$K$35,9,FALSE))</f>
        <v/>
      </c>
      <c r="AW23" s="253" t="str">
        <f>IF(AW22="","",VLOOKUP(AW22,'シフト記号表（勤務時間帯）'!$C$6:$K$35,9,FALSE))</f>
        <v/>
      </c>
      <c r="AX23" s="716" t="str">
        <f>IF($BB$3="４週",SUM(S23:AT23),IF($BB$3="暦月",SUM(S23:AW23),""))</f>
        <v/>
      </c>
      <c r="AY23" s="717"/>
      <c r="AZ23" s="718" t="str">
        <f>IF($BB$3="４週",AX23/4,IF($BB$3="暦月",'勤務表（参考様式１_100名まで）'!AX23/('勤務表（参考様式１_100名まで）'!$BB$8/7),""))</f>
        <v/>
      </c>
      <c r="BA23" s="719"/>
      <c r="BB23" s="765"/>
      <c r="BC23" s="766"/>
      <c r="BD23" s="766"/>
      <c r="BE23" s="766"/>
      <c r="BF23" s="767"/>
    </row>
    <row r="24" spans="2:58" ht="20.25" customHeight="1" x14ac:dyDescent="0.15">
      <c r="B24" s="727"/>
      <c r="C24" s="734"/>
      <c r="D24" s="735"/>
      <c r="E24" s="736"/>
      <c r="F24" s="255">
        <f>C22</f>
        <v>0</v>
      </c>
      <c r="G24" s="738"/>
      <c r="H24" s="743"/>
      <c r="I24" s="741"/>
      <c r="J24" s="741"/>
      <c r="K24" s="742"/>
      <c r="L24" s="745"/>
      <c r="M24" s="708"/>
      <c r="N24" s="708"/>
      <c r="O24" s="709"/>
      <c r="P24" s="720" t="s">
        <v>250</v>
      </c>
      <c r="Q24" s="721"/>
      <c r="R24" s="722"/>
      <c r="S24" s="256" t="str">
        <f>IF(S22="","",VLOOKUP(S22,'シフト記号表（勤務時間帯）'!$C$6:$U$35,19,FALSE))</f>
        <v/>
      </c>
      <c r="T24" s="257" t="str">
        <f>IF(T22="","",VLOOKUP(T22,'シフト記号表（勤務時間帯）'!$C$6:$U$35,19,FALSE))</f>
        <v/>
      </c>
      <c r="U24" s="257" t="str">
        <f>IF(U22="","",VLOOKUP(U22,'シフト記号表（勤務時間帯）'!$C$6:$U$35,19,FALSE))</f>
        <v/>
      </c>
      <c r="V24" s="257" t="str">
        <f>IF(V22="","",VLOOKUP(V22,'シフト記号表（勤務時間帯）'!$C$6:$U$35,19,FALSE))</f>
        <v/>
      </c>
      <c r="W24" s="257" t="str">
        <f>IF(W22="","",VLOOKUP(W22,'シフト記号表（勤務時間帯）'!$C$6:$U$35,19,FALSE))</f>
        <v/>
      </c>
      <c r="X24" s="257" t="str">
        <f>IF(X22="","",VLOOKUP(X22,'シフト記号表（勤務時間帯）'!$C$6:$U$35,19,FALSE))</f>
        <v/>
      </c>
      <c r="Y24" s="258" t="str">
        <f>IF(Y22="","",VLOOKUP(Y22,'シフト記号表（勤務時間帯）'!$C$6:$U$35,19,FALSE))</f>
        <v/>
      </c>
      <c r="Z24" s="256" t="str">
        <f>IF(Z22="","",VLOOKUP(Z22,'シフト記号表（勤務時間帯）'!$C$6:$U$35,19,FALSE))</f>
        <v/>
      </c>
      <c r="AA24" s="257" t="str">
        <f>IF(AA22="","",VLOOKUP(AA22,'シフト記号表（勤務時間帯）'!$C$6:$U$35,19,FALSE))</f>
        <v/>
      </c>
      <c r="AB24" s="257" t="str">
        <f>IF(AB22="","",VLOOKUP(AB22,'シフト記号表（勤務時間帯）'!$C$6:$U$35,19,FALSE))</f>
        <v/>
      </c>
      <c r="AC24" s="257" t="str">
        <f>IF(AC22="","",VLOOKUP(AC22,'シフト記号表（勤務時間帯）'!$C$6:$U$35,19,FALSE))</f>
        <v/>
      </c>
      <c r="AD24" s="257" t="str">
        <f>IF(AD22="","",VLOOKUP(AD22,'シフト記号表（勤務時間帯）'!$C$6:$U$35,19,FALSE))</f>
        <v/>
      </c>
      <c r="AE24" s="257" t="str">
        <f>IF(AE22="","",VLOOKUP(AE22,'シフト記号表（勤務時間帯）'!$C$6:$U$35,19,FALSE))</f>
        <v/>
      </c>
      <c r="AF24" s="258" t="str">
        <f>IF(AF22="","",VLOOKUP(AF22,'シフト記号表（勤務時間帯）'!$C$6:$U$35,19,FALSE))</f>
        <v/>
      </c>
      <c r="AG24" s="256" t="str">
        <f>IF(AG22="","",VLOOKUP(AG22,'シフト記号表（勤務時間帯）'!$C$6:$U$35,19,FALSE))</f>
        <v/>
      </c>
      <c r="AH24" s="257" t="str">
        <f>IF(AH22="","",VLOOKUP(AH22,'シフト記号表（勤務時間帯）'!$C$6:$U$35,19,FALSE))</f>
        <v/>
      </c>
      <c r="AI24" s="257" t="str">
        <f>IF(AI22="","",VLOOKUP(AI22,'シフト記号表（勤務時間帯）'!$C$6:$U$35,19,FALSE))</f>
        <v/>
      </c>
      <c r="AJ24" s="257" t="str">
        <f>IF(AJ22="","",VLOOKUP(AJ22,'シフト記号表（勤務時間帯）'!$C$6:$U$35,19,FALSE))</f>
        <v/>
      </c>
      <c r="AK24" s="257" t="str">
        <f>IF(AK22="","",VLOOKUP(AK22,'シフト記号表（勤務時間帯）'!$C$6:$U$35,19,FALSE))</f>
        <v/>
      </c>
      <c r="AL24" s="257" t="str">
        <f>IF(AL22="","",VLOOKUP(AL22,'シフト記号表（勤務時間帯）'!$C$6:$U$35,19,FALSE))</f>
        <v/>
      </c>
      <c r="AM24" s="258" t="str">
        <f>IF(AM22="","",VLOOKUP(AM22,'シフト記号表（勤務時間帯）'!$C$6:$U$35,19,FALSE))</f>
        <v/>
      </c>
      <c r="AN24" s="256" t="str">
        <f>IF(AN22="","",VLOOKUP(AN22,'シフト記号表（勤務時間帯）'!$C$6:$U$35,19,FALSE))</f>
        <v/>
      </c>
      <c r="AO24" s="257" t="str">
        <f>IF(AO22="","",VLOOKUP(AO22,'シフト記号表（勤務時間帯）'!$C$6:$U$35,19,FALSE))</f>
        <v/>
      </c>
      <c r="AP24" s="257" t="str">
        <f>IF(AP22="","",VLOOKUP(AP22,'シフト記号表（勤務時間帯）'!$C$6:$U$35,19,FALSE))</f>
        <v/>
      </c>
      <c r="AQ24" s="257" t="str">
        <f>IF(AQ22="","",VLOOKUP(AQ22,'シフト記号表（勤務時間帯）'!$C$6:$U$35,19,FALSE))</f>
        <v/>
      </c>
      <c r="AR24" s="257" t="str">
        <f>IF(AR22="","",VLOOKUP(AR22,'シフト記号表（勤務時間帯）'!$C$6:$U$35,19,FALSE))</f>
        <v/>
      </c>
      <c r="AS24" s="257" t="str">
        <f>IF(AS22="","",VLOOKUP(AS22,'シフト記号表（勤務時間帯）'!$C$6:$U$35,19,FALSE))</f>
        <v/>
      </c>
      <c r="AT24" s="258" t="str">
        <f>IF(AT22="","",VLOOKUP(AT22,'シフト記号表（勤務時間帯）'!$C$6:$U$35,19,FALSE))</f>
        <v/>
      </c>
      <c r="AU24" s="256" t="str">
        <f>IF(AU22="","",VLOOKUP(AU22,'シフト記号表（勤務時間帯）'!$C$6:$U$35,19,FALSE))</f>
        <v/>
      </c>
      <c r="AV24" s="257" t="str">
        <f>IF(AV22="","",VLOOKUP(AV22,'シフト記号表（勤務時間帯）'!$C$6:$U$35,19,FALSE))</f>
        <v/>
      </c>
      <c r="AW24" s="257" t="str">
        <f>IF(AW22="","",VLOOKUP(AW22,'シフト記号表（勤務時間帯）'!$C$6:$U$35,19,FALSE))</f>
        <v/>
      </c>
      <c r="AX24" s="723" t="str">
        <f>IF($BB$3="４週",SUM(S24:AT24),IF($BB$3="暦月",SUM(S24:AW24),""))</f>
        <v/>
      </c>
      <c r="AY24" s="724"/>
      <c r="AZ24" s="725" t="str">
        <f>IF($BB$3="４週",AX24/4,IF($BB$3="暦月",'勤務表（参考様式１_100名まで）'!AX24/('勤務表（参考様式１_100名まで）'!$BB$8/7),""))</f>
        <v/>
      </c>
      <c r="BA24" s="726"/>
      <c r="BB24" s="768"/>
      <c r="BC24" s="769"/>
      <c r="BD24" s="769"/>
      <c r="BE24" s="769"/>
      <c r="BF24" s="770"/>
    </row>
    <row r="25" spans="2:58" ht="20.25" customHeight="1" x14ac:dyDescent="0.15">
      <c r="B25" s="727">
        <f>B22+1</f>
        <v>2</v>
      </c>
      <c r="C25" s="728"/>
      <c r="D25" s="729"/>
      <c r="E25" s="730"/>
      <c r="F25" s="259"/>
      <c r="G25" s="737"/>
      <c r="H25" s="740"/>
      <c r="I25" s="741"/>
      <c r="J25" s="741"/>
      <c r="K25" s="742"/>
      <c r="L25" s="744"/>
      <c r="M25" s="705"/>
      <c r="N25" s="705"/>
      <c r="O25" s="706"/>
      <c r="P25" s="747" t="s">
        <v>248</v>
      </c>
      <c r="Q25" s="748"/>
      <c r="R25" s="749"/>
      <c r="S25" s="248"/>
      <c r="T25" s="249"/>
      <c r="U25" s="249"/>
      <c r="V25" s="249"/>
      <c r="W25" s="249"/>
      <c r="X25" s="249"/>
      <c r="Y25" s="250"/>
      <c r="Z25" s="248"/>
      <c r="AA25" s="249"/>
      <c r="AB25" s="249"/>
      <c r="AC25" s="249"/>
      <c r="AD25" s="249"/>
      <c r="AE25" s="249"/>
      <c r="AF25" s="250"/>
      <c r="AG25" s="248"/>
      <c r="AH25" s="249"/>
      <c r="AI25" s="249"/>
      <c r="AJ25" s="249"/>
      <c r="AK25" s="249"/>
      <c r="AL25" s="249"/>
      <c r="AM25" s="250"/>
      <c r="AN25" s="248"/>
      <c r="AO25" s="249"/>
      <c r="AP25" s="249"/>
      <c r="AQ25" s="249"/>
      <c r="AR25" s="249"/>
      <c r="AS25" s="249"/>
      <c r="AT25" s="250"/>
      <c r="AU25" s="248"/>
      <c r="AV25" s="249"/>
      <c r="AW25" s="249"/>
      <c r="AX25" s="700"/>
      <c r="AY25" s="701"/>
      <c r="AZ25" s="702"/>
      <c r="BA25" s="703"/>
      <c r="BB25" s="762"/>
      <c r="BC25" s="763"/>
      <c r="BD25" s="763"/>
      <c r="BE25" s="763"/>
      <c r="BF25" s="764"/>
    </row>
    <row r="26" spans="2:58" ht="20.25" customHeight="1" x14ac:dyDescent="0.15">
      <c r="B26" s="727"/>
      <c r="C26" s="731"/>
      <c r="D26" s="732"/>
      <c r="E26" s="733"/>
      <c r="F26" s="251"/>
      <c r="G26" s="738"/>
      <c r="H26" s="743"/>
      <c r="I26" s="741"/>
      <c r="J26" s="741"/>
      <c r="K26" s="742"/>
      <c r="L26" s="745"/>
      <c r="M26" s="708"/>
      <c r="N26" s="708"/>
      <c r="O26" s="709"/>
      <c r="P26" s="713" t="s">
        <v>249</v>
      </c>
      <c r="Q26" s="714"/>
      <c r="R26" s="715"/>
      <c r="S26" s="252" t="str">
        <f>IF(S25="","",VLOOKUP(S25,'シフト記号表（勤務時間帯）'!$C$6:$K$35,9,FALSE))</f>
        <v/>
      </c>
      <c r="T26" s="253" t="str">
        <f>IF(T25="","",VLOOKUP(T25,'シフト記号表（勤務時間帯）'!$C$6:$K$35,9,FALSE))</f>
        <v/>
      </c>
      <c r="U26" s="253" t="str">
        <f>IF(U25="","",VLOOKUP(U25,'シフト記号表（勤務時間帯）'!$C$6:$K$35,9,FALSE))</f>
        <v/>
      </c>
      <c r="V26" s="253" t="str">
        <f>IF(V25="","",VLOOKUP(V25,'シフト記号表（勤務時間帯）'!$C$6:$K$35,9,FALSE))</f>
        <v/>
      </c>
      <c r="W26" s="253" t="str">
        <f>IF(W25="","",VLOOKUP(W25,'シフト記号表（勤務時間帯）'!$C$6:$K$35,9,FALSE))</f>
        <v/>
      </c>
      <c r="X26" s="253" t="str">
        <f>IF(X25="","",VLOOKUP(X25,'シフト記号表（勤務時間帯）'!$C$6:$K$35,9,FALSE))</f>
        <v/>
      </c>
      <c r="Y26" s="254" t="str">
        <f>IF(Y25="","",VLOOKUP(Y25,'シフト記号表（勤務時間帯）'!$C$6:$K$35,9,FALSE))</f>
        <v/>
      </c>
      <c r="Z26" s="252" t="str">
        <f>IF(Z25="","",VLOOKUP(Z25,'シフト記号表（勤務時間帯）'!$C$6:$K$35,9,FALSE))</f>
        <v/>
      </c>
      <c r="AA26" s="253" t="str">
        <f>IF(AA25="","",VLOOKUP(AA25,'シフト記号表（勤務時間帯）'!$C$6:$K$35,9,FALSE))</f>
        <v/>
      </c>
      <c r="AB26" s="253" t="str">
        <f>IF(AB25="","",VLOOKUP(AB25,'シフト記号表（勤務時間帯）'!$C$6:$K$35,9,FALSE))</f>
        <v/>
      </c>
      <c r="AC26" s="253" t="str">
        <f>IF(AC25="","",VLOOKUP(AC25,'シフト記号表（勤務時間帯）'!$C$6:$K$35,9,FALSE))</f>
        <v/>
      </c>
      <c r="AD26" s="253" t="str">
        <f>IF(AD25="","",VLOOKUP(AD25,'シフト記号表（勤務時間帯）'!$C$6:$K$35,9,FALSE))</f>
        <v/>
      </c>
      <c r="AE26" s="253" t="str">
        <f>IF(AE25="","",VLOOKUP(AE25,'シフト記号表（勤務時間帯）'!$C$6:$K$35,9,FALSE))</f>
        <v/>
      </c>
      <c r="AF26" s="254" t="str">
        <f>IF(AF25="","",VLOOKUP(AF25,'シフト記号表（勤務時間帯）'!$C$6:$K$35,9,FALSE))</f>
        <v/>
      </c>
      <c r="AG26" s="252" t="str">
        <f>IF(AG25="","",VLOOKUP(AG25,'シフト記号表（勤務時間帯）'!$C$6:$K$35,9,FALSE))</f>
        <v/>
      </c>
      <c r="AH26" s="253" t="str">
        <f>IF(AH25="","",VLOOKUP(AH25,'シフト記号表（勤務時間帯）'!$C$6:$K$35,9,FALSE))</f>
        <v/>
      </c>
      <c r="AI26" s="253" t="str">
        <f>IF(AI25="","",VLOOKUP(AI25,'シフト記号表（勤務時間帯）'!$C$6:$K$35,9,FALSE))</f>
        <v/>
      </c>
      <c r="AJ26" s="253" t="str">
        <f>IF(AJ25="","",VLOOKUP(AJ25,'シフト記号表（勤務時間帯）'!$C$6:$K$35,9,FALSE))</f>
        <v/>
      </c>
      <c r="AK26" s="253" t="str">
        <f>IF(AK25="","",VLOOKUP(AK25,'シフト記号表（勤務時間帯）'!$C$6:$K$35,9,FALSE))</f>
        <v/>
      </c>
      <c r="AL26" s="253" t="str">
        <f>IF(AL25="","",VLOOKUP(AL25,'シフト記号表（勤務時間帯）'!$C$6:$K$35,9,FALSE))</f>
        <v/>
      </c>
      <c r="AM26" s="254" t="str">
        <f>IF(AM25="","",VLOOKUP(AM25,'シフト記号表（勤務時間帯）'!$C$6:$K$35,9,FALSE))</f>
        <v/>
      </c>
      <c r="AN26" s="252" t="str">
        <f>IF(AN25="","",VLOOKUP(AN25,'シフト記号表（勤務時間帯）'!$C$6:$K$35,9,FALSE))</f>
        <v/>
      </c>
      <c r="AO26" s="253" t="str">
        <f>IF(AO25="","",VLOOKUP(AO25,'シフト記号表（勤務時間帯）'!$C$6:$K$35,9,FALSE))</f>
        <v/>
      </c>
      <c r="AP26" s="253" t="str">
        <f>IF(AP25="","",VLOOKUP(AP25,'シフト記号表（勤務時間帯）'!$C$6:$K$35,9,FALSE))</f>
        <v/>
      </c>
      <c r="AQ26" s="253" t="str">
        <f>IF(AQ25="","",VLOOKUP(AQ25,'シフト記号表（勤務時間帯）'!$C$6:$K$35,9,FALSE))</f>
        <v/>
      </c>
      <c r="AR26" s="253" t="str">
        <f>IF(AR25="","",VLOOKUP(AR25,'シフト記号表（勤務時間帯）'!$C$6:$K$35,9,FALSE))</f>
        <v/>
      </c>
      <c r="AS26" s="253" t="str">
        <f>IF(AS25="","",VLOOKUP(AS25,'シフト記号表（勤務時間帯）'!$C$6:$K$35,9,FALSE))</f>
        <v/>
      </c>
      <c r="AT26" s="254" t="str">
        <f>IF(AT25="","",VLOOKUP(AT25,'シフト記号表（勤務時間帯）'!$C$6:$K$35,9,FALSE))</f>
        <v/>
      </c>
      <c r="AU26" s="252" t="str">
        <f>IF(AU25="","",VLOOKUP(AU25,'シフト記号表（勤務時間帯）'!$C$6:$K$35,9,FALSE))</f>
        <v/>
      </c>
      <c r="AV26" s="253" t="str">
        <f>IF(AV25="","",VLOOKUP(AV25,'シフト記号表（勤務時間帯）'!$C$6:$K$35,9,FALSE))</f>
        <v/>
      </c>
      <c r="AW26" s="253" t="str">
        <f>IF(AW25="","",VLOOKUP(AW25,'シフト記号表（勤務時間帯）'!$C$6:$K$35,9,FALSE))</f>
        <v/>
      </c>
      <c r="AX26" s="716" t="str">
        <f>IF($BB$3="４週",SUM(S26:AT26),IF($BB$3="暦月",SUM(S26:AW26),""))</f>
        <v/>
      </c>
      <c r="AY26" s="717"/>
      <c r="AZ26" s="718" t="str">
        <f>IF($BB$3="４週",AX26/4,IF($BB$3="暦月",'勤務表（参考様式１_100名まで）'!AX26/('勤務表（参考様式１_100名まで）'!$BB$8/7),""))</f>
        <v/>
      </c>
      <c r="BA26" s="719"/>
      <c r="BB26" s="765"/>
      <c r="BC26" s="766"/>
      <c r="BD26" s="766"/>
      <c r="BE26" s="766"/>
      <c r="BF26" s="767"/>
    </row>
    <row r="27" spans="2:58" ht="20.25" customHeight="1" x14ac:dyDescent="0.15">
      <c r="B27" s="727"/>
      <c r="C27" s="734"/>
      <c r="D27" s="735"/>
      <c r="E27" s="736"/>
      <c r="F27" s="251">
        <f>C25</f>
        <v>0</v>
      </c>
      <c r="G27" s="739"/>
      <c r="H27" s="743"/>
      <c r="I27" s="741"/>
      <c r="J27" s="741"/>
      <c r="K27" s="742"/>
      <c r="L27" s="746"/>
      <c r="M27" s="711"/>
      <c r="N27" s="711"/>
      <c r="O27" s="712"/>
      <c r="P27" s="720" t="s">
        <v>250</v>
      </c>
      <c r="Q27" s="721"/>
      <c r="R27" s="722"/>
      <c r="S27" s="256" t="str">
        <f>IF(S25="","",VLOOKUP(S25,'シフト記号表（勤務時間帯）'!$C$6:$U$35,19,FALSE))</f>
        <v/>
      </c>
      <c r="T27" s="257" t="str">
        <f>IF(T25="","",VLOOKUP(T25,'シフト記号表（勤務時間帯）'!$C$6:$U$35,19,FALSE))</f>
        <v/>
      </c>
      <c r="U27" s="257" t="str">
        <f>IF(U25="","",VLOOKUP(U25,'シフト記号表（勤務時間帯）'!$C$6:$U$35,19,FALSE))</f>
        <v/>
      </c>
      <c r="V27" s="257" t="str">
        <f>IF(V25="","",VLOOKUP(V25,'シフト記号表（勤務時間帯）'!$C$6:$U$35,19,FALSE))</f>
        <v/>
      </c>
      <c r="W27" s="257" t="str">
        <f>IF(W25="","",VLOOKUP(W25,'シフト記号表（勤務時間帯）'!$C$6:$U$35,19,FALSE))</f>
        <v/>
      </c>
      <c r="X27" s="257" t="str">
        <f>IF(X25="","",VLOOKUP(X25,'シフト記号表（勤務時間帯）'!$C$6:$U$35,19,FALSE))</f>
        <v/>
      </c>
      <c r="Y27" s="258" t="str">
        <f>IF(Y25="","",VLOOKUP(Y25,'シフト記号表（勤務時間帯）'!$C$6:$U$35,19,FALSE))</f>
        <v/>
      </c>
      <c r="Z27" s="256" t="str">
        <f>IF(Z25="","",VLOOKUP(Z25,'シフト記号表（勤務時間帯）'!$C$6:$U$35,19,FALSE))</f>
        <v/>
      </c>
      <c r="AA27" s="257" t="str">
        <f>IF(AA25="","",VLOOKUP(AA25,'シフト記号表（勤務時間帯）'!$C$6:$U$35,19,FALSE))</f>
        <v/>
      </c>
      <c r="AB27" s="257" t="str">
        <f>IF(AB25="","",VLOOKUP(AB25,'シフト記号表（勤務時間帯）'!$C$6:$U$35,19,FALSE))</f>
        <v/>
      </c>
      <c r="AC27" s="257" t="str">
        <f>IF(AC25="","",VLOOKUP(AC25,'シフト記号表（勤務時間帯）'!$C$6:$U$35,19,FALSE))</f>
        <v/>
      </c>
      <c r="AD27" s="257" t="str">
        <f>IF(AD25="","",VLOOKUP(AD25,'シフト記号表（勤務時間帯）'!$C$6:$U$35,19,FALSE))</f>
        <v/>
      </c>
      <c r="AE27" s="257" t="str">
        <f>IF(AE25="","",VLOOKUP(AE25,'シフト記号表（勤務時間帯）'!$C$6:$U$35,19,FALSE))</f>
        <v/>
      </c>
      <c r="AF27" s="258" t="str">
        <f>IF(AF25="","",VLOOKUP(AF25,'シフト記号表（勤務時間帯）'!$C$6:$U$35,19,FALSE))</f>
        <v/>
      </c>
      <c r="AG27" s="256" t="str">
        <f>IF(AG25="","",VLOOKUP(AG25,'シフト記号表（勤務時間帯）'!$C$6:$U$35,19,FALSE))</f>
        <v/>
      </c>
      <c r="AH27" s="257" t="str">
        <f>IF(AH25="","",VLOOKUP(AH25,'シフト記号表（勤務時間帯）'!$C$6:$U$35,19,FALSE))</f>
        <v/>
      </c>
      <c r="AI27" s="257" t="str">
        <f>IF(AI25="","",VLOOKUP(AI25,'シフト記号表（勤務時間帯）'!$C$6:$U$35,19,FALSE))</f>
        <v/>
      </c>
      <c r="AJ27" s="257" t="str">
        <f>IF(AJ25="","",VLOOKUP(AJ25,'シフト記号表（勤務時間帯）'!$C$6:$U$35,19,FALSE))</f>
        <v/>
      </c>
      <c r="AK27" s="257" t="str">
        <f>IF(AK25="","",VLOOKUP(AK25,'シフト記号表（勤務時間帯）'!$C$6:$U$35,19,FALSE))</f>
        <v/>
      </c>
      <c r="AL27" s="257" t="str">
        <f>IF(AL25="","",VLOOKUP(AL25,'シフト記号表（勤務時間帯）'!$C$6:$U$35,19,FALSE))</f>
        <v/>
      </c>
      <c r="AM27" s="258" t="str">
        <f>IF(AM25="","",VLOOKUP(AM25,'シフト記号表（勤務時間帯）'!$C$6:$U$35,19,FALSE))</f>
        <v/>
      </c>
      <c r="AN27" s="256" t="str">
        <f>IF(AN25="","",VLOOKUP(AN25,'シフト記号表（勤務時間帯）'!$C$6:$U$35,19,FALSE))</f>
        <v/>
      </c>
      <c r="AO27" s="257" t="str">
        <f>IF(AO25="","",VLOOKUP(AO25,'シフト記号表（勤務時間帯）'!$C$6:$U$35,19,FALSE))</f>
        <v/>
      </c>
      <c r="AP27" s="257" t="str">
        <f>IF(AP25="","",VLOOKUP(AP25,'シフト記号表（勤務時間帯）'!$C$6:$U$35,19,FALSE))</f>
        <v/>
      </c>
      <c r="AQ27" s="257" t="str">
        <f>IF(AQ25="","",VLOOKUP(AQ25,'シフト記号表（勤務時間帯）'!$C$6:$U$35,19,FALSE))</f>
        <v/>
      </c>
      <c r="AR27" s="257" t="str">
        <f>IF(AR25="","",VLOOKUP(AR25,'シフト記号表（勤務時間帯）'!$C$6:$U$35,19,FALSE))</f>
        <v/>
      </c>
      <c r="AS27" s="257" t="str">
        <f>IF(AS25="","",VLOOKUP(AS25,'シフト記号表（勤務時間帯）'!$C$6:$U$35,19,FALSE))</f>
        <v/>
      </c>
      <c r="AT27" s="258" t="str">
        <f>IF(AT25="","",VLOOKUP(AT25,'シフト記号表（勤務時間帯）'!$C$6:$U$35,19,FALSE))</f>
        <v/>
      </c>
      <c r="AU27" s="256" t="str">
        <f>IF(AU25="","",VLOOKUP(AU25,'シフト記号表（勤務時間帯）'!$C$6:$U$35,19,FALSE))</f>
        <v/>
      </c>
      <c r="AV27" s="257" t="str">
        <f>IF(AV25="","",VLOOKUP(AV25,'シフト記号表（勤務時間帯）'!$C$6:$U$35,19,FALSE))</f>
        <v/>
      </c>
      <c r="AW27" s="257" t="str">
        <f>IF(AW25="","",VLOOKUP(AW25,'シフト記号表（勤務時間帯）'!$C$6:$U$35,19,FALSE))</f>
        <v/>
      </c>
      <c r="AX27" s="723" t="str">
        <f>IF($BB$3="４週",SUM(S27:AT27),IF($BB$3="暦月",SUM(S27:AW27),""))</f>
        <v/>
      </c>
      <c r="AY27" s="724"/>
      <c r="AZ27" s="725" t="str">
        <f>IF($BB$3="４週",AX27/4,IF($BB$3="暦月",'勤務表（参考様式１_100名まで）'!AX27/('勤務表（参考様式１_100名まで）'!$BB$8/7),""))</f>
        <v/>
      </c>
      <c r="BA27" s="726"/>
      <c r="BB27" s="768"/>
      <c r="BC27" s="769"/>
      <c r="BD27" s="769"/>
      <c r="BE27" s="769"/>
      <c r="BF27" s="770"/>
    </row>
    <row r="28" spans="2:58" ht="20.25" customHeight="1" x14ac:dyDescent="0.15">
      <c r="B28" s="727">
        <f>B25+1</f>
        <v>3</v>
      </c>
      <c r="C28" s="728"/>
      <c r="D28" s="729"/>
      <c r="E28" s="730"/>
      <c r="F28" s="259"/>
      <c r="G28" s="737"/>
      <c r="H28" s="740"/>
      <c r="I28" s="741"/>
      <c r="J28" s="741"/>
      <c r="K28" s="742"/>
      <c r="L28" s="744"/>
      <c r="M28" s="705"/>
      <c r="N28" s="705"/>
      <c r="O28" s="706"/>
      <c r="P28" s="747" t="s">
        <v>248</v>
      </c>
      <c r="Q28" s="748"/>
      <c r="R28" s="749"/>
      <c r="S28" s="248"/>
      <c r="T28" s="249"/>
      <c r="U28" s="249"/>
      <c r="V28" s="249"/>
      <c r="W28" s="249"/>
      <c r="X28" s="249"/>
      <c r="Y28" s="250"/>
      <c r="Z28" s="248"/>
      <c r="AA28" s="249"/>
      <c r="AB28" s="249"/>
      <c r="AC28" s="249"/>
      <c r="AD28" s="249"/>
      <c r="AE28" s="249"/>
      <c r="AF28" s="250"/>
      <c r="AG28" s="248"/>
      <c r="AH28" s="249"/>
      <c r="AI28" s="249"/>
      <c r="AJ28" s="249"/>
      <c r="AK28" s="249"/>
      <c r="AL28" s="249"/>
      <c r="AM28" s="250"/>
      <c r="AN28" s="248"/>
      <c r="AO28" s="249"/>
      <c r="AP28" s="249"/>
      <c r="AQ28" s="249"/>
      <c r="AR28" s="249"/>
      <c r="AS28" s="249"/>
      <c r="AT28" s="250"/>
      <c r="AU28" s="248"/>
      <c r="AV28" s="249"/>
      <c r="AW28" s="249"/>
      <c r="AX28" s="700"/>
      <c r="AY28" s="701"/>
      <c r="AZ28" s="702"/>
      <c r="BA28" s="703"/>
      <c r="BB28" s="762"/>
      <c r="BC28" s="763"/>
      <c r="BD28" s="763"/>
      <c r="BE28" s="763"/>
      <c r="BF28" s="764"/>
    </row>
    <row r="29" spans="2:58" ht="20.25" customHeight="1" x14ac:dyDescent="0.15">
      <c r="B29" s="727"/>
      <c r="C29" s="731"/>
      <c r="D29" s="732"/>
      <c r="E29" s="733"/>
      <c r="F29" s="251"/>
      <c r="G29" s="738"/>
      <c r="H29" s="743"/>
      <c r="I29" s="741"/>
      <c r="J29" s="741"/>
      <c r="K29" s="742"/>
      <c r="L29" s="745"/>
      <c r="M29" s="708"/>
      <c r="N29" s="708"/>
      <c r="O29" s="709"/>
      <c r="P29" s="713" t="s">
        <v>249</v>
      </c>
      <c r="Q29" s="714"/>
      <c r="R29" s="715"/>
      <c r="S29" s="252" t="str">
        <f>IF(S28="","",VLOOKUP(S28,'シフト記号表（勤務時間帯）'!$C$6:$K$35,9,FALSE))</f>
        <v/>
      </c>
      <c r="T29" s="253" t="str">
        <f>IF(T28="","",VLOOKUP(T28,'シフト記号表（勤務時間帯）'!$C$6:$K$35,9,FALSE))</f>
        <v/>
      </c>
      <c r="U29" s="253" t="str">
        <f>IF(U28="","",VLOOKUP(U28,'シフト記号表（勤務時間帯）'!$C$6:$K$35,9,FALSE))</f>
        <v/>
      </c>
      <c r="V29" s="253" t="str">
        <f>IF(V28="","",VLOOKUP(V28,'シフト記号表（勤務時間帯）'!$C$6:$K$35,9,FALSE))</f>
        <v/>
      </c>
      <c r="W29" s="253" t="str">
        <f>IF(W28="","",VLOOKUP(W28,'シフト記号表（勤務時間帯）'!$C$6:$K$35,9,FALSE))</f>
        <v/>
      </c>
      <c r="X29" s="253" t="str">
        <f>IF(X28="","",VLOOKUP(X28,'シフト記号表（勤務時間帯）'!$C$6:$K$35,9,FALSE))</f>
        <v/>
      </c>
      <c r="Y29" s="254" t="str">
        <f>IF(Y28="","",VLOOKUP(Y28,'シフト記号表（勤務時間帯）'!$C$6:$K$35,9,FALSE))</f>
        <v/>
      </c>
      <c r="Z29" s="252" t="str">
        <f>IF(Z28="","",VLOOKUP(Z28,'シフト記号表（勤務時間帯）'!$C$6:$K$35,9,FALSE))</f>
        <v/>
      </c>
      <c r="AA29" s="253" t="str">
        <f>IF(AA28="","",VLOOKUP(AA28,'シフト記号表（勤務時間帯）'!$C$6:$K$35,9,FALSE))</f>
        <v/>
      </c>
      <c r="AB29" s="253" t="str">
        <f>IF(AB28="","",VLOOKUP(AB28,'シフト記号表（勤務時間帯）'!$C$6:$K$35,9,FALSE))</f>
        <v/>
      </c>
      <c r="AC29" s="253" t="str">
        <f>IF(AC28="","",VLOOKUP(AC28,'シフト記号表（勤務時間帯）'!$C$6:$K$35,9,FALSE))</f>
        <v/>
      </c>
      <c r="AD29" s="253" t="str">
        <f>IF(AD28="","",VLOOKUP(AD28,'シフト記号表（勤務時間帯）'!$C$6:$K$35,9,FALSE))</f>
        <v/>
      </c>
      <c r="AE29" s="253" t="str">
        <f>IF(AE28="","",VLOOKUP(AE28,'シフト記号表（勤務時間帯）'!$C$6:$K$35,9,FALSE))</f>
        <v/>
      </c>
      <c r="AF29" s="254" t="str">
        <f>IF(AF28="","",VLOOKUP(AF28,'シフト記号表（勤務時間帯）'!$C$6:$K$35,9,FALSE))</f>
        <v/>
      </c>
      <c r="AG29" s="252" t="str">
        <f>IF(AG28="","",VLOOKUP(AG28,'シフト記号表（勤務時間帯）'!$C$6:$K$35,9,FALSE))</f>
        <v/>
      </c>
      <c r="AH29" s="253" t="str">
        <f>IF(AH28="","",VLOOKUP(AH28,'シフト記号表（勤務時間帯）'!$C$6:$K$35,9,FALSE))</f>
        <v/>
      </c>
      <c r="AI29" s="253" t="str">
        <f>IF(AI28="","",VLOOKUP(AI28,'シフト記号表（勤務時間帯）'!$C$6:$K$35,9,FALSE))</f>
        <v/>
      </c>
      <c r="AJ29" s="253" t="str">
        <f>IF(AJ28="","",VLOOKUP(AJ28,'シフト記号表（勤務時間帯）'!$C$6:$K$35,9,FALSE))</f>
        <v/>
      </c>
      <c r="AK29" s="253" t="str">
        <f>IF(AK28="","",VLOOKUP(AK28,'シフト記号表（勤務時間帯）'!$C$6:$K$35,9,FALSE))</f>
        <v/>
      </c>
      <c r="AL29" s="253" t="str">
        <f>IF(AL28="","",VLOOKUP(AL28,'シフト記号表（勤務時間帯）'!$C$6:$K$35,9,FALSE))</f>
        <v/>
      </c>
      <c r="AM29" s="254" t="str">
        <f>IF(AM28="","",VLOOKUP(AM28,'シフト記号表（勤務時間帯）'!$C$6:$K$35,9,FALSE))</f>
        <v/>
      </c>
      <c r="AN29" s="252" t="str">
        <f>IF(AN28="","",VLOOKUP(AN28,'シフト記号表（勤務時間帯）'!$C$6:$K$35,9,FALSE))</f>
        <v/>
      </c>
      <c r="AO29" s="253" t="str">
        <f>IF(AO28="","",VLOOKUP(AO28,'シフト記号表（勤務時間帯）'!$C$6:$K$35,9,FALSE))</f>
        <v/>
      </c>
      <c r="AP29" s="253" t="str">
        <f>IF(AP28="","",VLOOKUP(AP28,'シフト記号表（勤務時間帯）'!$C$6:$K$35,9,FALSE))</f>
        <v/>
      </c>
      <c r="AQ29" s="253" t="str">
        <f>IF(AQ28="","",VLOOKUP(AQ28,'シフト記号表（勤務時間帯）'!$C$6:$K$35,9,FALSE))</f>
        <v/>
      </c>
      <c r="AR29" s="253" t="str">
        <f>IF(AR28="","",VLOOKUP(AR28,'シフト記号表（勤務時間帯）'!$C$6:$K$35,9,FALSE))</f>
        <v/>
      </c>
      <c r="AS29" s="253" t="str">
        <f>IF(AS28="","",VLOOKUP(AS28,'シフト記号表（勤務時間帯）'!$C$6:$K$35,9,FALSE))</f>
        <v/>
      </c>
      <c r="AT29" s="254" t="str">
        <f>IF(AT28="","",VLOOKUP(AT28,'シフト記号表（勤務時間帯）'!$C$6:$K$35,9,FALSE))</f>
        <v/>
      </c>
      <c r="AU29" s="252" t="str">
        <f>IF(AU28="","",VLOOKUP(AU28,'シフト記号表（勤務時間帯）'!$C$6:$K$35,9,FALSE))</f>
        <v/>
      </c>
      <c r="AV29" s="253" t="str">
        <f>IF(AV28="","",VLOOKUP(AV28,'シフト記号表（勤務時間帯）'!$C$6:$K$35,9,FALSE))</f>
        <v/>
      </c>
      <c r="AW29" s="253" t="str">
        <f>IF(AW28="","",VLOOKUP(AW28,'シフト記号表（勤務時間帯）'!$C$6:$K$35,9,FALSE))</f>
        <v/>
      </c>
      <c r="AX29" s="716" t="str">
        <f>IF($BB$3="４週",SUM(S29:AT29),IF($BB$3="暦月",SUM(S29:AW29),""))</f>
        <v/>
      </c>
      <c r="AY29" s="717"/>
      <c r="AZ29" s="718" t="str">
        <f>IF($BB$3="４週",AX29/4,IF($BB$3="暦月",'勤務表（参考様式１_100名まで）'!AX29/('勤務表（参考様式１_100名まで）'!$BB$8/7),""))</f>
        <v/>
      </c>
      <c r="BA29" s="719"/>
      <c r="BB29" s="765"/>
      <c r="BC29" s="766"/>
      <c r="BD29" s="766"/>
      <c r="BE29" s="766"/>
      <c r="BF29" s="767"/>
    </row>
    <row r="30" spans="2:58" ht="20.25" customHeight="1" x14ac:dyDescent="0.15">
      <c r="B30" s="727"/>
      <c r="C30" s="734"/>
      <c r="D30" s="735"/>
      <c r="E30" s="736"/>
      <c r="F30" s="251">
        <f>C28</f>
        <v>0</v>
      </c>
      <c r="G30" s="739"/>
      <c r="H30" s="743"/>
      <c r="I30" s="741"/>
      <c r="J30" s="741"/>
      <c r="K30" s="742"/>
      <c r="L30" s="746"/>
      <c r="M30" s="711"/>
      <c r="N30" s="711"/>
      <c r="O30" s="712"/>
      <c r="P30" s="720" t="s">
        <v>250</v>
      </c>
      <c r="Q30" s="721"/>
      <c r="R30" s="722"/>
      <c r="S30" s="256" t="str">
        <f>IF(S28="","",VLOOKUP(S28,'シフト記号表（勤務時間帯）'!$C$6:$U$35,19,FALSE))</f>
        <v/>
      </c>
      <c r="T30" s="257" t="str">
        <f>IF(T28="","",VLOOKUP(T28,'シフト記号表（勤務時間帯）'!$C$6:$U$35,19,FALSE))</f>
        <v/>
      </c>
      <c r="U30" s="257" t="str">
        <f>IF(U28="","",VLOOKUP(U28,'シフト記号表（勤務時間帯）'!$C$6:$U$35,19,FALSE))</f>
        <v/>
      </c>
      <c r="V30" s="257" t="str">
        <f>IF(V28="","",VLOOKUP(V28,'シフト記号表（勤務時間帯）'!$C$6:$U$35,19,FALSE))</f>
        <v/>
      </c>
      <c r="W30" s="257" t="str">
        <f>IF(W28="","",VLOOKUP(W28,'シフト記号表（勤務時間帯）'!$C$6:$U$35,19,FALSE))</f>
        <v/>
      </c>
      <c r="X30" s="257" t="str">
        <f>IF(X28="","",VLOOKUP(X28,'シフト記号表（勤務時間帯）'!$C$6:$U$35,19,FALSE))</f>
        <v/>
      </c>
      <c r="Y30" s="258" t="str">
        <f>IF(Y28="","",VLOOKUP(Y28,'シフト記号表（勤務時間帯）'!$C$6:$U$35,19,FALSE))</f>
        <v/>
      </c>
      <c r="Z30" s="256" t="str">
        <f>IF(Z28="","",VLOOKUP(Z28,'シフト記号表（勤務時間帯）'!$C$6:$U$35,19,FALSE))</f>
        <v/>
      </c>
      <c r="AA30" s="257" t="str">
        <f>IF(AA28="","",VLOOKUP(AA28,'シフト記号表（勤務時間帯）'!$C$6:$U$35,19,FALSE))</f>
        <v/>
      </c>
      <c r="AB30" s="257" t="str">
        <f>IF(AB28="","",VLOOKUP(AB28,'シフト記号表（勤務時間帯）'!$C$6:$U$35,19,FALSE))</f>
        <v/>
      </c>
      <c r="AC30" s="257" t="str">
        <f>IF(AC28="","",VLOOKUP(AC28,'シフト記号表（勤務時間帯）'!$C$6:$U$35,19,FALSE))</f>
        <v/>
      </c>
      <c r="AD30" s="257" t="str">
        <f>IF(AD28="","",VLOOKUP(AD28,'シフト記号表（勤務時間帯）'!$C$6:$U$35,19,FALSE))</f>
        <v/>
      </c>
      <c r="AE30" s="257" t="str">
        <f>IF(AE28="","",VLOOKUP(AE28,'シフト記号表（勤務時間帯）'!$C$6:$U$35,19,FALSE))</f>
        <v/>
      </c>
      <c r="AF30" s="258" t="str">
        <f>IF(AF28="","",VLOOKUP(AF28,'シフト記号表（勤務時間帯）'!$C$6:$U$35,19,FALSE))</f>
        <v/>
      </c>
      <c r="AG30" s="256" t="str">
        <f>IF(AG28="","",VLOOKUP(AG28,'シフト記号表（勤務時間帯）'!$C$6:$U$35,19,FALSE))</f>
        <v/>
      </c>
      <c r="AH30" s="257" t="str">
        <f>IF(AH28="","",VLOOKUP(AH28,'シフト記号表（勤務時間帯）'!$C$6:$U$35,19,FALSE))</f>
        <v/>
      </c>
      <c r="AI30" s="257" t="str">
        <f>IF(AI28="","",VLOOKUP(AI28,'シフト記号表（勤務時間帯）'!$C$6:$U$35,19,FALSE))</f>
        <v/>
      </c>
      <c r="AJ30" s="257" t="str">
        <f>IF(AJ28="","",VLOOKUP(AJ28,'シフト記号表（勤務時間帯）'!$C$6:$U$35,19,FALSE))</f>
        <v/>
      </c>
      <c r="AK30" s="257" t="str">
        <f>IF(AK28="","",VLOOKUP(AK28,'シフト記号表（勤務時間帯）'!$C$6:$U$35,19,FALSE))</f>
        <v/>
      </c>
      <c r="AL30" s="257" t="str">
        <f>IF(AL28="","",VLOOKUP(AL28,'シフト記号表（勤務時間帯）'!$C$6:$U$35,19,FALSE))</f>
        <v/>
      </c>
      <c r="AM30" s="258" t="str">
        <f>IF(AM28="","",VLOOKUP(AM28,'シフト記号表（勤務時間帯）'!$C$6:$U$35,19,FALSE))</f>
        <v/>
      </c>
      <c r="AN30" s="256" t="str">
        <f>IF(AN28="","",VLOOKUP(AN28,'シフト記号表（勤務時間帯）'!$C$6:$U$35,19,FALSE))</f>
        <v/>
      </c>
      <c r="AO30" s="257" t="str">
        <f>IF(AO28="","",VLOOKUP(AO28,'シフト記号表（勤務時間帯）'!$C$6:$U$35,19,FALSE))</f>
        <v/>
      </c>
      <c r="AP30" s="257" t="str">
        <f>IF(AP28="","",VLOOKUP(AP28,'シフト記号表（勤務時間帯）'!$C$6:$U$35,19,FALSE))</f>
        <v/>
      </c>
      <c r="AQ30" s="257" t="str">
        <f>IF(AQ28="","",VLOOKUP(AQ28,'シフト記号表（勤務時間帯）'!$C$6:$U$35,19,FALSE))</f>
        <v/>
      </c>
      <c r="AR30" s="257" t="str">
        <f>IF(AR28="","",VLOOKUP(AR28,'シフト記号表（勤務時間帯）'!$C$6:$U$35,19,FALSE))</f>
        <v/>
      </c>
      <c r="AS30" s="257" t="str">
        <f>IF(AS28="","",VLOOKUP(AS28,'シフト記号表（勤務時間帯）'!$C$6:$U$35,19,FALSE))</f>
        <v/>
      </c>
      <c r="AT30" s="258" t="str">
        <f>IF(AT28="","",VLOOKUP(AT28,'シフト記号表（勤務時間帯）'!$C$6:$U$35,19,FALSE))</f>
        <v/>
      </c>
      <c r="AU30" s="256" t="str">
        <f>IF(AU28="","",VLOOKUP(AU28,'シフト記号表（勤務時間帯）'!$C$6:$U$35,19,FALSE))</f>
        <v/>
      </c>
      <c r="AV30" s="257" t="str">
        <f>IF(AV28="","",VLOOKUP(AV28,'シフト記号表（勤務時間帯）'!$C$6:$U$35,19,FALSE))</f>
        <v/>
      </c>
      <c r="AW30" s="257" t="str">
        <f>IF(AW28="","",VLOOKUP(AW28,'シフト記号表（勤務時間帯）'!$C$6:$U$35,19,FALSE))</f>
        <v/>
      </c>
      <c r="AX30" s="723" t="str">
        <f>IF($BB$3="４週",SUM(S30:AT30),IF($BB$3="暦月",SUM(S30:AW30),""))</f>
        <v/>
      </c>
      <c r="AY30" s="724"/>
      <c r="AZ30" s="725" t="str">
        <f>IF($BB$3="４週",AX30/4,IF($BB$3="暦月",'勤務表（参考様式１_100名まで）'!AX30/('勤務表（参考様式１_100名まで）'!$BB$8/7),""))</f>
        <v/>
      </c>
      <c r="BA30" s="726"/>
      <c r="BB30" s="768"/>
      <c r="BC30" s="769"/>
      <c r="BD30" s="769"/>
      <c r="BE30" s="769"/>
      <c r="BF30" s="770"/>
    </row>
    <row r="31" spans="2:58" ht="20.25" customHeight="1" x14ac:dyDescent="0.15">
      <c r="B31" s="727">
        <f>B28+1</f>
        <v>4</v>
      </c>
      <c r="C31" s="728"/>
      <c r="D31" s="729"/>
      <c r="E31" s="730"/>
      <c r="F31" s="259"/>
      <c r="G31" s="737"/>
      <c r="H31" s="740"/>
      <c r="I31" s="741"/>
      <c r="J31" s="741"/>
      <c r="K31" s="742"/>
      <c r="L31" s="744"/>
      <c r="M31" s="705"/>
      <c r="N31" s="705"/>
      <c r="O31" s="706"/>
      <c r="P31" s="747" t="s">
        <v>248</v>
      </c>
      <c r="Q31" s="748"/>
      <c r="R31" s="749"/>
      <c r="S31" s="248"/>
      <c r="T31" s="249"/>
      <c r="U31" s="249"/>
      <c r="V31" s="249"/>
      <c r="W31" s="249"/>
      <c r="X31" s="249"/>
      <c r="Y31" s="250"/>
      <c r="Z31" s="248"/>
      <c r="AA31" s="249"/>
      <c r="AB31" s="249"/>
      <c r="AC31" s="249"/>
      <c r="AD31" s="249"/>
      <c r="AE31" s="249"/>
      <c r="AF31" s="250"/>
      <c r="AG31" s="248"/>
      <c r="AH31" s="249"/>
      <c r="AI31" s="249"/>
      <c r="AJ31" s="249"/>
      <c r="AK31" s="249"/>
      <c r="AL31" s="249"/>
      <c r="AM31" s="250"/>
      <c r="AN31" s="248"/>
      <c r="AO31" s="249"/>
      <c r="AP31" s="249"/>
      <c r="AQ31" s="249"/>
      <c r="AR31" s="249"/>
      <c r="AS31" s="249"/>
      <c r="AT31" s="250"/>
      <c r="AU31" s="248"/>
      <c r="AV31" s="249"/>
      <c r="AW31" s="249"/>
      <c r="AX31" s="700"/>
      <c r="AY31" s="701"/>
      <c r="AZ31" s="702"/>
      <c r="BA31" s="703"/>
      <c r="BB31" s="762"/>
      <c r="BC31" s="763"/>
      <c r="BD31" s="763"/>
      <c r="BE31" s="763"/>
      <c r="BF31" s="764"/>
    </row>
    <row r="32" spans="2:58" ht="20.25" customHeight="1" x14ac:dyDescent="0.15">
      <c r="B32" s="727"/>
      <c r="C32" s="731"/>
      <c r="D32" s="732"/>
      <c r="E32" s="733"/>
      <c r="F32" s="251"/>
      <c r="G32" s="738"/>
      <c r="H32" s="743"/>
      <c r="I32" s="741"/>
      <c r="J32" s="741"/>
      <c r="K32" s="742"/>
      <c r="L32" s="745"/>
      <c r="M32" s="708"/>
      <c r="N32" s="708"/>
      <c r="O32" s="709"/>
      <c r="P32" s="713" t="s">
        <v>249</v>
      </c>
      <c r="Q32" s="714"/>
      <c r="R32" s="715"/>
      <c r="S32" s="252" t="str">
        <f>IF(S31="","",VLOOKUP(S31,'シフト記号表（勤務時間帯）'!$C$6:$K$35,9,FALSE))</f>
        <v/>
      </c>
      <c r="T32" s="253" t="str">
        <f>IF(T31="","",VLOOKUP(T31,'シフト記号表（勤務時間帯）'!$C$6:$K$35,9,FALSE))</f>
        <v/>
      </c>
      <c r="U32" s="253" t="str">
        <f>IF(U31="","",VLOOKUP(U31,'シフト記号表（勤務時間帯）'!$C$6:$K$35,9,FALSE))</f>
        <v/>
      </c>
      <c r="V32" s="253" t="str">
        <f>IF(V31="","",VLOOKUP(V31,'シフト記号表（勤務時間帯）'!$C$6:$K$35,9,FALSE))</f>
        <v/>
      </c>
      <c r="W32" s="253" t="str">
        <f>IF(W31="","",VLOOKUP(W31,'シフト記号表（勤務時間帯）'!$C$6:$K$35,9,FALSE))</f>
        <v/>
      </c>
      <c r="X32" s="253" t="str">
        <f>IF(X31="","",VLOOKUP(X31,'シフト記号表（勤務時間帯）'!$C$6:$K$35,9,FALSE))</f>
        <v/>
      </c>
      <c r="Y32" s="254" t="str">
        <f>IF(Y31="","",VLOOKUP(Y31,'シフト記号表（勤務時間帯）'!$C$6:$K$35,9,FALSE))</f>
        <v/>
      </c>
      <c r="Z32" s="252" t="str">
        <f>IF(Z31="","",VLOOKUP(Z31,'シフト記号表（勤務時間帯）'!$C$6:$K$35,9,FALSE))</f>
        <v/>
      </c>
      <c r="AA32" s="253" t="str">
        <f>IF(AA31="","",VLOOKUP(AA31,'シフト記号表（勤務時間帯）'!$C$6:$K$35,9,FALSE))</f>
        <v/>
      </c>
      <c r="AB32" s="253" t="str">
        <f>IF(AB31="","",VLOOKUP(AB31,'シフト記号表（勤務時間帯）'!$C$6:$K$35,9,FALSE))</f>
        <v/>
      </c>
      <c r="AC32" s="253" t="str">
        <f>IF(AC31="","",VLOOKUP(AC31,'シフト記号表（勤務時間帯）'!$C$6:$K$35,9,FALSE))</f>
        <v/>
      </c>
      <c r="AD32" s="253" t="str">
        <f>IF(AD31="","",VLOOKUP(AD31,'シフト記号表（勤務時間帯）'!$C$6:$K$35,9,FALSE))</f>
        <v/>
      </c>
      <c r="AE32" s="253" t="str">
        <f>IF(AE31="","",VLOOKUP(AE31,'シフト記号表（勤務時間帯）'!$C$6:$K$35,9,FALSE))</f>
        <v/>
      </c>
      <c r="AF32" s="254" t="str">
        <f>IF(AF31="","",VLOOKUP(AF31,'シフト記号表（勤務時間帯）'!$C$6:$K$35,9,FALSE))</f>
        <v/>
      </c>
      <c r="AG32" s="252" t="str">
        <f>IF(AG31="","",VLOOKUP(AG31,'シフト記号表（勤務時間帯）'!$C$6:$K$35,9,FALSE))</f>
        <v/>
      </c>
      <c r="AH32" s="253" t="str">
        <f>IF(AH31="","",VLOOKUP(AH31,'シフト記号表（勤務時間帯）'!$C$6:$K$35,9,FALSE))</f>
        <v/>
      </c>
      <c r="AI32" s="253" t="str">
        <f>IF(AI31="","",VLOOKUP(AI31,'シフト記号表（勤務時間帯）'!$C$6:$K$35,9,FALSE))</f>
        <v/>
      </c>
      <c r="AJ32" s="253" t="str">
        <f>IF(AJ31="","",VLOOKUP(AJ31,'シフト記号表（勤務時間帯）'!$C$6:$K$35,9,FALSE))</f>
        <v/>
      </c>
      <c r="AK32" s="253" t="str">
        <f>IF(AK31="","",VLOOKUP(AK31,'シフト記号表（勤務時間帯）'!$C$6:$K$35,9,FALSE))</f>
        <v/>
      </c>
      <c r="AL32" s="253" t="str">
        <f>IF(AL31="","",VLOOKUP(AL31,'シフト記号表（勤務時間帯）'!$C$6:$K$35,9,FALSE))</f>
        <v/>
      </c>
      <c r="AM32" s="254" t="str">
        <f>IF(AM31="","",VLOOKUP(AM31,'シフト記号表（勤務時間帯）'!$C$6:$K$35,9,FALSE))</f>
        <v/>
      </c>
      <c r="AN32" s="252" t="str">
        <f>IF(AN31="","",VLOOKUP(AN31,'シフト記号表（勤務時間帯）'!$C$6:$K$35,9,FALSE))</f>
        <v/>
      </c>
      <c r="AO32" s="253" t="str">
        <f>IF(AO31="","",VLOOKUP(AO31,'シフト記号表（勤務時間帯）'!$C$6:$K$35,9,FALSE))</f>
        <v/>
      </c>
      <c r="AP32" s="253" t="str">
        <f>IF(AP31="","",VLOOKUP(AP31,'シフト記号表（勤務時間帯）'!$C$6:$K$35,9,FALSE))</f>
        <v/>
      </c>
      <c r="AQ32" s="253" t="str">
        <f>IF(AQ31="","",VLOOKUP(AQ31,'シフト記号表（勤務時間帯）'!$C$6:$K$35,9,FALSE))</f>
        <v/>
      </c>
      <c r="AR32" s="253" t="str">
        <f>IF(AR31="","",VLOOKUP(AR31,'シフト記号表（勤務時間帯）'!$C$6:$K$35,9,FALSE))</f>
        <v/>
      </c>
      <c r="AS32" s="253" t="str">
        <f>IF(AS31="","",VLOOKUP(AS31,'シフト記号表（勤務時間帯）'!$C$6:$K$35,9,FALSE))</f>
        <v/>
      </c>
      <c r="AT32" s="254" t="str">
        <f>IF(AT31="","",VLOOKUP(AT31,'シフト記号表（勤務時間帯）'!$C$6:$K$35,9,FALSE))</f>
        <v/>
      </c>
      <c r="AU32" s="252" t="str">
        <f>IF(AU31="","",VLOOKUP(AU31,'シフト記号表（勤務時間帯）'!$C$6:$K$35,9,FALSE))</f>
        <v/>
      </c>
      <c r="AV32" s="253" t="str">
        <f>IF(AV31="","",VLOOKUP(AV31,'シフト記号表（勤務時間帯）'!$C$6:$K$35,9,FALSE))</f>
        <v/>
      </c>
      <c r="AW32" s="253" t="str">
        <f>IF(AW31="","",VLOOKUP(AW31,'シフト記号表（勤務時間帯）'!$C$6:$K$35,9,FALSE))</f>
        <v/>
      </c>
      <c r="AX32" s="716" t="str">
        <f>IF($BB$3="４週",SUM(S32:AT32),IF($BB$3="暦月",SUM(S32:AW32),""))</f>
        <v/>
      </c>
      <c r="AY32" s="717"/>
      <c r="AZ32" s="718" t="str">
        <f>IF($BB$3="４週",AX32/4,IF($BB$3="暦月",'勤務表（参考様式１_100名まで）'!AX32/('勤務表（参考様式１_100名まで）'!$BB$8/7),""))</f>
        <v/>
      </c>
      <c r="BA32" s="719"/>
      <c r="BB32" s="765"/>
      <c r="BC32" s="766"/>
      <c r="BD32" s="766"/>
      <c r="BE32" s="766"/>
      <c r="BF32" s="767"/>
    </row>
    <row r="33" spans="2:58" ht="20.25" customHeight="1" x14ac:dyDescent="0.15">
      <c r="B33" s="727"/>
      <c r="C33" s="734"/>
      <c r="D33" s="735"/>
      <c r="E33" s="736"/>
      <c r="F33" s="251">
        <f>C31</f>
        <v>0</v>
      </c>
      <c r="G33" s="739"/>
      <c r="H33" s="743"/>
      <c r="I33" s="741"/>
      <c r="J33" s="741"/>
      <c r="K33" s="742"/>
      <c r="L33" s="746"/>
      <c r="M33" s="711"/>
      <c r="N33" s="711"/>
      <c r="O33" s="712"/>
      <c r="P33" s="720" t="s">
        <v>250</v>
      </c>
      <c r="Q33" s="721"/>
      <c r="R33" s="722"/>
      <c r="S33" s="256" t="str">
        <f>IF(S31="","",VLOOKUP(S31,'シフト記号表（勤務時間帯）'!$C$6:$U$35,19,FALSE))</f>
        <v/>
      </c>
      <c r="T33" s="257" t="str">
        <f>IF(T31="","",VLOOKUP(T31,'シフト記号表（勤務時間帯）'!$C$6:$U$35,19,FALSE))</f>
        <v/>
      </c>
      <c r="U33" s="257" t="str">
        <f>IF(U31="","",VLOOKUP(U31,'シフト記号表（勤務時間帯）'!$C$6:$U$35,19,FALSE))</f>
        <v/>
      </c>
      <c r="V33" s="257" t="str">
        <f>IF(V31="","",VLOOKUP(V31,'シフト記号表（勤務時間帯）'!$C$6:$U$35,19,FALSE))</f>
        <v/>
      </c>
      <c r="W33" s="257" t="str">
        <f>IF(W31="","",VLOOKUP(W31,'シフト記号表（勤務時間帯）'!$C$6:$U$35,19,FALSE))</f>
        <v/>
      </c>
      <c r="X33" s="257" t="str">
        <f>IF(X31="","",VLOOKUP(X31,'シフト記号表（勤務時間帯）'!$C$6:$U$35,19,FALSE))</f>
        <v/>
      </c>
      <c r="Y33" s="258" t="str">
        <f>IF(Y31="","",VLOOKUP(Y31,'シフト記号表（勤務時間帯）'!$C$6:$U$35,19,FALSE))</f>
        <v/>
      </c>
      <c r="Z33" s="256" t="str">
        <f>IF(Z31="","",VLOOKUP(Z31,'シフト記号表（勤務時間帯）'!$C$6:$U$35,19,FALSE))</f>
        <v/>
      </c>
      <c r="AA33" s="257" t="str">
        <f>IF(AA31="","",VLOOKUP(AA31,'シフト記号表（勤務時間帯）'!$C$6:$U$35,19,FALSE))</f>
        <v/>
      </c>
      <c r="AB33" s="257" t="str">
        <f>IF(AB31="","",VLOOKUP(AB31,'シフト記号表（勤務時間帯）'!$C$6:$U$35,19,FALSE))</f>
        <v/>
      </c>
      <c r="AC33" s="257" t="str">
        <f>IF(AC31="","",VLOOKUP(AC31,'シフト記号表（勤務時間帯）'!$C$6:$U$35,19,FALSE))</f>
        <v/>
      </c>
      <c r="AD33" s="257" t="str">
        <f>IF(AD31="","",VLOOKUP(AD31,'シフト記号表（勤務時間帯）'!$C$6:$U$35,19,FALSE))</f>
        <v/>
      </c>
      <c r="AE33" s="257" t="str">
        <f>IF(AE31="","",VLOOKUP(AE31,'シフト記号表（勤務時間帯）'!$C$6:$U$35,19,FALSE))</f>
        <v/>
      </c>
      <c r="AF33" s="258" t="str">
        <f>IF(AF31="","",VLOOKUP(AF31,'シフト記号表（勤務時間帯）'!$C$6:$U$35,19,FALSE))</f>
        <v/>
      </c>
      <c r="AG33" s="256" t="str">
        <f>IF(AG31="","",VLOOKUP(AG31,'シフト記号表（勤務時間帯）'!$C$6:$U$35,19,FALSE))</f>
        <v/>
      </c>
      <c r="AH33" s="257" t="str">
        <f>IF(AH31="","",VLOOKUP(AH31,'シフト記号表（勤務時間帯）'!$C$6:$U$35,19,FALSE))</f>
        <v/>
      </c>
      <c r="AI33" s="257" t="str">
        <f>IF(AI31="","",VLOOKUP(AI31,'シフト記号表（勤務時間帯）'!$C$6:$U$35,19,FALSE))</f>
        <v/>
      </c>
      <c r="AJ33" s="257" t="str">
        <f>IF(AJ31="","",VLOOKUP(AJ31,'シフト記号表（勤務時間帯）'!$C$6:$U$35,19,FALSE))</f>
        <v/>
      </c>
      <c r="AK33" s="257" t="str">
        <f>IF(AK31="","",VLOOKUP(AK31,'シフト記号表（勤務時間帯）'!$C$6:$U$35,19,FALSE))</f>
        <v/>
      </c>
      <c r="AL33" s="257" t="str">
        <f>IF(AL31="","",VLOOKUP(AL31,'シフト記号表（勤務時間帯）'!$C$6:$U$35,19,FALSE))</f>
        <v/>
      </c>
      <c r="AM33" s="258" t="str">
        <f>IF(AM31="","",VLOOKUP(AM31,'シフト記号表（勤務時間帯）'!$C$6:$U$35,19,FALSE))</f>
        <v/>
      </c>
      <c r="AN33" s="256" t="str">
        <f>IF(AN31="","",VLOOKUP(AN31,'シフト記号表（勤務時間帯）'!$C$6:$U$35,19,FALSE))</f>
        <v/>
      </c>
      <c r="AO33" s="257" t="str">
        <f>IF(AO31="","",VLOOKUP(AO31,'シフト記号表（勤務時間帯）'!$C$6:$U$35,19,FALSE))</f>
        <v/>
      </c>
      <c r="AP33" s="257" t="str">
        <f>IF(AP31="","",VLOOKUP(AP31,'シフト記号表（勤務時間帯）'!$C$6:$U$35,19,FALSE))</f>
        <v/>
      </c>
      <c r="AQ33" s="257" t="str">
        <f>IF(AQ31="","",VLOOKUP(AQ31,'シフト記号表（勤務時間帯）'!$C$6:$U$35,19,FALSE))</f>
        <v/>
      </c>
      <c r="AR33" s="257" t="str">
        <f>IF(AR31="","",VLOOKUP(AR31,'シフト記号表（勤務時間帯）'!$C$6:$U$35,19,FALSE))</f>
        <v/>
      </c>
      <c r="AS33" s="257" t="str">
        <f>IF(AS31="","",VLOOKUP(AS31,'シフト記号表（勤務時間帯）'!$C$6:$U$35,19,FALSE))</f>
        <v/>
      </c>
      <c r="AT33" s="258" t="str">
        <f>IF(AT31="","",VLOOKUP(AT31,'シフト記号表（勤務時間帯）'!$C$6:$U$35,19,FALSE))</f>
        <v/>
      </c>
      <c r="AU33" s="256" t="str">
        <f>IF(AU31="","",VLOOKUP(AU31,'シフト記号表（勤務時間帯）'!$C$6:$U$35,19,FALSE))</f>
        <v/>
      </c>
      <c r="AV33" s="257" t="str">
        <f>IF(AV31="","",VLOOKUP(AV31,'シフト記号表（勤務時間帯）'!$C$6:$U$35,19,FALSE))</f>
        <v/>
      </c>
      <c r="AW33" s="257" t="str">
        <f>IF(AW31="","",VLOOKUP(AW31,'シフト記号表（勤務時間帯）'!$C$6:$U$35,19,FALSE))</f>
        <v/>
      </c>
      <c r="AX33" s="723" t="str">
        <f>IF($BB$3="４週",SUM(S33:AT33),IF($BB$3="暦月",SUM(S33:AW33),""))</f>
        <v/>
      </c>
      <c r="AY33" s="724"/>
      <c r="AZ33" s="725" t="str">
        <f>IF($BB$3="４週",AX33/4,IF($BB$3="暦月",'勤務表（参考様式１_100名まで）'!AX33/('勤務表（参考様式１_100名まで）'!$BB$8/7),""))</f>
        <v/>
      </c>
      <c r="BA33" s="726"/>
      <c r="BB33" s="768"/>
      <c r="BC33" s="769"/>
      <c r="BD33" s="769"/>
      <c r="BE33" s="769"/>
      <c r="BF33" s="770"/>
    </row>
    <row r="34" spans="2:58" ht="20.25" customHeight="1" x14ac:dyDescent="0.15">
      <c r="B34" s="727">
        <f>B31+1</f>
        <v>5</v>
      </c>
      <c r="C34" s="728"/>
      <c r="D34" s="729"/>
      <c r="E34" s="730"/>
      <c r="F34" s="259"/>
      <c r="G34" s="737"/>
      <c r="H34" s="740"/>
      <c r="I34" s="741"/>
      <c r="J34" s="741"/>
      <c r="K34" s="742"/>
      <c r="L34" s="744"/>
      <c r="M34" s="705"/>
      <c r="N34" s="705"/>
      <c r="O34" s="706"/>
      <c r="P34" s="747" t="s">
        <v>248</v>
      </c>
      <c r="Q34" s="748"/>
      <c r="R34" s="749"/>
      <c r="S34" s="248"/>
      <c r="T34" s="249"/>
      <c r="U34" s="249"/>
      <c r="V34" s="249"/>
      <c r="W34" s="249"/>
      <c r="X34" s="249"/>
      <c r="Y34" s="250"/>
      <c r="Z34" s="248"/>
      <c r="AA34" s="249"/>
      <c r="AB34" s="249"/>
      <c r="AC34" s="249"/>
      <c r="AD34" s="249"/>
      <c r="AE34" s="249"/>
      <c r="AF34" s="250"/>
      <c r="AG34" s="248"/>
      <c r="AH34" s="249"/>
      <c r="AI34" s="249"/>
      <c r="AJ34" s="249"/>
      <c r="AK34" s="249"/>
      <c r="AL34" s="249"/>
      <c r="AM34" s="250"/>
      <c r="AN34" s="248"/>
      <c r="AO34" s="249"/>
      <c r="AP34" s="249"/>
      <c r="AQ34" s="249"/>
      <c r="AR34" s="249"/>
      <c r="AS34" s="249"/>
      <c r="AT34" s="250"/>
      <c r="AU34" s="248"/>
      <c r="AV34" s="249"/>
      <c r="AW34" s="249"/>
      <c r="AX34" s="700"/>
      <c r="AY34" s="701"/>
      <c r="AZ34" s="702"/>
      <c r="BA34" s="703"/>
      <c r="BB34" s="762"/>
      <c r="BC34" s="763"/>
      <c r="BD34" s="763"/>
      <c r="BE34" s="763"/>
      <c r="BF34" s="764"/>
    </row>
    <row r="35" spans="2:58" ht="20.25" customHeight="1" x14ac:dyDescent="0.15">
      <c r="B35" s="727"/>
      <c r="C35" s="731"/>
      <c r="D35" s="732"/>
      <c r="E35" s="733"/>
      <c r="F35" s="251"/>
      <c r="G35" s="738"/>
      <c r="H35" s="743"/>
      <c r="I35" s="741"/>
      <c r="J35" s="741"/>
      <c r="K35" s="742"/>
      <c r="L35" s="745"/>
      <c r="M35" s="708"/>
      <c r="N35" s="708"/>
      <c r="O35" s="709"/>
      <c r="P35" s="713" t="s">
        <v>249</v>
      </c>
      <c r="Q35" s="714"/>
      <c r="R35" s="715"/>
      <c r="S35" s="252" t="str">
        <f>IF(S34="","",VLOOKUP(S34,'シフト記号表（勤務時間帯）'!$C$6:$K$35,9,FALSE))</f>
        <v/>
      </c>
      <c r="T35" s="253" t="str">
        <f>IF(T34="","",VLOOKUP(T34,'シフト記号表（勤務時間帯）'!$C$6:$K$35,9,FALSE))</f>
        <v/>
      </c>
      <c r="U35" s="253" t="str">
        <f>IF(U34="","",VLOOKUP(U34,'シフト記号表（勤務時間帯）'!$C$6:$K$35,9,FALSE))</f>
        <v/>
      </c>
      <c r="V35" s="253" t="str">
        <f>IF(V34="","",VLOOKUP(V34,'シフト記号表（勤務時間帯）'!$C$6:$K$35,9,FALSE))</f>
        <v/>
      </c>
      <c r="W35" s="253" t="str">
        <f>IF(W34="","",VLOOKUP(W34,'シフト記号表（勤務時間帯）'!$C$6:$K$35,9,FALSE))</f>
        <v/>
      </c>
      <c r="X35" s="253" t="str">
        <f>IF(X34="","",VLOOKUP(X34,'シフト記号表（勤務時間帯）'!$C$6:$K$35,9,FALSE))</f>
        <v/>
      </c>
      <c r="Y35" s="254" t="str">
        <f>IF(Y34="","",VLOOKUP(Y34,'シフト記号表（勤務時間帯）'!$C$6:$K$35,9,FALSE))</f>
        <v/>
      </c>
      <c r="Z35" s="252" t="str">
        <f>IF(Z34="","",VLOOKUP(Z34,'シフト記号表（勤務時間帯）'!$C$6:$K$35,9,FALSE))</f>
        <v/>
      </c>
      <c r="AA35" s="253" t="str">
        <f>IF(AA34="","",VLOOKUP(AA34,'シフト記号表（勤務時間帯）'!$C$6:$K$35,9,FALSE))</f>
        <v/>
      </c>
      <c r="AB35" s="253" t="str">
        <f>IF(AB34="","",VLOOKUP(AB34,'シフト記号表（勤務時間帯）'!$C$6:$K$35,9,FALSE))</f>
        <v/>
      </c>
      <c r="AC35" s="253" t="str">
        <f>IF(AC34="","",VLOOKUP(AC34,'シフト記号表（勤務時間帯）'!$C$6:$K$35,9,FALSE))</f>
        <v/>
      </c>
      <c r="AD35" s="253" t="str">
        <f>IF(AD34="","",VLOOKUP(AD34,'シフト記号表（勤務時間帯）'!$C$6:$K$35,9,FALSE))</f>
        <v/>
      </c>
      <c r="AE35" s="253" t="str">
        <f>IF(AE34="","",VLOOKUP(AE34,'シフト記号表（勤務時間帯）'!$C$6:$K$35,9,FALSE))</f>
        <v/>
      </c>
      <c r="AF35" s="254" t="str">
        <f>IF(AF34="","",VLOOKUP(AF34,'シフト記号表（勤務時間帯）'!$C$6:$K$35,9,FALSE))</f>
        <v/>
      </c>
      <c r="AG35" s="252" t="str">
        <f>IF(AG34="","",VLOOKUP(AG34,'シフト記号表（勤務時間帯）'!$C$6:$K$35,9,FALSE))</f>
        <v/>
      </c>
      <c r="AH35" s="253" t="str">
        <f>IF(AH34="","",VLOOKUP(AH34,'シフト記号表（勤務時間帯）'!$C$6:$K$35,9,FALSE))</f>
        <v/>
      </c>
      <c r="AI35" s="253" t="str">
        <f>IF(AI34="","",VLOOKUP(AI34,'シフト記号表（勤務時間帯）'!$C$6:$K$35,9,FALSE))</f>
        <v/>
      </c>
      <c r="AJ35" s="253" t="str">
        <f>IF(AJ34="","",VLOOKUP(AJ34,'シフト記号表（勤務時間帯）'!$C$6:$K$35,9,FALSE))</f>
        <v/>
      </c>
      <c r="AK35" s="253" t="str">
        <f>IF(AK34="","",VLOOKUP(AK34,'シフト記号表（勤務時間帯）'!$C$6:$K$35,9,FALSE))</f>
        <v/>
      </c>
      <c r="AL35" s="253" t="str">
        <f>IF(AL34="","",VLOOKUP(AL34,'シフト記号表（勤務時間帯）'!$C$6:$K$35,9,FALSE))</f>
        <v/>
      </c>
      <c r="AM35" s="254" t="str">
        <f>IF(AM34="","",VLOOKUP(AM34,'シフト記号表（勤務時間帯）'!$C$6:$K$35,9,FALSE))</f>
        <v/>
      </c>
      <c r="AN35" s="252" t="str">
        <f>IF(AN34="","",VLOOKUP(AN34,'シフト記号表（勤務時間帯）'!$C$6:$K$35,9,FALSE))</f>
        <v/>
      </c>
      <c r="AO35" s="253" t="str">
        <f>IF(AO34="","",VLOOKUP(AO34,'シフト記号表（勤務時間帯）'!$C$6:$K$35,9,FALSE))</f>
        <v/>
      </c>
      <c r="AP35" s="253" t="str">
        <f>IF(AP34="","",VLOOKUP(AP34,'シフト記号表（勤務時間帯）'!$C$6:$K$35,9,FALSE))</f>
        <v/>
      </c>
      <c r="AQ35" s="253" t="str">
        <f>IF(AQ34="","",VLOOKUP(AQ34,'シフト記号表（勤務時間帯）'!$C$6:$K$35,9,FALSE))</f>
        <v/>
      </c>
      <c r="AR35" s="253" t="str">
        <f>IF(AR34="","",VLOOKUP(AR34,'シフト記号表（勤務時間帯）'!$C$6:$K$35,9,FALSE))</f>
        <v/>
      </c>
      <c r="AS35" s="253" t="str">
        <f>IF(AS34="","",VLOOKUP(AS34,'シフト記号表（勤務時間帯）'!$C$6:$K$35,9,FALSE))</f>
        <v/>
      </c>
      <c r="AT35" s="254" t="str">
        <f>IF(AT34="","",VLOOKUP(AT34,'シフト記号表（勤務時間帯）'!$C$6:$K$35,9,FALSE))</f>
        <v/>
      </c>
      <c r="AU35" s="252" t="str">
        <f>IF(AU34="","",VLOOKUP(AU34,'シフト記号表（勤務時間帯）'!$C$6:$K$35,9,FALSE))</f>
        <v/>
      </c>
      <c r="AV35" s="253" t="str">
        <f>IF(AV34="","",VLOOKUP(AV34,'シフト記号表（勤務時間帯）'!$C$6:$K$35,9,FALSE))</f>
        <v/>
      </c>
      <c r="AW35" s="253" t="str">
        <f>IF(AW34="","",VLOOKUP(AW34,'シフト記号表（勤務時間帯）'!$C$6:$K$35,9,FALSE))</f>
        <v/>
      </c>
      <c r="AX35" s="716" t="str">
        <f>IF($BB$3="４週",SUM(S35:AT35),IF($BB$3="暦月",SUM(S35:AW35),""))</f>
        <v/>
      </c>
      <c r="AY35" s="717"/>
      <c r="AZ35" s="718" t="str">
        <f>IF($BB$3="４週",AX35/4,IF($BB$3="暦月",'勤務表（参考様式１_100名まで）'!AX35/('勤務表（参考様式１_100名まで）'!$BB$8/7),""))</f>
        <v/>
      </c>
      <c r="BA35" s="719"/>
      <c r="BB35" s="765"/>
      <c r="BC35" s="766"/>
      <c r="BD35" s="766"/>
      <c r="BE35" s="766"/>
      <c r="BF35" s="767"/>
    </row>
    <row r="36" spans="2:58" ht="20.25" customHeight="1" x14ac:dyDescent="0.15">
      <c r="B36" s="727"/>
      <c r="C36" s="734"/>
      <c r="D36" s="735"/>
      <c r="E36" s="736"/>
      <c r="F36" s="251">
        <f>C34</f>
        <v>0</v>
      </c>
      <c r="G36" s="739"/>
      <c r="H36" s="743"/>
      <c r="I36" s="741"/>
      <c r="J36" s="741"/>
      <c r="K36" s="742"/>
      <c r="L36" s="746"/>
      <c r="M36" s="711"/>
      <c r="N36" s="711"/>
      <c r="O36" s="712"/>
      <c r="P36" s="720" t="s">
        <v>250</v>
      </c>
      <c r="Q36" s="721"/>
      <c r="R36" s="722"/>
      <c r="S36" s="256" t="str">
        <f>IF(S34="","",VLOOKUP(S34,'シフト記号表（勤務時間帯）'!$C$6:$U$35,19,FALSE))</f>
        <v/>
      </c>
      <c r="T36" s="257" t="str">
        <f>IF(T34="","",VLOOKUP(T34,'シフト記号表（勤務時間帯）'!$C$6:$U$35,19,FALSE))</f>
        <v/>
      </c>
      <c r="U36" s="257" t="str">
        <f>IF(U34="","",VLOOKUP(U34,'シフト記号表（勤務時間帯）'!$C$6:$U$35,19,FALSE))</f>
        <v/>
      </c>
      <c r="V36" s="257" t="str">
        <f>IF(V34="","",VLOOKUP(V34,'シフト記号表（勤務時間帯）'!$C$6:$U$35,19,FALSE))</f>
        <v/>
      </c>
      <c r="W36" s="257" t="str">
        <f>IF(W34="","",VLOOKUP(W34,'シフト記号表（勤務時間帯）'!$C$6:$U$35,19,FALSE))</f>
        <v/>
      </c>
      <c r="X36" s="257" t="str">
        <f>IF(X34="","",VLOOKUP(X34,'シフト記号表（勤務時間帯）'!$C$6:$U$35,19,FALSE))</f>
        <v/>
      </c>
      <c r="Y36" s="258" t="str">
        <f>IF(Y34="","",VLOOKUP(Y34,'シフト記号表（勤務時間帯）'!$C$6:$U$35,19,FALSE))</f>
        <v/>
      </c>
      <c r="Z36" s="256" t="str">
        <f>IF(Z34="","",VLOOKUP(Z34,'シフト記号表（勤務時間帯）'!$C$6:$U$35,19,FALSE))</f>
        <v/>
      </c>
      <c r="AA36" s="257" t="str">
        <f>IF(AA34="","",VLOOKUP(AA34,'シフト記号表（勤務時間帯）'!$C$6:$U$35,19,FALSE))</f>
        <v/>
      </c>
      <c r="AB36" s="257" t="str">
        <f>IF(AB34="","",VLOOKUP(AB34,'シフト記号表（勤務時間帯）'!$C$6:$U$35,19,FALSE))</f>
        <v/>
      </c>
      <c r="AC36" s="257" t="str">
        <f>IF(AC34="","",VLOOKUP(AC34,'シフト記号表（勤務時間帯）'!$C$6:$U$35,19,FALSE))</f>
        <v/>
      </c>
      <c r="AD36" s="257" t="str">
        <f>IF(AD34="","",VLOOKUP(AD34,'シフト記号表（勤務時間帯）'!$C$6:$U$35,19,FALSE))</f>
        <v/>
      </c>
      <c r="AE36" s="257" t="str">
        <f>IF(AE34="","",VLOOKUP(AE34,'シフト記号表（勤務時間帯）'!$C$6:$U$35,19,FALSE))</f>
        <v/>
      </c>
      <c r="AF36" s="258" t="str">
        <f>IF(AF34="","",VLOOKUP(AF34,'シフト記号表（勤務時間帯）'!$C$6:$U$35,19,FALSE))</f>
        <v/>
      </c>
      <c r="AG36" s="256" t="str">
        <f>IF(AG34="","",VLOOKUP(AG34,'シフト記号表（勤務時間帯）'!$C$6:$U$35,19,FALSE))</f>
        <v/>
      </c>
      <c r="AH36" s="257" t="str">
        <f>IF(AH34="","",VLOOKUP(AH34,'シフト記号表（勤務時間帯）'!$C$6:$U$35,19,FALSE))</f>
        <v/>
      </c>
      <c r="AI36" s="257" t="str">
        <f>IF(AI34="","",VLOOKUP(AI34,'シフト記号表（勤務時間帯）'!$C$6:$U$35,19,FALSE))</f>
        <v/>
      </c>
      <c r="AJ36" s="257" t="str">
        <f>IF(AJ34="","",VLOOKUP(AJ34,'シフト記号表（勤務時間帯）'!$C$6:$U$35,19,FALSE))</f>
        <v/>
      </c>
      <c r="AK36" s="257" t="str">
        <f>IF(AK34="","",VLOOKUP(AK34,'シフト記号表（勤務時間帯）'!$C$6:$U$35,19,FALSE))</f>
        <v/>
      </c>
      <c r="AL36" s="257" t="str">
        <f>IF(AL34="","",VLOOKUP(AL34,'シフト記号表（勤務時間帯）'!$C$6:$U$35,19,FALSE))</f>
        <v/>
      </c>
      <c r="AM36" s="258" t="str">
        <f>IF(AM34="","",VLOOKUP(AM34,'シフト記号表（勤務時間帯）'!$C$6:$U$35,19,FALSE))</f>
        <v/>
      </c>
      <c r="AN36" s="256" t="str">
        <f>IF(AN34="","",VLOOKUP(AN34,'シフト記号表（勤務時間帯）'!$C$6:$U$35,19,FALSE))</f>
        <v/>
      </c>
      <c r="AO36" s="257" t="str">
        <f>IF(AO34="","",VLOOKUP(AO34,'シフト記号表（勤務時間帯）'!$C$6:$U$35,19,FALSE))</f>
        <v/>
      </c>
      <c r="AP36" s="257" t="str">
        <f>IF(AP34="","",VLOOKUP(AP34,'シフト記号表（勤務時間帯）'!$C$6:$U$35,19,FALSE))</f>
        <v/>
      </c>
      <c r="AQ36" s="257" t="str">
        <f>IF(AQ34="","",VLOOKUP(AQ34,'シフト記号表（勤務時間帯）'!$C$6:$U$35,19,FALSE))</f>
        <v/>
      </c>
      <c r="AR36" s="257" t="str">
        <f>IF(AR34="","",VLOOKUP(AR34,'シフト記号表（勤務時間帯）'!$C$6:$U$35,19,FALSE))</f>
        <v/>
      </c>
      <c r="AS36" s="257" t="str">
        <f>IF(AS34="","",VLOOKUP(AS34,'シフト記号表（勤務時間帯）'!$C$6:$U$35,19,FALSE))</f>
        <v/>
      </c>
      <c r="AT36" s="258" t="str">
        <f>IF(AT34="","",VLOOKUP(AT34,'シフト記号表（勤務時間帯）'!$C$6:$U$35,19,FALSE))</f>
        <v/>
      </c>
      <c r="AU36" s="256" t="str">
        <f>IF(AU34="","",VLOOKUP(AU34,'シフト記号表（勤務時間帯）'!$C$6:$U$35,19,FALSE))</f>
        <v/>
      </c>
      <c r="AV36" s="257" t="str">
        <f>IF(AV34="","",VLOOKUP(AV34,'シフト記号表（勤務時間帯）'!$C$6:$U$35,19,FALSE))</f>
        <v/>
      </c>
      <c r="AW36" s="257" t="str">
        <f>IF(AW34="","",VLOOKUP(AW34,'シフト記号表（勤務時間帯）'!$C$6:$U$35,19,FALSE))</f>
        <v/>
      </c>
      <c r="AX36" s="723" t="str">
        <f>IF($BB$3="４週",SUM(S36:AT36),IF($BB$3="暦月",SUM(S36:AW36),""))</f>
        <v/>
      </c>
      <c r="AY36" s="724"/>
      <c r="AZ36" s="725" t="str">
        <f>IF($BB$3="４週",AX36/4,IF($BB$3="暦月",'勤務表（参考様式１_100名まで）'!AX36/('勤務表（参考様式１_100名まで）'!$BB$8/7),""))</f>
        <v/>
      </c>
      <c r="BA36" s="726"/>
      <c r="BB36" s="768"/>
      <c r="BC36" s="769"/>
      <c r="BD36" s="769"/>
      <c r="BE36" s="769"/>
      <c r="BF36" s="770"/>
    </row>
    <row r="37" spans="2:58" ht="20.25" customHeight="1" x14ac:dyDescent="0.15">
      <c r="B37" s="727">
        <f>B34+1</f>
        <v>6</v>
      </c>
      <c r="C37" s="728"/>
      <c r="D37" s="729"/>
      <c r="E37" s="730"/>
      <c r="F37" s="259"/>
      <c r="G37" s="737"/>
      <c r="H37" s="740"/>
      <c r="I37" s="741"/>
      <c r="J37" s="741"/>
      <c r="K37" s="742"/>
      <c r="L37" s="744"/>
      <c r="M37" s="705"/>
      <c r="N37" s="705"/>
      <c r="O37" s="706"/>
      <c r="P37" s="747" t="s">
        <v>248</v>
      </c>
      <c r="Q37" s="748"/>
      <c r="R37" s="749"/>
      <c r="S37" s="248"/>
      <c r="T37" s="249"/>
      <c r="U37" s="249"/>
      <c r="V37" s="249"/>
      <c r="W37" s="249"/>
      <c r="X37" s="249"/>
      <c r="Y37" s="250"/>
      <c r="Z37" s="248"/>
      <c r="AA37" s="249"/>
      <c r="AB37" s="249"/>
      <c r="AC37" s="249"/>
      <c r="AD37" s="249"/>
      <c r="AE37" s="249"/>
      <c r="AF37" s="250"/>
      <c r="AG37" s="248"/>
      <c r="AH37" s="249"/>
      <c r="AI37" s="249"/>
      <c r="AJ37" s="249"/>
      <c r="AK37" s="249"/>
      <c r="AL37" s="249"/>
      <c r="AM37" s="250"/>
      <c r="AN37" s="248"/>
      <c r="AO37" s="249"/>
      <c r="AP37" s="249"/>
      <c r="AQ37" s="249"/>
      <c r="AR37" s="249"/>
      <c r="AS37" s="249"/>
      <c r="AT37" s="250"/>
      <c r="AU37" s="248"/>
      <c r="AV37" s="249"/>
      <c r="AW37" s="249"/>
      <c r="AX37" s="700"/>
      <c r="AY37" s="701"/>
      <c r="AZ37" s="702"/>
      <c r="BA37" s="703"/>
      <c r="BB37" s="762"/>
      <c r="BC37" s="763"/>
      <c r="BD37" s="763"/>
      <c r="BE37" s="763"/>
      <c r="BF37" s="764"/>
    </row>
    <row r="38" spans="2:58" ht="20.25" customHeight="1" x14ac:dyDescent="0.15">
      <c r="B38" s="727"/>
      <c r="C38" s="731"/>
      <c r="D38" s="732"/>
      <c r="E38" s="733"/>
      <c r="F38" s="251"/>
      <c r="G38" s="738"/>
      <c r="H38" s="743"/>
      <c r="I38" s="741"/>
      <c r="J38" s="741"/>
      <c r="K38" s="742"/>
      <c r="L38" s="745"/>
      <c r="M38" s="708"/>
      <c r="N38" s="708"/>
      <c r="O38" s="709"/>
      <c r="P38" s="713" t="s">
        <v>249</v>
      </c>
      <c r="Q38" s="714"/>
      <c r="R38" s="715"/>
      <c r="S38" s="252" t="str">
        <f>IF(S37="","",VLOOKUP(S37,'シフト記号表（勤務時間帯）'!$C$6:$K$35,9,FALSE))</f>
        <v/>
      </c>
      <c r="T38" s="253" t="str">
        <f>IF(T37="","",VLOOKUP(T37,'シフト記号表（勤務時間帯）'!$C$6:$K$35,9,FALSE))</f>
        <v/>
      </c>
      <c r="U38" s="253" t="str">
        <f>IF(U37="","",VLOOKUP(U37,'シフト記号表（勤務時間帯）'!$C$6:$K$35,9,FALSE))</f>
        <v/>
      </c>
      <c r="V38" s="253" t="str">
        <f>IF(V37="","",VLOOKUP(V37,'シフト記号表（勤務時間帯）'!$C$6:$K$35,9,FALSE))</f>
        <v/>
      </c>
      <c r="W38" s="253" t="str">
        <f>IF(W37="","",VLOOKUP(W37,'シフト記号表（勤務時間帯）'!$C$6:$K$35,9,FALSE))</f>
        <v/>
      </c>
      <c r="X38" s="253" t="str">
        <f>IF(X37="","",VLOOKUP(X37,'シフト記号表（勤務時間帯）'!$C$6:$K$35,9,FALSE))</f>
        <v/>
      </c>
      <c r="Y38" s="254" t="str">
        <f>IF(Y37="","",VLOOKUP(Y37,'シフト記号表（勤務時間帯）'!$C$6:$K$35,9,FALSE))</f>
        <v/>
      </c>
      <c r="Z38" s="252" t="str">
        <f>IF(Z37="","",VLOOKUP(Z37,'シフト記号表（勤務時間帯）'!$C$6:$K$35,9,FALSE))</f>
        <v/>
      </c>
      <c r="AA38" s="253" t="str">
        <f>IF(AA37="","",VLOOKUP(AA37,'シフト記号表（勤務時間帯）'!$C$6:$K$35,9,FALSE))</f>
        <v/>
      </c>
      <c r="AB38" s="253" t="str">
        <f>IF(AB37="","",VLOOKUP(AB37,'シフト記号表（勤務時間帯）'!$C$6:$K$35,9,FALSE))</f>
        <v/>
      </c>
      <c r="AC38" s="253" t="str">
        <f>IF(AC37="","",VLOOKUP(AC37,'シフト記号表（勤務時間帯）'!$C$6:$K$35,9,FALSE))</f>
        <v/>
      </c>
      <c r="AD38" s="253" t="str">
        <f>IF(AD37="","",VLOOKUP(AD37,'シフト記号表（勤務時間帯）'!$C$6:$K$35,9,FALSE))</f>
        <v/>
      </c>
      <c r="AE38" s="253" t="str">
        <f>IF(AE37="","",VLOOKUP(AE37,'シフト記号表（勤務時間帯）'!$C$6:$K$35,9,FALSE))</f>
        <v/>
      </c>
      <c r="AF38" s="254" t="str">
        <f>IF(AF37="","",VLOOKUP(AF37,'シフト記号表（勤務時間帯）'!$C$6:$K$35,9,FALSE))</f>
        <v/>
      </c>
      <c r="AG38" s="252" t="str">
        <f>IF(AG37="","",VLOOKUP(AG37,'シフト記号表（勤務時間帯）'!$C$6:$K$35,9,FALSE))</f>
        <v/>
      </c>
      <c r="AH38" s="253" t="str">
        <f>IF(AH37="","",VLOOKUP(AH37,'シフト記号表（勤務時間帯）'!$C$6:$K$35,9,FALSE))</f>
        <v/>
      </c>
      <c r="AI38" s="253" t="str">
        <f>IF(AI37="","",VLOOKUP(AI37,'シフト記号表（勤務時間帯）'!$C$6:$K$35,9,FALSE))</f>
        <v/>
      </c>
      <c r="AJ38" s="253" t="str">
        <f>IF(AJ37="","",VLOOKUP(AJ37,'シフト記号表（勤務時間帯）'!$C$6:$K$35,9,FALSE))</f>
        <v/>
      </c>
      <c r="AK38" s="253" t="str">
        <f>IF(AK37="","",VLOOKUP(AK37,'シフト記号表（勤務時間帯）'!$C$6:$K$35,9,FALSE))</f>
        <v/>
      </c>
      <c r="AL38" s="253" t="str">
        <f>IF(AL37="","",VLOOKUP(AL37,'シフト記号表（勤務時間帯）'!$C$6:$K$35,9,FALSE))</f>
        <v/>
      </c>
      <c r="AM38" s="254" t="str">
        <f>IF(AM37="","",VLOOKUP(AM37,'シフト記号表（勤務時間帯）'!$C$6:$K$35,9,FALSE))</f>
        <v/>
      </c>
      <c r="AN38" s="252" t="str">
        <f>IF(AN37="","",VLOOKUP(AN37,'シフト記号表（勤務時間帯）'!$C$6:$K$35,9,FALSE))</f>
        <v/>
      </c>
      <c r="AO38" s="253" t="str">
        <f>IF(AO37="","",VLOOKUP(AO37,'シフト記号表（勤務時間帯）'!$C$6:$K$35,9,FALSE))</f>
        <v/>
      </c>
      <c r="AP38" s="253" t="str">
        <f>IF(AP37="","",VLOOKUP(AP37,'シフト記号表（勤務時間帯）'!$C$6:$K$35,9,FALSE))</f>
        <v/>
      </c>
      <c r="AQ38" s="253" t="str">
        <f>IF(AQ37="","",VLOOKUP(AQ37,'シフト記号表（勤務時間帯）'!$C$6:$K$35,9,FALSE))</f>
        <v/>
      </c>
      <c r="AR38" s="253" t="str">
        <f>IF(AR37="","",VLOOKUP(AR37,'シフト記号表（勤務時間帯）'!$C$6:$K$35,9,FALSE))</f>
        <v/>
      </c>
      <c r="AS38" s="253" t="str">
        <f>IF(AS37="","",VLOOKUP(AS37,'シフト記号表（勤務時間帯）'!$C$6:$K$35,9,FALSE))</f>
        <v/>
      </c>
      <c r="AT38" s="254" t="str">
        <f>IF(AT37="","",VLOOKUP(AT37,'シフト記号表（勤務時間帯）'!$C$6:$K$35,9,FALSE))</f>
        <v/>
      </c>
      <c r="AU38" s="252" t="str">
        <f>IF(AU37="","",VLOOKUP(AU37,'シフト記号表（勤務時間帯）'!$C$6:$K$35,9,FALSE))</f>
        <v/>
      </c>
      <c r="AV38" s="253" t="str">
        <f>IF(AV37="","",VLOOKUP(AV37,'シフト記号表（勤務時間帯）'!$C$6:$K$35,9,FALSE))</f>
        <v/>
      </c>
      <c r="AW38" s="253" t="str">
        <f>IF(AW37="","",VLOOKUP(AW37,'シフト記号表（勤務時間帯）'!$C$6:$K$35,9,FALSE))</f>
        <v/>
      </c>
      <c r="AX38" s="716" t="str">
        <f>IF($BB$3="４週",SUM(S38:AT38),IF($BB$3="暦月",SUM(S38:AW38),""))</f>
        <v/>
      </c>
      <c r="AY38" s="717"/>
      <c r="AZ38" s="718" t="str">
        <f>IF($BB$3="４週",AX38/4,IF($BB$3="暦月",'勤務表（参考様式１_100名まで）'!AX38/('勤務表（参考様式１_100名まで）'!$BB$8/7),""))</f>
        <v/>
      </c>
      <c r="BA38" s="719"/>
      <c r="BB38" s="765"/>
      <c r="BC38" s="766"/>
      <c r="BD38" s="766"/>
      <c r="BE38" s="766"/>
      <c r="BF38" s="767"/>
    </row>
    <row r="39" spans="2:58" ht="20.25" customHeight="1" x14ac:dyDescent="0.15">
      <c r="B39" s="727"/>
      <c r="C39" s="734"/>
      <c r="D39" s="735"/>
      <c r="E39" s="736"/>
      <c r="F39" s="251">
        <f>C37</f>
        <v>0</v>
      </c>
      <c r="G39" s="739"/>
      <c r="H39" s="743"/>
      <c r="I39" s="741"/>
      <c r="J39" s="741"/>
      <c r="K39" s="742"/>
      <c r="L39" s="746"/>
      <c r="M39" s="711"/>
      <c r="N39" s="711"/>
      <c r="O39" s="712"/>
      <c r="P39" s="720" t="s">
        <v>250</v>
      </c>
      <c r="Q39" s="721"/>
      <c r="R39" s="722"/>
      <c r="S39" s="256" t="str">
        <f>IF(S37="","",VLOOKUP(S37,'シフト記号表（勤務時間帯）'!$C$6:$U$35,19,FALSE))</f>
        <v/>
      </c>
      <c r="T39" s="257" t="str">
        <f>IF(T37="","",VLOOKUP(T37,'シフト記号表（勤務時間帯）'!$C$6:$U$35,19,FALSE))</f>
        <v/>
      </c>
      <c r="U39" s="257" t="str">
        <f>IF(U37="","",VLOOKUP(U37,'シフト記号表（勤務時間帯）'!$C$6:$U$35,19,FALSE))</f>
        <v/>
      </c>
      <c r="V39" s="257" t="str">
        <f>IF(V37="","",VLOOKUP(V37,'シフト記号表（勤務時間帯）'!$C$6:$U$35,19,FALSE))</f>
        <v/>
      </c>
      <c r="W39" s="257" t="str">
        <f>IF(W37="","",VLOOKUP(W37,'シフト記号表（勤務時間帯）'!$C$6:$U$35,19,FALSE))</f>
        <v/>
      </c>
      <c r="X39" s="257" t="str">
        <f>IF(X37="","",VLOOKUP(X37,'シフト記号表（勤務時間帯）'!$C$6:$U$35,19,FALSE))</f>
        <v/>
      </c>
      <c r="Y39" s="258" t="str">
        <f>IF(Y37="","",VLOOKUP(Y37,'シフト記号表（勤務時間帯）'!$C$6:$U$35,19,FALSE))</f>
        <v/>
      </c>
      <c r="Z39" s="256" t="str">
        <f>IF(Z37="","",VLOOKUP(Z37,'シフト記号表（勤務時間帯）'!$C$6:$U$35,19,FALSE))</f>
        <v/>
      </c>
      <c r="AA39" s="257" t="str">
        <f>IF(AA37="","",VLOOKUP(AA37,'シフト記号表（勤務時間帯）'!$C$6:$U$35,19,FALSE))</f>
        <v/>
      </c>
      <c r="AB39" s="257" t="str">
        <f>IF(AB37="","",VLOOKUP(AB37,'シフト記号表（勤務時間帯）'!$C$6:$U$35,19,FALSE))</f>
        <v/>
      </c>
      <c r="AC39" s="257" t="str">
        <f>IF(AC37="","",VLOOKUP(AC37,'シフト記号表（勤務時間帯）'!$C$6:$U$35,19,FALSE))</f>
        <v/>
      </c>
      <c r="AD39" s="257" t="str">
        <f>IF(AD37="","",VLOOKUP(AD37,'シフト記号表（勤務時間帯）'!$C$6:$U$35,19,FALSE))</f>
        <v/>
      </c>
      <c r="AE39" s="257" t="str">
        <f>IF(AE37="","",VLOOKUP(AE37,'シフト記号表（勤務時間帯）'!$C$6:$U$35,19,FALSE))</f>
        <v/>
      </c>
      <c r="AF39" s="258" t="str">
        <f>IF(AF37="","",VLOOKUP(AF37,'シフト記号表（勤務時間帯）'!$C$6:$U$35,19,FALSE))</f>
        <v/>
      </c>
      <c r="AG39" s="256" t="str">
        <f>IF(AG37="","",VLOOKUP(AG37,'シフト記号表（勤務時間帯）'!$C$6:$U$35,19,FALSE))</f>
        <v/>
      </c>
      <c r="AH39" s="257" t="str">
        <f>IF(AH37="","",VLOOKUP(AH37,'シフト記号表（勤務時間帯）'!$C$6:$U$35,19,FALSE))</f>
        <v/>
      </c>
      <c r="AI39" s="257" t="str">
        <f>IF(AI37="","",VLOOKUP(AI37,'シフト記号表（勤務時間帯）'!$C$6:$U$35,19,FALSE))</f>
        <v/>
      </c>
      <c r="AJ39" s="257" t="str">
        <f>IF(AJ37="","",VLOOKUP(AJ37,'シフト記号表（勤務時間帯）'!$C$6:$U$35,19,FALSE))</f>
        <v/>
      </c>
      <c r="AK39" s="257" t="str">
        <f>IF(AK37="","",VLOOKUP(AK37,'シフト記号表（勤務時間帯）'!$C$6:$U$35,19,FALSE))</f>
        <v/>
      </c>
      <c r="AL39" s="257" t="str">
        <f>IF(AL37="","",VLOOKUP(AL37,'シフト記号表（勤務時間帯）'!$C$6:$U$35,19,FALSE))</f>
        <v/>
      </c>
      <c r="AM39" s="258" t="str">
        <f>IF(AM37="","",VLOOKUP(AM37,'シフト記号表（勤務時間帯）'!$C$6:$U$35,19,FALSE))</f>
        <v/>
      </c>
      <c r="AN39" s="256" t="str">
        <f>IF(AN37="","",VLOOKUP(AN37,'シフト記号表（勤務時間帯）'!$C$6:$U$35,19,FALSE))</f>
        <v/>
      </c>
      <c r="AO39" s="257" t="str">
        <f>IF(AO37="","",VLOOKUP(AO37,'シフト記号表（勤務時間帯）'!$C$6:$U$35,19,FALSE))</f>
        <v/>
      </c>
      <c r="AP39" s="257" t="str">
        <f>IF(AP37="","",VLOOKUP(AP37,'シフト記号表（勤務時間帯）'!$C$6:$U$35,19,FALSE))</f>
        <v/>
      </c>
      <c r="AQ39" s="257" t="str">
        <f>IF(AQ37="","",VLOOKUP(AQ37,'シフト記号表（勤務時間帯）'!$C$6:$U$35,19,FALSE))</f>
        <v/>
      </c>
      <c r="AR39" s="257" t="str">
        <f>IF(AR37="","",VLOOKUP(AR37,'シフト記号表（勤務時間帯）'!$C$6:$U$35,19,FALSE))</f>
        <v/>
      </c>
      <c r="AS39" s="257" t="str">
        <f>IF(AS37="","",VLOOKUP(AS37,'シフト記号表（勤務時間帯）'!$C$6:$U$35,19,FALSE))</f>
        <v/>
      </c>
      <c r="AT39" s="258" t="str">
        <f>IF(AT37="","",VLOOKUP(AT37,'シフト記号表（勤務時間帯）'!$C$6:$U$35,19,FALSE))</f>
        <v/>
      </c>
      <c r="AU39" s="256" t="str">
        <f>IF(AU37="","",VLOOKUP(AU37,'シフト記号表（勤務時間帯）'!$C$6:$U$35,19,FALSE))</f>
        <v/>
      </c>
      <c r="AV39" s="257" t="str">
        <f>IF(AV37="","",VLOOKUP(AV37,'シフト記号表（勤務時間帯）'!$C$6:$U$35,19,FALSE))</f>
        <v/>
      </c>
      <c r="AW39" s="257" t="str">
        <f>IF(AW37="","",VLOOKUP(AW37,'シフト記号表（勤務時間帯）'!$C$6:$U$35,19,FALSE))</f>
        <v/>
      </c>
      <c r="AX39" s="723" t="str">
        <f>IF($BB$3="４週",SUM(S39:AT39),IF($BB$3="暦月",SUM(S39:AW39),""))</f>
        <v/>
      </c>
      <c r="AY39" s="724"/>
      <c r="AZ39" s="725" t="str">
        <f>IF($BB$3="４週",AX39/4,IF($BB$3="暦月",'勤務表（参考様式１_100名まで）'!AX39/('勤務表（参考様式１_100名まで）'!$BB$8/7),""))</f>
        <v/>
      </c>
      <c r="BA39" s="726"/>
      <c r="BB39" s="768"/>
      <c r="BC39" s="769"/>
      <c r="BD39" s="769"/>
      <c r="BE39" s="769"/>
      <c r="BF39" s="770"/>
    </row>
    <row r="40" spans="2:58" ht="20.25" customHeight="1" x14ac:dyDescent="0.15">
      <c r="B40" s="727">
        <f>B37+1</f>
        <v>7</v>
      </c>
      <c r="C40" s="728"/>
      <c r="D40" s="729"/>
      <c r="E40" s="730"/>
      <c r="F40" s="259"/>
      <c r="G40" s="737"/>
      <c r="H40" s="740"/>
      <c r="I40" s="741"/>
      <c r="J40" s="741"/>
      <c r="K40" s="742"/>
      <c r="L40" s="744"/>
      <c r="M40" s="705"/>
      <c r="N40" s="705"/>
      <c r="O40" s="706"/>
      <c r="P40" s="747" t="s">
        <v>248</v>
      </c>
      <c r="Q40" s="748"/>
      <c r="R40" s="749"/>
      <c r="S40" s="248"/>
      <c r="T40" s="249"/>
      <c r="U40" s="249"/>
      <c r="V40" s="249"/>
      <c r="W40" s="249"/>
      <c r="X40" s="249"/>
      <c r="Y40" s="250"/>
      <c r="Z40" s="248"/>
      <c r="AA40" s="249"/>
      <c r="AB40" s="249"/>
      <c r="AC40" s="249"/>
      <c r="AD40" s="249"/>
      <c r="AE40" s="249"/>
      <c r="AF40" s="250"/>
      <c r="AG40" s="248"/>
      <c r="AH40" s="249"/>
      <c r="AI40" s="249"/>
      <c r="AJ40" s="249"/>
      <c r="AK40" s="249"/>
      <c r="AL40" s="249"/>
      <c r="AM40" s="250"/>
      <c r="AN40" s="248"/>
      <c r="AO40" s="249"/>
      <c r="AP40" s="249"/>
      <c r="AQ40" s="249"/>
      <c r="AR40" s="249"/>
      <c r="AS40" s="249"/>
      <c r="AT40" s="250"/>
      <c r="AU40" s="248"/>
      <c r="AV40" s="249"/>
      <c r="AW40" s="249"/>
      <c r="AX40" s="700"/>
      <c r="AY40" s="701"/>
      <c r="AZ40" s="702"/>
      <c r="BA40" s="703"/>
      <c r="BB40" s="762"/>
      <c r="BC40" s="763"/>
      <c r="BD40" s="763"/>
      <c r="BE40" s="763"/>
      <c r="BF40" s="764"/>
    </row>
    <row r="41" spans="2:58" ht="20.25" customHeight="1" x14ac:dyDescent="0.15">
      <c r="B41" s="727"/>
      <c r="C41" s="731"/>
      <c r="D41" s="732"/>
      <c r="E41" s="733"/>
      <c r="F41" s="251"/>
      <c r="G41" s="738"/>
      <c r="H41" s="743"/>
      <c r="I41" s="741"/>
      <c r="J41" s="741"/>
      <c r="K41" s="742"/>
      <c r="L41" s="745"/>
      <c r="M41" s="708"/>
      <c r="N41" s="708"/>
      <c r="O41" s="709"/>
      <c r="P41" s="713" t="s">
        <v>249</v>
      </c>
      <c r="Q41" s="714"/>
      <c r="R41" s="715"/>
      <c r="S41" s="252" t="str">
        <f>IF(S40="","",VLOOKUP(S40,'シフト記号表（勤務時間帯）'!$C$6:$K$35,9,FALSE))</f>
        <v/>
      </c>
      <c r="T41" s="253" t="str">
        <f>IF(T40="","",VLOOKUP(T40,'シフト記号表（勤務時間帯）'!$C$6:$K$35,9,FALSE))</f>
        <v/>
      </c>
      <c r="U41" s="253" t="str">
        <f>IF(U40="","",VLOOKUP(U40,'シフト記号表（勤務時間帯）'!$C$6:$K$35,9,FALSE))</f>
        <v/>
      </c>
      <c r="V41" s="253" t="str">
        <f>IF(V40="","",VLOOKUP(V40,'シフト記号表（勤務時間帯）'!$C$6:$K$35,9,FALSE))</f>
        <v/>
      </c>
      <c r="W41" s="253" t="str">
        <f>IF(W40="","",VLOOKUP(W40,'シフト記号表（勤務時間帯）'!$C$6:$K$35,9,FALSE))</f>
        <v/>
      </c>
      <c r="X41" s="253" t="str">
        <f>IF(X40="","",VLOOKUP(X40,'シフト記号表（勤務時間帯）'!$C$6:$K$35,9,FALSE))</f>
        <v/>
      </c>
      <c r="Y41" s="254" t="str">
        <f>IF(Y40="","",VLOOKUP(Y40,'シフト記号表（勤務時間帯）'!$C$6:$K$35,9,FALSE))</f>
        <v/>
      </c>
      <c r="Z41" s="252" t="str">
        <f>IF(Z40="","",VLOOKUP(Z40,'シフト記号表（勤務時間帯）'!$C$6:$K$35,9,FALSE))</f>
        <v/>
      </c>
      <c r="AA41" s="253" t="str">
        <f>IF(AA40="","",VLOOKUP(AA40,'シフト記号表（勤務時間帯）'!$C$6:$K$35,9,FALSE))</f>
        <v/>
      </c>
      <c r="AB41" s="253" t="str">
        <f>IF(AB40="","",VLOOKUP(AB40,'シフト記号表（勤務時間帯）'!$C$6:$K$35,9,FALSE))</f>
        <v/>
      </c>
      <c r="AC41" s="253" t="str">
        <f>IF(AC40="","",VLOOKUP(AC40,'シフト記号表（勤務時間帯）'!$C$6:$K$35,9,FALSE))</f>
        <v/>
      </c>
      <c r="AD41" s="253" t="str">
        <f>IF(AD40="","",VLOOKUP(AD40,'シフト記号表（勤務時間帯）'!$C$6:$K$35,9,FALSE))</f>
        <v/>
      </c>
      <c r="AE41" s="253" t="str">
        <f>IF(AE40="","",VLOOKUP(AE40,'シフト記号表（勤務時間帯）'!$C$6:$K$35,9,FALSE))</f>
        <v/>
      </c>
      <c r="AF41" s="254" t="str">
        <f>IF(AF40="","",VLOOKUP(AF40,'シフト記号表（勤務時間帯）'!$C$6:$K$35,9,FALSE))</f>
        <v/>
      </c>
      <c r="AG41" s="252" t="str">
        <f>IF(AG40="","",VLOOKUP(AG40,'シフト記号表（勤務時間帯）'!$C$6:$K$35,9,FALSE))</f>
        <v/>
      </c>
      <c r="AH41" s="253" t="str">
        <f>IF(AH40="","",VLOOKUP(AH40,'シフト記号表（勤務時間帯）'!$C$6:$K$35,9,FALSE))</f>
        <v/>
      </c>
      <c r="AI41" s="253" t="str">
        <f>IF(AI40="","",VLOOKUP(AI40,'シフト記号表（勤務時間帯）'!$C$6:$K$35,9,FALSE))</f>
        <v/>
      </c>
      <c r="AJ41" s="253" t="str">
        <f>IF(AJ40="","",VLOOKUP(AJ40,'シフト記号表（勤務時間帯）'!$C$6:$K$35,9,FALSE))</f>
        <v/>
      </c>
      <c r="AK41" s="253" t="str">
        <f>IF(AK40="","",VLOOKUP(AK40,'シフト記号表（勤務時間帯）'!$C$6:$K$35,9,FALSE))</f>
        <v/>
      </c>
      <c r="AL41" s="253" t="str">
        <f>IF(AL40="","",VLOOKUP(AL40,'シフト記号表（勤務時間帯）'!$C$6:$K$35,9,FALSE))</f>
        <v/>
      </c>
      <c r="AM41" s="254" t="str">
        <f>IF(AM40="","",VLOOKUP(AM40,'シフト記号表（勤務時間帯）'!$C$6:$K$35,9,FALSE))</f>
        <v/>
      </c>
      <c r="AN41" s="252" t="str">
        <f>IF(AN40="","",VLOOKUP(AN40,'シフト記号表（勤務時間帯）'!$C$6:$K$35,9,FALSE))</f>
        <v/>
      </c>
      <c r="AO41" s="253" t="str">
        <f>IF(AO40="","",VLOOKUP(AO40,'シフト記号表（勤務時間帯）'!$C$6:$K$35,9,FALSE))</f>
        <v/>
      </c>
      <c r="AP41" s="253" t="str">
        <f>IF(AP40="","",VLOOKUP(AP40,'シフト記号表（勤務時間帯）'!$C$6:$K$35,9,FALSE))</f>
        <v/>
      </c>
      <c r="AQ41" s="253" t="str">
        <f>IF(AQ40="","",VLOOKUP(AQ40,'シフト記号表（勤務時間帯）'!$C$6:$K$35,9,FALSE))</f>
        <v/>
      </c>
      <c r="AR41" s="253" t="str">
        <f>IF(AR40="","",VLOOKUP(AR40,'シフト記号表（勤務時間帯）'!$C$6:$K$35,9,FALSE))</f>
        <v/>
      </c>
      <c r="AS41" s="253" t="str">
        <f>IF(AS40="","",VLOOKUP(AS40,'シフト記号表（勤務時間帯）'!$C$6:$K$35,9,FALSE))</f>
        <v/>
      </c>
      <c r="AT41" s="254" t="str">
        <f>IF(AT40="","",VLOOKUP(AT40,'シフト記号表（勤務時間帯）'!$C$6:$K$35,9,FALSE))</f>
        <v/>
      </c>
      <c r="AU41" s="252" t="str">
        <f>IF(AU40="","",VLOOKUP(AU40,'シフト記号表（勤務時間帯）'!$C$6:$K$35,9,FALSE))</f>
        <v/>
      </c>
      <c r="AV41" s="253" t="str">
        <f>IF(AV40="","",VLOOKUP(AV40,'シフト記号表（勤務時間帯）'!$C$6:$K$35,9,FALSE))</f>
        <v/>
      </c>
      <c r="AW41" s="253" t="str">
        <f>IF(AW40="","",VLOOKUP(AW40,'シフト記号表（勤務時間帯）'!$C$6:$K$35,9,FALSE))</f>
        <v/>
      </c>
      <c r="AX41" s="716" t="str">
        <f>IF($BB$3="４週",SUM(S41:AT41),IF($BB$3="暦月",SUM(S41:AW41),""))</f>
        <v/>
      </c>
      <c r="AY41" s="717"/>
      <c r="AZ41" s="718" t="str">
        <f>IF($BB$3="４週",AX41/4,IF($BB$3="暦月",'勤務表（参考様式１_100名まで）'!AX41/('勤務表（参考様式１_100名まで）'!$BB$8/7),""))</f>
        <v/>
      </c>
      <c r="BA41" s="719"/>
      <c r="BB41" s="765"/>
      <c r="BC41" s="766"/>
      <c r="BD41" s="766"/>
      <c r="BE41" s="766"/>
      <c r="BF41" s="767"/>
    </row>
    <row r="42" spans="2:58" ht="20.25" customHeight="1" x14ac:dyDescent="0.15">
      <c r="B42" s="727"/>
      <c r="C42" s="734"/>
      <c r="D42" s="735"/>
      <c r="E42" s="736"/>
      <c r="F42" s="251">
        <f>C40</f>
        <v>0</v>
      </c>
      <c r="G42" s="739"/>
      <c r="H42" s="743"/>
      <c r="I42" s="741"/>
      <c r="J42" s="741"/>
      <c r="K42" s="742"/>
      <c r="L42" s="746"/>
      <c r="M42" s="711"/>
      <c r="N42" s="711"/>
      <c r="O42" s="712"/>
      <c r="P42" s="720" t="s">
        <v>250</v>
      </c>
      <c r="Q42" s="721"/>
      <c r="R42" s="722"/>
      <c r="S42" s="256" t="str">
        <f>IF(S40="","",VLOOKUP(S40,'シフト記号表（勤務時間帯）'!$C$6:$U$35,19,FALSE))</f>
        <v/>
      </c>
      <c r="T42" s="257" t="str">
        <f>IF(T40="","",VLOOKUP(T40,'シフト記号表（勤務時間帯）'!$C$6:$U$35,19,FALSE))</f>
        <v/>
      </c>
      <c r="U42" s="257" t="str">
        <f>IF(U40="","",VLOOKUP(U40,'シフト記号表（勤務時間帯）'!$C$6:$U$35,19,FALSE))</f>
        <v/>
      </c>
      <c r="V42" s="257" t="str">
        <f>IF(V40="","",VLOOKUP(V40,'シフト記号表（勤務時間帯）'!$C$6:$U$35,19,FALSE))</f>
        <v/>
      </c>
      <c r="W42" s="257" t="str">
        <f>IF(W40="","",VLOOKUP(W40,'シフト記号表（勤務時間帯）'!$C$6:$U$35,19,FALSE))</f>
        <v/>
      </c>
      <c r="X42" s="257" t="str">
        <f>IF(X40="","",VLOOKUP(X40,'シフト記号表（勤務時間帯）'!$C$6:$U$35,19,FALSE))</f>
        <v/>
      </c>
      <c r="Y42" s="258" t="str">
        <f>IF(Y40="","",VLOOKUP(Y40,'シフト記号表（勤務時間帯）'!$C$6:$U$35,19,FALSE))</f>
        <v/>
      </c>
      <c r="Z42" s="256" t="str">
        <f>IF(Z40="","",VLOOKUP(Z40,'シフト記号表（勤務時間帯）'!$C$6:$U$35,19,FALSE))</f>
        <v/>
      </c>
      <c r="AA42" s="257" t="str">
        <f>IF(AA40="","",VLOOKUP(AA40,'シフト記号表（勤務時間帯）'!$C$6:$U$35,19,FALSE))</f>
        <v/>
      </c>
      <c r="AB42" s="257" t="str">
        <f>IF(AB40="","",VLOOKUP(AB40,'シフト記号表（勤務時間帯）'!$C$6:$U$35,19,FALSE))</f>
        <v/>
      </c>
      <c r="AC42" s="257" t="str">
        <f>IF(AC40="","",VLOOKUP(AC40,'シフト記号表（勤務時間帯）'!$C$6:$U$35,19,FALSE))</f>
        <v/>
      </c>
      <c r="AD42" s="257" t="str">
        <f>IF(AD40="","",VLOOKUP(AD40,'シフト記号表（勤務時間帯）'!$C$6:$U$35,19,FALSE))</f>
        <v/>
      </c>
      <c r="AE42" s="257" t="str">
        <f>IF(AE40="","",VLOOKUP(AE40,'シフト記号表（勤務時間帯）'!$C$6:$U$35,19,FALSE))</f>
        <v/>
      </c>
      <c r="AF42" s="258" t="str">
        <f>IF(AF40="","",VLOOKUP(AF40,'シフト記号表（勤務時間帯）'!$C$6:$U$35,19,FALSE))</f>
        <v/>
      </c>
      <c r="AG42" s="256" t="str">
        <f>IF(AG40="","",VLOOKUP(AG40,'シフト記号表（勤務時間帯）'!$C$6:$U$35,19,FALSE))</f>
        <v/>
      </c>
      <c r="AH42" s="257" t="str">
        <f>IF(AH40="","",VLOOKUP(AH40,'シフト記号表（勤務時間帯）'!$C$6:$U$35,19,FALSE))</f>
        <v/>
      </c>
      <c r="AI42" s="257" t="str">
        <f>IF(AI40="","",VLOOKUP(AI40,'シフト記号表（勤務時間帯）'!$C$6:$U$35,19,FALSE))</f>
        <v/>
      </c>
      <c r="AJ42" s="257" t="str">
        <f>IF(AJ40="","",VLOOKUP(AJ40,'シフト記号表（勤務時間帯）'!$C$6:$U$35,19,FALSE))</f>
        <v/>
      </c>
      <c r="AK42" s="257" t="str">
        <f>IF(AK40="","",VLOOKUP(AK40,'シフト記号表（勤務時間帯）'!$C$6:$U$35,19,FALSE))</f>
        <v/>
      </c>
      <c r="AL42" s="257" t="str">
        <f>IF(AL40="","",VLOOKUP(AL40,'シフト記号表（勤務時間帯）'!$C$6:$U$35,19,FALSE))</f>
        <v/>
      </c>
      <c r="AM42" s="258" t="str">
        <f>IF(AM40="","",VLOOKUP(AM40,'シフト記号表（勤務時間帯）'!$C$6:$U$35,19,FALSE))</f>
        <v/>
      </c>
      <c r="AN42" s="256" t="str">
        <f>IF(AN40="","",VLOOKUP(AN40,'シフト記号表（勤務時間帯）'!$C$6:$U$35,19,FALSE))</f>
        <v/>
      </c>
      <c r="AO42" s="257" t="str">
        <f>IF(AO40="","",VLOOKUP(AO40,'シフト記号表（勤務時間帯）'!$C$6:$U$35,19,FALSE))</f>
        <v/>
      </c>
      <c r="AP42" s="257" t="str">
        <f>IF(AP40="","",VLOOKUP(AP40,'シフト記号表（勤務時間帯）'!$C$6:$U$35,19,FALSE))</f>
        <v/>
      </c>
      <c r="AQ42" s="257" t="str">
        <f>IF(AQ40="","",VLOOKUP(AQ40,'シフト記号表（勤務時間帯）'!$C$6:$U$35,19,FALSE))</f>
        <v/>
      </c>
      <c r="AR42" s="257" t="str">
        <f>IF(AR40="","",VLOOKUP(AR40,'シフト記号表（勤務時間帯）'!$C$6:$U$35,19,FALSE))</f>
        <v/>
      </c>
      <c r="AS42" s="257" t="str">
        <f>IF(AS40="","",VLOOKUP(AS40,'シフト記号表（勤務時間帯）'!$C$6:$U$35,19,FALSE))</f>
        <v/>
      </c>
      <c r="AT42" s="258" t="str">
        <f>IF(AT40="","",VLOOKUP(AT40,'シフト記号表（勤務時間帯）'!$C$6:$U$35,19,FALSE))</f>
        <v/>
      </c>
      <c r="AU42" s="256" t="str">
        <f>IF(AU40="","",VLOOKUP(AU40,'シフト記号表（勤務時間帯）'!$C$6:$U$35,19,FALSE))</f>
        <v/>
      </c>
      <c r="AV42" s="257" t="str">
        <f>IF(AV40="","",VLOOKUP(AV40,'シフト記号表（勤務時間帯）'!$C$6:$U$35,19,FALSE))</f>
        <v/>
      </c>
      <c r="AW42" s="257" t="str">
        <f>IF(AW40="","",VLOOKUP(AW40,'シフト記号表（勤務時間帯）'!$C$6:$U$35,19,FALSE))</f>
        <v/>
      </c>
      <c r="AX42" s="723" t="str">
        <f>IF($BB$3="４週",SUM(S42:AT42),IF($BB$3="暦月",SUM(S42:AW42),""))</f>
        <v/>
      </c>
      <c r="AY42" s="724"/>
      <c r="AZ42" s="725" t="str">
        <f>IF($BB$3="４週",AX42/4,IF($BB$3="暦月",'勤務表（参考様式１_100名まで）'!AX42/('勤務表（参考様式１_100名まで）'!$BB$8/7),""))</f>
        <v/>
      </c>
      <c r="BA42" s="726"/>
      <c r="BB42" s="768"/>
      <c r="BC42" s="769"/>
      <c r="BD42" s="769"/>
      <c r="BE42" s="769"/>
      <c r="BF42" s="770"/>
    </row>
    <row r="43" spans="2:58" ht="20.25" customHeight="1" x14ac:dyDescent="0.15">
      <c r="B43" s="727">
        <f>B40+1</f>
        <v>8</v>
      </c>
      <c r="C43" s="728"/>
      <c r="D43" s="729"/>
      <c r="E43" s="730"/>
      <c r="F43" s="259"/>
      <c r="G43" s="737"/>
      <c r="H43" s="740"/>
      <c r="I43" s="741"/>
      <c r="J43" s="741"/>
      <c r="K43" s="742"/>
      <c r="L43" s="744"/>
      <c r="M43" s="705"/>
      <c r="N43" s="705"/>
      <c r="O43" s="706"/>
      <c r="P43" s="747" t="s">
        <v>248</v>
      </c>
      <c r="Q43" s="748"/>
      <c r="R43" s="749"/>
      <c r="S43" s="248"/>
      <c r="T43" s="249"/>
      <c r="U43" s="249"/>
      <c r="V43" s="249"/>
      <c r="W43" s="249"/>
      <c r="X43" s="249"/>
      <c r="Y43" s="250"/>
      <c r="Z43" s="248"/>
      <c r="AA43" s="249"/>
      <c r="AB43" s="249"/>
      <c r="AC43" s="249"/>
      <c r="AD43" s="249"/>
      <c r="AE43" s="249"/>
      <c r="AF43" s="250"/>
      <c r="AG43" s="248"/>
      <c r="AH43" s="249"/>
      <c r="AI43" s="249"/>
      <c r="AJ43" s="249"/>
      <c r="AK43" s="249"/>
      <c r="AL43" s="249"/>
      <c r="AM43" s="250"/>
      <c r="AN43" s="248"/>
      <c r="AO43" s="249"/>
      <c r="AP43" s="249"/>
      <c r="AQ43" s="249"/>
      <c r="AR43" s="249"/>
      <c r="AS43" s="249"/>
      <c r="AT43" s="250"/>
      <c r="AU43" s="248"/>
      <c r="AV43" s="249"/>
      <c r="AW43" s="249"/>
      <c r="AX43" s="700"/>
      <c r="AY43" s="701"/>
      <c r="AZ43" s="702"/>
      <c r="BA43" s="703"/>
      <c r="BB43" s="762"/>
      <c r="BC43" s="763"/>
      <c r="BD43" s="763"/>
      <c r="BE43" s="763"/>
      <c r="BF43" s="764"/>
    </row>
    <row r="44" spans="2:58" ht="20.25" customHeight="1" x14ac:dyDescent="0.15">
      <c r="B44" s="727"/>
      <c r="C44" s="731"/>
      <c r="D44" s="732"/>
      <c r="E44" s="733"/>
      <c r="F44" s="251"/>
      <c r="G44" s="738"/>
      <c r="H44" s="743"/>
      <c r="I44" s="741"/>
      <c r="J44" s="741"/>
      <c r="K44" s="742"/>
      <c r="L44" s="745"/>
      <c r="M44" s="708"/>
      <c r="N44" s="708"/>
      <c r="O44" s="709"/>
      <c r="P44" s="713" t="s">
        <v>249</v>
      </c>
      <c r="Q44" s="714"/>
      <c r="R44" s="715"/>
      <c r="S44" s="252" t="str">
        <f>IF(S43="","",VLOOKUP(S43,'シフト記号表（勤務時間帯）'!$C$6:$K$35,9,FALSE))</f>
        <v/>
      </c>
      <c r="T44" s="253" t="str">
        <f>IF(T43="","",VLOOKUP(T43,'シフト記号表（勤務時間帯）'!$C$6:$K$35,9,FALSE))</f>
        <v/>
      </c>
      <c r="U44" s="253" t="str">
        <f>IF(U43="","",VLOOKUP(U43,'シフト記号表（勤務時間帯）'!$C$6:$K$35,9,FALSE))</f>
        <v/>
      </c>
      <c r="V44" s="253" t="str">
        <f>IF(V43="","",VLOOKUP(V43,'シフト記号表（勤務時間帯）'!$C$6:$K$35,9,FALSE))</f>
        <v/>
      </c>
      <c r="W44" s="253" t="str">
        <f>IF(W43="","",VLOOKUP(W43,'シフト記号表（勤務時間帯）'!$C$6:$K$35,9,FALSE))</f>
        <v/>
      </c>
      <c r="X44" s="253" t="str">
        <f>IF(X43="","",VLOOKUP(X43,'シフト記号表（勤務時間帯）'!$C$6:$K$35,9,FALSE))</f>
        <v/>
      </c>
      <c r="Y44" s="254" t="str">
        <f>IF(Y43="","",VLOOKUP(Y43,'シフト記号表（勤務時間帯）'!$C$6:$K$35,9,FALSE))</f>
        <v/>
      </c>
      <c r="Z44" s="252" t="str">
        <f>IF(Z43="","",VLOOKUP(Z43,'シフト記号表（勤務時間帯）'!$C$6:$K$35,9,FALSE))</f>
        <v/>
      </c>
      <c r="AA44" s="253" t="str">
        <f>IF(AA43="","",VLOOKUP(AA43,'シフト記号表（勤務時間帯）'!$C$6:$K$35,9,FALSE))</f>
        <v/>
      </c>
      <c r="AB44" s="253" t="str">
        <f>IF(AB43="","",VLOOKUP(AB43,'シフト記号表（勤務時間帯）'!$C$6:$K$35,9,FALSE))</f>
        <v/>
      </c>
      <c r="AC44" s="253" t="str">
        <f>IF(AC43="","",VLOOKUP(AC43,'シフト記号表（勤務時間帯）'!$C$6:$K$35,9,FALSE))</f>
        <v/>
      </c>
      <c r="AD44" s="253" t="str">
        <f>IF(AD43="","",VLOOKUP(AD43,'シフト記号表（勤務時間帯）'!$C$6:$K$35,9,FALSE))</f>
        <v/>
      </c>
      <c r="AE44" s="253" t="str">
        <f>IF(AE43="","",VLOOKUP(AE43,'シフト記号表（勤務時間帯）'!$C$6:$K$35,9,FALSE))</f>
        <v/>
      </c>
      <c r="AF44" s="254" t="str">
        <f>IF(AF43="","",VLOOKUP(AF43,'シフト記号表（勤務時間帯）'!$C$6:$K$35,9,FALSE))</f>
        <v/>
      </c>
      <c r="AG44" s="252" t="str">
        <f>IF(AG43="","",VLOOKUP(AG43,'シフト記号表（勤務時間帯）'!$C$6:$K$35,9,FALSE))</f>
        <v/>
      </c>
      <c r="AH44" s="253" t="str">
        <f>IF(AH43="","",VLOOKUP(AH43,'シフト記号表（勤務時間帯）'!$C$6:$K$35,9,FALSE))</f>
        <v/>
      </c>
      <c r="AI44" s="253" t="str">
        <f>IF(AI43="","",VLOOKUP(AI43,'シフト記号表（勤務時間帯）'!$C$6:$K$35,9,FALSE))</f>
        <v/>
      </c>
      <c r="AJ44" s="253" t="str">
        <f>IF(AJ43="","",VLOOKUP(AJ43,'シフト記号表（勤務時間帯）'!$C$6:$K$35,9,FALSE))</f>
        <v/>
      </c>
      <c r="AK44" s="253" t="str">
        <f>IF(AK43="","",VLOOKUP(AK43,'シフト記号表（勤務時間帯）'!$C$6:$K$35,9,FALSE))</f>
        <v/>
      </c>
      <c r="AL44" s="253" t="str">
        <f>IF(AL43="","",VLOOKUP(AL43,'シフト記号表（勤務時間帯）'!$C$6:$K$35,9,FALSE))</f>
        <v/>
      </c>
      <c r="AM44" s="254" t="str">
        <f>IF(AM43="","",VLOOKUP(AM43,'シフト記号表（勤務時間帯）'!$C$6:$K$35,9,FALSE))</f>
        <v/>
      </c>
      <c r="AN44" s="252" t="str">
        <f>IF(AN43="","",VLOOKUP(AN43,'シフト記号表（勤務時間帯）'!$C$6:$K$35,9,FALSE))</f>
        <v/>
      </c>
      <c r="AO44" s="253" t="str">
        <f>IF(AO43="","",VLOOKUP(AO43,'シフト記号表（勤務時間帯）'!$C$6:$K$35,9,FALSE))</f>
        <v/>
      </c>
      <c r="AP44" s="253" t="str">
        <f>IF(AP43="","",VLOOKUP(AP43,'シフト記号表（勤務時間帯）'!$C$6:$K$35,9,FALSE))</f>
        <v/>
      </c>
      <c r="AQ44" s="253" t="str">
        <f>IF(AQ43="","",VLOOKUP(AQ43,'シフト記号表（勤務時間帯）'!$C$6:$K$35,9,FALSE))</f>
        <v/>
      </c>
      <c r="AR44" s="253" t="str">
        <f>IF(AR43="","",VLOOKUP(AR43,'シフト記号表（勤務時間帯）'!$C$6:$K$35,9,FALSE))</f>
        <v/>
      </c>
      <c r="AS44" s="253" t="str">
        <f>IF(AS43="","",VLOOKUP(AS43,'シフト記号表（勤務時間帯）'!$C$6:$K$35,9,FALSE))</f>
        <v/>
      </c>
      <c r="AT44" s="254" t="str">
        <f>IF(AT43="","",VLOOKUP(AT43,'シフト記号表（勤務時間帯）'!$C$6:$K$35,9,FALSE))</f>
        <v/>
      </c>
      <c r="AU44" s="252" t="str">
        <f>IF(AU43="","",VLOOKUP(AU43,'シフト記号表（勤務時間帯）'!$C$6:$K$35,9,FALSE))</f>
        <v/>
      </c>
      <c r="AV44" s="253" t="str">
        <f>IF(AV43="","",VLOOKUP(AV43,'シフト記号表（勤務時間帯）'!$C$6:$K$35,9,FALSE))</f>
        <v/>
      </c>
      <c r="AW44" s="253" t="str">
        <f>IF(AW43="","",VLOOKUP(AW43,'シフト記号表（勤務時間帯）'!$C$6:$K$35,9,FALSE))</f>
        <v/>
      </c>
      <c r="AX44" s="716" t="str">
        <f>IF($BB$3="４週",SUM(S44:AT44),IF($BB$3="暦月",SUM(S44:AW44),""))</f>
        <v/>
      </c>
      <c r="AY44" s="717"/>
      <c r="AZ44" s="718" t="str">
        <f>IF($BB$3="４週",AX44/4,IF($BB$3="暦月",'勤務表（参考様式１_100名まで）'!AX44/('勤務表（参考様式１_100名まで）'!$BB$8/7),""))</f>
        <v/>
      </c>
      <c r="BA44" s="719"/>
      <c r="BB44" s="765"/>
      <c r="BC44" s="766"/>
      <c r="BD44" s="766"/>
      <c r="BE44" s="766"/>
      <c r="BF44" s="767"/>
    </row>
    <row r="45" spans="2:58" ht="20.25" customHeight="1" x14ac:dyDescent="0.15">
      <c r="B45" s="727"/>
      <c r="C45" s="734"/>
      <c r="D45" s="735"/>
      <c r="E45" s="736"/>
      <c r="F45" s="251">
        <f>C43</f>
        <v>0</v>
      </c>
      <c r="G45" s="739"/>
      <c r="H45" s="743"/>
      <c r="I45" s="741"/>
      <c r="J45" s="741"/>
      <c r="K45" s="742"/>
      <c r="L45" s="746"/>
      <c r="M45" s="711"/>
      <c r="N45" s="711"/>
      <c r="O45" s="712"/>
      <c r="P45" s="720" t="s">
        <v>250</v>
      </c>
      <c r="Q45" s="721"/>
      <c r="R45" s="722"/>
      <c r="S45" s="256" t="str">
        <f>IF(S43="","",VLOOKUP(S43,'シフト記号表（勤務時間帯）'!$C$6:$U$35,19,FALSE))</f>
        <v/>
      </c>
      <c r="T45" s="257" t="str">
        <f>IF(T43="","",VLOOKUP(T43,'シフト記号表（勤務時間帯）'!$C$6:$U$35,19,FALSE))</f>
        <v/>
      </c>
      <c r="U45" s="257" t="str">
        <f>IF(U43="","",VLOOKUP(U43,'シフト記号表（勤務時間帯）'!$C$6:$U$35,19,FALSE))</f>
        <v/>
      </c>
      <c r="V45" s="257" t="str">
        <f>IF(V43="","",VLOOKUP(V43,'シフト記号表（勤務時間帯）'!$C$6:$U$35,19,FALSE))</f>
        <v/>
      </c>
      <c r="W45" s="257" t="str">
        <f>IF(W43="","",VLOOKUP(W43,'シフト記号表（勤務時間帯）'!$C$6:$U$35,19,FALSE))</f>
        <v/>
      </c>
      <c r="X45" s="257" t="str">
        <f>IF(X43="","",VLOOKUP(X43,'シフト記号表（勤務時間帯）'!$C$6:$U$35,19,FALSE))</f>
        <v/>
      </c>
      <c r="Y45" s="258" t="str">
        <f>IF(Y43="","",VLOOKUP(Y43,'シフト記号表（勤務時間帯）'!$C$6:$U$35,19,FALSE))</f>
        <v/>
      </c>
      <c r="Z45" s="256" t="str">
        <f>IF(Z43="","",VLOOKUP(Z43,'シフト記号表（勤務時間帯）'!$C$6:$U$35,19,FALSE))</f>
        <v/>
      </c>
      <c r="AA45" s="257" t="str">
        <f>IF(AA43="","",VLOOKUP(AA43,'シフト記号表（勤務時間帯）'!$C$6:$U$35,19,FALSE))</f>
        <v/>
      </c>
      <c r="AB45" s="257" t="str">
        <f>IF(AB43="","",VLOOKUP(AB43,'シフト記号表（勤務時間帯）'!$C$6:$U$35,19,FALSE))</f>
        <v/>
      </c>
      <c r="AC45" s="257" t="str">
        <f>IF(AC43="","",VLOOKUP(AC43,'シフト記号表（勤務時間帯）'!$C$6:$U$35,19,FALSE))</f>
        <v/>
      </c>
      <c r="AD45" s="257" t="str">
        <f>IF(AD43="","",VLOOKUP(AD43,'シフト記号表（勤務時間帯）'!$C$6:$U$35,19,FALSE))</f>
        <v/>
      </c>
      <c r="AE45" s="257" t="str">
        <f>IF(AE43="","",VLOOKUP(AE43,'シフト記号表（勤務時間帯）'!$C$6:$U$35,19,FALSE))</f>
        <v/>
      </c>
      <c r="AF45" s="258" t="str">
        <f>IF(AF43="","",VLOOKUP(AF43,'シフト記号表（勤務時間帯）'!$C$6:$U$35,19,FALSE))</f>
        <v/>
      </c>
      <c r="AG45" s="256" t="str">
        <f>IF(AG43="","",VLOOKUP(AG43,'シフト記号表（勤務時間帯）'!$C$6:$U$35,19,FALSE))</f>
        <v/>
      </c>
      <c r="AH45" s="257" t="str">
        <f>IF(AH43="","",VLOOKUP(AH43,'シフト記号表（勤務時間帯）'!$C$6:$U$35,19,FALSE))</f>
        <v/>
      </c>
      <c r="AI45" s="257" t="str">
        <f>IF(AI43="","",VLOOKUP(AI43,'シフト記号表（勤務時間帯）'!$C$6:$U$35,19,FALSE))</f>
        <v/>
      </c>
      <c r="AJ45" s="257" t="str">
        <f>IF(AJ43="","",VLOOKUP(AJ43,'シフト記号表（勤務時間帯）'!$C$6:$U$35,19,FALSE))</f>
        <v/>
      </c>
      <c r="AK45" s="257" t="str">
        <f>IF(AK43="","",VLOOKUP(AK43,'シフト記号表（勤務時間帯）'!$C$6:$U$35,19,FALSE))</f>
        <v/>
      </c>
      <c r="AL45" s="257" t="str">
        <f>IF(AL43="","",VLOOKUP(AL43,'シフト記号表（勤務時間帯）'!$C$6:$U$35,19,FALSE))</f>
        <v/>
      </c>
      <c r="AM45" s="258" t="str">
        <f>IF(AM43="","",VLOOKUP(AM43,'シフト記号表（勤務時間帯）'!$C$6:$U$35,19,FALSE))</f>
        <v/>
      </c>
      <c r="AN45" s="256" t="str">
        <f>IF(AN43="","",VLOOKUP(AN43,'シフト記号表（勤務時間帯）'!$C$6:$U$35,19,FALSE))</f>
        <v/>
      </c>
      <c r="AO45" s="257" t="str">
        <f>IF(AO43="","",VLOOKUP(AO43,'シフト記号表（勤務時間帯）'!$C$6:$U$35,19,FALSE))</f>
        <v/>
      </c>
      <c r="AP45" s="257" t="str">
        <f>IF(AP43="","",VLOOKUP(AP43,'シフト記号表（勤務時間帯）'!$C$6:$U$35,19,FALSE))</f>
        <v/>
      </c>
      <c r="AQ45" s="257" t="str">
        <f>IF(AQ43="","",VLOOKUP(AQ43,'シフト記号表（勤務時間帯）'!$C$6:$U$35,19,FALSE))</f>
        <v/>
      </c>
      <c r="AR45" s="257" t="str">
        <f>IF(AR43="","",VLOOKUP(AR43,'シフト記号表（勤務時間帯）'!$C$6:$U$35,19,FALSE))</f>
        <v/>
      </c>
      <c r="AS45" s="257" t="str">
        <f>IF(AS43="","",VLOOKUP(AS43,'シフト記号表（勤務時間帯）'!$C$6:$U$35,19,FALSE))</f>
        <v/>
      </c>
      <c r="AT45" s="258" t="str">
        <f>IF(AT43="","",VLOOKUP(AT43,'シフト記号表（勤務時間帯）'!$C$6:$U$35,19,FALSE))</f>
        <v/>
      </c>
      <c r="AU45" s="256" t="str">
        <f>IF(AU43="","",VLOOKUP(AU43,'シフト記号表（勤務時間帯）'!$C$6:$U$35,19,FALSE))</f>
        <v/>
      </c>
      <c r="AV45" s="257" t="str">
        <f>IF(AV43="","",VLOOKUP(AV43,'シフト記号表（勤務時間帯）'!$C$6:$U$35,19,FALSE))</f>
        <v/>
      </c>
      <c r="AW45" s="257" t="str">
        <f>IF(AW43="","",VLOOKUP(AW43,'シフト記号表（勤務時間帯）'!$C$6:$U$35,19,FALSE))</f>
        <v/>
      </c>
      <c r="AX45" s="723" t="str">
        <f>IF($BB$3="４週",SUM(S45:AT45),IF($BB$3="暦月",SUM(S45:AW45),""))</f>
        <v/>
      </c>
      <c r="AY45" s="724"/>
      <c r="AZ45" s="725" t="str">
        <f>IF($BB$3="４週",AX45/4,IF($BB$3="暦月",'勤務表（参考様式１_100名まで）'!AX45/('勤務表（参考様式１_100名まで）'!$BB$8/7),""))</f>
        <v/>
      </c>
      <c r="BA45" s="726"/>
      <c r="BB45" s="768"/>
      <c r="BC45" s="769"/>
      <c r="BD45" s="769"/>
      <c r="BE45" s="769"/>
      <c r="BF45" s="770"/>
    </row>
    <row r="46" spans="2:58" ht="20.25" customHeight="1" x14ac:dyDescent="0.15">
      <c r="B46" s="727">
        <f>B43+1</f>
        <v>9</v>
      </c>
      <c r="C46" s="728"/>
      <c r="D46" s="729"/>
      <c r="E46" s="730"/>
      <c r="F46" s="259"/>
      <c r="G46" s="737"/>
      <c r="H46" s="740"/>
      <c r="I46" s="741"/>
      <c r="J46" s="741"/>
      <c r="K46" s="742"/>
      <c r="L46" s="744"/>
      <c r="M46" s="705"/>
      <c r="N46" s="705"/>
      <c r="O46" s="706"/>
      <c r="P46" s="747" t="s">
        <v>248</v>
      </c>
      <c r="Q46" s="748"/>
      <c r="R46" s="749"/>
      <c r="S46" s="248"/>
      <c r="T46" s="249"/>
      <c r="U46" s="249"/>
      <c r="V46" s="249"/>
      <c r="W46" s="249"/>
      <c r="X46" s="249"/>
      <c r="Y46" s="250"/>
      <c r="Z46" s="248"/>
      <c r="AA46" s="249"/>
      <c r="AB46" s="249"/>
      <c r="AC46" s="249"/>
      <c r="AD46" s="249"/>
      <c r="AE46" s="249"/>
      <c r="AF46" s="250"/>
      <c r="AG46" s="248"/>
      <c r="AH46" s="249"/>
      <c r="AI46" s="249"/>
      <c r="AJ46" s="249"/>
      <c r="AK46" s="249"/>
      <c r="AL46" s="249"/>
      <c r="AM46" s="250"/>
      <c r="AN46" s="248"/>
      <c r="AO46" s="249"/>
      <c r="AP46" s="249"/>
      <c r="AQ46" s="249"/>
      <c r="AR46" s="249"/>
      <c r="AS46" s="249"/>
      <c r="AT46" s="250"/>
      <c r="AU46" s="248"/>
      <c r="AV46" s="249"/>
      <c r="AW46" s="249"/>
      <c r="AX46" s="700"/>
      <c r="AY46" s="701"/>
      <c r="AZ46" s="702"/>
      <c r="BA46" s="703"/>
      <c r="BB46" s="762"/>
      <c r="BC46" s="763"/>
      <c r="BD46" s="763"/>
      <c r="BE46" s="763"/>
      <c r="BF46" s="764"/>
    </row>
    <row r="47" spans="2:58" ht="20.25" customHeight="1" x14ac:dyDescent="0.15">
      <c r="B47" s="727"/>
      <c r="C47" s="731"/>
      <c r="D47" s="732"/>
      <c r="E47" s="733"/>
      <c r="F47" s="251"/>
      <c r="G47" s="738"/>
      <c r="H47" s="743"/>
      <c r="I47" s="741"/>
      <c r="J47" s="741"/>
      <c r="K47" s="742"/>
      <c r="L47" s="745"/>
      <c r="M47" s="708"/>
      <c r="N47" s="708"/>
      <c r="O47" s="709"/>
      <c r="P47" s="713" t="s">
        <v>249</v>
      </c>
      <c r="Q47" s="714"/>
      <c r="R47" s="715"/>
      <c r="S47" s="252" t="str">
        <f>IF(S46="","",VLOOKUP(S46,'シフト記号表（勤務時間帯）'!$C$6:$K$35,9,FALSE))</f>
        <v/>
      </c>
      <c r="T47" s="253" t="str">
        <f>IF(T46="","",VLOOKUP(T46,'シフト記号表（勤務時間帯）'!$C$6:$K$35,9,FALSE))</f>
        <v/>
      </c>
      <c r="U47" s="253" t="str">
        <f>IF(U46="","",VLOOKUP(U46,'シフト記号表（勤務時間帯）'!$C$6:$K$35,9,FALSE))</f>
        <v/>
      </c>
      <c r="V47" s="253" t="str">
        <f>IF(V46="","",VLOOKUP(V46,'シフト記号表（勤務時間帯）'!$C$6:$K$35,9,FALSE))</f>
        <v/>
      </c>
      <c r="W47" s="253" t="str">
        <f>IF(W46="","",VLOOKUP(W46,'シフト記号表（勤務時間帯）'!$C$6:$K$35,9,FALSE))</f>
        <v/>
      </c>
      <c r="X47" s="253" t="str">
        <f>IF(X46="","",VLOOKUP(X46,'シフト記号表（勤務時間帯）'!$C$6:$K$35,9,FALSE))</f>
        <v/>
      </c>
      <c r="Y47" s="254" t="str">
        <f>IF(Y46="","",VLOOKUP(Y46,'シフト記号表（勤務時間帯）'!$C$6:$K$35,9,FALSE))</f>
        <v/>
      </c>
      <c r="Z47" s="252" t="str">
        <f>IF(Z46="","",VLOOKUP(Z46,'シフト記号表（勤務時間帯）'!$C$6:$K$35,9,FALSE))</f>
        <v/>
      </c>
      <c r="AA47" s="253" t="str">
        <f>IF(AA46="","",VLOOKUP(AA46,'シフト記号表（勤務時間帯）'!$C$6:$K$35,9,FALSE))</f>
        <v/>
      </c>
      <c r="AB47" s="253" t="str">
        <f>IF(AB46="","",VLOOKUP(AB46,'シフト記号表（勤務時間帯）'!$C$6:$K$35,9,FALSE))</f>
        <v/>
      </c>
      <c r="AC47" s="253" t="str">
        <f>IF(AC46="","",VLOOKUP(AC46,'シフト記号表（勤務時間帯）'!$C$6:$K$35,9,FALSE))</f>
        <v/>
      </c>
      <c r="AD47" s="253" t="str">
        <f>IF(AD46="","",VLOOKUP(AD46,'シフト記号表（勤務時間帯）'!$C$6:$K$35,9,FALSE))</f>
        <v/>
      </c>
      <c r="AE47" s="253" t="str">
        <f>IF(AE46="","",VLOOKUP(AE46,'シフト記号表（勤務時間帯）'!$C$6:$K$35,9,FALSE))</f>
        <v/>
      </c>
      <c r="AF47" s="254" t="str">
        <f>IF(AF46="","",VLOOKUP(AF46,'シフト記号表（勤務時間帯）'!$C$6:$K$35,9,FALSE))</f>
        <v/>
      </c>
      <c r="AG47" s="252" t="str">
        <f>IF(AG46="","",VLOOKUP(AG46,'シフト記号表（勤務時間帯）'!$C$6:$K$35,9,FALSE))</f>
        <v/>
      </c>
      <c r="AH47" s="253" t="str">
        <f>IF(AH46="","",VLOOKUP(AH46,'シフト記号表（勤務時間帯）'!$C$6:$K$35,9,FALSE))</f>
        <v/>
      </c>
      <c r="AI47" s="253" t="str">
        <f>IF(AI46="","",VLOOKUP(AI46,'シフト記号表（勤務時間帯）'!$C$6:$K$35,9,FALSE))</f>
        <v/>
      </c>
      <c r="AJ47" s="253" t="str">
        <f>IF(AJ46="","",VLOOKUP(AJ46,'シフト記号表（勤務時間帯）'!$C$6:$K$35,9,FALSE))</f>
        <v/>
      </c>
      <c r="AK47" s="253" t="str">
        <f>IF(AK46="","",VLOOKUP(AK46,'シフト記号表（勤務時間帯）'!$C$6:$K$35,9,FALSE))</f>
        <v/>
      </c>
      <c r="AL47" s="253" t="str">
        <f>IF(AL46="","",VLOOKUP(AL46,'シフト記号表（勤務時間帯）'!$C$6:$K$35,9,FALSE))</f>
        <v/>
      </c>
      <c r="AM47" s="254" t="str">
        <f>IF(AM46="","",VLOOKUP(AM46,'シフト記号表（勤務時間帯）'!$C$6:$K$35,9,FALSE))</f>
        <v/>
      </c>
      <c r="AN47" s="252" t="str">
        <f>IF(AN46="","",VLOOKUP(AN46,'シフト記号表（勤務時間帯）'!$C$6:$K$35,9,FALSE))</f>
        <v/>
      </c>
      <c r="AO47" s="253" t="str">
        <f>IF(AO46="","",VLOOKUP(AO46,'シフト記号表（勤務時間帯）'!$C$6:$K$35,9,FALSE))</f>
        <v/>
      </c>
      <c r="AP47" s="253" t="str">
        <f>IF(AP46="","",VLOOKUP(AP46,'シフト記号表（勤務時間帯）'!$C$6:$K$35,9,FALSE))</f>
        <v/>
      </c>
      <c r="AQ47" s="253" t="str">
        <f>IF(AQ46="","",VLOOKUP(AQ46,'シフト記号表（勤務時間帯）'!$C$6:$K$35,9,FALSE))</f>
        <v/>
      </c>
      <c r="AR47" s="253" t="str">
        <f>IF(AR46="","",VLOOKUP(AR46,'シフト記号表（勤務時間帯）'!$C$6:$K$35,9,FALSE))</f>
        <v/>
      </c>
      <c r="AS47" s="253" t="str">
        <f>IF(AS46="","",VLOOKUP(AS46,'シフト記号表（勤務時間帯）'!$C$6:$K$35,9,FALSE))</f>
        <v/>
      </c>
      <c r="AT47" s="254" t="str">
        <f>IF(AT46="","",VLOOKUP(AT46,'シフト記号表（勤務時間帯）'!$C$6:$K$35,9,FALSE))</f>
        <v/>
      </c>
      <c r="AU47" s="252" t="str">
        <f>IF(AU46="","",VLOOKUP(AU46,'シフト記号表（勤務時間帯）'!$C$6:$K$35,9,FALSE))</f>
        <v/>
      </c>
      <c r="AV47" s="253" t="str">
        <f>IF(AV46="","",VLOOKUP(AV46,'シフト記号表（勤務時間帯）'!$C$6:$K$35,9,FALSE))</f>
        <v/>
      </c>
      <c r="AW47" s="253" t="str">
        <f>IF(AW46="","",VLOOKUP(AW46,'シフト記号表（勤務時間帯）'!$C$6:$K$35,9,FALSE))</f>
        <v/>
      </c>
      <c r="AX47" s="716" t="str">
        <f>IF($BB$3="４週",SUM(S47:AT47),IF($BB$3="暦月",SUM(S47:AW47),""))</f>
        <v/>
      </c>
      <c r="AY47" s="717"/>
      <c r="AZ47" s="718" t="str">
        <f>IF($BB$3="４週",AX47/4,IF($BB$3="暦月",'勤務表（参考様式１_100名まで）'!AX47/('勤務表（参考様式１_100名まで）'!$BB$8/7),""))</f>
        <v/>
      </c>
      <c r="BA47" s="719"/>
      <c r="BB47" s="765"/>
      <c r="BC47" s="766"/>
      <c r="BD47" s="766"/>
      <c r="BE47" s="766"/>
      <c r="BF47" s="767"/>
    </row>
    <row r="48" spans="2:58" ht="20.25" customHeight="1" x14ac:dyDescent="0.15">
      <c r="B48" s="727"/>
      <c r="C48" s="734"/>
      <c r="D48" s="735"/>
      <c r="E48" s="736"/>
      <c r="F48" s="251">
        <f>C46</f>
        <v>0</v>
      </c>
      <c r="G48" s="739"/>
      <c r="H48" s="743"/>
      <c r="I48" s="741"/>
      <c r="J48" s="741"/>
      <c r="K48" s="742"/>
      <c r="L48" s="746"/>
      <c r="M48" s="711"/>
      <c r="N48" s="711"/>
      <c r="O48" s="712"/>
      <c r="P48" s="720" t="s">
        <v>250</v>
      </c>
      <c r="Q48" s="721"/>
      <c r="R48" s="722"/>
      <c r="S48" s="256" t="str">
        <f>IF(S46="","",VLOOKUP(S46,'シフト記号表（勤務時間帯）'!$C$6:$U$35,19,FALSE))</f>
        <v/>
      </c>
      <c r="T48" s="257" t="str">
        <f>IF(T46="","",VLOOKUP(T46,'シフト記号表（勤務時間帯）'!$C$6:$U$35,19,FALSE))</f>
        <v/>
      </c>
      <c r="U48" s="257" t="str">
        <f>IF(U46="","",VLOOKUP(U46,'シフト記号表（勤務時間帯）'!$C$6:$U$35,19,FALSE))</f>
        <v/>
      </c>
      <c r="V48" s="257" t="str">
        <f>IF(V46="","",VLOOKUP(V46,'シフト記号表（勤務時間帯）'!$C$6:$U$35,19,FALSE))</f>
        <v/>
      </c>
      <c r="W48" s="257" t="str">
        <f>IF(W46="","",VLOOKUP(W46,'シフト記号表（勤務時間帯）'!$C$6:$U$35,19,FALSE))</f>
        <v/>
      </c>
      <c r="X48" s="257" t="str">
        <f>IF(X46="","",VLOOKUP(X46,'シフト記号表（勤務時間帯）'!$C$6:$U$35,19,FALSE))</f>
        <v/>
      </c>
      <c r="Y48" s="258" t="str">
        <f>IF(Y46="","",VLOOKUP(Y46,'シフト記号表（勤務時間帯）'!$C$6:$U$35,19,FALSE))</f>
        <v/>
      </c>
      <c r="Z48" s="256" t="str">
        <f>IF(Z46="","",VLOOKUP(Z46,'シフト記号表（勤務時間帯）'!$C$6:$U$35,19,FALSE))</f>
        <v/>
      </c>
      <c r="AA48" s="257" t="str">
        <f>IF(AA46="","",VLOOKUP(AA46,'シフト記号表（勤務時間帯）'!$C$6:$U$35,19,FALSE))</f>
        <v/>
      </c>
      <c r="AB48" s="257" t="str">
        <f>IF(AB46="","",VLOOKUP(AB46,'シフト記号表（勤務時間帯）'!$C$6:$U$35,19,FALSE))</f>
        <v/>
      </c>
      <c r="AC48" s="257" t="str">
        <f>IF(AC46="","",VLOOKUP(AC46,'シフト記号表（勤務時間帯）'!$C$6:$U$35,19,FALSE))</f>
        <v/>
      </c>
      <c r="AD48" s="257" t="str">
        <f>IF(AD46="","",VLOOKUP(AD46,'シフト記号表（勤務時間帯）'!$C$6:$U$35,19,FALSE))</f>
        <v/>
      </c>
      <c r="AE48" s="257" t="str">
        <f>IF(AE46="","",VLOOKUP(AE46,'シフト記号表（勤務時間帯）'!$C$6:$U$35,19,FALSE))</f>
        <v/>
      </c>
      <c r="AF48" s="258" t="str">
        <f>IF(AF46="","",VLOOKUP(AF46,'シフト記号表（勤務時間帯）'!$C$6:$U$35,19,FALSE))</f>
        <v/>
      </c>
      <c r="AG48" s="256" t="str">
        <f>IF(AG46="","",VLOOKUP(AG46,'シフト記号表（勤務時間帯）'!$C$6:$U$35,19,FALSE))</f>
        <v/>
      </c>
      <c r="AH48" s="257" t="str">
        <f>IF(AH46="","",VLOOKUP(AH46,'シフト記号表（勤務時間帯）'!$C$6:$U$35,19,FALSE))</f>
        <v/>
      </c>
      <c r="AI48" s="257" t="str">
        <f>IF(AI46="","",VLOOKUP(AI46,'シフト記号表（勤務時間帯）'!$C$6:$U$35,19,FALSE))</f>
        <v/>
      </c>
      <c r="AJ48" s="257" t="str">
        <f>IF(AJ46="","",VLOOKUP(AJ46,'シフト記号表（勤務時間帯）'!$C$6:$U$35,19,FALSE))</f>
        <v/>
      </c>
      <c r="AK48" s="257" t="str">
        <f>IF(AK46="","",VLOOKUP(AK46,'シフト記号表（勤務時間帯）'!$C$6:$U$35,19,FALSE))</f>
        <v/>
      </c>
      <c r="AL48" s="257" t="str">
        <f>IF(AL46="","",VLOOKUP(AL46,'シフト記号表（勤務時間帯）'!$C$6:$U$35,19,FALSE))</f>
        <v/>
      </c>
      <c r="AM48" s="258" t="str">
        <f>IF(AM46="","",VLOOKUP(AM46,'シフト記号表（勤務時間帯）'!$C$6:$U$35,19,FALSE))</f>
        <v/>
      </c>
      <c r="AN48" s="256" t="str">
        <f>IF(AN46="","",VLOOKUP(AN46,'シフト記号表（勤務時間帯）'!$C$6:$U$35,19,FALSE))</f>
        <v/>
      </c>
      <c r="AO48" s="257" t="str">
        <f>IF(AO46="","",VLOOKUP(AO46,'シフト記号表（勤務時間帯）'!$C$6:$U$35,19,FALSE))</f>
        <v/>
      </c>
      <c r="AP48" s="257" t="str">
        <f>IF(AP46="","",VLOOKUP(AP46,'シフト記号表（勤務時間帯）'!$C$6:$U$35,19,FALSE))</f>
        <v/>
      </c>
      <c r="AQ48" s="257" t="str">
        <f>IF(AQ46="","",VLOOKUP(AQ46,'シフト記号表（勤務時間帯）'!$C$6:$U$35,19,FALSE))</f>
        <v/>
      </c>
      <c r="AR48" s="257" t="str">
        <f>IF(AR46="","",VLOOKUP(AR46,'シフト記号表（勤務時間帯）'!$C$6:$U$35,19,FALSE))</f>
        <v/>
      </c>
      <c r="AS48" s="257" t="str">
        <f>IF(AS46="","",VLOOKUP(AS46,'シフト記号表（勤務時間帯）'!$C$6:$U$35,19,FALSE))</f>
        <v/>
      </c>
      <c r="AT48" s="258" t="str">
        <f>IF(AT46="","",VLOOKUP(AT46,'シフト記号表（勤務時間帯）'!$C$6:$U$35,19,FALSE))</f>
        <v/>
      </c>
      <c r="AU48" s="256" t="str">
        <f>IF(AU46="","",VLOOKUP(AU46,'シフト記号表（勤務時間帯）'!$C$6:$U$35,19,FALSE))</f>
        <v/>
      </c>
      <c r="AV48" s="257" t="str">
        <f>IF(AV46="","",VLOOKUP(AV46,'シフト記号表（勤務時間帯）'!$C$6:$U$35,19,FALSE))</f>
        <v/>
      </c>
      <c r="AW48" s="257" t="str">
        <f>IF(AW46="","",VLOOKUP(AW46,'シフト記号表（勤務時間帯）'!$C$6:$U$35,19,FALSE))</f>
        <v/>
      </c>
      <c r="AX48" s="723" t="str">
        <f>IF($BB$3="４週",SUM(S48:AT48),IF($BB$3="暦月",SUM(S48:AW48),""))</f>
        <v/>
      </c>
      <c r="AY48" s="724"/>
      <c r="AZ48" s="725" t="str">
        <f>IF($BB$3="４週",AX48/4,IF($BB$3="暦月",'勤務表（参考様式１_100名まで）'!AX48/('勤務表（参考様式１_100名まで）'!$BB$8/7),""))</f>
        <v/>
      </c>
      <c r="BA48" s="726"/>
      <c r="BB48" s="768"/>
      <c r="BC48" s="769"/>
      <c r="BD48" s="769"/>
      <c r="BE48" s="769"/>
      <c r="BF48" s="770"/>
    </row>
    <row r="49" spans="2:58" ht="20.25" customHeight="1" x14ac:dyDescent="0.15">
      <c r="B49" s="727">
        <f>B46+1</f>
        <v>10</v>
      </c>
      <c r="C49" s="728"/>
      <c r="D49" s="729"/>
      <c r="E49" s="730"/>
      <c r="F49" s="259"/>
      <c r="G49" s="737"/>
      <c r="H49" s="740"/>
      <c r="I49" s="741"/>
      <c r="J49" s="741"/>
      <c r="K49" s="742"/>
      <c r="L49" s="744"/>
      <c r="M49" s="705"/>
      <c r="N49" s="705"/>
      <c r="O49" s="706"/>
      <c r="P49" s="747" t="s">
        <v>248</v>
      </c>
      <c r="Q49" s="748"/>
      <c r="R49" s="749"/>
      <c r="S49" s="248"/>
      <c r="T49" s="249"/>
      <c r="U49" s="249"/>
      <c r="V49" s="249"/>
      <c r="W49" s="249"/>
      <c r="X49" s="249"/>
      <c r="Y49" s="250"/>
      <c r="Z49" s="248"/>
      <c r="AA49" s="249"/>
      <c r="AB49" s="249"/>
      <c r="AC49" s="249"/>
      <c r="AD49" s="249"/>
      <c r="AE49" s="249"/>
      <c r="AF49" s="250"/>
      <c r="AG49" s="248"/>
      <c r="AH49" s="249"/>
      <c r="AI49" s="249"/>
      <c r="AJ49" s="249"/>
      <c r="AK49" s="249"/>
      <c r="AL49" s="249"/>
      <c r="AM49" s="250"/>
      <c r="AN49" s="248"/>
      <c r="AO49" s="249"/>
      <c r="AP49" s="249"/>
      <c r="AQ49" s="249"/>
      <c r="AR49" s="249"/>
      <c r="AS49" s="249"/>
      <c r="AT49" s="250"/>
      <c r="AU49" s="248"/>
      <c r="AV49" s="249"/>
      <c r="AW49" s="249"/>
      <c r="AX49" s="700"/>
      <c r="AY49" s="701"/>
      <c r="AZ49" s="702"/>
      <c r="BA49" s="703"/>
      <c r="BB49" s="762"/>
      <c r="BC49" s="763"/>
      <c r="BD49" s="763"/>
      <c r="BE49" s="763"/>
      <c r="BF49" s="764"/>
    </row>
    <row r="50" spans="2:58" ht="20.25" customHeight="1" x14ac:dyDescent="0.15">
      <c r="B50" s="727"/>
      <c r="C50" s="731"/>
      <c r="D50" s="732"/>
      <c r="E50" s="733"/>
      <c r="F50" s="251"/>
      <c r="G50" s="738"/>
      <c r="H50" s="743"/>
      <c r="I50" s="741"/>
      <c r="J50" s="741"/>
      <c r="K50" s="742"/>
      <c r="L50" s="745"/>
      <c r="M50" s="708"/>
      <c r="N50" s="708"/>
      <c r="O50" s="709"/>
      <c r="P50" s="713" t="s">
        <v>249</v>
      </c>
      <c r="Q50" s="714"/>
      <c r="R50" s="715"/>
      <c r="S50" s="252" t="str">
        <f>IF(S49="","",VLOOKUP(S49,'シフト記号表（勤務時間帯）'!$C$6:$K$35,9,FALSE))</f>
        <v/>
      </c>
      <c r="T50" s="253" t="str">
        <f>IF(T49="","",VLOOKUP(T49,'シフト記号表（勤務時間帯）'!$C$6:$K$35,9,FALSE))</f>
        <v/>
      </c>
      <c r="U50" s="253" t="str">
        <f>IF(U49="","",VLOOKUP(U49,'シフト記号表（勤務時間帯）'!$C$6:$K$35,9,FALSE))</f>
        <v/>
      </c>
      <c r="V50" s="253" t="str">
        <f>IF(V49="","",VLOOKUP(V49,'シフト記号表（勤務時間帯）'!$C$6:$K$35,9,FALSE))</f>
        <v/>
      </c>
      <c r="W50" s="253" t="str">
        <f>IF(W49="","",VLOOKUP(W49,'シフト記号表（勤務時間帯）'!$C$6:$K$35,9,FALSE))</f>
        <v/>
      </c>
      <c r="X50" s="253" t="str">
        <f>IF(X49="","",VLOOKUP(X49,'シフト記号表（勤務時間帯）'!$C$6:$K$35,9,FALSE))</f>
        <v/>
      </c>
      <c r="Y50" s="254" t="str">
        <f>IF(Y49="","",VLOOKUP(Y49,'シフト記号表（勤務時間帯）'!$C$6:$K$35,9,FALSE))</f>
        <v/>
      </c>
      <c r="Z50" s="252" t="str">
        <f>IF(Z49="","",VLOOKUP(Z49,'シフト記号表（勤務時間帯）'!$C$6:$K$35,9,FALSE))</f>
        <v/>
      </c>
      <c r="AA50" s="253" t="str">
        <f>IF(AA49="","",VLOOKUP(AA49,'シフト記号表（勤務時間帯）'!$C$6:$K$35,9,FALSE))</f>
        <v/>
      </c>
      <c r="AB50" s="253" t="str">
        <f>IF(AB49="","",VLOOKUP(AB49,'シフト記号表（勤務時間帯）'!$C$6:$K$35,9,FALSE))</f>
        <v/>
      </c>
      <c r="AC50" s="253" t="str">
        <f>IF(AC49="","",VLOOKUP(AC49,'シフト記号表（勤務時間帯）'!$C$6:$K$35,9,FALSE))</f>
        <v/>
      </c>
      <c r="AD50" s="253" t="str">
        <f>IF(AD49="","",VLOOKUP(AD49,'シフト記号表（勤務時間帯）'!$C$6:$K$35,9,FALSE))</f>
        <v/>
      </c>
      <c r="AE50" s="253" t="str">
        <f>IF(AE49="","",VLOOKUP(AE49,'シフト記号表（勤務時間帯）'!$C$6:$K$35,9,FALSE))</f>
        <v/>
      </c>
      <c r="AF50" s="254" t="str">
        <f>IF(AF49="","",VLOOKUP(AF49,'シフト記号表（勤務時間帯）'!$C$6:$K$35,9,FALSE))</f>
        <v/>
      </c>
      <c r="AG50" s="252" t="str">
        <f>IF(AG49="","",VLOOKUP(AG49,'シフト記号表（勤務時間帯）'!$C$6:$K$35,9,FALSE))</f>
        <v/>
      </c>
      <c r="AH50" s="253" t="str">
        <f>IF(AH49="","",VLOOKUP(AH49,'シフト記号表（勤務時間帯）'!$C$6:$K$35,9,FALSE))</f>
        <v/>
      </c>
      <c r="AI50" s="253" t="str">
        <f>IF(AI49="","",VLOOKUP(AI49,'シフト記号表（勤務時間帯）'!$C$6:$K$35,9,FALSE))</f>
        <v/>
      </c>
      <c r="AJ50" s="253" t="str">
        <f>IF(AJ49="","",VLOOKUP(AJ49,'シフト記号表（勤務時間帯）'!$C$6:$K$35,9,FALSE))</f>
        <v/>
      </c>
      <c r="AK50" s="253" t="str">
        <f>IF(AK49="","",VLOOKUP(AK49,'シフト記号表（勤務時間帯）'!$C$6:$K$35,9,FALSE))</f>
        <v/>
      </c>
      <c r="AL50" s="253" t="str">
        <f>IF(AL49="","",VLOOKUP(AL49,'シフト記号表（勤務時間帯）'!$C$6:$K$35,9,FALSE))</f>
        <v/>
      </c>
      <c r="AM50" s="254" t="str">
        <f>IF(AM49="","",VLOOKUP(AM49,'シフト記号表（勤務時間帯）'!$C$6:$K$35,9,FALSE))</f>
        <v/>
      </c>
      <c r="AN50" s="252" t="str">
        <f>IF(AN49="","",VLOOKUP(AN49,'シフト記号表（勤務時間帯）'!$C$6:$K$35,9,FALSE))</f>
        <v/>
      </c>
      <c r="AO50" s="253" t="str">
        <f>IF(AO49="","",VLOOKUP(AO49,'シフト記号表（勤務時間帯）'!$C$6:$K$35,9,FALSE))</f>
        <v/>
      </c>
      <c r="AP50" s="253" t="str">
        <f>IF(AP49="","",VLOOKUP(AP49,'シフト記号表（勤務時間帯）'!$C$6:$K$35,9,FALSE))</f>
        <v/>
      </c>
      <c r="AQ50" s="253" t="str">
        <f>IF(AQ49="","",VLOOKUP(AQ49,'シフト記号表（勤務時間帯）'!$C$6:$K$35,9,FALSE))</f>
        <v/>
      </c>
      <c r="AR50" s="253" t="str">
        <f>IF(AR49="","",VLOOKUP(AR49,'シフト記号表（勤務時間帯）'!$C$6:$K$35,9,FALSE))</f>
        <v/>
      </c>
      <c r="AS50" s="253" t="str">
        <f>IF(AS49="","",VLOOKUP(AS49,'シフト記号表（勤務時間帯）'!$C$6:$K$35,9,FALSE))</f>
        <v/>
      </c>
      <c r="AT50" s="254" t="str">
        <f>IF(AT49="","",VLOOKUP(AT49,'シフト記号表（勤務時間帯）'!$C$6:$K$35,9,FALSE))</f>
        <v/>
      </c>
      <c r="AU50" s="252" t="str">
        <f>IF(AU49="","",VLOOKUP(AU49,'シフト記号表（勤務時間帯）'!$C$6:$K$35,9,FALSE))</f>
        <v/>
      </c>
      <c r="AV50" s="253" t="str">
        <f>IF(AV49="","",VLOOKUP(AV49,'シフト記号表（勤務時間帯）'!$C$6:$K$35,9,FALSE))</f>
        <v/>
      </c>
      <c r="AW50" s="253" t="str">
        <f>IF(AW49="","",VLOOKUP(AW49,'シフト記号表（勤務時間帯）'!$C$6:$K$35,9,FALSE))</f>
        <v/>
      </c>
      <c r="AX50" s="716" t="str">
        <f>IF($BB$3="４週",SUM(S50:AT50),IF($BB$3="暦月",SUM(S50:AW50),""))</f>
        <v/>
      </c>
      <c r="AY50" s="717"/>
      <c r="AZ50" s="718" t="str">
        <f>IF($BB$3="４週",AX50/4,IF($BB$3="暦月",'勤務表（参考様式１_100名まで）'!AX50/('勤務表（参考様式１_100名まで）'!$BB$8/7),""))</f>
        <v/>
      </c>
      <c r="BA50" s="719"/>
      <c r="BB50" s="765"/>
      <c r="BC50" s="766"/>
      <c r="BD50" s="766"/>
      <c r="BE50" s="766"/>
      <c r="BF50" s="767"/>
    </row>
    <row r="51" spans="2:58" ht="20.25" customHeight="1" x14ac:dyDescent="0.15">
      <c r="B51" s="727"/>
      <c r="C51" s="734"/>
      <c r="D51" s="735"/>
      <c r="E51" s="736"/>
      <c r="F51" s="251">
        <f>C49</f>
        <v>0</v>
      </c>
      <c r="G51" s="739"/>
      <c r="H51" s="743"/>
      <c r="I51" s="741"/>
      <c r="J51" s="741"/>
      <c r="K51" s="742"/>
      <c r="L51" s="746"/>
      <c r="M51" s="711"/>
      <c r="N51" s="711"/>
      <c r="O51" s="712"/>
      <c r="P51" s="720" t="s">
        <v>250</v>
      </c>
      <c r="Q51" s="721"/>
      <c r="R51" s="722"/>
      <c r="S51" s="256" t="str">
        <f>IF(S49="","",VLOOKUP(S49,'シフト記号表（勤務時間帯）'!$C$6:$U$35,19,FALSE))</f>
        <v/>
      </c>
      <c r="T51" s="257" t="str">
        <f>IF(T49="","",VLOOKUP(T49,'シフト記号表（勤務時間帯）'!$C$6:$U$35,19,FALSE))</f>
        <v/>
      </c>
      <c r="U51" s="257" t="str">
        <f>IF(U49="","",VLOOKUP(U49,'シフト記号表（勤務時間帯）'!$C$6:$U$35,19,FALSE))</f>
        <v/>
      </c>
      <c r="V51" s="257" t="str">
        <f>IF(V49="","",VLOOKUP(V49,'シフト記号表（勤務時間帯）'!$C$6:$U$35,19,FALSE))</f>
        <v/>
      </c>
      <c r="W51" s="257" t="str">
        <f>IF(W49="","",VLOOKUP(W49,'シフト記号表（勤務時間帯）'!$C$6:$U$35,19,FALSE))</f>
        <v/>
      </c>
      <c r="X51" s="257" t="str">
        <f>IF(X49="","",VLOOKUP(X49,'シフト記号表（勤務時間帯）'!$C$6:$U$35,19,FALSE))</f>
        <v/>
      </c>
      <c r="Y51" s="258" t="str">
        <f>IF(Y49="","",VLOOKUP(Y49,'シフト記号表（勤務時間帯）'!$C$6:$U$35,19,FALSE))</f>
        <v/>
      </c>
      <c r="Z51" s="256" t="str">
        <f>IF(Z49="","",VLOOKUP(Z49,'シフト記号表（勤務時間帯）'!$C$6:$U$35,19,FALSE))</f>
        <v/>
      </c>
      <c r="AA51" s="257" t="str">
        <f>IF(AA49="","",VLOOKUP(AA49,'シフト記号表（勤務時間帯）'!$C$6:$U$35,19,FALSE))</f>
        <v/>
      </c>
      <c r="AB51" s="257" t="str">
        <f>IF(AB49="","",VLOOKUP(AB49,'シフト記号表（勤務時間帯）'!$C$6:$U$35,19,FALSE))</f>
        <v/>
      </c>
      <c r="AC51" s="257" t="str">
        <f>IF(AC49="","",VLOOKUP(AC49,'シフト記号表（勤務時間帯）'!$C$6:$U$35,19,FALSE))</f>
        <v/>
      </c>
      <c r="AD51" s="257" t="str">
        <f>IF(AD49="","",VLOOKUP(AD49,'シフト記号表（勤務時間帯）'!$C$6:$U$35,19,FALSE))</f>
        <v/>
      </c>
      <c r="AE51" s="257" t="str">
        <f>IF(AE49="","",VLOOKUP(AE49,'シフト記号表（勤務時間帯）'!$C$6:$U$35,19,FALSE))</f>
        <v/>
      </c>
      <c r="AF51" s="258" t="str">
        <f>IF(AF49="","",VLOOKUP(AF49,'シフト記号表（勤務時間帯）'!$C$6:$U$35,19,FALSE))</f>
        <v/>
      </c>
      <c r="AG51" s="256" t="str">
        <f>IF(AG49="","",VLOOKUP(AG49,'シフト記号表（勤務時間帯）'!$C$6:$U$35,19,FALSE))</f>
        <v/>
      </c>
      <c r="AH51" s="257" t="str">
        <f>IF(AH49="","",VLOOKUP(AH49,'シフト記号表（勤務時間帯）'!$C$6:$U$35,19,FALSE))</f>
        <v/>
      </c>
      <c r="AI51" s="257" t="str">
        <f>IF(AI49="","",VLOOKUP(AI49,'シフト記号表（勤務時間帯）'!$C$6:$U$35,19,FALSE))</f>
        <v/>
      </c>
      <c r="AJ51" s="257" t="str">
        <f>IF(AJ49="","",VLOOKUP(AJ49,'シフト記号表（勤務時間帯）'!$C$6:$U$35,19,FALSE))</f>
        <v/>
      </c>
      <c r="AK51" s="257" t="str">
        <f>IF(AK49="","",VLOOKUP(AK49,'シフト記号表（勤務時間帯）'!$C$6:$U$35,19,FALSE))</f>
        <v/>
      </c>
      <c r="AL51" s="257" t="str">
        <f>IF(AL49="","",VLOOKUP(AL49,'シフト記号表（勤務時間帯）'!$C$6:$U$35,19,FALSE))</f>
        <v/>
      </c>
      <c r="AM51" s="258" t="str">
        <f>IF(AM49="","",VLOOKUP(AM49,'シフト記号表（勤務時間帯）'!$C$6:$U$35,19,FALSE))</f>
        <v/>
      </c>
      <c r="AN51" s="256" t="str">
        <f>IF(AN49="","",VLOOKUP(AN49,'シフト記号表（勤務時間帯）'!$C$6:$U$35,19,FALSE))</f>
        <v/>
      </c>
      <c r="AO51" s="257" t="str">
        <f>IF(AO49="","",VLOOKUP(AO49,'シフト記号表（勤務時間帯）'!$C$6:$U$35,19,FALSE))</f>
        <v/>
      </c>
      <c r="AP51" s="257" t="str">
        <f>IF(AP49="","",VLOOKUP(AP49,'シフト記号表（勤務時間帯）'!$C$6:$U$35,19,FALSE))</f>
        <v/>
      </c>
      <c r="AQ51" s="257" t="str">
        <f>IF(AQ49="","",VLOOKUP(AQ49,'シフト記号表（勤務時間帯）'!$C$6:$U$35,19,FALSE))</f>
        <v/>
      </c>
      <c r="AR51" s="257" t="str">
        <f>IF(AR49="","",VLOOKUP(AR49,'シフト記号表（勤務時間帯）'!$C$6:$U$35,19,FALSE))</f>
        <v/>
      </c>
      <c r="AS51" s="257" t="str">
        <f>IF(AS49="","",VLOOKUP(AS49,'シフト記号表（勤務時間帯）'!$C$6:$U$35,19,FALSE))</f>
        <v/>
      </c>
      <c r="AT51" s="258" t="str">
        <f>IF(AT49="","",VLOOKUP(AT49,'シフト記号表（勤務時間帯）'!$C$6:$U$35,19,FALSE))</f>
        <v/>
      </c>
      <c r="AU51" s="256" t="str">
        <f>IF(AU49="","",VLOOKUP(AU49,'シフト記号表（勤務時間帯）'!$C$6:$U$35,19,FALSE))</f>
        <v/>
      </c>
      <c r="AV51" s="257" t="str">
        <f>IF(AV49="","",VLOOKUP(AV49,'シフト記号表（勤務時間帯）'!$C$6:$U$35,19,FALSE))</f>
        <v/>
      </c>
      <c r="AW51" s="257" t="str">
        <f>IF(AW49="","",VLOOKUP(AW49,'シフト記号表（勤務時間帯）'!$C$6:$U$35,19,FALSE))</f>
        <v/>
      </c>
      <c r="AX51" s="723" t="str">
        <f>IF($BB$3="４週",SUM(S51:AT51),IF($BB$3="暦月",SUM(S51:AW51),""))</f>
        <v/>
      </c>
      <c r="AY51" s="724"/>
      <c r="AZ51" s="725" t="str">
        <f>IF($BB$3="４週",AX51/4,IF($BB$3="暦月",'勤務表（参考様式１_100名まで）'!AX51/('勤務表（参考様式１_100名まで）'!$BB$8/7),""))</f>
        <v/>
      </c>
      <c r="BA51" s="726"/>
      <c r="BB51" s="768"/>
      <c r="BC51" s="769"/>
      <c r="BD51" s="769"/>
      <c r="BE51" s="769"/>
      <c r="BF51" s="770"/>
    </row>
    <row r="52" spans="2:58" ht="20.25" customHeight="1" x14ac:dyDescent="0.15">
      <c r="B52" s="727">
        <f>B49+1</f>
        <v>11</v>
      </c>
      <c r="C52" s="728"/>
      <c r="D52" s="729"/>
      <c r="E52" s="730"/>
      <c r="F52" s="259"/>
      <c r="G52" s="737"/>
      <c r="H52" s="740"/>
      <c r="I52" s="741"/>
      <c r="J52" s="741"/>
      <c r="K52" s="742"/>
      <c r="L52" s="744"/>
      <c r="M52" s="705"/>
      <c r="N52" s="705"/>
      <c r="O52" s="706"/>
      <c r="P52" s="747" t="s">
        <v>248</v>
      </c>
      <c r="Q52" s="748"/>
      <c r="R52" s="749"/>
      <c r="S52" s="248"/>
      <c r="T52" s="249"/>
      <c r="U52" s="249"/>
      <c r="V52" s="249"/>
      <c r="W52" s="249"/>
      <c r="X52" s="249"/>
      <c r="Y52" s="250"/>
      <c r="Z52" s="248"/>
      <c r="AA52" s="249"/>
      <c r="AB52" s="249"/>
      <c r="AC52" s="249"/>
      <c r="AD52" s="249"/>
      <c r="AE52" s="249"/>
      <c r="AF52" s="250"/>
      <c r="AG52" s="248"/>
      <c r="AH52" s="249"/>
      <c r="AI52" s="249"/>
      <c r="AJ52" s="249"/>
      <c r="AK52" s="249"/>
      <c r="AL52" s="249"/>
      <c r="AM52" s="250"/>
      <c r="AN52" s="248"/>
      <c r="AO52" s="249"/>
      <c r="AP52" s="249"/>
      <c r="AQ52" s="249"/>
      <c r="AR52" s="249"/>
      <c r="AS52" s="249"/>
      <c r="AT52" s="250"/>
      <c r="AU52" s="248"/>
      <c r="AV52" s="249"/>
      <c r="AW52" s="249"/>
      <c r="AX52" s="700"/>
      <c r="AY52" s="701"/>
      <c r="AZ52" s="702"/>
      <c r="BA52" s="703"/>
      <c r="BB52" s="762"/>
      <c r="BC52" s="763"/>
      <c r="BD52" s="763"/>
      <c r="BE52" s="763"/>
      <c r="BF52" s="764"/>
    </row>
    <row r="53" spans="2:58" ht="20.25" customHeight="1" x14ac:dyDescent="0.15">
      <c r="B53" s="727"/>
      <c r="C53" s="731"/>
      <c r="D53" s="732"/>
      <c r="E53" s="733"/>
      <c r="F53" s="251"/>
      <c r="G53" s="738"/>
      <c r="H53" s="743"/>
      <c r="I53" s="741"/>
      <c r="J53" s="741"/>
      <c r="K53" s="742"/>
      <c r="L53" s="745"/>
      <c r="M53" s="708"/>
      <c r="N53" s="708"/>
      <c r="O53" s="709"/>
      <c r="P53" s="713" t="s">
        <v>249</v>
      </c>
      <c r="Q53" s="714"/>
      <c r="R53" s="715"/>
      <c r="S53" s="252" t="str">
        <f>IF(S52="","",VLOOKUP(S52,'シフト記号表（勤務時間帯）'!$C$6:$K$35,9,FALSE))</f>
        <v/>
      </c>
      <c r="T53" s="253" t="str">
        <f>IF(T52="","",VLOOKUP(T52,'シフト記号表（勤務時間帯）'!$C$6:$K$35,9,FALSE))</f>
        <v/>
      </c>
      <c r="U53" s="253" t="str">
        <f>IF(U52="","",VLOOKUP(U52,'シフト記号表（勤務時間帯）'!$C$6:$K$35,9,FALSE))</f>
        <v/>
      </c>
      <c r="V53" s="253" t="str">
        <f>IF(V52="","",VLOOKUP(V52,'シフト記号表（勤務時間帯）'!$C$6:$K$35,9,FALSE))</f>
        <v/>
      </c>
      <c r="W53" s="253" t="str">
        <f>IF(W52="","",VLOOKUP(W52,'シフト記号表（勤務時間帯）'!$C$6:$K$35,9,FALSE))</f>
        <v/>
      </c>
      <c r="X53" s="253" t="str">
        <f>IF(X52="","",VLOOKUP(X52,'シフト記号表（勤務時間帯）'!$C$6:$K$35,9,FALSE))</f>
        <v/>
      </c>
      <c r="Y53" s="254" t="str">
        <f>IF(Y52="","",VLOOKUP(Y52,'シフト記号表（勤務時間帯）'!$C$6:$K$35,9,FALSE))</f>
        <v/>
      </c>
      <c r="Z53" s="252" t="str">
        <f>IF(Z52="","",VLOOKUP(Z52,'シフト記号表（勤務時間帯）'!$C$6:$K$35,9,FALSE))</f>
        <v/>
      </c>
      <c r="AA53" s="253" t="str">
        <f>IF(AA52="","",VLOOKUP(AA52,'シフト記号表（勤務時間帯）'!$C$6:$K$35,9,FALSE))</f>
        <v/>
      </c>
      <c r="AB53" s="253" t="str">
        <f>IF(AB52="","",VLOOKUP(AB52,'シフト記号表（勤務時間帯）'!$C$6:$K$35,9,FALSE))</f>
        <v/>
      </c>
      <c r="AC53" s="253" t="str">
        <f>IF(AC52="","",VLOOKUP(AC52,'シフト記号表（勤務時間帯）'!$C$6:$K$35,9,FALSE))</f>
        <v/>
      </c>
      <c r="AD53" s="253" t="str">
        <f>IF(AD52="","",VLOOKUP(AD52,'シフト記号表（勤務時間帯）'!$C$6:$K$35,9,FALSE))</f>
        <v/>
      </c>
      <c r="AE53" s="253" t="str">
        <f>IF(AE52="","",VLOOKUP(AE52,'シフト記号表（勤務時間帯）'!$C$6:$K$35,9,FALSE))</f>
        <v/>
      </c>
      <c r="AF53" s="254" t="str">
        <f>IF(AF52="","",VLOOKUP(AF52,'シフト記号表（勤務時間帯）'!$C$6:$K$35,9,FALSE))</f>
        <v/>
      </c>
      <c r="AG53" s="252" t="str">
        <f>IF(AG52="","",VLOOKUP(AG52,'シフト記号表（勤務時間帯）'!$C$6:$K$35,9,FALSE))</f>
        <v/>
      </c>
      <c r="AH53" s="253" t="str">
        <f>IF(AH52="","",VLOOKUP(AH52,'シフト記号表（勤務時間帯）'!$C$6:$K$35,9,FALSE))</f>
        <v/>
      </c>
      <c r="AI53" s="253" t="str">
        <f>IF(AI52="","",VLOOKUP(AI52,'シフト記号表（勤務時間帯）'!$C$6:$K$35,9,FALSE))</f>
        <v/>
      </c>
      <c r="AJ53" s="253" t="str">
        <f>IF(AJ52="","",VLOOKUP(AJ52,'シフト記号表（勤務時間帯）'!$C$6:$K$35,9,FALSE))</f>
        <v/>
      </c>
      <c r="AK53" s="253" t="str">
        <f>IF(AK52="","",VLOOKUP(AK52,'シフト記号表（勤務時間帯）'!$C$6:$K$35,9,FALSE))</f>
        <v/>
      </c>
      <c r="AL53" s="253" t="str">
        <f>IF(AL52="","",VLOOKUP(AL52,'シフト記号表（勤務時間帯）'!$C$6:$K$35,9,FALSE))</f>
        <v/>
      </c>
      <c r="AM53" s="254" t="str">
        <f>IF(AM52="","",VLOOKUP(AM52,'シフト記号表（勤務時間帯）'!$C$6:$K$35,9,FALSE))</f>
        <v/>
      </c>
      <c r="AN53" s="252" t="str">
        <f>IF(AN52="","",VLOOKUP(AN52,'シフト記号表（勤務時間帯）'!$C$6:$K$35,9,FALSE))</f>
        <v/>
      </c>
      <c r="AO53" s="253" t="str">
        <f>IF(AO52="","",VLOOKUP(AO52,'シフト記号表（勤務時間帯）'!$C$6:$K$35,9,FALSE))</f>
        <v/>
      </c>
      <c r="AP53" s="253" t="str">
        <f>IF(AP52="","",VLOOKUP(AP52,'シフト記号表（勤務時間帯）'!$C$6:$K$35,9,FALSE))</f>
        <v/>
      </c>
      <c r="AQ53" s="253" t="str">
        <f>IF(AQ52="","",VLOOKUP(AQ52,'シフト記号表（勤務時間帯）'!$C$6:$K$35,9,FALSE))</f>
        <v/>
      </c>
      <c r="AR53" s="253" t="str">
        <f>IF(AR52="","",VLOOKUP(AR52,'シフト記号表（勤務時間帯）'!$C$6:$K$35,9,FALSE))</f>
        <v/>
      </c>
      <c r="AS53" s="253" t="str">
        <f>IF(AS52="","",VLOOKUP(AS52,'シフト記号表（勤務時間帯）'!$C$6:$K$35,9,FALSE))</f>
        <v/>
      </c>
      <c r="AT53" s="254" t="str">
        <f>IF(AT52="","",VLOOKUP(AT52,'シフト記号表（勤務時間帯）'!$C$6:$K$35,9,FALSE))</f>
        <v/>
      </c>
      <c r="AU53" s="252" t="str">
        <f>IF(AU52="","",VLOOKUP(AU52,'シフト記号表（勤務時間帯）'!$C$6:$K$35,9,FALSE))</f>
        <v/>
      </c>
      <c r="AV53" s="253" t="str">
        <f>IF(AV52="","",VLOOKUP(AV52,'シフト記号表（勤務時間帯）'!$C$6:$K$35,9,FALSE))</f>
        <v/>
      </c>
      <c r="AW53" s="253" t="str">
        <f>IF(AW52="","",VLOOKUP(AW52,'シフト記号表（勤務時間帯）'!$C$6:$K$35,9,FALSE))</f>
        <v/>
      </c>
      <c r="AX53" s="716" t="str">
        <f>IF($BB$3="４週",SUM(S53:AT53),IF($BB$3="暦月",SUM(S53:AW53),""))</f>
        <v/>
      </c>
      <c r="AY53" s="717"/>
      <c r="AZ53" s="718" t="str">
        <f>IF($BB$3="４週",AX53/4,IF($BB$3="暦月",'勤務表（参考様式１_100名まで）'!AX53/('勤務表（参考様式１_100名まで）'!$BB$8/7),""))</f>
        <v/>
      </c>
      <c r="BA53" s="719"/>
      <c r="BB53" s="765"/>
      <c r="BC53" s="766"/>
      <c r="BD53" s="766"/>
      <c r="BE53" s="766"/>
      <c r="BF53" s="767"/>
    </row>
    <row r="54" spans="2:58" ht="20.25" customHeight="1" x14ac:dyDescent="0.15">
      <c r="B54" s="727"/>
      <c r="C54" s="734"/>
      <c r="D54" s="735"/>
      <c r="E54" s="736"/>
      <c r="F54" s="251">
        <f>C52</f>
        <v>0</v>
      </c>
      <c r="G54" s="739"/>
      <c r="H54" s="743"/>
      <c r="I54" s="741"/>
      <c r="J54" s="741"/>
      <c r="K54" s="742"/>
      <c r="L54" s="746"/>
      <c r="M54" s="711"/>
      <c r="N54" s="711"/>
      <c r="O54" s="712"/>
      <c r="P54" s="720" t="s">
        <v>250</v>
      </c>
      <c r="Q54" s="721"/>
      <c r="R54" s="722"/>
      <c r="S54" s="256" t="str">
        <f>IF(S52="","",VLOOKUP(S52,'シフト記号表（勤務時間帯）'!$C$6:$U$35,19,FALSE))</f>
        <v/>
      </c>
      <c r="T54" s="257" t="str">
        <f>IF(T52="","",VLOOKUP(T52,'シフト記号表（勤務時間帯）'!$C$6:$U$35,19,FALSE))</f>
        <v/>
      </c>
      <c r="U54" s="257" t="str">
        <f>IF(U52="","",VLOOKUP(U52,'シフト記号表（勤務時間帯）'!$C$6:$U$35,19,FALSE))</f>
        <v/>
      </c>
      <c r="V54" s="257" t="str">
        <f>IF(V52="","",VLOOKUP(V52,'シフト記号表（勤務時間帯）'!$C$6:$U$35,19,FALSE))</f>
        <v/>
      </c>
      <c r="W54" s="257" t="str">
        <f>IF(W52="","",VLOOKUP(W52,'シフト記号表（勤務時間帯）'!$C$6:$U$35,19,FALSE))</f>
        <v/>
      </c>
      <c r="X54" s="257" t="str">
        <f>IF(X52="","",VLOOKUP(X52,'シフト記号表（勤務時間帯）'!$C$6:$U$35,19,FALSE))</f>
        <v/>
      </c>
      <c r="Y54" s="258" t="str">
        <f>IF(Y52="","",VLOOKUP(Y52,'シフト記号表（勤務時間帯）'!$C$6:$U$35,19,FALSE))</f>
        <v/>
      </c>
      <c r="Z54" s="256" t="str">
        <f>IF(Z52="","",VLOOKUP(Z52,'シフト記号表（勤務時間帯）'!$C$6:$U$35,19,FALSE))</f>
        <v/>
      </c>
      <c r="AA54" s="257" t="str">
        <f>IF(AA52="","",VLOOKUP(AA52,'シフト記号表（勤務時間帯）'!$C$6:$U$35,19,FALSE))</f>
        <v/>
      </c>
      <c r="AB54" s="257" t="str">
        <f>IF(AB52="","",VLOOKUP(AB52,'シフト記号表（勤務時間帯）'!$C$6:$U$35,19,FALSE))</f>
        <v/>
      </c>
      <c r="AC54" s="257" t="str">
        <f>IF(AC52="","",VLOOKUP(AC52,'シフト記号表（勤務時間帯）'!$C$6:$U$35,19,FALSE))</f>
        <v/>
      </c>
      <c r="AD54" s="257" t="str">
        <f>IF(AD52="","",VLOOKUP(AD52,'シフト記号表（勤務時間帯）'!$C$6:$U$35,19,FALSE))</f>
        <v/>
      </c>
      <c r="AE54" s="257" t="str">
        <f>IF(AE52="","",VLOOKUP(AE52,'シフト記号表（勤務時間帯）'!$C$6:$U$35,19,FALSE))</f>
        <v/>
      </c>
      <c r="AF54" s="258" t="str">
        <f>IF(AF52="","",VLOOKUP(AF52,'シフト記号表（勤務時間帯）'!$C$6:$U$35,19,FALSE))</f>
        <v/>
      </c>
      <c r="AG54" s="256" t="str">
        <f>IF(AG52="","",VLOOKUP(AG52,'シフト記号表（勤務時間帯）'!$C$6:$U$35,19,FALSE))</f>
        <v/>
      </c>
      <c r="AH54" s="257" t="str">
        <f>IF(AH52="","",VLOOKUP(AH52,'シフト記号表（勤務時間帯）'!$C$6:$U$35,19,FALSE))</f>
        <v/>
      </c>
      <c r="AI54" s="257" t="str">
        <f>IF(AI52="","",VLOOKUP(AI52,'シフト記号表（勤務時間帯）'!$C$6:$U$35,19,FALSE))</f>
        <v/>
      </c>
      <c r="AJ54" s="257" t="str">
        <f>IF(AJ52="","",VLOOKUP(AJ52,'シフト記号表（勤務時間帯）'!$C$6:$U$35,19,FALSE))</f>
        <v/>
      </c>
      <c r="AK54" s="257" t="str">
        <f>IF(AK52="","",VLOOKUP(AK52,'シフト記号表（勤務時間帯）'!$C$6:$U$35,19,FALSE))</f>
        <v/>
      </c>
      <c r="AL54" s="257" t="str">
        <f>IF(AL52="","",VLOOKUP(AL52,'シフト記号表（勤務時間帯）'!$C$6:$U$35,19,FALSE))</f>
        <v/>
      </c>
      <c r="AM54" s="258" t="str">
        <f>IF(AM52="","",VLOOKUP(AM52,'シフト記号表（勤務時間帯）'!$C$6:$U$35,19,FALSE))</f>
        <v/>
      </c>
      <c r="AN54" s="256" t="str">
        <f>IF(AN52="","",VLOOKUP(AN52,'シフト記号表（勤務時間帯）'!$C$6:$U$35,19,FALSE))</f>
        <v/>
      </c>
      <c r="AO54" s="257" t="str">
        <f>IF(AO52="","",VLOOKUP(AO52,'シフト記号表（勤務時間帯）'!$C$6:$U$35,19,FALSE))</f>
        <v/>
      </c>
      <c r="AP54" s="257" t="str">
        <f>IF(AP52="","",VLOOKUP(AP52,'シフト記号表（勤務時間帯）'!$C$6:$U$35,19,FALSE))</f>
        <v/>
      </c>
      <c r="AQ54" s="257" t="str">
        <f>IF(AQ52="","",VLOOKUP(AQ52,'シフト記号表（勤務時間帯）'!$C$6:$U$35,19,FALSE))</f>
        <v/>
      </c>
      <c r="AR54" s="257" t="str">
        <f>IF(AR52="","",VLOOKUP(AR52,'シフト記号表（勤務時間帯）'!$C$6:$U$35,19,FALSE))</f>
        <v/>
      </c>
      <c r="AS54" s="257" t="str">
        <f>IF(AS52="","",VLOOKUP(AS52,'シフト記号表（勤務時間帯）'!$C$6:$U$35,19,FALSE))</f>
        <v/>
      </c>
      <c r="AT54" s="258" t="str">
        <f>IF(AT52="","",VLOOKUP(AT52,'シフト記号表（勤務時間帯）'!$C$6:$U$35,19,FALSE))</f>
        <v/>
      </c>
      <c r="AU54" s="256" t="str">
        <f>IF(AU52="","",VLOOKUP(AU52,'シフト記号表（勤務時間帯）'!$C$6:$U$35,19,FALSE))</f>
        <v/>
      </c>
      <c r="AV54" s="257" t="str">
        <f>IF(AV52="","",VLOOKUP(AV52,'シフト記号表（勤務時間帯）'!$C$6:$U$35,19,FALSE))</f>
        <v/>
      </c>
      <c r="AW54" s="257" t="str">
        <f>IF(AW52="","",VLOOKUP(AW52,'シフト記号表（勤務時間帯）'!$C$6:$U$35,19,FALSE))</f>
        <v/>
      </c>
      <c r="AX54" s="723" t="str">
        <f>IF($BB$3="４週",SUM(S54:AT54),IF($BB$3="暦月",SUM(S54:AW54),""))</f>
        <v/>
      </c>
      <c r="AY54" s="724"/>
      <c r="AZ54" s="725" t="str">
        <f>IF($BB$3="４週",AX54/4,IF($BB$3="暦月",'勤務表（参考様式１_100名まで）'!AX54/('勤務表（参考様式１_100名まで）'!$BB$8/7),""))</f>
        <v/>
      </c>
      <c r="BA54" s="726"/>
      <c r="BB54" s="768"/>
      <c r="BC54" s="769"/>
      <c r="BD54" s="769"/>
      <c r="BE54" s="769"/>
      <c r="BF54" s="770"/>
    </row>
    <row r="55" spans="2:58" ht="20.25" customHeight="1" x14ac:dyDescent="0.15">
      <c r="B55" s="727">
        <f>B52+1</f>
        <v>12</v>
      </c>
      <c r="C55" s="728"/>
      <c r="D55" s="729"/>
      <c r="E55" s="730"/>
      <c r="F55" s="259"/>
      <c r="G55" s="737"/>
      <c r="H55" s="740"/>
      <c r="I55" s="741"/>
      <c r="J55" s="741"/>
      <c r="K55" s="742"/>
      <c r="L55" s="744"/>
      <c r="M55" s="705"/>
      <c r="N55" s="705"/>
      <c r="O55" s="706"/>
      <c r="P55" s="747" t="s">
        <v>248</v>
      </c>
      <c r="Q55" s="748"/>
      <c r="R55" s="749"/>
      <c r="S55" s="248"/>
      <c r="T55" s="249"/>
      <c r="U55" s="249"/>
      <c r="V55" s="249"/>
      <c r="W55" s="249"/>
      <c r="X55" s="249"/>
      <c r="Y55" s="250"/>
      <c r="Z55" s="248"/>
      <c r="AA55" s="249"/>
      <c r="AB55" s="249"/>
      <c r="AC55" s="249"/>
      <c r="AD55" s="249"/>
      <c r="AE55" s="249"/>
      <c r="AF55" s="250"/>
      <c r="AG55" s="248"/>
      <c r="AH55" s="249"/>
      <c r="AI55" s="249"/>
      <c r="AJ55" s="249"/>
      <c r="AK55" s="249"/>
      <c r="AL55" s="249"/>
      <c r="AM55" s="250"/>
      <c r="AN55" s="248"/>
      <c r="AO55" s="249"/>
      <c r="AP55" s="249"/>
      <c r="AQ55" s="249"/>
      <c r="AR55" s="249"/>
      <c r="AS55" s="249"/>
      <c r="AT55" s="250"/>
      <c r="AU55" s="248"/>
      <c r="AV55" s="249"/>
      <c r="AW55" s="249"/>
      <c r="AX55" s="700"/>
      <c r="AY55" s="701"/>
      <c r="AZ55" s="702"/>
      <c r="BA55" s="703"/>
      <c r="BB55" s="704"/>
      <c r="BC55" s="705"/>
      <c r="BD55" s="705"/>
      <c r="BE55" s="705"/>
      <c r="BF55" s="706"/>
    </row>
    <row r="56" spans="2:58" ht="20.25" customHeight="1" x14ac:dyDescent="0.15">
      <c r="B56" s="727"/>
      <c r="C56" s="731"/>
      <c r="D56" s="732"/>
      <c r="E56" s="733"/>
      <c r="F56" s="251"/>
      <c r="G56" s="738"/>
      <c r="H56" s="743"/>
      <c r="I56" s="741"/>
      <c r="J56" s="741"/>
      <c r="K56" s="742"/>
      <c r="L56" s="745"/>
      <c r="M56" s="708"/>
      <c r="N56" s="708"/>
      <c r="O56" s="709"/>
      <c r="P56" s="713" t="s">
        <v>249</v>
      </c>
      <c r="Q56" s="714"/>
      <c r="R56" s="715"/>
      <c r="S56" s="252" t="str">
        <f>IF(S55="","",VLOOKUP(S55,'シフト記号表（勤務時間帯）'!$C$6:$K$35,9,FALSE))</f>
        <v/>
      </c>
      <c r="T56" s="253" t="str">
        <f>IF(T55="","",VLOOKUP(T55,'シフト記号表（勤務時間帯）'!$C$6:$K$35,9,FALSE))</f>
        <v/>
      </c>
      <c r="U56" s="253" t="str">
        <f>IF(U55="","",VLOOKUP(U55,'シフト記号表（勤務時間帯）'!$C$6:$K$35,9,FALSE))</f>
        <v/>
      </c>
      <c r="V56" s="253" t="str">
        <f>IF(V55="","",VLOOKUP(V55,'シフト記号表（勤務時間帯）'!$C$6:$K$35,9,FALSE))</f>
        <v/>
      </c>
      <c r="W56" s="253" t="str">
        <f>IF(W55="","",VLOOKUP(W55,'シフト記号表（勤務時間帯）'!$C$6:$K$35,9,FALSE))</f>
        <v/>
      </c>
      <c r="X56" s="253" t="str">
        <f>IF(X55="","",VLOOKUP(X55,'シフト記号表（勤務時間帯）'!$C$6:$K$35,9,FALSE))</f>
        <v/>
      </c>
      <c r="Y56" s="254" t="str">
        <f>IF(Y55="","",VLOOKUP(Y55,'シフト記号表（勤務時間帯）'!$C$6:$K$35,9,FALSE))</f>
        <v/>
      </c>
      <c r="Z56" s="252" t="str">
        <f>IF(Z55="","",VLOOKUP(Z55,'シフト記号表（勤務時間帯）'!$C$6:$K$35,9,FALSE))</f>
        <v/>
      </c>
      <c r="AA56" s="253" t="str">
        <f>IF(AA55="","",VLOOKUP(AA55,'シフト記号表（勤務時間帯）'!$C$6:$K$35,9,FALSE))</f>
        <v/>
      </c>
      <c r="AB56" s="253" t="str">
        <f>IF(AB55="","",VLOOKUP(AB55,'シフト記号表（勤務時間帯）'!$C$6:$K$35,9,FALSE))</f>
        <v/>
      </c>
      <c r="AC56" s="253" t="str">
        <f>IF(AC55="","",VLOOKUP(AC55,'シフト記号表（勤務時間帯）'!$C$6:$K$35,9,FALSE))</f>
        <v/>
      </c>
      <c r="AD56" s="253" t="str">
        <f>IF(AD55="","",VLOOKUP(AD55,'シフト記号表（勤務時間帯）'!$C$6:$K$35,9,FALSE))</f>
        <v/>
      </c>
      <c r="AE56" s="253" t="str">
        <f>IF(AE55="","",VLOOKUP(AE55,'シフト記号表（勤務時間帯）'!$C$6:$K$35,9,FALSE))</f>
        <v/>
      </c>
      <c r="AF56" s="254" t="str">
        <f>IF(AF55="","",VLOOKUP(AF55,'シフト記号表（勤務時間帯）'!$C$6:$K$35,9,FALSE))</f>
        <v/>
      </c>
      <c r="AG56" s="252" t="str">
        <f>IF(AG55="","",VLOOKUP(AG55,'シフト記号表（勤務時間帯）'!$C$6:$K$35,9,FALSE))</f>
        <v/>
      </c>
      <c r="AH56" s="253" t="str">
        <f>IF(AH55="","",VLOOKUP(AH55,'シフト記号表（勤務時間帯）'!$C$6:$K$35,9,FALSE))</f>
        <v/>
      </c>
      <c r="AI56" s="253" t="str">
        <f>IF(AI55="","",VLOOKUP(AI55,'シフト記号表（勤務時間帯）'!$C$6:$K$35,9,FALSE))</f>
        <v/>
      </c>
      <c r="AJ56" s="253" t="str">
        <f>IF(AJ55="","",VLOOKUP(AJ55,'シフト記号表（勤務時間帯）'!$C$6:$K$35,9,FALSE))</f>
        <v/>
      </c>
      <c r="AK56" s="253" t="str">
        <f>IF(AK55="","",VLOOKUP(AK55,'シフト記号表（勤務時間帯）'!$C$6:$K$35,9,FALSE))</f>
        <v/>
      </c>
      <c r="AL56" s="253" t="str">
        <f>IF(AL55="","",VLOOKUP(AL55,'シフト記号表（勤務時間帯）'!$C$6:$K$35,9,FALSE))</f>
        <v/>
      </c>
      <c r="AM56" s="254" t="str">
        <f>IF(AM55="","",VLOOKUP(AM55,'シフト記号表（勤務時間帯）'!$C$6:$K$35,9,FALSE))</f>
        <v/>
      </c>
      <c r="AN56" s="252" t="str">
        <f>IF(AN55="","",VLOOKUP(AN55,'シフト記号表（勤務時間帯）'!$C$6:$K$35,9,FALSE))</f>
        <v/>
      </c>
      <c r="AO56" s="253" t="str">
        <f>IF(AO55="","",VLOOKUP(AO55,'シフト記号表（勤務時間帯）'!$C$6:$K$35,9,FALSE))</f>
        <v/>
      </c>
      <c r="AP56" s="253" t="str">
        <f>IF(AP55="","",VLOOKUP(AP55,'シフト記号表（勤務時間帯）'!$C$6:$K$35,9,FALSE))</f>
        <v/>
      </c>
      <c r="AQ56" s="253" t="str">
        <f>IF(AQ55="","",VLOOKUP(AQ55,'シフト記号表（勤務時間帯）'!$C$6:$K$35,9,FALSE))</f>
        <v/>
      </c>
      <c r="AR56" s="253" t="str">
        <f>IF(AR55="","",VLOOKUP(AR55,'シフト記号表（勤務時間帯）'!$C$6:$K$35,9,FALSE))</f>
        <v/>
      </c>
      <c r="AS56" s="253" t="str">
        <f>IF(AS55="","",VLOOKUP(AS55,'シフト記号表（勤務時間帯）'!$C$6:$K$35,9,FALSE))</f>
        <v/>
      </c>
      <c r="AT56" s="254" t="str">
        <f>IF(AT55="","",VLOOKUP(AT55,'シフト記号表（勤務時間帯）'!$C$6:$K$35,9,FALSE))</f>
        <v/>
      </c>
      <c r="AU56" s="252" t="str">
        <f>IF(AU55="","",VLOOKUP(AU55,'シフト記号表（勤務時間帯）'!$C$6:$K$35,9,FALSE))</f>
        <v/>
      </c>
      <c r="AV56" s="253" t="str">
        <f>IF(AV55="","",VLOOKUP(AV55,'シフト記号表（勤務時間帯）'!$C$6:$K$35,9,FALSE))</f>
        <v/>
      </c>
      <c r="AW56" s="253" t="str">
        <f>IF(AW55="","",VLOOKUP(AW55,'シフト記号表（勤務時間帯）'!$C$6:$K$35,9,FALSE))</f>
        <v/>
      </c>
      <c r="AX56" s="716" t="str">
        <f>IF($BB$3="４週",SUM(S56:AT56),IF($BB$3="暦月",SUM(S56:AW56),""))</f>
        <v/>
      </c>
      <c r="AY56" s="717"/>
      <c r="AZ56" s="718" t="str">
        <f>IF($BB$3="４週",AX56/4,IF($BB$3="暦月",'勤務表（参考様式１_100名まで）'!AX56/('勤務表（参考様式１_100名まで）'!$BB$8/7),""))</f>
        <v/>
      </c>
      <c r="BA56" s="719"/>
      <c r="BB56" s="707"/>
      <c r="BC56" s="708"/>
      <c r="BD56" s="708"/>
      <c r="BE56" s="708"/>
      <c r="BF56" s="709"/>
    </row>
    <row r="57" spans="2:58" ht="20.25" customHeight="1" x14ac:dyDescent="0.15">
      <c r="B57" s="727"/>
      <c r="C57" s="734"/>
      <c r="D57" s="735"/>
      <c r="E57" s="736"/>
      <c r="F57" s="251">
        <f>C55</f>
        <v>0</v>
      </c>
      <c r="G57" s="739"/>
      <c r="H57" s="743"/>
      <c r="I57" s="741"/>
      <c r="J57" s="741"/>
      <c r="K57" s="742"/>
      <c r="L57" s="746"/>
      <c r="M57" s="711"/>
      <c r="N57" s="711"/>
      <c r="O57" s="712"/>
      <c r="P57" s="720" t="s">
        <v>250</v>
      </c>
      <c r="Q57" s="721"/>
      <c r="R57" s="722"/>
      <c r="S57" s="256" t="str">
        <f>IF(S55="","",VLOOKUP(S55,'シフト記号表（勤務時間帯）'!$C$6:$U$35,19,FALSE))</f>
        <v/>
      </c>
      <c r="T57" s="257" t="str">
        <f>IF(T55="","",VLOOKUP(T55,'シフト記号表（勤務時間帯）'!$C$6:$U$35,19,FALSE))</f>
        <v/>
      </c>
      <c r="U57" s="257" t="str">
        <f>IF(U55="","",VLOOKUP(U55,'シフト記号表（勤務時間帯）'!$C$6:$U$35,19,FALSE))</f>
        <v/>
      </c>
      <c r="V57" s="257" t="str">
        <f>IF(V55="","",VLOOKUP(V55,'シフト記号表（勤務時間帯）'!$C$6:$U$35,19,FALSE))</f>
        <v/>
      </c>
      <c r="W57" s="257" t="str">
        <f>IF(W55="","",VLOOKUP(W55,'シフト記号表（勤務時間帯）'!$C$6:$U$35,19,FALSE))</f>
        <v/>
      </c>
      <c r="X57" s="257" t="str">
        <f>IF(X55="","",VLOOKUP(X55,'シフト記号表（勤務時間帯）'!$C$6:$U$35,19,FALSE))</f>
        <v/>
      </c>
      <c r="Y57" s="258" t="str">
        <f>IF(Y55="","",VLOOKUP(Y55,'シフト記号表（勤務時間帯）'!$C$6:$U$35,19,FALSE))</f>
        <v/>
      </c>
      <c r="Z57" s="256" t="str">
        <f>IF(Z55="","",VLOOKUP(Z55,'シフト記号表（勤務時間帯）'!$C$6:$U$35,19,FALSE))</f>
        <v/>
      </c>
      <c r="AA57" s="257" t="str">
        <f>IF(AA55="","",VLOOKUP(AA55,'シフト記号表（勤務時間帯）'!$C$6:$U$35,19,FALSE))</f>
        <v/>
      </c>
      <c r="AB57" s="257" t="str">
        <f>IF(AB55="","",VLOOKUP(AB55,'シフト記号表（勤務時間帯）'!$C$6:$U$35,19,FALSE))</f>
        <v/>
      </c>
      <c r="AC57" s="257" t="str">
        <f>IF(AC55="","",VLOOKUP(AC55,'シフト記号表（勤務時間帯）'!$C$6:$U$35,19,FALSE))</f>
        <v/>
      </c>
      <c r="AD57" s="257" t="str">
        <f>IF(AD55="","",VLOOKUP(AD55,'シフト記号表（勤務時間帯）'!$C$6:$U$35,19,FALSE))</f>
        <v/>
      </c>
      <c r="AE57" s="257" t="str">
        <f>IF(AE55="","",VLOOKUP(AE55,'シフト記号表（勤務時間帯）'!$C$6:$U$35,19,FALSE))</f>
        <v/>
      </c>
      <c r="AF57" s="258" t="str">
        <f>IF(AF55="","",VLOOKUP(AF55,'シフト記号表（勤務時間帯）'!$C$6:$U$35,19,FALSE))</f>
        <v/>
      </c>
      <c r="AG57" s="256" t="str">
        <f>IF(AG55="","",VLOOKUP(AG55,'シフト記号表（勤務時間帯）'!$C$6:$U$35,19,FALSE))</f>
        <v/>
      </c>
      <c r="AH57" s="257" t="str">
        <f>IF(AH55="","",VLOOKUP(AH55,'シフト記号表（勤務時間帯）'!$C$6:$U$35,19,FALSE))</f>
        <v/>
      </c>
      <c r="AI57" s="257" t="str">
        <f>IF(AI55="","",VLOOKUP(AI55,'シフト記号表（勤務時間帯）'!$C$6:$U$35,19,FALSE))</f>
        <v/>
      </c>
      <c r="AJ57" s="257" t="str">
        <f>IF(AJ55="","",VLOOKUP(AJ55,'シフト記号表（勤務時間帯）'!$C$6:$U$35,19,FALSE))</f>
        <v/>
      </c>
      <c r="AK57" s="257" t="str">
        <f>IF(AK55="","",VLOOKUP(AK55,'シフト記号表（勤務時間帯）'!$C$6:$U$35,19,FALSE))</f>
        <v/>
      </c>
      <c r="AL57" s="257" t="str">
        <f>IF(AL55="","",VLOOKUP(AL55,'シフト記号表（勤務時間帯）'!$C$6:$U$35,19,FALSE))</f>
        <v/>
      </c>
      <c r="AM57" s="258" t="str">
        <f>IF(AM55="","",VLOOKUP(AM55,'シフト記号表（勤務時間帯）'!$C$6:$U$35,19,FALSE))</f>
        <v/>
      </c>
      <c r="AN57" s="256" t="str">
        <f>IF(AN55="","",VLOOKUP(AN55,'シフト記号表（勤務時間帯）'!$C$6:$U$35,19,FALSE))</f>
        <v/>
      </c>
      <c r="AO57" s="257" t="str">
        <f>IF(AO55="","",VLOOKUP(AO55,'シフト記号表（勤務時間帯）'!$C$6:$U$35,19,FALSE))</f>
        <v/>
      </c>
      <c r="AP57" s="257" t="str">
        <f>IF(AP55="","",VLOOKUP(AP55,'シフト記号表（勤務時間帯）'!$C$6:$U$35,19,FALSE))</f>
        <v/>
      </c>
      <c r="AQ57" s="257" t="str">
        <f>IF(AQ55="","",VLOOKUP(AQ55,'シフト記号表（勤務時間帯）'!$C$6:$U$35,19,FALSE))</f>
        <v/>
      </c>
      <c r="AR57" s="257" t="str">
        <f>IF(AR55="","",VLOOKUP(AR55,'シフト記号表（勤務時間帯）'!$C$6:$U$35,19,FALSE))</f>
        <v/>
      </c>
      <c r="AS57" s="257" t="str">
        <f>IF(AS55="","",VLOOKUP(AS55,'シフト記号表（勤務時間帯）'!$C$6:$U$35,19,FALSE))</f>
        <v/>
      </c>
      <c r="AT57" s="258" t="str">
        <f>IF(AT55="","",VLOOKUP(AT55,'シフト記号表（勤務時間帯）'!$C$6:$U$35,19,FALSE))</f>
        <v/>
      </c>
      <c r="AU57" s="256" t="str">
        <f>IF(AU55="","",VLOOKUP(AU55,'シフト記号表（勤務時間帯）'!$C$6:$U$35,19,FALSE))</f>
        <v/>
      </c>
      <c r="AV57" s="257" t="str">
        <f>IF(AV55="","",VLOOKUP(AV55,'シフト記号表（勤務時間帯）'!$C$6:$U$35,19,FALSE))</f>
        <v/>
      </c>
      <c r="AW57" s="257" t="str">
        <f>IF(AW55="","",VLOOKUP(AW55,'シフト記号表（勤務時間帯）'!$C$6:$U$35,19,FALSE))</f>
        <v/>
      </c>
      <c r="AX57" s="723" t="str">
        <f>IF($BB$3="４週",SUM(S57:AT57),IF($BB$3="暦月",SUM(S57:AW57),""))</f>
        <v/>
      </c>
      <c r="AY57" s="724"/>
      <c r="AZ57" s="725" t="str">
        <f>IF($BB$3="４週",AX57/4,IF($BB$3="暦月",'勤務表（参考様式１_100名まで）'!AX57/('勤務表（参考様式１_100名まで）'!$BB$8/7),""))</f>
        <v/>
      </c>
      <c r="BA57" s="726"/>
      <c r="BB57" s="710"/>
      <c r="BC57" s="711"/>
      <c r="BD57" s="711"/>
      <c r="BE57" s="711"/>
      <c r="BF57" s="712"/>
    </row>
    <row r="58" spans="2:58" ht="20.25" customHeight="1" x14ac:dyDescent="0.15">
      <c r="B58" s="727">
        <f>B55+1</f>
        <v>13</v>
      </c>
      <c r="C58" s="728"/>
      <c r="D58" s="729"/>
      <c r="E58" s="730"/>
      <c r="F58" s="259"/>
      <c r="G58" s="737"/>
      <c r="H58" s="740"/>
      <c r="I58" s="741"/>
      <c r="J58" s="741"/>
      <c r="K58" s="742"/>
      <c r="L58" s="744"/>
      <c r="M58" s="705"/>
      <c r="N58" s="705"/>
      <c r="O58" s="706"/>
      <c r="P58" s="747" t="s">
        <v>248</v>
      </c>
      <c r="Q58" s="748"/>
      <c r="R58" s="749"/>
      <c r="S58" s="248"/>
      <c r="T58" s="249"/>
      <c r="U58" s="249"/>
      <c r="V58" s="249"/>
      <c r="W58" s="249"/>
      <c r="X58" s="249"/>
      <c r="Y58" s="250"/>
      <c r="Z58" s="248"/>
      <c r="AA58" s="249"/>
      <c r="AB58" s="249"/>
      <c r="AC58" s="249"/>
      <c r="AD58" s="249"/>
      <c r="AE58" s="249"/>
      <c r="AF58" s="250"/>
      <c r="AG58" s="248"/>
      <c r="AH58" s="249"/>
      <c r="AI58" s="249"/>
      <c r="AJ58" s="249"/>
      <c r="AK58" s="249"/>
      <c r="AL58" s="249"/>
      <c r="AM58" s="250"/>
      <c r="AN58" s="248"/>
      <c r="AO58" s="249"/>
      <c r="AP58" s="249"/>
      <c r="AQ58" s="249"/>
      <c r="AR58" s="249"/>
      <c r="AS58" s="249"/>
      <c r="AT58" s="250"/>
      <c r="AU58" s="248"/>
      <c r="AV58" s="249"/>
      <c r="AW58" s="249"/>
      <c r="AX58" s="700"/>
      <c r="AY58" s="701"/>
      <c r="AZ58" s="702"/>
      <c r="BA58" s="703"/>
      <c r="BB58" s="704"/>
      <c r="BC58" s="705"/>
      <c r="BD58" s="705"/>
      <c r="BE58" s="705"/>
      <c r="BF58" s="706"/>
    </row>
    <row r="59" spans="2:58" ht="20.25" customHeight="1" x14ac:dyDescent="0.15">
      <c r="B59" s="727"/>
      <c r="C59" s="731"/>
      <c r="D59" s="732"/>
      <c r="E59" s="733"/>
      <c r="F59" s="251"/>
      <c r="G59" s="738"/>
      <c r="H59" s="743"/>
      <c r="I59" s="741"/>
      <c r="J59" s="741"/>
      <c r="K59" s="742"/>
      <c r="L59" s="745"/>
      <c r="M59" s="708"/>
      <c r="N59" s="708"/>
      <c r="O59" s="709"/>
      <c r="P59" s="713" t="s">
        <v>249</v>
      </c>
      <c r="Q59" s="714"/>
      <c r="R59" s="715"/>
      <c r="S59" s="252" t="str">
        <f>IF(S58="","",VLOOKUP(S58,'シフト記号表（勤務時間帯）'!$C$6:$K$35,9,FALSE))</f>
        <v/>
      </c>
      <c r="T59" s="253" t="str">
        <f>IF(T58="","",VLOOKUP(T58,'シフト記号表（勤務時間帯）'!$C$6:$K$35,9,FALSE))</f>
        <v/>
      </c>
      <c r="U59" s="253" t="str">
        <f>IF(U58="","",VLOOKUP(U58,'シフト記号表（勤務時間帯）'!$C$6:$K$35,9,FALSE))</f>
        <v/>
      </c>
      <c r="V59" s="253" t="str">
        <f>IF(V58="","",VLOOKUP(V58,'シフト記号表（勤務時間帯）'!$C$6:$K$35,9,FALSE))</f>
        <v/>
      </c>
      <c r="W59" s="253" t="str">
        <f>IF(W58="","",VLOOKUP(W58,'シフト記号表（勤務時間帯）'!$C$6:$K$35,9,FALSE))</f>
        <v/>
      </c>
      <c r="X59" s="253" t="str">
        <f>IF(X58="","",VLOOKUP(X58,'シフト記号表（勤務時間帯）'!$C$6:$K$35,9,FALSE))</f>
        <v/>
      </c>
      <c r="Y59" s="254" t="str">
        <f>IF(Y58="","",VLOOKUP(Y58,'シフト記号表（勤務時間帯）'!$C$6:$K$35,9,FALSE))</f>
        <v/>
      </c>
      <c r="Z59" s="252" t="str">
        <f>IF(Z58="","",VLOOKUP(Z58,'シフト記号表（勤務時間帯）'!$C$6:$K$35,9,FALSE))</f>
        <v/>
      </c>
      <c r="AA59" s="253" t="str">
        <f>IF(AA58="","",VLOOKUP(AA58,'シフト記号表（勤務時間帯）'!$C$6:$K$35,9,FALSE))</f>
        <v/>
      </c>
      <c r="AB59" s="253" t="str">
        <f>IF(AB58="","",VLOOKUP(AB58,'シフト記号表（勤務時間帯）'!$C$6:$K$35,9,FALSE))</f>
        <v/>
      </c>
      <c r="AC59" s="253" t="str">
        <f>IF(AC58="","",VLOOKUP(AC58,'シフト記号表（勤務時間帯）'!$C$6:$K$35,9,FALSE))</f>
        <v/>
      </c>
      <c r="AD59" s="253" t="str">
        <f>IF(AD58="","",VLOOKUP(AD58,'シフト記号表（勤務時間帯）'!$C$6:$K$35,9,FALSE))</f>
        <v/>
      </c>
      <c r="AE59" s="253" t="str">
        <f>IF(AE58="","",VLOOKUP(AE58,'シフト記号表（勤務時間帯）'!$C$6:$K$35,9,FALSE))</f>
        <v/>
      </c>
      <c r="AF59" s="254" t="str">
        <f>IF(AF58="","",VLOOKUP(AF58,'シフト記号表（勤務時間帯）'!$C$6:$K$35,9,FALSE))</f>
        <v/>
      </c>
      <c r="AG59" s="252" t="str">
        <f>IF(AG58="","",VLOOKUP(AG58,'シフト記号表（勤務時間帯）'!$C$6:$K$35,9,FALSE))</f>
        <v/>
      </c>
      <c r="AH59" s="253" t="str">
        <f>IF(AH58="","",VLOOKUP(AH58,'シフト記号表（勤務時間帯）'!$C$6:$K$35,9,FALSE))</f>
        <v/>
      </c>
      <c r="AI59" s="253" t="str">
        <f>IF(AI58="","",VLOOKUP(AI58,'シフト記号表（勤務時間帯）'!$C$6:$K$35,9,FALSE))</f>
        <v/>
      </c>
      <c r="AJ59" s="253" t="str">
        <f>IF(AJ58="","",VLOOKUP(AJ58,'シフト記号表（勤務時間帯）'!$C$6:$K$35,9,FALSE))</f>
        <v/>
      </c>
      <c r="AK59" s="253" t="str">
        <f>IF(AK58="","",VLOOKUP(AK58,'シフト記号表（勤務時間帯）'!$C$6:$K$35,9,FALSE))</f>
        <v/>
      </c>
      <c r="AL59" s="253" t="str">
        <f>IF(AL58="","",VLOOKUP(AL58,'シフト記号表（勤務時間帯）'!$C$6:$K$35,9,FALSE))</f>
        <v/>
      </c>
      <c r="AM59" s="254" t="str">
        <f>IF(AM58="","",VLOOKUP(AM58,'シフト記号表（勤務時間帯）'!$C$6:$K$35,9,FALSE))</f>
        <v/>
      </c>
      <c r="AN59" s="252" t="str">
        <f>IF(AN58="","",VLOOKUP(AN58,'シフト記号表（勤務時間帯）'!$C$6:$K$35,9,FALSE))</f>
        <v/>
      </c>
      <c r="AO59" s="253" t="str">
        <f>IF(AO58="","",VLOOKUP(AO58,'シフト記号表（勤務時間帯）'!$C$6:$K$35,9,FALSE))</f>
        <v/>
      </c>
      <c r="AP59" s="253" t="str">
        <f>IF(AP58="","",VLOOKUP(AP58,'シフト記号表（勤務時間帯）'!$C$6:$K$35,9,FALSE))</f>
        <v/>
      </c>
      <c r="AQ59" s="253" t="str">
        <f>IF(AQ58="","",VLOOKUP(AQ58,'シフト記号表（勤務時間帯）'!$C$6:$K$35,9,FALSE))</f>
        <v/>
      </c>
      <c r="AR59" s="253" t="str">
        <f>IF(AR58="","",VLOOKUP(AR58,'シフト記号表（勤務時間帯）'!$C$6:$K$35,9,FALSE))</f>
        <v/>
      </c>
      <c r="AS59" s="253" t="str">
        <f>IF(AS58="","",VLOOKUP(AS58,'シフト記号表（勤務時間帯）'!$C$6:$K$35,9,FALSE))</f>
        <v/>
      </c>
      <c r="AT59" s="254" t="str">
        <f>IF(AT58="","",VLOOKUP(AT58,'シフト記号表（勤務時間帯）'!$C$6:$K$35,9,FALSE))</f>
        <v/>
      </c>
      <c r="AU59" s="252" t="str">
        <f>IF(AU58="","",VLOOKUP(AU58,'シフト記号表（勤務時間帯）'!$C$6:$K$35,9,FALSE))</f>
        <v/>
      </c>
      <c r="AV59" s="253" t="str">
        <f>IF(AV58="","",VLOOKUP(AV58,'シフト記号表（勤務時間帯）'!$C$6:$K$35,9,FALSE))</f>
        <v/>
      </c>
      <c r="AW59" s="253" t="str">
        <f>IF(AW58="","",VLOOKUP(AW58,'シフト記号表（勤務時間帯）'!$C$6:$K$35,9,FALSE))</f>
        <v/>
      </c>
      <c r="AX59" s="716" t="str">
        <f>IF($BB$3="４週",SUM(S59:AT59),IF($BB$3="暦月",SUM(S59:AW59),""))</f>
        <v/>
      </c>
      <c r="AY59" s="717"/>
      <c r="AZ59" s="718" t="str">
        <f>IF($BB$3="４週",AX59/4,IF($BB$3="暦月",'勤務表（参考様式１_100名まで）'!AX59/('勤務表（参考様式１_100名まで）'!$BB$8/7),""))</f>
        <v/>
      </c>
      <c r="BA59" s="719"/>
      <c r="BB59" s="707"/>
      <c r="BC59" s="708"/>
      <c r="BD59" s="708"/>
      <c r="BE59" s="708"/>
      <c r="BF59" s="709"/>
    </row>
    <row r="60" spans="2:58" ht="20.25" customHeight="1" x14ac:dyDescent="0.15">
      <c r="B60" s="727"/>
      <c r="C60" s="734"/>
      <c r="D60" s="735"/>
      <c r="E60" s="736"/>
      <c r="F60" s="260">
        <f>C58</f>
        <v>0</v>
      </c>
      <c r="G60" s="739"/>
      <c r="H60" s="743"/>
      <c r="I60" s="741"/>
      <c r="J60" s="741"/>
      <c r="K60" s="742"/>
      <c r="L60" s="746"/>
      <c r="M60" s="711"/>
      <c r="N60" s="711"/>
      <c r="O60" s="712"/>
      <c r="P60" s="720" t="s">
        <v>250</v>
      </c>
      <c r="Q60" s="721"/>
      <c r="R60" s="722"/>
      <c r="S60" s="256" t="str">
        <f>IF(S58="","",VLOOKUP(S58,'シフト記号表（勤務時間帯）'!$C$6:$U$35,19,FALSE))</f>
        <v/>
      </c>
      <c r="T60" s="257" t="str">
        <f>IF(T58="","",VLOOKUP(T58,'シフト記号表（勤務時間帯）'!$C$6:$U$35,19,FALSE))</f>
        <v/>
      </c>
      <c r="U60" s="257" t="str">
        <f>IF(U58="","",VLOOKUP(U58,'シフト記号表（勤務時間帯）'!$C$6:$U$35,19,FALSE))</f>
        <v/>
      </c>
      <c r="V60" s="257" t="str">
        <f>IF(V58="","",VLOOKUP(V58,'シフト記号表（勤務時間帯）'!$C$6:$U$35,19,FALSE))</f>
        <v/>
      </c>
      <c r="W60" s="257" t="str">
        <f>IF(W58="","",VLOOKUP(W58,'シフト記号表（勤務時間帯）'!$C$6:$U$35,19,FALSE))</f>
        <v/>
      </c>
      <c r="X60" s="257" t="str">
        <f>IF(X58="","",VLOOKUP(X58,'シフト記号表（勤務時間帯）'!$C$6:$U$35,19,FALSE))</f>
        <v/>
      </c>
      <c r="Y60" s="258" t="str">
        <f>IF(Y58="","",VLOOKUP(Y58,'シフト記号表（勤務時間帯）'!$C$6:$U$35,19,FALSE))</f>
        <v/>
      </c>
      <c r="Z60" s="256" t="str">
        <f>IF(Z58="","",VLOOKUP(Z58,'シフト記号表（勤務時間帯）'!$C$6:$U$35,19,FALSE))</f>
        <v/>
      </c>
      <c r="AA60" s="257" t="str">
        <f>IF(AA58="","",VLOOKUP(AA58,'シフト記号表（勤務時間帯）'!$C$6:$U$35,19,FALSE))</f>
        <v/>
      </c>
      <c r="AB60" s="257" t="str">
        <f>IF(AB58="","",VLOOKUP(AB58,'シフト記号表（勤務時間帯）'!$C$6:$U$35,19,FALSE))</f>
        <v/>
      </c>
      <c r="AC60" s="257" t="str">
        <f>IF(AC58="","",VLOOKUP(AC58,'シフト記号表（勤務時間帯）'!$C$6:$U$35,19,FALSE))</f>
        <v/>
      </c>
      <c r="AD60" s="257" t="str">
        <f>IF(AD58="","",VLOOKUP(AD58,'シフト記号表（勤務時間帯）'!$C$6:$U$35,19,FALSE))</f>
        <v/>
      </c>
      <c r="AE60" s="257" t="str">
        <f>IF(AE58="","",VLOOKUP(AE58,'シフト記号表（勤務時間帯）'!$C$6:$U$35,19,FALSE))</f>
        <v/>
      </c>
      <c r="AF60" s="258" t="str">
        <f>IF(AF58="","",VLOOKUP(AF58,'シフト記号表（勤務時間帯）'!$C$6:$U$35,19,FALSE))</f>
        <v/>
      </c>
      <c r="AG60" s="256" t="str">
        <f>IF(AG58="","",VLOOKUP(AG58,'シフト記号表（勤務時間帯）'!$C$6:$U$35,19,FALSE))</f>
        <v/>
      </c>
      <c r="AH60" s="257" t="str">
        <f>IF(AH58="","",VLOOKUP(AH58,'シフト記号表（勤務時間帯）'!$C$6:$U$35,19,FALSE))</f>
        <v/>
      </c>
      <c r="AI60" s="257" t="str">
        <f>IF(AI58="","",VLOOKUP(AI58,'シフト記号表（勤務時間帯）'!$C$6:$U$35,19,FALSE))</f>
        <v/>
      </c>
      <c r="AJ60" s="257" t="str">
        <f>IF(AJ58="","",VLOOKUP(AJ58,'シフト記号表（勤務時間帯）'!$C$6:$U$35,19,FALSE))</f>
        <v/>
      </c>
      <c r="AK60" s="257" t="str">
        <f>IF(AK58="","",VLOOKUP(AK58,'シフト記号表（勤務時間帯）'!$C$6:$U$35,19,FALSE))</f>
        <v/>
      </c>
      <c r="AL60" s="257" t="str">
        <f>IF(AL58="","",VLOOKUP(AL58,'シフト記号表（勤務時間帯）'!$C$6:$U$35,19,FALSE))</f>
        <v/>
      </c>
      <c r="AM60" s="258" t="str">
        <f>IF(AM58="","",VLOOKUP(AM58,'シフト記号表（勤務時間帯）'!$C$6:$U$35,19,FALSE))</f>
        <v/>
      </c>
      <c r="AN60" s="256" t="str">
        <f>IF(AN58="","",VLOOKUP(AN58,'シフト記号表（勤務時間帯）'!$C$6:$U$35,19,FALSE))</f>
        <v/>
      </c>
      <c r="AO60" s="257" t="str">
        <f>IF(AO58="","",VLOOKUP(AO58,'シフト記号表（勤務時間帯）'!$C$6:$U$35,19,FALSE))</f>
        <v/>
      </c>
      <c r="AP60" s="257" t="str">
        <f>IF(AP58="","",VLOOKUP(AP58,'シフト記号表（勤務時間帯）'!$C$6:$U$35,19,FALSE))</f>
        <v/>
      </c>
      <c r="AQ60" s="257" t="str">
        <f>IF(AQ58="","",VLOOKUP(AQ58,'シフト記号表（勤務時間帯）'!$C$6:$U$35,19,FALSE))</f>
        <v/>
      </c>
      <c r="AR60" s="257" t="str">
        <f>IF(AR58="","",VLOOKUP(AR58,'シフト記号表（勤務時間帯）'!$C$6:$U$35,19,FALSE))</f>
        <v/>
      </c>
      <c r="AS60" s="257" t="str">
        <f>IF(AS58="","",VLOOKUP(AS58,'シフト記号表（勤務時間帯）'!$C$6:$U$35,19,FALSE))</f>
        <v/>
      </c>
      <c r="AT60" s="258" t="str">
        <f>IF(AT58="","",VLOOKUP(AT58,'シフト記号表（勤務時間帯）'!$C$6:$U$35,19,FALSE))</f>
        <v/>
      </c>
      <c r="AU60" s="256" t="str">
        <f>IF(AU58="","",VLOOKUP(AU58,'シフト記号表（勤務時間帯）'!$C$6:$U$35,19,FALSE))</f>
        <v/>
      </c>
      <c r="AV60" s="257" t="str">
        <f>IF(AV58="","",VLOOKUP(AV58,'シフト記号表（勤務時間帯）'!$C$6:$U$35,19,FALSE))</f>
        <v/>
      </c>
      <c r="AW60" s="257" t="str">
        <f>IF(AW58="","",VLOOKUP(AW58,'シフト記号表（勤務時間帯）'!$C$6:$U$35,19,FALSE))</f>
        <v/>
      </c>
      <c r="AX60" s="723" t="str">
        <f>IF($BB$3="４週",SUM(S60:AT60),IF($BB$3="暦月",SUM(S60:AW60),""))</f>
        <v/>
      </c>
      <c r="AY60" s="724"/>
      <c r="AZ60" s="725" t="str">
        <f>IF($BB$3="４週",AX60/4,IF($BB$3="暦月",'勤務表（参考様式１_100名まで）'!AX60/('勤務表（参考様式１_100名まで）'!$BB$8/7),""))</f>
        <v/>
      </c>
      <c r="BA60" s="726"/>
      <c r="BB60" s="710"/>
      <c r="BC60" s="711"/>
      <c r="BD60" s="711"/>
      <c r="BE60" s="711"/>
      <c r="BF60" s="712"/>
    </row>
    <row r="61" spans="2:58" ht="20.25" customHeight="1" x14ac:dyDescent="0.15">
      <c r="B61" s="754">
        <f>B58+1</f>
        <v>14</v>
      </c>
      <c r="C61" s="731"/>
      <c r="D61" s="732"/>
      <c r="E61" s="733"/>
      <c r="F61" s="261"/>
      <c r="G61" s="755"/>
      <c r="H61" s="756"/>
      <c r="I61" s="757"/>
      <c r="J61" s="757"/>
      <c r="K61" s="758"/>
      <c r="L61" s="745"/>
      <c r="M61" s="708"/>
      <c r="N61" s="708"/>
      <c r="O61" s="709"/>
      <c r="P61" s="759" t="s">
        <v>248</v>
      </c>
      <c r="Q61" s="760"/>
      <c r="R61" s="761"/>
      <c r="S61" s="248"/>
      <c r="T61" s="249"/>
      <c r="U61" s="249"/>
      <c r="V61" s="249"/>
      <c r="W61" s="249"/>
      <c r="X61" s="249"/>
      <c r="Y61" s="250"/>
      <c r="Z61" s="248"/>
      <c r="AA61" s="249"/>
      <c r="AB61" s="249"/>
      <c r="AC61" s="249"/>
      <c r="AD61" s="249"/>
      <c r="AE61" s="249"/>
      <c r="AF61" s="250"/>
      <c r="AG61" s="248"/>
      <c r="AH61" s="249"/>
      <c r="AI61" s="249"/>
      <c r="AJ61" s="249"/>
      <c r="AK61" s="249"/>
      <c r="AL61" s="249"/>
      <c r="AM61" s="250"/>
      <c r="AN61" s="248"/>
      <c r="AO61" s="249"/>
      <c r="AP61" s="249"/>
      <c r="AQ61" s="249"/>
      <c r="AR61" s="249"/>
      <c r="AS61" s="249"/>
      <c r="AT61" s="250"/>
      <c r="AU61" s="248"/>
      <c r="AV61" s="249"/>
      <c r="AW61" s="249"/>
      <c r="AX61" s="750"/>
      <c r="AY61" s="751"/>
      <c r="AZ61" s="752"/>
      <c r="BA61" s="753"/>
      <c r="BB61" s="707"/>
      <c r="BC61" s="708"/>
      <c r="BD61" s="708"/>
      <c r="BE61" s="708"/>
      <c r="BF61" s="709"/>
    </row>
    <row r="62" spans="2:58" ht="20.25" customHeight="1" x14ac:dyDescent="0.15">
      <c r="B62" s="727"/>
      <c r="C62" s="731"/>
      <c r="D62" s="732"/>
      <c r="E62" s="733"/>
      <c r="F62" s="251"/>
      <c r="G62" s="738"/>
      <c r="H62" s="743"/>
      <c r="I62" s="741"/>
      <c r="J62" s="741"/>
      <c r="K62" s="742"/>
      <c r="L62" s="745"/>
      <c r="M62" s="708"/>
      <c r="N62" s="708"/>
      <c r="O62" s="709"/>
      <c r="P62" s="713" t="s">
        <v>249</v>
      </c>
      <c r="Q62" s="714"/>
      <c r="R62" s="715"/>
      <c r="S62" s="252" t="str">
        <f>IF(S61="","",VLOOKUP(S61,'シフト記号表（勤務時間帯）'!$C$6:$K$35,9,FALSE))</f>
        <v/>
      </c>
      <c r="T62" s="253" t="str">
        <f>IF(T61="","",VLOOKUP(T61,'シフト記号表（勤務時間帯）'!$C$6:$K$35,9,FALSE))</f>
        <v/>
      </c>
      <c r="U62" s="253" t="str">
        <f>IF(U61="","",VLOOKUP(U61,'シフト記号表（勤務時間帯）'!$C$6:$K$35,9,FALSE))</f>
        <v/>
      </c>
      <c r="V62" s="253" t="str">
        <f>IF(V61="","",VLOOKUP(V61,'シフト記号表（勤務時間帯）'!$C$6:$K$35,9,FALSE))</f>
        <v/>
      </c>
      <c r="W62" s="253" t="str">
        <f>IF(W61="","",VLOOKUP(W61,'シフト記号表（勤務時間帯）'!$C$6:$K$35,9,FALSE))</f>
        <v/>
      </c>
      <c r="X62" s="253" t="str">
        <f>IF(X61="","",VLOOKUP(X61,'シフト記号表（勤務時間帯）'!$C$6:$K$35,9,FALSE))</f>
        <v/>
      </c>
      <c r="Y62" s="254" t="str">
        <f>IF(Y61="","",VLOOKUP(Y61,'シフト記号表（勤務時間帯）'!$C$6:$K$35,9,FALSE))</f>
        <v/>
      </c>
      <c r="Z62" s="252" t="str">
        <f>IF(Z61="","",VLOOKUP(Z61,'シフト記号表（勤務時間帯）'!$C$6:$K$35,9,FALSE))</f>
        <v/>
      </c>
      <c r="AA62" s="253" t="str">
        <f>IF(AA61="","",VLOOKUP(AA61,'シフト記号表（勤務時間帯）'!$C$6:$K$35,9,FALSE))</f>
        <v/>
      </c>
      <c r="AB62" s="253" t="str">
        <f>IF(AB61="","",VLOOKUP(AB61,'シフト記号表（勤務時間帯）'!$C$6:$K$35,9,FALSE))</f>
        <v/>
      </c>
      <c r="AC62" s="253" t="str">
        <f>IF(AC61="","",VLOOKUP(AC61,'シフト記号表（勤務時間帯）'!$C$6:$K$35,9,FALSE))</f>
        <v/>
      </c>
      <c r="AD62" s="253" t="str">
        <f>IF(AD61="","",VLOOKUP(AD61,'シフト記号表（勤務時間帯）'!$C$6:$K$35,9,FALSE))</f>
        <v/>
      </c>
      <c r="AE62" s="253" t="str">
        <f>IF(AE61="","",VLOOKUP(AE61,'シフト記号表（勤務時間帯）'!$C$6:$K$35,9,FALSE))</f>
        <v/>
      </c>
      <c r="AF62" s="254" t="str">
        <f>IF(AF61="","",VLOOKUP(AF61,'シフト記号表（勤務時間帯）'!$C$6:$K$35,9,FALSE))</f>
        <v/>
      </c>
      <c r="AG62" s="252" t="str">
        <f>IF(AG61="","",VLOOKUP(AG61,'シフト記号表（勤務時間帯）'!$C$6:$K$35,9,FALSE))</f>
        <v/>
      </c>
      <c r="AH62" s="253" t="str">
        <f>IF(AH61="","",VLOOKUP(AH61,'シフト記号表（勤務時間帯）'!$C$6:$K$35,9,FALSE))</f>
        <v/>
      </c>
      <c r="AI62" s="253" t="str">
        <f>IF(AI61="","",VLOOKUP(AI61,'シフト記号表（勤務時間帯）'!$C$6:$K$35,9,FALSE))</f>
        <v/>
      </c>
      <c r="AJ62" s="253" t="str">
        <f>IF(AJ61="","",VLOOKUP(AJ61,'シフト記号表（勤務時間帯）'!$C$6:$K$35,9,FALSE))</f>
        <v/>
      </c>
      <c r="AK62" s="253" t="str">
        <f>IF(AK61="","",VLOOKUP(AK61,'シフト記号表（勤務時間帯）'!$C$6:$K$35,9,FALSE))</f>
        <v/>
      </c>
      <c r="AL62" s="253" t="str">
        <f>IF(AL61="","",VLOOKUP(AL61,'シフト記号表（勤務時間帯）'!$C$6:$K$35,9,FALSE))</f>
        <v/>
      </c>
      <c r="AM62" s="254" t="str">
        <f>IF(AM61="","",VLOOKUP(AM61,'シフト記号表（勤務時間帯）'!$C$6:$K$35,9,FALSE))</f>
        <v/>
      </c>
      <c r="AN62" s="252" t="str">
        <f>IF(AN61="","",VLOOKUP(AN61,'シフト記号表（勤務時間帯）'!$C$6:$K$35,9,FALSE))</f>
        <v/>
      </c>
      <c r="AO62" s="253" t="str">
        <f>IF(AO61="","",VLOOKUP(AO61,'シフト記号表（勤務時間帯）'!$C$6:$K$35,9,FALSE))</f>
        <v/>
      </c>
      <c r="AP62" s="253" t="str">
        <f>IF(AP61="","",VLOOKUP(AP61,'シフト記号表（勤務時間帯）'!$C$6:$K$35,9,FALSE))</f>
        <v/>
      </c>
      <c r="AQ62" s="253" t="str">
        <f>IF(AQ61="","",VLOOKUP(AQ61,'シフト記号表（勤務時間帯）'!$C$6:$K$35,9,FALSE))</f>
        <v/>
      </c>
      <c r="AR62" s="253" t="str">
        <f>IF(AR61="","",VLOOKUP(AR61,'シフト記号表（勤務時間帯）'!$C$6:$K$35,9,FALSE))</f>
        <v/>
      </c>
      <c r="AS62" s="253" t="str">
        <f>IF(AS61="","",VLOOKUP(AS61,'シフト記号表（勤務時間帯）'!$C$6:$K$35,9,FALSE))</f>
        <v/>
      </c>
      <c r="AT62" s="254" t="str">
        <f>IF(AT61="","",VLOOKUP(AT61,'シフト記号表（勤務時間帯）'!$C$6:$K$35,9,FALSE))</f>
        <v/>
      </c>
      <c r="AU62" s="252" t="str">
        <f>IF(AU61="","",VLOOKUP(AU61,'シフト記号表（勤務時間帯）'!$C$6:$K$35,9,FALSE))</f>
        <v/>
      </c>
      <c r="AV62" s="253" t="str">
        <f>IF(AV61="","",VLOOKUP(AV61,'シフト記号表（勤務時間帯）'!$C$6:$K$35,9,FALSE))</f>
        <v/>
      </c>
      <c r="AW62" s="253" t="str">
        <f>IF(AW61="","",VLOOKUP(AW61,'シフト記号表（勤務時間帯）'!$C$6:$K$35,9,FALSE))</f>
        <v/>
      </c>
      <c r="AX62" s="716" t="str">
        <f>IF($BB$3="４週",SUM(S62:AT62),IF($BB$3="暦月",SUM(S62:AW62),""))</f>
        <v/>
      </c>
      <c r="AY62" s="717"/>
      <c r="AZ62" s="718" t="str">
        <f>IF($BB$3="４週",AX62/4,IF($BB$3="暦月",'勤務表（参考様式１_100名まで）'!AX62/('勤務表（参考様式１_100名まで）'!$BB$8/7),""))</f>
        <v/>
      </c>
      <c r="BA62" s="719"/>
      <c r="BB62" s="707"/>
      <c r="BC62" s="708"/>
      <c r="BD62" s="708"/>
      <c r="BE62" s="708"/>
      <c r="BF62" s="709"/>
    </row>
    <row r="63" spans="2:58" ht="20.25" customHeight="1" x14ac:dyDescent="0.15">
      <c r="B63" s="727"/>
      <c r="C63" s="734"/>
      <c r="D63" s="735"/>
      <c r="E63" s="736"/>
      <c r="F63" s="260">
        <f>C61</f>
        <v>0</v>
      </c>
      <c r="G63" s="739"/>
      <c r="H63" s="743"/>
      <c r="I63" s="741"/>
      <c r="J63" s="741"/>
      <c r="K63" s="742"/>
      <c r="L63" s="746"/>
      <c r="M63" s="711"/>
      <c r="N63" s="711"/>
      <c r="O63" s="712"/>
      <c r="P63" s="720" t="s">
        <v>250</v>
      </c>
      <c r="Q63" s="721"/>
      <c r="R63" s="722"/>
      <c r="S63" s="256" t="str">
        <f>IF(S61="","",VLOOKUP(S61,'シフト記号表（勤務時間帯）'!$C$6:$U$35,19,FALSE))</f>
        <v/>
      </c>
      <c r="T63" s="257" t="str">
        <f>IF(T61="","",VLOOKUP(T61,'シフト記号表（勤務時間帯）'!$C$6:$U$35,19,FALSE))</f>
        <v/>
      </c>
      <c r="U63" s="257" t="str">
        <f>IF(U61="","",VLOOKUP(U61,'シフト記号表（勤務時間帯）'!$C$6:$U$35,19,FALSE))</f>
        <v/>
      </c>
      <c r="V63" s="257" t="str">
        <f>IF(V61="","",VLOOKUP(V61,'シフト記号表（勤務時間帯）'!$C$6:$U$35,19,FALSE))</f>
        <v/>
      </c>
      <c r="W63" s="257" t="str">
        <f>IF(W61="","",VLOOKUP(W61,'シフト記号表（勤務時間帯）'!$C$6:$U$35,19,FALSE))</f>
        <v/>
      </c>
      <c r="X63" s="257" t="str">
        <f>IF(X61="","",VLOOKUP(X61,'シフト記号表（勤務時間帯）'!$C$6:$U$35,19,FALSE))</f>
        <v/>
      </c>
      <c r="Y63" s="258" t="str">
        <f>IF(Y61="","",VLOOKUP(Y61,'シフト記号表（勤務時間帯）'!$C$6:$U$35,19,FALSE))</f>
        <v/>
      </c>
      <c r="Z63" s="256" t="str">
        <f>IF(Z61="","",VLOOKUP(Z61,'シフト記号表（勤務時間帯）'!$C$6:$U$35,19,FALSE))</f>
        <v/>
      </c>
      <c r="AA63" s="257" t="str">
        <f>IF(AA61="","",VLOOKUP(AA61,'シフト記号表（勤務時間帯）'!$C$6:$U$35,19,FALSE))</f>
        <v/>
      </c>
      <c r="AB63" s="257" t="str">
        <f>IF(AB61="","",VLOOKUP(AB61,'シフト記号表（勤務時間帯）'!$C$6:$U$35,19,FALSE))</f>
        <v/>
      </c>
      <c r="AC63" s="257" t="str">
        <f>IF(AC61="","",VLOOKUP(AC61,'シフト記号表（勤務時間帯）'!$C$6:$U$35,19,FALSE))</f>
        <v/>
      </c>
      <c r="AD63" s="257" t="str">
        <f>IF(AD61="","",VLOOKUP(AD61,'シフト記号表（勤務時間帯）'!$C$6:$U$35,19,FALSE))</f>
        <v/>
      </c>
      <c r="AE63" s="257" t="str">
        <f>IF(AE61="","",VLOOKUP(AE61,'シフト記号表（勤務時間帯）'!$C$6:$U$35,19,FALSE))</f>
        <v/>
      </c>
      <c r="AF63" s="258" t="str">
        <f>IF(AF61="","",VLOOKUP(AF61,'シフト記号表（勤務時間帯）'!$C$6:$U$35,19,FALSE))</f>
        <v/>
      </c>
      <c r="AG63" s="256" t="str">
        <f>IF(AG61="","",VLOOKUP(AG61,'シフト記号表（勤務時間帯）'!$C$6:$U$35,19,FALSE))</f>
        <v/>
      </c>
      <c r="AH63" s="257" t="str">
        <f>IF(AH61="","",VLOOKUP(AH61,'シフト記号表（勤務時間帯）'!$C$6:$U$35,19,FALSE))</f>
        <v/>
      </c>
      <c r="AI63" s="257" t="str">
        <f>IF(AI61="","",VLOOKUP(AI61,'シフト記号表（勤務時間帯）'!$C$6:$U$35,19,FALSE))</f>
        <v/>
      </c>
      <c r="AJ63" s="257" t="str">
        <f>IF(AJ61="","",VLOOKUP(AJ61,'シフト記号表（勤務時間帯）'!$C$6:$U$35,19,FALSE))</f>
        <v/>
      </c>
      <c r="AK63" s="257" t="str">
        <f>IF(AK61="","",VLOOKUP(AK61,'シフト記号表（勤務時間帯）'!$C$6:$U$35,19,FALSE))</f>
        <v/>
      </c>
      <c r="AL63" s="257" t="str">
        <f>IF(AL61="","",VLOOKUP(AL61,'シフト記号表（勤務時間帯）'!$C$6:$U$35,19,FALSE))</f>
        <v/>
      </c>
      <c r="AM63" s="258" t="str">
        <f>IF(AM61="","",VLOOKUP(AM61,'シフト記号表（勤務時間帯）'!$C$6:$U$35,19,FALSE))</f>
        <v/>
      </c>
      <c r="AN63" s="256" t="str">
        <f>IF(AN61="","",VLOOKUP(AN61,'シフト記号表（勤務時間帯）'!$C$6:$U$35,19,FALSE))</f>
        <v/>
      </c>
      <c r="AO63" s="257" t="str">
        <f>IF(AO61="","",VLOOKUP(AO61,'シフト記号表（勤務時間帯）'!$C$6:$U$35,19,FALSE))</f>
        <v/>
      </c>
      <c r="AP63" s="257" t="str">
        <f>IF(AP61="","",VLOOKUP(AP61,'シフト記号表（勤務時間帯）'!$C$6:$U$35,19,FALSE))</f>
        <v/>
      </c>
      <c r="AQ63" s="257" t="str">
        <f>IF(AQ61="","",VLOOKUP(AQ61,'シフト記号表（勤務時間帯）'!$C$6:$U$35,19,FALSE))</f>
        <v/>
      </c>
      <c r="AR63" s="257" t="str">
        <f>IF(AR61="","",VLOOKUP(AR61,'シフト記号表（勤務時間帯）'!$C$6:$U$35,19,FALSE))</f>
        <v/>
      </c>
      <c r="AS63" s="257" t="str">
        <f>IF(AS61="","",VLOOKUP(AS61,'シフト記号表（勤務時間帯）'!$C$6:$U$35,19,FALSE))</f>
        <v/>
      </c>
      <c r="AT63" s="258" t="str">
        <f>IF(AT61="","",VLOOKUP(AT61,'シフト記号表（勤務時間帯）'!$C$6:$U$35,19,FALSE))</f>
        <v/>
      </c>
      <c r="AU63" s="256" t="str">
        <f>IF(AU61="","",VLOOKUP(AU61,'シフト記号表（勤務時間帯）'!$C$6:$U$35,19,FALSE))</f>
        <v/>
      </c>
      <c r="AV63" s="257" t="str">
        <f>IF(AV61="","",VLOOKUP(AV61,'シフト記号表（勤務時間帯）'!$C$6:$U$35,19,FALSE))</f>
        <v/>
      </c>
      <c r="AW63" s="257" t="str">
        <f>IF(AW61="","",VLOOKUP(AW61,'シフト記号表（勤務時間帯）'!$C$6:$U$35,19,FALSE))</f>
        <v/>
      </c>
      <c r="AX63" s="723" t="str">
        <f>IF($BB$3="４週",SUM(S63:AT63),IF($BB$3="暦月",SUM(S63:AW63),""))</f>
        <v/>
      </c>
      <c r="AY63" s="724"/>
      <c r="AZ63" s="725" t="str">
        <f>IF($BB$3="４週",AX63/4,IF($BB$3="暦月",'勤務表（参考様式１_100名まで）'!AX63/('勤務表（参考様式１_100名まで）'!$BB$8/7),""))</f>
        <v/>
      </c>
      <c r="BA63" s="726"/>
      <c r="BB63" s="710"/>
      <c r="BC63" s="711"/>
      <c r="BD63" s="711"/>
      <c r="BE63" s="711"/>
      <c r="BF63" s="712"/>
    </row>
    <row r="64" spans="2:58" ht="20.25" customHeight="1" x14ac:dyDescent="0.15">
      <c r="B64" s="727">
        <f>B61+1</f>
        <v>15</v>
      </c>
      <c r="C64" s="728"/>
      <c r="D64" s="729"/>
      <c r="E64" s="730"/>
      <c r="F64" s="259"/>
      <c r="G64" s="737"/>
      <c r="H64" s="740"/>
      <c r="I64" s="741"/>
      <c r="J64" s="741"/>
      <c r="K64" s="742"/>
      <c r="L64" s="744"/>
      <c r="M64" s="705"/>
      <c r="N64" s="705"/>
      <c r="O64" s="706"/>
      <c r="P64" s="747" t="s">
        <v>248</v>
      </c>
      <c r="Q64" s="748"/>
      <c r="R64" s="74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49"/>
      <c r="AX64" s="700"/>
      <c r="AY64" s="701"/>
      <c r="AZ64" s="702"/>
      <c r="BA64" s="703"/>
      <c r="BB64" s="704"/>
      <c r="BC64" s="705"/>
      <c r="BD64" s="705"/>
      <c r="BE64" s="705"/>
      <c r="BF64" s="706"/>
    </row>
    <row r="65" spans="2:58" ht="20.25" customHeight="1" x14ac:dyDescent="0.15">
      <c r="B65" s="727"/>
      <c r="C65" s="731"/>
      <c r="D65" s="732"/>
      <c r="E65" s="733"/>
      <c r="F65" s="251"/>
      <c r="G65" s="738"/>
      <c r="H65" s="743"/>
      <c r="I65" s="741"/>
      <c r="J65" s="741"/>
      <c r="K65" s="742"/>
      <c r="L65" s="745"/>
      <c r="M65" s="708"/>
      <c r="N65" s="708"/>
      <c r="O65" s="709"/>
      <c r="P65" s="713" t="s">
        <v>249</v>
      </c>
      <c r="Q65" s="714"/>
      <c r="R65" s="715"/>
      <c r="S65" s="252" t="str">
        <f>IF(S64="","",VLOOKUP(S64,'シフト記号表（勤務時間帯）'!$C$6:$K$35,9,FALSE))</f>
        <v/>
      </c>
      <c r="T65" s="253" t="str">
        <f>IF(T64="","",VLOOKUP(T64,'シフト記号表（勤務時間帯）'!$C$6:$K$35,9,FALSE))</f>
        <v/>
      </c>
      <c r="U65" s="253" t="str">
        <f>IF(U64="","",VLOOKUP(U64,'シフト記号表（勤務時間帯）'!$C$6:$K$35,9,FALSE))</f>
        <v/>
      </c>
      <c r="V65" s="253" t="str">
        <f>IF(V64="","",VLOOKUP(V64,'シフト記号表（勤務時間帯）'!$C$6:$K$35,9,FALSE))</f>
        <v/>
      </c>
      <c r="W65" s="253" t="str">
        <f>IF(W64="","",VLOOKUP(W64,'シフト記号表（勤務時間帯）'!$C$6:$K$35,9,FALSE))</f>
        <v/>
      </c>
      <c r="X65" s="253" t="str">
        <f>IF(X64="","",VLOOKUP(X64,'シフト記号表（勤務時間帯）'!$C$6:$K$35,9,FALSE))</f>
        <v/>
      </c>
      <c r="Y65" s="254" t="str">
        <f>IF(Y64="","",VLOOKUP(Y64,'シフト記号表（勤務時間帯）'!$C$6:$K$35,9,FALSE))</f>
        <v/>
      </c>
      <c r="Z65" s="252" t="str">
        <f>IF(Z64="","",VLOOKUP(Z64,'シフト記号表（勤務時間帯）'!$C$6:$K$35,9,FALSE))</f>
        <v/>
      </c>
      <c r="AA65" s="253" t="str">
        <f>IF(AA64="","",VLOOKUP(AA64,'シフト記号表（勤務時間帯）'!$C$6:$K$35,9,FALSE))</f>
        <v/>
      </c>
      <c r="AB65" s="253" t="str">
        <f>IF(AB64="","",VLOOKUP(AB64,'シフト記号表（勤務時間帯）'!$C$6:$K$35,9,FALSE))</f>
        <v/>
      </c>
      <c r="AC65" s="253" t="str">
        <f>IF(AC64="","",VLOOKUP(AC64,'シフト記号表（勤務時間帯）'!$C$6:$K$35,9,FALSE))</f>
        <v/>
      </c>
      <c r="AD65" s="253" t="str">
        <f>IF(AD64="","",VLOOKUP(AD64,'シフト記号表（勤務時間帯）'!$C$6:$K$35,9,FALSE))</f>
        <v/>
      </c>
      <c r="AE65" s="253" t="str">
        <f>IF(AE64="","",VLOOKUP(AE64,'シフト記号表（勤務時間帯）'!$C$6:$K$35,9,FALSE))</f>
        <v/>
      </c>
      <c r="AF65" s="254" t="str">
        <f>IF(AF64="","",VLOOKUP(AF64,'シフト記号表（勤務時間帯）'!$C$6:$K$35,9,FALSE))</f>
        <v/>
      </c>
      <c r="AG65" s="252" t="str">
        <f>IF(AG64="","",VLOOKUP(AG64,'シフト記号表（勤務時間帯）'!$C$6:$K$35,9,FALSE))</f>
        <v/>
      </c>
      <c r="AH65" s="253" t="str">
        <f>IF(AH64="","",VLOOKUP(AH64,'シフト記号表（勤務時間帯）'!$C$6:$K$35,9,FALSE))</f>
        <v/>
      </c>
      <c r="AI65" s="253" t="str">
        <f>IF(AI64="","",VLOOKUP(AI64,'シフト記号表（勤務時間帯）'!$C$6:$K$35,9,FALSE))</f>
        <v/>
      </c>
      <c r="AJ65" s="253" t="str">
        <f>IF(AJ64="","",VLOOKUP(AJ64,'シフト記号表（勤務時間帯）'!$C$6:$K$35,9,FALSE))</f>
        <v/>
      </c>
      <c r="AK65" s="253" t="str">
        <f>IF(AK64="","",VLOOKUP(AK64,'シフト記号表（勤務時間帯）'!$C$6:$K$35,9,FALSE))</f>
        <v/>
      </c>
      <c r="AL65" s="253" t="str">
        <f>IF(AL64="","",VLOOKUP(AL64,'シフト記号表（勤務時間帯）'!$C$6:$K$35,9,FALSE))</f>
        <v/>
      </c>
      <c r="AM65" s="254" t="str">
        <f>IF(AM64="","",VLOOKUP(AM64,'シフト記号表（勤務時間帯）'!$C$6:$K$35,9,FALSE))</f>
        <v/>
      </c>
      <c r="AN65" s="252" t="str">
        <f>IF(AN64="","",VLOOKUP(AN64,'シフト記号表（勤務時間帯）'!$C$6:$K$35,9,FALSE))</f>
        <v/>
      </c>
      <c r="AO65" s="253" t="str">
        <f>IF(AO64="","",VLOOKUP(AO64,'シフト記号表（勤務時間帯）'!$C$6:$K$35,9,FALSE))</f>
        <v/>
      </c>
      <c r="AP65" s="253" t="str">
        <f>IF(AP64="","",VLOOKUP(AP64,'シフト記号表（勤務時間帯）'!$C$6:$K$35,9,FALSE))</f>
        <v/>
      </c>
      <c r="AQ65" s="253" t="str">
        <f>IF(AQ64="","",VLOOKUP(AQ64,'シフト記号表（勤務時間帯）'!$C$6:$K$35,9,FALSE))</f>
        <v/>
      </c>
      <c r="AR65" s="253" t="str">
        <f>IF(AR64="","",VLOOKUP(AR64,'シフト記号表（勤務時間帯）'!$C$6:$K$35,9,FALSE))</f>
        <v/>
      </c>
      <c r="AS65" s="253" t="str">
        <f>IF(AS64="","",VLOOKUP(AS64,'シフト記号表（勤務時間帯）'!$C$6:$K$35,9,FALSE))</f>
        <v/>
      </c>
      <c r="AT65" s="254" t="str">
        <f>IF(AT64="","",VLOOKUP(AT64,'シフト記号表（勤務時間帯）'!$C$6:$K$35,9,FALSE))</f>
        <v/>
      </c>
      <c r="AU65" s="252" t="str">
        <f>IF(AU64="","",VLOOKUP(AU64,'シフト記号表（勤務時間帯）'!$C$6:$K$35,9,FALSE))</f>
        <v/>
      </c>
      <c r="AV65" s="253" t="str">
        <f>IF(AV64="","",VLOOKUP(AV64,'シフト記号表（勤務時間帯）'!$C$6:$K$35,9,FALSE))</f>
        <v/>
      </c>
      <c r="AW65" s="253" t="str">
        <f>IF(AW64="","",VLOOKUP(AW64,'シフト記号表（勤務時間帯）'!$C$6:$K$35,9,FALSE))</f>
        <v/>
      </c>
      <c r="AX65" s="716" t="str">
        <f>IF($BB$3="４週",SUM(S65:AT65),IF($BB$3="暦月",SUM(S65:AW65),""))</f>
        <v/>
      </c>
      <c r="AY65" s="717"/>
      <c r="AZ65" s="718" t="str">
        <f>IF($BB$3="４週",AX65/4,IF($BB$3="暦月",'勤務表（参考様式１_100名まで）'!AX65/('勤務表（参考様式１_100名まで）'!$BB$8/7),""))</f>
        <v/>
      </c>
      <c r="BA65" s="719"/>
      <c r="BB65" s="707"/>
      <c r="BC65" s="708"/>
      <c r="BD65" s="708"/>
      <c r="BE65" s="708"/>
      <c r="BF65" s="709"/>
    </row>
    <row r="66" spans="2:58" ht="20.25" customHeight="1" x14ac:dyDescent="0.15">
      <c r="B66" s="727"/>
      <c r="C66" s="734"/>
      <c r="D66" s="735"/>
      <c r="E66" s="736"/>
      <c r="F66" s="260">
        <f>C64</f>
        <v>0</v>
      </c>
      <c r="G66" s="739"/>
      <c r="H66" s="743"/>
      <c r="I66" s="741"/>
      <c r="J66" s="741"/>
      <c r="K66" s="742"/>
      <c r="L66" s="746"/>
      <c r="M66" s="711"/>
      <c r="N66" s="711"/>
      <c r="O66" s="712"/>
      <c r="P66" s="720" t="s">
        <v>250</v>
      </c>
      <c r="Q66" s="721"/>
      <c r="R66" s="722"/>
      <c r="S66" s="256" t="str">
        <f>IF(S64="","",VLOOKUP(S64,'シフト記号表（勤務時間帯）'!$C$6:$U$35,19,FALSE))</f>
        <v/>
      </c>
      <c r="T66" s="257" t="str">
        <f>IF(T64="","",VLOOKUP(T64,'シフト記号表（勤務時間帯）'!$C$6:$U$35,19,FALSE))</f>
        <v/>
      </c>
      <c r="U66" s="257" t="str">
        <f>IF(U64="","",VLOOKUP(U64,'シフト記号表（勤務時間帯）'!$C$6:$U$35,19,FALSE))</f>
        <v/>
      </c>
      <c r="V66" s="257" t="str">
        <f>IF(V64="","",VLOOKUP(V64,'シフト記号表（勤務時間帯）'!$C$6:$U$35,19,FALSE))</f>
        <v/>
      </c>
      <c r="W66" s="257" t="str">
        <f>IF(W64="","",VLOOKUP(W64,'シフト記号表（勤務時間帯）'!$C$6:$U$35,19,FALSE))</f>
        <v/>
      </c>
      <c r="X66" s="257" t="str">
        <f>IF(X64="","",VLOOKUP(X64,'シフト記号表（勤務時間帯）'!$C$6:$U$35,19,FALSE))</f>
        <v/>
      </c>
      <c r="Y66" s="258" t="str">
        <f>IF(Y64="","",VLOOKUP(Y64,'シフト記号表（勤務時間帯）'!$C$6:$U$35,19,FALSE))</f>
        <v/>
      </c>
      <c r="Z66" s="256" t="str">
        <f>IF(Z64="","",VLOOKUP(Z64,'シフト記号表（勤務時間帯）'!$C$6:$U$35,19,FALSE))</f>
        <v/>
      </c>
      <c r="AA66" s="257" t="str">
        <f>IF(AA64="","",VLOOKUP(AA64,'シフト記号表（勤務時間帯）'!$C$6:$U$35,19,FALSE))</f>
        <v/>
      </c>
      <c r="AB66" s="257" t="str">
        <f>IF(AB64="","",VLOOKUP(AB64,'シフト記号表（勤務時間帯）'!$C$6:$U$35,19,FALSE))</f>
        <v/>
      </c>
      <c r="AC66" s="257" t="str">
        <f>IF(AC64="","",VLOOKUP(AC64,'シフト記号表（勤務時間帯）'!$C$6:$U$35,19,FALSE))</f>
        <v/>
      </c>
      <c r="AD66" s="257" t="str">
        <f>IF(AD64="","",VLOOKUP(AD64,'シフト記号表（勤務時間帯）'!$C$6:$U$35,19,FALSE))</f>
        <v/>
      </c>
      <c r="AE66" s="257" t="str">
        <f>IF(AE64="","",VLOOKUP(AE64,'シフト記号表（勤務時間帯）'!$C$6:$U$35,19,FALSE))</f>
        <v/>
      </c>
      <c r="AF66" s="258" t="str">
        <f>IF(AF64="","",VLOOKUP(AF64,'シフト記号表（勤務時間帯）'!$C$6:$U$35,19,FALSE))</f>
        <v/>
      </c>
      <c r="AG66" s="256" t="str">
        <f>IF(AG64="","",VLOOKUP(AG64,'シフト記号表（勤務時間帯）'!$C$6:$U$35,19,FALSE))</f>
        <v/>
      </c>
      <c r="AH66" s="257" t="str">
        <f>IF(AH64="","",VLOOKUP(AH64,'シフト記号表（勤務時間帯）'!$C$6:$U$35,19,FALSE))</f>
        <v/>
      </c>
      <c r="AI66" s="257" t="str">
        <f>IF(AI64="","",VLOOKUP(AI64,'シフト記号表（勤務時間帯）'!$C$6:$U$35,19,FALSE))</f>
        <v/>
      </c>
      <c r="AJ66" s="257" t="str">
        <f>IF(AJ64="","",VLOOKUP(AJ64,'シフト記号表（勤務時間帯）'!$C$6:$U$35,19,FALSE))</f>
        <v/>
      </c>
      <c r="AK66" s="257" t="str">
        <f>IF(AK64="","",VLOOKUP(AK64,'シフト記号表（勤務時間帯）'!$C$6:$U$35,19,FALSE))</f>
        <v/>
      </c>
      <c r="AL66" s="257" t="str">
        <f>IF(AL64="","",VLOOKUP(AL64,'シフト記号表（勤務時間帯）'!$C$6:$U$35,19,FALSE))</f>
        <v/>
      </c>
      <c r="AM66" s="258" t="str">
        <f>IF(AM64="","",VLOOKUP(AM64,'シフト記号表（勤務時間帯）'!$C$6:$U$35,19,FALSE))</f>
        <v/>
      </c>
      <c r="AN66" s="256" t="str">
        <f>IF(AN64="","",VLOOKUP(AN64,'シフト記号表（勤務時間帯）'!$C$6:$U$35,19,FALSE))</f>
        <v/>
      </c>
      <c r="AO66" s="257" t="str">
        <f>IF(AO64="","",VLOOKUP(AO64,'シフト記号表（勤務時間帯）'!$C$6:$U$35,19,FALSE))</f>
        <v/>
      </c>
      <c r="AP66" s="257" t="str">
        <f>IF(AP64="","",VLOOKUP(AP64,'シフト記号表（勤務時間帯）'!$C$6:$U$35,19,FALSE))</f>
        <v/>
      </c>
      <c r="AQ66" s="257" t="str">
        <f>IF(AQ64="","",VLOOKUP(AQ64,'シフト記号表（勤務時間帯）'!$C$6:$U$35,19,FALSE))</f>
        <v/>
      </c>
      <c r="AR66" s="257" t="str">
        <f>IF(AR64="","",VLOOKUP(AR64,'シフト記号表（勤務時間帯）'!$C$6:$U$35,19,FALSE))</f>
        <v/>
      </c>
      <c r="AS66" s="257" t="str">
        <f>IF(AS64="","",VLOOKUP(AS64,'シフト記号表（勤務時間帯）'!$C$6:$U$35,19,FALSE))</f>
        <v/>
      </c>
      <c r="AT66" s="258" t="str">
        <f>IF(AT64="","",VLOOKUP(AT64,'シフト記号表（勤務時間帯）'!$C$6:$U$35,19,FALSE))</f>
        <v/>
      </c>
      <c r="AU66" s="256" t="str">
        <f>IF(AU64="","",VLOOKUP(AU64,'シフト記号表（勤務時間帯）'!$C$6:$U$35,19,FALSE))</f>
        <v/>
      </c>
      <c r="AV66" s="257" t="str">
        <f>IF(AV64="","",VLOOKUP(AV64,'シフト記号表（勤務時間帯）'!$C$6:$U$35,19,FALSE))</f>
        <v/>
      </c>
      <c r="AW66" s="257" t="str">
        <f>IF(AW64="","",VLOOKUP(AW64,'シフト記号表（勤務時間帯）'!$C$6:$U$35,19,FALSE))</f>
        <v/>
      </c>
      <c r="AX66" s="723" t="str">
        <f>IF($BB$3="４週",SUM(S66:AT66),IF($BB$3="暦月",SUM(S66:AW66),""))</f>
        <v/>
      </c>
      <c r="AY66" s="724"/>
      <c r="AZ66" s="725" t="str">
        <f>IF($BB$3="４週",AX66/4,IF($BB$3="暦月",'勤務表（参考様式１_100名まで）'!AX66/('勤務表（参考様式１_100名まで）'!$BB$8/7),""))</f>
        <v/>
      </c>
      <c r="BA66" s="726"/>
      <c r="BB66" s="710"/>
      <c r="BC66" s="711"/>
      <c r="BD66" s="711"/>
      <c r="BE66" s="711"/>
      <c r="BF66" s="712"/>
    </row>
    <row r="67" spans="2:58" ht="20.25" customHeight="1" x14ac:dyDescent="0.15">
      <c r="B67" s="727">
        <f>B64+1</f>
        <v>16</v>
      </c>
      <c r="C67" s="728"/>
      <c r="D67" s="729"/>
      <c r="E67" s="730"/>
      <c r="F67" s="259"/>
      <c r="G67" s="737"/>
      <c r="H67" s="740"/>
      <c r="I67" s="741"/>
      <c r="J67" s="741"/>
      <c r="K67" s="742"/>
      <c r="L67" s="744"/>
      <c r="M67" s="705"/>
      <c r="N67" s="705"/>
      <c r="O67" s="706"/>
      <c r="P67" s="747" t="s">
        <v>248</v>
      </c>
      <c r="Q67" s="748"/>
      <c r="R67" s="749"/>
      <c r="S67" s="248"/>
      <c r="T67" s="249"/>
      <c r="U67" s="249"/>
      <c r="V67" s="249"/>
      <c r="W67" s="249"/>
      <c r="X67" s="249"/>
      <c r="Y67" s="250"/>
      <c r="Z67" s="248"/>
      <c r="AA67" s="249"/>
      <c r="AB67" s="249"/>
      <c r="AC67" s="249"/>
      <c r="AD67" s="249"/>
      <c r="AE67" s="249"/>
      <c r="AF67" s="250"/>
      <c r="AG67" s="248"/>
      <c r="AH67" s="249"/>
      <c r="AI67" s="249"/>
      <c r="AJ67" s="249"/>
      <c r="AK67" s="249"/>
      <c r="AL67" s="249"/>
      <c r="AM67" s="250"/>
      <c r="AN67" s="248"/>
      <c r="AO67" s="249"/>
      <c r="AP67" s="249"/>
      <c r="AQ67" s="249"/>
      <c r="AR67" s="249"/>
      <c r="AS67" s="249"/>
      <c r="AT67" s="250"/>
      <c r="AU67" s="248"/>
      <c r="AV67" s="249"/>
      <c r="AW67" s="249"/>
      <c r="AX67" s="700"/>
      <c r="AY67" s="701"/>
      <c r="AZ67" s="702"/>
      <c r="BA67" s="703"/>
      <c r="BB67" s="704"/>
      <c r="BC67" s="705"/>
      <c r="BD67" s="705"/>
      <c r="BE67" s="705"/>
      <c r="BF67" s="706"/>
    </row>
    <row r="68" spans="2:58" ht="20.25" customHeight="1" x14ac:dyDescent="0.15">
      <c r="B68" s="727"/>
      <c r="C68" s="731"/>
      <c r="D68" s="732"/>
      <c r="E68" s="733"/>
      <c r="F68" s="251"/>
      <c r="G68" s="738"/>
      <c r="H68" s="743"/>
      <c r="I68" s="741"/>
      <c r="J68" s="741"/>
      <c r="K68" s="742"/>
      <c r="L68" s="745"/>
      <c r="M68" s="708"/>
      <c r="N68" s="708"/>
      <c r="O68" s="709"/>
      <c r="P68" s="713" t="s">
        <v>249</v>
      </c>
      <c r="Q68" s="714"/>
      <c r="R68" s="715"/>
      <c r="S68" s="252" t="str">
        <f>IF(S67="","",VLOOKUP(S67,'シフト記号表（勤務時間帯）'!$C$6:$K$35,9,FALSE))</f>
        <v/>
      </c>
      <c r="T68" s="253" t="str">
        <f>IF(T67="","",VLOOKUP(T67,'シフト記号表（勤務時間帯）'!$C$6:$K$35,9,FALSE))</f>
        <v/>
      </c>
      <c r="U68" s="253" t="str">
        <f>IF(U67="","",VLOOKUP(U67,'シフト記号表（勤務時間帯）'!$C$6:$K$35,9,FALSE))</f>
        <v/>
      </c>
      <c r="V68" s="253" t="str">
        <f>IF(V67="","",VLOOKUP(V67,'シフト記号表（勤務時間帯）'!$C$6:$K$35,9,FALSE))</f>
        <v/>
      </c>
      <c r="W68" s="253" t="str">
        <f>IF(W67="","",VLOOKUP(W67,'シフト記号表（勤務時間帯）'!$C$6:$K$35,9,FALSE))</f>
        <v/>
      </c>
      <c r="X68" s="253" t="str">
        <f>IF(X67="","",VLOOKUP(X67,'シフト記号表（勤務時間帯）'!$C$6:$K$35,9,FALSE))</f>
        <v/>
      </c>
      <c r="Y68" s="254" t="str">
        <f>IF(Y67="","",VLOOKUP(Y67,'シフト記号表（勤務時間帯）'!$C$6:$K$35,9,FALSE))</f>
        <v/>
      </c>
      <c r="Z68" s="252" t="str">
        <f>IF(Z67="","",VLOOKUP(Z67,'シフト記号表（勤務時間帯）'!$C$6:$K$35,9,FALSE))</f>
        <v/>
      </c>
      <c r="AA68" s="253" t="str">
        <f>IF(AA67="","",VLOOKUP(AA67,'シフト記号表（勤務時間帯）'!$C$6:$K$35,9,FALSE))</f>
        <v/>
      </c>
      <c r="AB68" s="253" t="str">
        <f>IF(AB67="","",VLOOKUP(AB67,'シフト記号表（勤務時間帯）'!$C$6:$K$35,9,FALSE))</f>
        <v/>
      </c>
      <c r="AC68" s="253" t="str">
        <f>IF(AC67="","",VLOOKUP(AC67,'シフト記号表（勤務時間帯）'!$C$6:$K$35,9,FALSE))</f>
        <v/>
      </c>
      <c r="AD68" s="253" t="str">
        <f>IF(AD67="","",VLOOKUP(AD67,'シフト記号表（勤務時間帯）'!$C$6:$K$35,9,FALSE))</f>
        <v/>
      </c>
      <c r="AE68" s="253" t="str">
        <f>IF(AE67="","",VLOOKUP(AE67,'シフト記号表（勤務時間帯）'!$C$6:$K$35,9,FALSE))</f>
        <v/>
      </c>
      <c r="AF68" s="254" t="str">
        <f>IF(AF67="","",VLOOKUP(AF67,'シフト記号表（勤務時間帯）'!$C$6:$K$35,9,FALSE))</f>
        <v/>
      </c>
      <c r="AG68" s="252" t="str">
        <f>IF(AG67="","",VLOOKUP(AG67,'シフト記号表（勤務時間帯）'!$C$6:$K$35,9,FALSE))</f>
        <v/>
      </c>
      <c r="AH68" s="253" t="str">
        <f>IF(AH67="","",VLOOKUP(AH67,'シフト記号表（勤務時間帯）'!$C$6:$K$35,9,FALSE))</f>
        <v/>
      </c>
      <c r="AI68" s="253" t="str">
        <f>IF(AI67="","",VLOOKUP(AI67,'シフト記号表（勤務時間帯）'!$C$6:$K$35,9,FALSE))</f>
        <v/>
      </c>
      <c r="AJ68" s="253" t="str">
        <f>IF(AJ67="","",VLOOKUP(AJ67,'シフト記号表（勤務時間帯）'!$C$6:$K$35,9,FALSE))</f>
        <v/>
      </c>
      <c r="AK68" s="253" t="str">
        <f>IF(AK67="","",VLOOKUP(AK67,'シフト記号表（勤務時間帯）'!$C$6:$K$35,9,FALSE))</f>
        <v/>
      </c>
      <c r="AL68" s="253" t="str">
        <f>IF(AL67="","",VLOOKUP(AL67,'シフト記号表（勤務時間帯）'!$C$6:$K$35,9,FALSE))</f>
        <v/>
      </c>
      <c r="AM68" s="254" t="str">
        <f>IF(AM67="","",VLOOKUP(AM67,'シフト記号表（勤務時間帯）'!$C$6:$K$35,9,FALSE))</f>
        <v/>
      </c>
      <c r="AN68" s="252" t="str">
        <f>IF(AN67="","",VLOOKUP(AN67,'シフト記号表（勤務時間帯）'!$C$6:$K$35,9,FALSE))</f>
        <v/>
      </c>
      <c r="AO68" s="253" t="str">
        <f>IF(AO67="","",VLOOKUP(AO67,'シフト記号表（勤務時間帯）'!$C$6:$K$35,9,FALSE))</f>
        <v/>
      </c>
      <c r="AP68" s="253" t="str">
        <f>IF(AP67="","",VLOOKUP(AP67,'シフト記号表（勤務時間帯）'!$C$6:$K$35,9,FALSE))</f>
        <v/>
      </c>
      <c r="AQ68" s="253" t="str">
        <f>IF(AQ67="","",VLOOKUP(AQ67,'シフト記号表（勤務時間帯）'!$C$6:$K$35,9,FALSE))</f>
        <v/>
      </c>
      <c r="AR68" s="253" t="str">
        <f>IF(AR67="","",VLOOKUP(AR67,'シフト記号表（勤務時間帯）'!$C$6:$K$35,9,FALSE))</f>
        <v/>
      </c>
      <c r="AS68" s="253" t="str">
        <f>IF(AS67="","",VLOOKUP(AS67,'シフト記号表（勤務時間帯）'!$C$6:$K$35,9,FALSE))</f>
        <v/>
      </c>
      <c r="AT68" s="254" t="str">
        <f>IF(AT67="","",VLOOKUP(AT67,'シフト記号表（勤務時間帯）'!$C$6:$K$35,9,FALSE))</f>
        <v/>
      </c>
      <c r="AU68" s="252" t="str">
        <f>IF(AU67="","",VLOOKUP(AU67,'シフト記号表（勤務時間帯）'!$C$6:$K$35,9,FALSE))</f>
        <v/>
      </c>
      <c r="AV68" s="253" t="str">
        <f>IF(AV67="","",VLOOKUP(AV67,'シフト記号表（勤務時間帯）'!$C$6:$K$35,9,FALSE))</f>
        <v/>
      </c>
      <c r="AW68" s="253" t="str">
        <f>IF(AW67="","",VLOOKUP(AW67,'シフト記号表（勤務時間帯）'!$C$6:$K$35,9,FALSE))</f>
        <v/>
      </c>
      <c r="AX68" s="716" t="str">
        <f>IF($BB$3="４週",SUM(S68:AT68),IF($BB$3="暦月",SUM(S68:AW68),""))</f>
        <v/>
      </c>
      <c r="AY68" s="717"/>
      <c r="AZ68" s="718" t="str">
        <f>IF($BB$3="４週",AX68/4,IF($BB$3="暦月",'勤務表（参考様式１_100名まで）'!AX68/('勤務表（参考様式１_100名まで）'!$BB$8/7),""))</f>
        <v/>
      </c>
      <c r="BA68" s="719"/>
      <c r="BB68" s="707"/>
      <c r="BC68" s="708"/>
      <c r="BD68" s="708"/>
      <c r="BE68" s="708"/>
      <c r="BF68" s="709"/>
    </row>
    <row r="69" spans="2:58" ht="20.25" customHeight="1" x14ac:dyDescent="0.15">
      <c r="B69" s="727"/>
      <c r="C69" s="734"/>
      <c r="D69" s="735"/>
      <c r="E69" s="736"/>
      <c r="F69" s="260">
        <f>C67</f>
        <v>0</v>
      </c>
      <c r="G69" s="739"/>
      <c r="H69" s="743"/>
      <c r="I69" s="741"/>
      <c r="J69" s="741"/>
      <c r="K69" s="742"/>
      <c r="L69" s="746"/>
      <c r="M69" s="711"/>
      <c r="N69" s="711"/>
      <c r="O69" s="712"/>
      <c r="P69" s="720" t="s">
        <v>250</v>
      </c>
      <c r="Q69" s="721"/>
      <c r="R69" s="722"/>
      <c r="S69" s="256" t="str">
        <f>IF(S67="","",VLOOKUP(S67,'シフト記号表（勤務時間帯）'!$C$6:$U$35,19,FALSE))</f>
        <v/>
      </c>
      <c r="T69" s="257" t="str">
        <f>IF(T67="","",VLOOKUP(T67,'シフト記号表（勤務時間帯）'!$C$6:$U$35,19,FALSE))</f>
        <v/>
      </c>
      <c r="U69" s="257" t="str">
        <f>IF(U67="","",VLOOKUP(U67,'シフト記号表（勤務時間帯）'!$C$6:$U$35,19,FALSE))</f>
        <v/>
      </c>
      <c r="V69" s="257" t="str">
        <f>IF(V67="","",VLOOKUP(V67,'シフト記号表（勤務時間帯）'!$C$6:$U$35,19,FALSE))</f>
        <v/>
      </c>
      <c r="W69" s="257" t="str">
        <f>IF(W67="","",VLOOKUP(W67,'シフト記号表（勤務時間帯）'!$C$6:$U$35,19,FALSE))</f>
        <v/>
      </c>
      <c r="X69" s="257" t="str">
        <f>IF(X67="","",VLOOKUP(X67,'シフト記号表（勤務時間帯）'!$C$6:$U$35,19,FALSE))</f>
        <v/>
      </c>
      <c r="Y69" s="258" t="str">
        <f>IF(Y67="","",VLOOKUP(Y67,'シフト記号表（勤務時間帯）'!$C$6:$U$35,19,FALSE))</f>
        <v/>
      </c>
      <c r="Z69" s="256" t="str">
        <f>IF(Z67="","",VLOOKUP(Z67,'シフト記号表（勤務時間帯）'!$C$6:$U$35,19,FALSE))</f>
        <v/>
      </c>
      <c r="AA69" s="257" t="str">
        <f>IF(AA67="","",VLOOKUP(AA67,'シフト記号表（勤務時間帯）'!$C$6:$U$35,19,FALSE))</f>
        <v/>
      </c>
      <c r="AB69" s="257" t="str">
        <f>IF(AB67="","",VLOOKUP(AB67,'シフト記号表（勤務時間帯）'!$C$6:$U$35,19,FALSE))</f>
        <v/>
      </c>
      <c r="AC69" s="257" t="str">
        <f>IF(AC67="","",VLOOKUP(AC67,'シフト記号表（勤務時間帯）'!$C$6:$U$35,19,FALSE))</f>
        <v/>
      </c>
      <c r="AD69" s="257" t="str">
        <f>IF(AD67="","",VLOOKUP(AD67,'シフト記号表（勤務時間帯）'!$C$6:$U$35,19,FALSE))</f>
        <v/>
      </c>
      <c r="AE69" s="257" t="str">
        <f>IF(AE67="","",VLOOKUP(AE67,'シフト記号表（勤務時間帯）'!$C$6:$U$35,19,FALSE))</f>
        <v/>
      </c>
      <c r="AF69" s="258" t="str">
        <f>IF(AF67="","",VLOOKUP(AF67,'シフト記号表（勤務時間帯）'!$C$6:$U$35,19,FALSE))</f>
        <v/>
      </c>
      <c r="AG69" s="256" t="str">
        <f>IF(AG67="","",VLOOKUP(AG67,'シフト記号表（勤務時間帯）'!$C$6:$U$35,19,FALSE))</f>
        <v/>
      </c>
      <c r="AH69" s="257" t="str">
        <f>IF(AH67="","",VLOOKUP(AH67,'シフト記号表（勤務時間帯）'!$C$6:$U$35,19,FALSE))</f>
        <v/>
      </c>
      <c r="AI69" s="257" t="str">
        <f>IF(AI67="","",VLOOKUP(AI67,'シフト記号表（勤務時間帯）'!$C$6:$U$35,19,FALSE))</f>
        <v/>
      </c>
      <c r="AJ69" s="257" t="str">
        <f>IF(AJ67="","",VLOOKUP(AJ67,'シフト記号表（勤務時間帯）'!$C$6:$U$35,19,FALSE))</f>
        <v/>
      </c>
      <c r="AK69" s="257" t="str">
        <f>IF(AK67="","",VLOOKUP(AK67,'シフト記号表（勤務時間帯）'!$C$6:$U$35,19,FALSE))</f>
        <v/>
      </c>
      <c r="AL69" s="257" t="str">
        <f>IF(AL67="","",VLOOKUP(AL67,'シフト記号表（勤務時間帯）'!$C$6:$U$35,19,FALSE))</f>
        <v/>
      </c>
      <c r="AM69" s="258" t="str">
        <f>IF(AM67="","",VLOOKUP(AM67,'シフト記号表（勤務時間帯）'!$C$6:$U$35,19,FALSE))</f>
        <v/>
      </c>
      <c r="AN69" s="256" t="str">
        <f>IF(AN67="","",VLOOKUP(AN67,'シフト記号表（勤務時間帯）'!$C$6:$U$35,19,FALSE))</f>
        <v/>
      </c>
      <c r="AO69" s="257" t="str">
        <f>IF(AO67="","",VLOOKUP(AO67,'シフト記号表（勤務時間帯）'!$C$6:$U$35,19,FALSE))</f>
        <v/>
      </c>
      <c r="AP69" s="257" t="str">
        <f>IF(AP67="","",VLOOKUP(AP67,'シフト記号表（勤務時間帯）'!$C$6:$U$35,19,FALSE))</f>
        <v/>
      </c>
      <c r="AQ69" s="257" t="str">
        <f>IF(AQ67="","",VLOOKUP(AQ67,'シフト記号表（勤務時間帯）'!$C$6:$U$35,19,FALSE))</f>
        <v/>
      </c>
      <c r="AR69" s="257" t="str">
        <f>IF(AR67="","",VLOOKUP(AR67,'シフト記号表（勤務時間帯）'!$C$6:$U$35,19,FALSE))</f>
        <v/>
      </c>
      <c r="AS69" s="257" t="str">
        <f>IF(AS67="","",VLOOKUP(AS67,'シフト記号表（勤務時間帯）'!$C$6:$U$35,19,FALSE))</f>
        <v/>
      </c>
      <c r="AT69" s="258" t="str">
        <f>IF(AT67="","",VLOOKUP(AT67,'シフト記号表（勤務時間帯）'!$C$6:$U$35,19,FALSE))</f>
        <v/>
      </c>
      <c r="AU69" s="256" t="str">
        <f>IF(AU67="","",VLOOKUP(AU67,'シフト記号表（勤務時間帯）'!$C$6:$U$35,19,FALSE))</f>
        <v/>
      </c>
      <c r="AV69" s="257" t="str">
        <f>IF(AV67="","",VLOOKUP(AV67,'シフト記号表（勤務時間帯）'!$C$6:$U$35,19,FALSE))</f>
        <v/>
      </c>
      <c r="AW69" s="257" t="str">
        <f>IF(AW67="","",VLOOKUP(AW67,'シフト記号表（勤務時間帯）'!$C$6:$U$35,19,FALSE))</f>
        <v/>
      </c>
      <c r="AX69" s="723" t="str">
        <f>IF($BB$3="４週",SUM(S69:AT69),IF($BB$3="暦月",SUM(S69:AW69),""))</f>
        <v/>
      </c>
      <c r="AY69" s="724"/>
      <c r="AZ69" s="725" t="str">
        <f>IF($BB$3="４週",AX69/4,IF($BB$3="暦月",'勤務表（参考様式１_100名まで）'!AX69/('勤務表（参考様式１_100名まで）'!$BB$8/7),""))</f>
        <v/>
      </c>
      <c r="BA69" s="726"/>
      <c r="BB69" s="710"/>
      <c r="BC69" s="711"/>
      <c r="BD69" s="711"/>
      <c r="BE69" s="711"/>
      <c r="BF69" s="712"/>
    </row>
    <row r="70" spans="2:58" ht="20.25" customHeight="1" x14ac:dyDescent="0.15">
      <c r="B70" s="727">
        <f>B67+1</f>
        <v>17</v>
      </c>
      <c r="C70" s="728"/>
      <c r="D70" s="729"/>
      <c r="E70" s="730"/>
      <c r="F70" s="259"/>
      <c r="G70" s="737"/>
      <c r="H70" s="740"/>
      <c r="I70" s="741"/>
      <c r="J70" s="741"/>
      <c r="K70" s="742"/>
      <c r="L70" s="744"/>
      <c r="M70" s="705"/>
      <c r="N70" s="705"/>
      <c r="O70" s="706"/>
      <c r="P70" s="747" t="s">
        <v>248</v>
      </c>
      <c r="Q70" s="748"/>
      <c r="R70" s="749"/>
      <c r="S70" s="248"/>
      <c r="T70" s="249"/>
      <c r="U70" s="249"/>
      <c r="V70" s="249"/>
      <c r="W70" s="249"/>
      <c r="X70" s="249"/>
      <c r="Y70" s="250"/>
      <c r="Z70" s="248"/>
      <c r="AA70" s="249"/>
      <c r="AB70" s="249"/>
      <c r="AC70" s="249"/>
      <c r="AD70" s="249"/>
      <c r="AE70" s="249"/>
      <c r="AF70" s="250"/>
      <c r="AG70" s="248"/>
      <c r="AH70" s="249"/>
      <c r="AI70" s="249"/>
      <c r="AJ70" s="249"/>
      <c r="AK70" s="249"/>
      <c r="AL70" s="249"/>
      <c r="AM70" s="250"/>
      <c r="AN70" s="248"/>
      <c r="AO70" s="249"/>
      <c r="AP70" s="249"/>
      <c r="AQ70" s="249"/>
      <c r="AR70" s="249"/>
      <c r="AS70" s="249"/>
      <c r="AT70" s="250"/>
      <c r="AU70" s="248"/>
      <c r="AV70" s="249"/>
      <c r="AW70" s="249"/>
      <c r="AX70" s="700"/>
      <c r="AY70" s="701"/>
      <c r="AZ70" s="702"/>
      <c r="BA70" s="703"/>
      <c r="BB70" s="704"/>
      <c r="BC70" s="705"/>
      <c r="BD70" s="705"/>
      <c r="BE70" s="705"/>
      <c r="BF70" s="706"/>
    </row>
    <row r="71" spans="2:58" ht="20.25" customHeight="1" x14ac:dyDescent="0.15">
      <c r="B71" s="727"/>
      <c r="C71" s="731"/>
      <c r="D71" s="732"/>
      <c r="E71" s="733"/>
      <c r="F71" s="251"/>
      <c r="G71" s="738"/>
      <c r="H71" s="743"/>
      <c r="I71" s="741"/>
      <c r="J71" s="741"/>
      <c r="K71" s="742"/>
      <c r="L71" s="745"/>
      <c r="M71" s="708"/>
      <c r="N71" s="708"/>
      <c r="O71" s="709"/>
      <c r="P71" s="713" t="s">
        <v>249</v>
      </c>
      <c r="Q71" s="714"/>
      <c r="R71" s="715"/>
      <c r="S71" s="252" t="str">
        <f>IF(S70="","",VLOOKUP(S70,'シフト記号表（勤務時間帯）'!$C$6:$K$35,9,FALSE))</f>
        <v/>
      </c>
      <c r="T71" s="253" t="str">
        <f>IF(T70="","",VLOOKUP(T70,'シフト記号表（勤務時間帯）'!$C$6:$K$35,9,FALSE))</f>
        <v/>
      </c>
      <c r="U71" s="253" t="str">
        <f>IF(U70="","",VLOOKUP(U70,'シフト記号表（勤務時間帯）'!$C$6:$K$35,9,FALSE))</f>
        <v/>
      </c>
      <c r="V71" s="253" t="str">
        <f>IF(V70="","",VLOOKUP(V70,'シフト記号表（勤務時間帯）'!$C$6:$K$35,9,FALSE))</f>
        <v/>
      </c>
      <c r="W71" s="253" t="str">
        <f>IF(W70="","",VLOOKUP(W70,'シフト記号表（勤務時間帯）'!$C$6:$K$35,9,FALSE))</f>
        <v/>
      </c>
      <c r="X71" s="253" t="str">
        <f>IF(X70="","",VLOOKUP(X70,'シフト記号表（勤務時間帯）'!$C$6:$K$35,9,FALSE))</f>
        <v/>
      </c>
      <c r="Y71" s="254" t="str">
        <f>IF(Y70="","",VLOOKUP(Y70,'シフト記号表（勤務時間帯）'!$C$6:$K$35,9,FALSE))</f>
        <v/>
      </c>
      <c r="Z71" s="252" t="str">
        <f>IF(Z70="","",VLOOKUP(Z70,'シフト記号表（勤務時間帯）'!$C$6:$K$35,9,FALSE))</f>
        <v/>
      </c>
      <c r="AA71" s="253" t="str">
        <f>IF(AA70="","",VLOOKUP(AA70,'シフト記号表（勤務時間帯）'!$C$6:$K$35,9,FALSE))</f>
        <v/>
      </c>
      <c r="AB71" s="253" t="str">
        <f>IF(AB70="","",VLOOKUP(AB70,'シフト記号表（勤務時間帯）'!$C$6:$K$35,9,FALSE))</f>
        <v/>
      </c>
      <c r="AC71" s="253" t="str">
        <f>IF(AC70="","",VLOOKUP(AC70,'シフト記号表（勤務時間帯）'!$C$6:$K$35,9,FALSE))</f>
        <v/>
      </c>
      <c r="AD71" s="253" t="str">
        <f>IF(AD70="","",VLOOKUP(AD70,'シフト記号表（勤務時間帯）'!$C$6:$K$35,9,FALSE))</f>
        <v/>
      </c>
      <c r="AE71" s="253" t="str">
        <f>IF(AE70="","",VLOOKUP(AE70,'シフト記号表（勤務時間帯）'!$C$6:$K$35,9,FALSE))</f>
        <v/>
      </c>
      <c r="AF71" s="254" t="str">
        <f>IF(AF70="","",VLOOKUP(AF70,'シフト記号表（勤務時間帯）'!$C$6:$K$35,9,FALSE))</f>
        <v/>
      </c>
      <c r="AG71" s="252" t="str">
        <f>IF(AG70="","",VLOOKUP(AG70,'シフト記号表（勤務時間帯）'!$C$6:$K$35,9,FALSE))</f>
        <v/>
      </c>
      <c r="AH71" s="253" t="str">
        <f>IF(AH70="","",VLOOKUP(AH70,'シフト記号表（勤務時間帯）'!$C$6:$K$35,9,FALSE))</f>
        <v/>
      </c>
      <c r="AI71" s="253" t="str">
        <f>IF(AI70="","",VLOOKUP(AI70,'シフト記号表（勤務時間帯）'!$C$6:$K$35,9,FALSE))</f>
        <v/>
      </c>
      <c r="AJ71" s="253" t="str">
        <f>IF(AJ70="","",VLOOKUP(AJ70,'シフト記号表（勤務時間帯）'!$C$6:$K$35,9,FALSE))</f>
        <v/>
      </c>
      <c r="AK71" s="253" t="str">
        <f>IF(AK70="","",VLOOKUP(AK70,'シフト記号表（勤務時間帯）'!$C$6:$K$35,9,FALSE))</f>
        <v/>
      </c>
      <c r="AL71" s="253" t="str">
        <f>IF(AL70="","",VLOOKUP(AL70,'シフト記号表（勤務時間帯）'!$C$6:$K$35,9,FALSE))</f>
        <v/>
      </c>
      <c r="AM71" s="254" t="str">
        <f>IF(AM70="","",VLOOKUP(AM70,'シフト記号表（勤務時間帯）'!$C$6:$K$35,9,FALSE))</f>
        <v/>
      </c>
      <c r="AN71" s="252" t="str">
        <f>IF(AN70="","",VLOOKUP(AN70,'シフト記号表（勤務時間帯）'!$C$6:$K$35,9,FALSE))</f>
        <v/>
      </c>
      <c r="AO71" s="253" t="str">
        <f>IF(AO70="","",VLOOKUP(AO70,'シフト記号表（勤務時間帯）'!$C$6:$K$35,9,FALSE))</f>
        <v/>
      </c>
      <c r="AP71" s="253" t="str">
        <f>IF(AP70="","",VLOOKUP(AP70,'シフト記号表（勤務時間帯）'!$C$6:$K$35,9,FALSE))</f>
        <v/>
      </c>
      <c r="AQ71" s="253" t="str">
        <f>IF(AQ70="","",VLOOKUP(AQ70,'シフト記号表（勤務時間帯）'!$C$6:$K$35,9,FALSE))</f>
        <v/>
      </c>
      <c r="AR71" s="253" t="str">
        <f>IF(AR70="","",VLOOKUP(AR70,'シフト記号表（勤務時間帯）'!$C$6:$K$35,9,FALSE))</f>
        <v/>
      </c>
      <c r="AS71" s="253" t="str">
        <f>IF(AS70="","",VLOOKUP(AS70,'シフト記号表（勤務時間帯）'!$C$6:$K$35,9,FALSE))</f>
        <v/>
      </c>
      <c r="AT71" s="254" t="str">
        <f>IF(AT70="","",VLOOKUP(AT70,'シフト記号表（勤務時間帯）'!$C$6:$K$35,9,FALSE))</f>
        <v/>
      </c>
      <c r="AU71" s="252" t="str">
        <f>IF(AU70="","",VLOOKUP(AU70,'シフト記号表（勤務時間帯）'!$C$6:$K$35,9,FALSE))</f>
        <v/>
      </c>
      <c r="AV71" s="253" t="str">
        <f>IF(AV70="","",VLOOKUP(AV70,'シフト記号表（勤務時間帯）'!$C$6:$K$35,9,FALSE))</f>
        <v/>
      </c>
      <c r="AW71" s="253" t="str">
        <f>IF(AW70="","",VLOOKUP(AW70,'シフト記号表（勤務時間帯）'!$C$6:$K$35,9,FALSE))</f>
        <v/>
      </c>
      <c r="AX71" s="716" t="str">
        <f>IF($BB$3="４週",SUM(S71:AT71),IF($BB$3="暦月",SUM(S71:AW71),""))</f>
        <v/>
      </c>
      <c r="AY71" s="717"/>
      <c r="AZ71" s="718" t="str">
        <f>IF($BB$3="４週",AX71/4,IF($BB$3="暦月",'勤務表（参考様式１_100名まで）'!AX71/('勤務表（参考様式１_100名まで）'!$BB$8/7),""))</f>
        <v/>
      </c>
      <c r="BA71" s="719"/>
      <c r="BB71" s="707"/>
      <c r="BC71" s="708"/>
      <c r="BD71" s="708"/>
      <c r="BE71" s="708"/>
      <c r="BF71" s="709"/>
    </row>
    <row r="72" spans="2:58" ht="20.25" customHeight="1" x14ac:dyDescent="0.15">
      <c r="B72" s="727"/>
      <c r="C72" s="734"/>
      <c r="D72" s="735"/>
      <c r="E72" s="736"/>
      <c r="F72" s="260">
        <f>C70</f>
        <v>0</v>
      </c>
      <c r="G72" s="739"/>
      <c r="H72" s="743"/>
      <c r="I72" s="741"/>
      <c r="J72" s="741"/>
      <c r="K72" s="742"/>
      <c r="L72" s="746"/>
      <c r="M72" s="711"/>
      <c r="N72" s="711"/>
      <c r="O72" s="712"/>
      <c r="P72" s="720" t="s">
        <v>250</v>
      </c>
      <c r="Q72" s="721"/>
      <c r="R72" s="722"/>
      <c r="S72" s="256" t="str">
        <f>IF(S70="","",VLOOKUP(S70,'シフト記号表（勤務時間帯）'!$C$6:$U$35,19,FALSE))</f>
        <v/>
      </c>
      <c r="T72" s="257" t="str">
        <f>IF(T70="","",VLOOKUP(T70,'シフト記号表（勤務時間帯）'!$C$6:$U$35,19,FALSE))</f>
        <v/>
      </c>
      <c r="U72" s="257" t="str">
        <f>IF(U70="","",VLOOKUP(U70,'シフト記号表（勤務時間帯）'!$C$6:$U$35,19,FALSE))</f>
        <v/>
      </c>
      <c r="V72" s="257" t="str">
        <f>IF(V70="","",VLOOKUP(V70,'シフト記号表（勤務時間帯）'!$C$6:$U$35,19,FALSE))</f>
        <v/>
      </c>
      <c r="W72" s="257" t="str">
        <f>IF(W70="","",VLOOKUP(W70,'シフト記号表（勤務時間帯）'!$C$6:$U$35,19,FALSE))</f>
        <v/>
      </c>
      <c r="X72" s="257" t="str">
        <f>IF(X70="","",VLOOKUP(X70,'シフト記号表（勤務時間帯）'!$C$6:$U$35,19,FALSE))</f>
        <v/>
      </c>
      <c r="Y72" s="258" t="str">
        <f>IF(Y70="","",VLOOKUP(Y70,'シフト記号表（勤務時間帯）'!$C$6:$U$35,19,FALSE))</f>
        <v/>
      </c>
      <c r="Z72" s="256" t="str">
        <f>IF(Z70="","",VLOOKUP(Z70,'シフト記号表（勤務時間帯）'!$C$6:$U$35,19,FALSE))</f>
        <v/>
      </c>
      <c r="AA72" s="257" t="str">
        <f>IF(AA70="","",VLOOKUP(AA70,'シフト記号表（勤務時間帯）'!$C$6:$U$35,19,FALSE))</f>
        <v/>
      </c>
      <c r="AB72" s="257" t="str">
        <f>IF(AB70="","",VLOOKUP(AB70,'シフト記号表（勤務時間帯）'!$C$6:$U$35,19,FALSE))</f>
        <v/>
      </c>
      <c r="AC72" s="257" t="str">
        <f>IF(AC70="","",VLOOKUP(AC70,'シフト記号表（勤務時間帯）'!$C$6:$U$35,19,FALSE))</f>
        <v/>
      </c>
      <c r="AD72" s="257" t="str">
        <f>IF(AD70="","",VLOOKUP(AD70,'シフト記号表（勤務時間帯）'!$C$6:$U$35,19,FALSE))</f>
        <v/>
      </c>
      <c r="AE72" s="257" t="str">
        <f>IF(AE70="","",VLOOKUP(AE70,'シフト記号表（勤務時間帯）'!$C$6:$U$35,19,FALSE))</f>
        <v/>
      </c>
      <c r="AF72" s="258" t="str">
        <f>IF(AF70="","",VLOOKUP(AF70,'シフト記号表（勤務時間帯）'!$C$6:$U$35,19,FALSE))</f>
        <v/>
      </c>
      <c r="AG72" s="256" t="str">
        <f>IF(AG70="","",VLOOKUP(AG70,'シフト記号表（勤務時間帯）'!$C$6:$U$35,19,FALSE))</f>
        <v/>
      </c>
      <c r="AH72" s="257" t="str">
        <f>IF(AH70="","",VLOOKUP(AH70,'シフト記号表（勤務時間帯）'!$C$6:$U$35,19,FALSE))</f>
        <v/>
      </c>
      <c r="AI72" s="257" t="str">
        <f>IF(AI70="","",VLOOKUP(AI70,'シフト記号表（勤務時間帯）'!$C$6:$U$35,19,FALSE))</f>
        <v/>
      </c>
      <c r="AJ72" s="257" t="str">
        <f>IF(AJ70="","",VLOOKUP(AJ70,'シフト記号表（勤務時間帯）'!$C$6:$U$35,19,FALSE))</f>
        <v/>
      </c>
      <c r="AK72" s="257" t="str">
        <f>IF(AK70="","",VLOOKUP(AK70,'シフト記号表（勤務時間帯）'!$C$6:$U$35,19,FALSE))</f>
        <v/>
      </c>
      <c r="AL72" s="257" t="str">
        <f>IF(AL70="","",VLOOKUP(AL70,'シフト記号表（勤務時間帯）'!$C$6:$U$35,19,FALSE))</f>
        <v/>
      </c>
      <c r="AM72" s="258" t="str">
        <f>IF(AM70="","",VLOOKUP(AM70,'シフト記号表（勤務時間帯）'!$C$6:$U$35,19,FALSE))</f>
        <v/>
      </c>
      <c r="AN72" s="256" t="str">
        <f>IF(AN70="","",VLOOKUP(AN70,'シフト記号表（勤務時間帯）'!$C$6:$U$35,19,FALSE))</f>
        <v/>
      </c>
      <c r="AO72" s="257" t="str">
        <f>IF(AO70="","",VLOOKUP(AO70,'シフト記号表（勤務時間帯）'!$C$6:$U$35,19,FALSE))</f>
        <v/>
      </c>
      <c r="AP72" s="257" t="str">
        <f>IF(AP70="","",VLOOKUP(AP70,'シフト記号表（勤務時間帯）'!$C$6:$U$35,19,FALSE))</f>
        <v/>
      </c>
      <c r="AQ72" s="257" t="str">
        <f>IF(AQ70="","",VLOOKUP(AQ70,'シフト記号表（勤務時間帯）'!$C$6:$U$35,19,FALSE))</f>
        <v/>
      </c>
      <c r="AR72" s="257" t="str">
        <f>IF(AR70="","",VLOOKUP(AR70,'シフト記号表（勤務時間帯）'!$C$6:$U$35,19,FALSE))</f>
        <v/>
      </c>
      <c r="AS72" s="257" t="str">
        <f>IF(AS70="","",VLOOKUP(AS70,'シフト記号表（勤務時間帯）'!$C$6:$U$35,19,FALSE))</f>
        <v/>
      </c>
      <c r="AT72" s="258" t="str">
        <f>IF(AT70="","",VLOOKUP(AT70,'シフト記号表（勤務時間帯）'!$C$6:$U$35,19,FALSE))</f>
        <v/>
      </c>
      <c r="AU72" s="256" t="str">
        <f>IF(AU70="","",VLOOKUP(AU70,'シフト記号表（勤務時間帯）'!$C$6:$U$35,19,FALSE))</f>
        <v/>
      </c>
      <c r="AV72" s="257" t="str">
        <f>IF(AV70="","",VLOOKUP(AV70,'シフト記号表（勤務時間帯）'!$C$6:$U$35,19,FALSE))</f>
        <v/>
      </c>
      <c r="AW72" s="257" t="str">
        <f>IF(AW70="","",VLOOKUP(AW70,'シフト記号表（勤務時間帯）'!$C$6:$U$35,19,FALSE))</f>
        <v/>
      </c>
      <c r="AX72" s="723" t="str">
        <f>IF($BB$3="４週",SUM(S72:AT72),IF($BB$3="暦月",SUM(S72:AW72),""))</f>
        <v/>
      </c>
      <c r="AY72" s="724"/>
      <c r="AZ72" s="725" t="str">
        <f>IF($BB$3="４週",AX72/4,IF($BB$3="暦月",'勤務表（参考様式１_100名まで）'!AX72/('勤務表（参考様式１_100名まで）'!$BB$8/7),""))</f>
        <v/>
      </c>
      <c r="BA72" s="726"/>
      <c r="BB72" s="710"/>
      <c r="BC72" s="711"/>
      <c r="BD72" s="711"/>
      <c r="BE72" s="711"/>
      <c r="BF72" s="712"/>
    </row>
    <row r="73" spans="2:58" ht="20.25" customHeight="1" x14ac:dyDescent="0.15">
      <c r="B73" s="727">
        <f>B70+1</f>
        <v>18</v>
      </c>
      <c r="C73" s="728"/>
      <c r="D73" s="729"/>
      <c r="E73" s="730"/>
      <c r="F73" s="259"/>
      <c r="G73" s="737"/>
      <c r="H73" s="740"/>
      <c r="I73" s="741"/>
      <c r="J73" s="741"/>
      <c r="K73" s="742"/>
      <c r="L73" s="744"/>
      <c r="M73" s="705"/>
      <c r="N73" s="705"/>
      <c r="O73" s="706"/>
      <c r="P73" s="747" t="s">
        <v>248</v>
      </c>
      <c r="Q73" s="748"/>
      <c r="R73" s="749"/>
      <c r="S73" s="248"/>
      <c r="T73" s="249"/>
      <c r="U73" s="249"/>
      <c r="V73" s="249"/>
      <c r="W73" s="249"/>
      <c r="X73" s="249"/>
      <c r="Y73" s="250"/>
      <c r="Z73" s="248"/>
      <c r="AA73" s="249"/>
      <c r="AB73" s="249"/>
      <c r="AC73" s="249"/>
      <c r="AD73" s="249"/>
      <c r="AE73" s="249"/>
      <c r="AF73" s="250"/>
      <c r="AG73" s="248"/>
      <c r="AH73" s="249"/>
      <c r="AI73" s="249"/>
      <c r="AJ73" s="249"/>
      <c r="AK73" s="249"/>
      <c r="AL73" s="249"/>
      <c r="AM73" s="250"/>
      <c r="AN73" s="248"/>
      <c r="AO73" s="249"/>
      <c r="AP73" s="249"/>
      <c r="AQ73" s="249"/>
      <c r="AR73" s="249"/>
      <c r="AS73" s="249"/>
      <c r="AT73" s="250"/>
      <c r="AU73" s="248"/>
      <c r="AV73" s="249"/>
      <c r="AW73" s="249"/>
      <c r="AX73" s="700"/>
      <c r="AY73" s="701"/>
      <c r="AZ73" s="702"/>
      <c r="BA73" s="703"/>
      <c r="BB73" s="704"/>
      <c r="BC73" s="705"/>
      <c r="BD73" s="705"/>
      <c r="BE73" s="705"/>
      <c r="BF73" s="706"/>
    </row>
    <row r="74" spans="2:58" ht="20.25" customHeight="1" x14ac:dyDescent="0.15">
      <c r="B74" s="727"/>
      <c r="C74" s="731"/>
      <c r="D74" s="732"/>
      <c r="E74" s="733"/>
      <c r="F74" s="251"/>
      <c r="G74" s="738"/>
      <c r="H74" s="743"/>
      <c r="I74" s="741"/>
      <c r="J74" s="741"/>
      <c r="K74" s="742"/>
      <c r="L74" s="745"/>
      <c r="M74" s="708"/>
      <c r="N74" s="708"/>
      <c r="O74" s="709"/>
      <c r="P74" s="713" t="s">
        <v>249</v>
      </c>
      <c r="Q74" s="714"/>
      <c r="R74" s="715"/>
      <c r="S74" s="252" t="str">
        <f>IF(S73="","",VLOOKUP(S73,'シフト記号表（勤務時間帯）'!$C$6:$K$35,9,FALSE))</f>
        <v/>
      </c>
      <c r="T74" s="253" t="str">
        <f>IF(T73="","",VLOOKUP(T73,'シフト記号表（勤務時間帯）'!$C$6:$K$35,9,FALSE))</f>
        <v/>
      </c>
      <c r="U74" s="253" t="str">
        <f>IF(U73="","",VLOOKUP(U73,'シフト記号表（勤務時間帯）'!$C$6:$K$35,9,FALSE))</f>
        <v/>
      </c>
      <c r="V74" s="253" t="str">
        <f>IF(V73="","",VLOOKUP(V73,'シフト記号表（勤務時間帯）'!$C$6:$K$35,9,FALSE))</f>
        <v/>
      </c>
      <c r="W74" s="253" t="str">
        <f>IF(W73="","",VLOOKUP(W73,'シフト記号表（勤務時間帯）'!$C$6:$K$35,9,FALSE))</f>
        <v/>
      </c>
      <c r="X74" s="253" t="str">
        <f>IF(X73="","",VLOOKUP(X73,'シフト記号表（勤務時間帯）'!$C$6:$K$35,9,FALSE))</f>
        <v/>
      </c>
      <c r="Y74" s="254" t="str">
        <f>IF(Y73="","",VLOOKUP(Y73,'シフト記号表（勤務時間帯）'!$C$6:$K$35,9,FALSE))</f>
        <v/>
      </c>
      <c r="Z74" s="252" t="str">
        <f>IF(Z73="","",VLOOKUP(Z73,'シフト記号表（勤務時間帯）'!$C$6:$K$35,9,FALSE))</f>
        <v/>
      </c>
      <c r="AA74" s="253" t="str">
        <f>IF(AA73="","",VLOOKUP(AA73,'シフト記号表（勤務時間帯）'!$C$6:$K$35,9,FALSE))</f>
        <v/>
      </c>
      <c r="AB74" s="253" t="str">
        <f>IF(AB73="","",VLOOKUP(AB73,'シフト記号表（勤務時間帯）'!$C$6:$K$35,9,FALSE))</f>
        <v/>
      </c>
      <c r="AC74" s="253" t="str">
        <f>IF(AC73="","",VLOOKUP(AC73,'シフト記号表（勤務時間帯）'!$C$6:$K$35,9,FALSE))</f>
        <v/>
      </c>
      <c r="AD74" s="253" t="str">
        <f>IF(AD73="","",VLOOKUP(AD73,'シフト記号表（勤務時間帯）'!$C$6:$K$35,9,FALSE))</f>
        <v/>
      </c>
      <c r="AE74" s="253" t="str">
        <f>IF(AE73="","",VLOOKUP(AE73,'シフト記号表（勤務時間帯）'!$C$6:$K$35,9,FALSE))</f>
        <v/>
      </c>
      <c r="AF74" s="254" t="str">
        <f>IF(AF73="","",VLOOKUP(AF73,'シフト記号表（勤務時間帯）'!$C$6:$K$35,9,FALSE))</f>
        <v/>
      </c>
      <c r="AG74" s="252" t="str">
        <f>IF(AG73="","",VLOOKUP(AG73,'シフト記号表（勤務時間帯）'!$C$6:$K$35,9,FALSE))</f>
        <v/>
      </c>
      <c r="AH74" s="253" t="str">
        <f>IF(AH73="","",VLOOKUP(AH73,'シフト記号表（勤務時間帯）'!$C$6:$K$35,9,FALSE))</f>
        <v/>
      </c>
      <c r="AI74" s="253" t="str">
        <f>IF(AI73="","",VLOOKUP(AI73,'シフト記号表（勤務時間帯）'!$C$6:$K$35,9,FALSE))</f>
        <v/>
      </c>
      <c r="AJ74" s="253" t="str">
        <f>IF(AJ73="","",VLOOKUP(AJ73,'シフト記号表（勤務時間帯）'!$C$6:$K$35,9,FALSE))</f>
        <v/>
      </c>
      <c r="AK74" s="253" t="str">
        <f>IF(AK73="","",VLOOKUP(AK73,'シフト記号表（勤務時間帯）'!$C$6:$K$35,9,FALSE))</f>
        <v/>
      </c>
      <c r="AL74" s="253" t="str">
        <f>IF(AL73="","",VLOOKUP(AL73,'シフト記号表（勤務時間帯）'!$C$6:$K$35,9,FALSE))</f>
        <v/>
      </c>
      <c r="AM74" s="254" t="str">
        <f>IF(AM73="","",VLOOKUP(AM73,'シフト記号表（勤務時間帯）'!$C$6:$K$35,9,FALSE))</f>
        <v/>
      </c>
      <c r="AN74" s="252" t="str">
        <f>IF(AN73="","",VLOOKUP(AN73,'シフト記号表（勤務時間帯）'!$C$6:$K$35,9,FALSE))</f>
        <v/>
      </c>
      <c r="AO74" s="253" t="str">
        <f>IF(AO73="","",VLOOKUP(AO73,'シフト記号表（勤務時間帯）'!$C$6:$K$35,9,FALSE))</f>
        <v/>
      </c>
      <c r="AP74" s="253" t="str">
        <f>IF(AP73="","",VLOOKUP(AP73,'シフト記号表（勤務時間帯）'!$C$6:$K$35,9,FALSE))</f>
        <v/>
      </c>
      <c r="AQ74" s="253" t="str">
        <f>IF(AQ73="","",VLOOKUP(AQ73,'シフト記号表（勤務時間帯）'!$C$6:$K$35,9,FALSE))</f>
        <v/>
      </c>
      <c r="AR74" s="253" t="str">
        <f>IF(AR73="","",VLOOKUP(AR73,'シフト記号表（勤務時間帯）'!$C$6:$K$35,9,FALSE))</f>
        <v/>
      </c>
      <c r="AS74" s="253" t="str">
        <f>IF(AS73="","",VLOOKUP(AS73,'シフト記号表（勤務時間帯）'!$C$6:$K$35,9,FALSE))</f>
        <v/>
      </c>
      <c r="AT74" s="254" t="str">
        <f>IF(AT73="","",VLOOKUP(AT73,'シフト記号表（勤務時間帯）'!$C$6:$K$35,9,FALSE))</f>
        <v/>
      </c>
      <c r="AU74" s="252" t="str">
        <f>IF(AU73="","",VLOOKUP(AU73,'シフト記号表（勤務時間帯）'!$C$6:$K$35,9,FALSE))</f>
        <v/>
      </c>
      <c r="AV74" s="253" t="str">
        <f>IF(AV73="","",VLOOKUP(AV73,'シフト記号表（勤務時間帯）'!$C$6:$K$35,9,FALSE))</f>
        <v/>
      </c>
      <c r="AW74" s="253" t="str">
        <f>IF(AW73="","",VLOOKUP(AW73,'シフト記号表（勤務時間帯）'!$C$6:$K$35,9,FALSE))</f>
        <v/>
      </c>
      <c r="AX74" s="716" t="str">
        <f>IF($BB$3="４週",SUM(S74:AT74),IF($BB$3="暦月",SUM(S74:AW74),""))</f>
        <v/>
      </c>
      <c r="AY74" s="717"/>
      <c r="AZ74" s="718" t="str">
        <f>IF($BB$3="４週",AX74/4,IF($BB$3="暦月",'勤務表（参考様式１_100名まで）'!AX74/('勤務表（参考様式１_100名まで）'!$BB$8/7),""))</f>
        <v/>
      </c>
      <c r="BA74" s="719"/>
      <c r="BB74" s="707"/>
      <c r="BC74" s="708"/>
      <c r="BD74" s="708"/>
      <c r="BE74" s="708"/>
      <c r="BF74" s="709"/>
    </row>
    <row r="75" spans="2:58" ht="20.25" customHeight="1" x14ac:dyDescent="0.15">
      <c r="B75" s="727"/>
      <c r="C75" s="734"/>
      <c r="D75" s="735"/>
      <c r="E75" s="736"/>
      <c r="F75" s="260">
        <f>C73</f>
        <v>0</v>
      </c>
      <c r="G75" s="739"/>
      <c r="H75" s="743"/>
      <c r="I75" s="741"/>
      <c r="J75" s="741"/>
      <c r="K75" s="742"/>
      <c r="L75" s="746"/>
      <c r="M75" s="711"/>
      <c r="N75" s="711"/>
      <c r="O75" s="712"/>
      <c r="P75" s="720" t="s">
        <v>250</v>
      </c>
      <c r="Q75" s="721"/>
      <c r="R75" s="722"/>
      <c r="S75" s="256" t="str">
        <f>IF(S73="","",VLOOKUP(S73,'シフト記号表（勤務時間帯）'!$C$6:$U$35,19,FALSE))</f>
        <v/>
      </c>
      <c r="T75" s="257" t="str">
        <f>IF(T73="","",VLOOKUP(T73,'シフト記号表（勤務時間帯）'!$C$6:$U$35,19,FALSE))</f>
        <v/>
      </c>
      <c r="U75" s="257" t="str">
        <f>IF(U73="","",VLOOKUP(U73,'シフト記号表（勤務時間帯）'!$C$6:$U$35,19,FALSE))</f>
        <v/>
      </c>
      <c r="V75" s="257" t="str">
        <f>IF(V73="","",VLOOKUP(V73,'シフト記号表（勤務時間帯）'!$C$6:$U$35,19,FALSE))</f>
        <v/>
      </c>
      <c r="W75" s="257" t="str">
        <f>IF(W73="","",VLOOKUP(W73,'シフト記号表（勤務時間帯）'!$C$6:$U$35,19,FALSE))</f>
        <v/>
      </c>
      <c r="X75" s="257" t="str">
        <f>IF(X73="","",VLOOKUP(X73,'シフト記号表（勤務時間帯）'!$C$6:$U$35,19,FALSE))</f>
        <v/>
      </c>
      <c r="Y75" s="258" t="str">
        <f>IF(Y73="","",VLOOKUP(Y73,'シフト記号表（勤務時間帯）'!$C$6:$U$35,19,FALSE))</f>
        <v/>
      </c>
      <c r="Z75" s="256" t="str">
        <f>IF(Z73="","",VLOOKUP(Z73,'シフト記号表（勤務時間帯）'!$C$6:$U$35,19,FALSE))</f>
        <v/>
      </c>
      <c r="AA75" s="257" t="str">
        <f>IF(AA73="","",VLOOKUP(AA73,'シフト記号表（勤務時間帯）'!$C$6:$U$35,19,FALSE))</f>
        <v/>
      </c>
      <c r="AB75" s="257" t="str">
        <f>IF(AB73="","",VLOOKUP(AB73,'シフト記号表（勤務時間帯）'!$C$6:$U$35,19,FALSE))</f>
        <v/>
      </c>
      <c r="AC75" s="257" t="str">
        <f>IF(AC73="","",VLOOKUP(AC73,'シフト記号表（勤務時間帯）'!$C$6:$U$35,19,FALSE))</f>
        <v/>
      </c>
      <c r="AD75" s="257" t="str">
        <f>IF(AD73="","",VLOOKUP(AD73,'シフト記号表（勤務時間帯）'!$C$6:$U$35,19,FALSE))</f>
        <v/>
      </c>
      <c r="AE75" s="257" t="str">
        <f>IF(AE73="","",VLOOKUP(AE73,'シフト記号表（勤務時間帯）'!$C$6:$U$35,19,FALSE))</f>
        <v/>
      </c>
      <c r="AF75" s="258" t="str">
        <f>IF(AF73="","",VLOOKUP(AF73,'シフト記号表（勤務時間帯）'!$C$6:$U$35,19,FALSE))</f>
        <v/>
      </c>
      <c r="AG75" s="256" t="str">
        <f>IF(AG73="","",VLOOKUP(AG73,'シフト記号表（勤務時間帯）'!$C$6:$U$35,19,FALSE))</f>
        <v/>
      </c>
      <c r="AH75" s="257" t="str">
        <f>IF(AH73="","",VLOOKUP(AH73,'シフト記号表（勤務時間帯）'!$C$6:$U$35,19,FALSE))</f>
        <v/>
      </c>
      <c r="AI75" s="257" t="str">
        <f>IF(AI73="","",VLOOKUP(AI73,'シフト記号表（勤務時間帯）'!$C$6:$U$35,19,FALSE))</f>
        <v/>
      </c>
      <c r="AJ75" s="257" t="str">
        <f>IF(AJ73="","",VLOOKUP(AJ73,'シフト記号表（勤務時間帯）'!$C$6:$U$35,19,FALSE))</f>
        <v/>
      </c>
      <c r="AK75" s="257" t="str">
        <f>IF(AK73="","",VLOOKUP(AK73,'シフト記号表（勤務時間帯）'!$C$6:$U$35,19,FALSE))</f>
        <v/>
      </c>
      <c r="AL75" s="257" t="str">
        <f>IF(AL73="","",VLOOKUP(AL73,'シフト記号表（勤務時間帯）'!$C$6:$U$35,19,FALSE))</f>
        <v/>
      </c>
      <c r="AM75" s="258" t="str">
        <f>IF(AM73="","",VLOOKUP(AM73,'シフト記号表（勤務時間帯）'!$C$6:$U$35,19,FALSE))</f>
        <v/>
      </c>
      <c r="AN75" s="256" t="str">
        <f>IF(AN73="","",VLOOKUP(AN73,'シフト記号表（勤務時間帯）'!$C$6:$U$35,19,FALSE))</f>
        <v/>
      </c>
      <c r="AO75" s="257" t="str">
        <f>IF(AO73="","",VLOOKUP(AO73,'シフト記号表（勤務時間帯）'!$C$6:$U$35,19,FALSE))</f>
        <v/>
      </c>
      <c r="AP75" s="257" t="str">
        <f>IF(AP73="","",VLOOKUP(AP73,'シフト記号表（勤務時間帯）'!$C$6:$U$35,19,FALSE))</f>
        <v/>
      </c>
      <c r="AQ75" s="257" t="str">
        <f>IF(AQ73="","",VLOOKUP(AQ73,'シフト記号表（勤務時間帯）'!$C$6:$U$35,19,FALSE))</f>
        <v/>
      </c>
      <c r="AR75" s="257" t="str">
        <f>IF(AR73="","",VLOOKUP(AR73,'シフト記号表（勤務時間帯）'!$C$6:$U$35,19,FALSE))</f>
        <v/>
      </c>
      <c r="AS75" s="257" t="str">
        <f>IF(AS73="","",VLOOKUP(AS73,'シフト記号表（勤務時間帯）'!$C$6:$U$35,19,FALSE))</f>
        <v/>
      </c>
      <c r="AT75" s="258" t="str">
        <f>IF(AT73="","",VLOOKUP(AT73,'シフト記号表（勤務時間帯）'!$C$6:$U$35,19,FALSE))</f>
        <v/>
      </c>
      <c r="AU75" s="256" t="str">
        <f>IF(AU73="","",VLOOKUP(AU73,'シフト記号表（勤務時間帯）'!$C$6:$U$35,19,FALSE))</f>
        <v/>
      </c>
      <c r="AV75" s="257" t="str">
        <f>IF(AV73="","",VLOOKUP(AV73,'シフト記号表（勤務時間帯）'!$C$6:$U$35,19,FALSE))</f>
        <v/>
      </c>
      <c r="AW75" s="257" t="str">
        <f>IF(AW73="","",VLOOKUP(AW73,'シフト記号表（勤務時間帯）'!$C$6:$U$35,19,FALSE))</f>
        <v/>
      </c>
      <c r="AX75" s="723" t="str">
        <f>IF($BB$3="４週",SUM(S75:AT75),IF($BB$3="暦月",SUM(S75:AW75),""))</f>
        <v/>
      </c>
      <c r="AY75" s="724"/>
      <c r="AZ75" s="725" t="str">
        <f>IF($BB$3="４週",AX75/4,IF($BB$3="暦月",'勤務表（参考様式１_100名まで）'!AX75/('勤務表（参考様式１_100名まで）'!$BB$8/7),""))</f>
        <v/>
      </c>
      <c r="BA75" s="726"/>
      <c r="BB75" s="710"/>
      <c r="BC75" s="711"/>
      <c r="BD75" s="711"/>
      <c r="BE75" s="711"/>
      <c r="BF75" s="712"/>
    </row>
    <row r="76" spans="2:58" ht="20.25" customHeight="1" x14ac:dyDescent="0.15">
      <c r="B76" s="727">
        <f>B73+1</f>
        <v>19</v>
      </c>
      <c r="C76" s="728"/>
      <c r="D76" s="729"/>
      <c r="E76" s="730"/>
      <c r="F76" s="259"/>
      <c r="G76" s="737"/>
      <c r="H76" s="740"/>
      <c r="I76" s="741"/>
      <c r="J76" s="741"/>
      <c r="K76" s="742"/>
      <c r="L76" s="744"/>
      <c r="M76" s="705"/>
      <c r="N76" s="705"/>
      <c r="O76" s="706"/>
      <c r="P76" s="747" t="s">
        <v>248</v>
      </c>
      <c r="Q76" s="748"/>
      <c r="R76" s="749"/>
      <c r="S76" s="248"/>
      <c r="T76" s="249"/>
      <c r="U76" s="249"/>
      <c r="V76" s="249"/>
      <c r="W76" s="249"/>
      <c r="X76" s="249"/>
      <c r="Y76" s="250"/>
      <c r="Z76" s="248"/>
      <c r="AA76" s="249"/>
      <c r="AB76" s="249"/>
      <c r="AC76" s="249"/>
      <c r="AD76" s="249"/>
      <c r="AE76" s="249"/>
      <c r="AF76" s="250"/>
      <c r="AG76" s="248"/>
      <c r="AH76" s="249"/>
      <c r="AI76" s="249"/>
      <c r="AJ76" s="249"/>
      <c r="AK76" s="249"/>
      <c r="AL76" s="249"/>
      <c r="AM76" s="250"/>
      <c r="AN76" s="248"/>
      <c r="AO76" s="249"/>
      <c r="AP76" s="249"/>
      <c r="AQ76" s="249"/>
      <c r="AR76" s="249"/>
      <c r="AS76" s="249"/>
      <c r="AT76" s="250"/>
      <c r="AU76" s="248"/>
      <c r="AV76" s="249"/>
      <c r="AW76" s="249"/>
      <c r="AX76" s="700"/>
      <c r="AY76" s="701"/>
      <c r="AZ76" s="702"/>
      <c r="BA76" s="703"/>
      <c r="BB76" s="704"/>
      <c r="BC76" s="705"/>
      <c r="BD76" s="705"/>
      <c r="BE76" s="705"/>
      <c r="BF76" s="706"/>
    </row>
    <row r="77" spans="2:58" ht="20.25" customHeight="1" x14ac:dyDescent="0.15">
      <c r="B77" s="727"/>
      <c r="C77" s="731"/>
      <c r="D77" s="732"/>
      <c r="E77" s="733"/>
      <c r="F77" s="251"/>
      <c r="G77" s="738"/>
      <c r="H77" s="743"/>
      <c r="I77" s="741"/>
      <c r="J77" s="741"/>
      <c r="K77" s="742"/>
      <c r="L77" s="745"/>
      <c r="M77" s="708"/>
      <c r="N77" s="708"/>
      <c r="O77" s="709"/>
      <c r="P77" s="713" t="s">
        <v>249</v>
      </c>
      <c r="Q77" s="714"/>
      <c r="R77" s="715"/>
      <c r="S77" s="252" t="str">
        <f>IF(S76="","",VLOOKUP(S76,'シフト記号表（勤務時間帯）'!$C$6:$K$35,9,FALSE))</f>
        <v/>
      </c>
      <c r="T77" s="253" t="str">
        <f>IF(T76="","",VLOOKUP(T76,'シフト記号表（勤務時間帯）'!$C$6:$K$35,9,FALSE))</f>
        <v/>
      </c>
      <c r="U77" s="253" t="str">
        <f>IF(U76="","",VLOOKUP(U76,'シフト記号表（勤務時間帯）'!$C$6:$K$35,9,FALSE))</f>
        <v/>
      </c>
      <c r="V77" s="253" t="str">
        <f>IF(V76="","",VLOOKUP(V76,'シフト記号表（勤務時間帯）'!$C$6:$K$35,9,FALSE))</f>
        <v/>
      </c>
      <c r="W77" s="253" t="str">
        <f>IF(W76="","",VLOOKUP(W76,'シフト記号表（勤務時間帯）'!$C$6:$K$35,9,FALSE))</f>
        <v/>
      </c>
      <c r="X77" s="253" t="str">
        <f>IF(X76="","",VLOOKUP(X76,'シフト記号表（勤務時間帯）'!$C$6:$K$35,9,FALSE))</f>
        <v/>
      </c>
      <c r="Y77" s="254" t="str">
        <f>IF(Y76="","",VLOOKUP(Y76,'シフト記号表（勤務時間帯）'!$C$6:$K$35,9,FALSE))</f>
        <v/>
      </c>
      <c r="Z77" s="252" t="str">
        <f>IF(Z76="","",VLOOKUP(Z76,'シフト記号表（勤務時間帯）'!$C$6:$K$35,9,FALSE))</f>
        <v/>
      </c>
      <c r="AA77" s="253" t="str">
        <f>IF(AA76="","",VLOOKUP(AA76,'シフト記号表（勤務時間帯）'!$C$6:$K$35,9,FALSE))</f>
        <v/>
      </c>
      <c r="AB77" s="253" t="str">
        <f>IF(AB76="","",VLOOKUP(AB76,'シフト記号表（勤務時間帯）'!$C$6:$K$35,9,FALSE))</f>
        <v/>
      </c>
      <c r="AC77" s="253" t="str">
        <f>IF(AC76="","",VLOOKUP(AC76,'シフト記号表（勤務時間帯）'!$C$6:$K$35,9,FALSE))</f>
        <v/>
      </c>
      <c r="AD77" s="253" t="str">
        <f>IF(AD76="","",VLOOKUP(AD76,'シフト記号表（勤務時間帯）'!$C$6:$K$35,9,FALSE))</f>
        <v/>
      </c>
      <c r="AE77" s="253" t="str">
        <f>IF(AE76="","",VLOOKUP(AE76,'シフト記号表（勤務時間帯）'!$C$6:$K$35,9,FALSE))</f>
        <v/>
      </c>
      <c r="AF77" s="254" t="str">
        <f>IF(AF76="","",VLOOKUP(AF76,'シフト記号表（勤務時間帯）'!$C$6:$K$35,9,FALSE))</f>
        <v/>
      </c>
      <c r="AG77" s="252" t="str">
        <f>IF(AG76="","",VLOOKUP(AG76,'シフト記号表（勤務時間帯）'!$C$6:$K$35,9,FALSE))</f>
        <v/>
      </c>
      <c r="AH77" s="253" t="str">
        <f>IF(AH76="","",VLOOKUP(AH76,'シフト記号表（勤務時間帯）'!$C$6:$K$35,9,FALSE))</f>
        <v/>
      </c>
      <c r="AI77" s="253" t="str">
        <f>IF(AI76="","",VLOOKUP(AI76,'シフト記号表（勤務時間帯）'!$C$6:$K$35,9,FALSE))</f>
        <v/>
      </c>
      <c r="AJ77" s="253" t="str">
        <f>IF(AJ76="","",VLOOKUP(AJ76,'シフト記号表（勤務時間帯）'!$C$6:$K$35,9,FALSE))</f>
        <v/>
      </c>
      <c r="AK77" s="253" t="str">
        <f>IF(AK76="","",VLOOKUP(AK76,'シフト記号表（勤務時間帯）'!$C$6:$K$35,9,FALSE))</f>
        <v/>
      </c>
      <c r="AL77" s="253" t="str">
        <f>IF(AL76="","",VLOOKUP(AL76,'シフト記号表（勤務時間帯）'!$C$6:$K$35,9,FALSE))</f>
        <v/>
      </c>
      <c r="AM77" s="254" t="str">
        <f>IF(AM76="","",VLOOKUP(AM76,'シフト記号表（勤務時間帯）'!$C$6:$K$35,9,FALSE))</f>
        <v/>
      </c>
      <c r="AN77" s="252" t="str">
        <f>IF(AN76="","",VLOOKUP(AN76,'シフト記号表（勤務時間帯）'!$C$6:$K$35,9,FALSE))</f>
        <v/>
      </c>
      <c r="AO77" s="253" t="str">
        <f>IF(AO76="","",VLOOKUP(AO76,'シフト記号表（勤務時間帯）'!$C$6:$K$35,9,FALSE))</f>
        <v/>
      </c>
      <c r="AP77" s="253" t="str">
        <f>IF(AP76="","",VLOOKUP(AP76,'シフト記号表（勤務時間帯）'!$C$6:$K$35,9,FALSE))</f>
        <v/>
      </c>
      <c r="AQ77" s="253" t="str">
        <f>IF(AQ76="","",VLOOKUP(AQ76,'シフト記号表（勤務時間帯）'!$C$6:$K$35,9,FALSE))</f>
        <v/>
      </c>
      <c r="AR77" s="253" t="str">
        <f>IF(AR76="","",VLOOKUP(AR76,'シフト記号表（勤務時間帯）'!$C$6:$K$35,9,FALSE))</f>
        <v/>
      </c>
      <c r="AS77" s="253" t="str">
        <f>IF(AS76="","",VLOOKUP(AS76,'シフト記号表（勤務時間帯）'!$C$6:$K$35,9,FALSE))</f>
        <v/>
      </c>
      <c r="AT77" s="254" t="str">
        <f>IF(AT76="","",VLOOKUP(AT76,'シフト記号表（勤務時間帯）'!$C$6:$K$35,9,FALSE))</f>
        <v/>
      </c>
      <c r="AU77" s="252" t="str">
        <f>IF(AU76="","",VLOOKUP(AU76,'シフト記号表（勤務時間帯）'!$C$6:$K$35,9,FALSE))</f>
        <v/>
      </c>
      <c r="AV77" s="253" t="str">
        <f>IF(AV76="","",VLOOKUP(AV76,'シフト記号表（勤務時間帯）'!$C$6:$K$35,9,FALSE))</f>
        <v/>
      </c>
      <c r="AW77" s="253" t="str">
        <f>IF(AW76="","",VLOOKUP(AW76,'シフト記号表（勤務時間帯）'!$C$6:$K$35,9,FALSE))</f>
        <v/>
      </c>
      <c r="AX77" s="716" t="str">
        <f>IF($BB$3="４週",SUM(S77:AT77),IF($BB$3="暦月",SUM(S77:AW77),""))</f>
        <v/>
      </c>
      <c r="AY77" s="717"/>
      <c r="AZ77" s="718" t="str">
        <f>IF($BB$3="４週",AX77/4,IF($BB$3="暦月",'勤務表（参考様式１_100名まで）'!AX77/('勤務表（参考様式１_100名まで）'!$BB$8/7),""))</f>
        <v/>
      </c>
      <c r="BA77" s="719"/>
      <c r="BB77" s="707"/>
      <c r="BC77" s="708"/>
      <c r="BD77" s="708"/>
      <c r="BE77" s="708"/>
      <c r="BF77" s="709"/>
    </row>
    <row r="78" spans="2:58" ht="20.25" customHeight="1" x14ac:dyDescent="0.15">
      <c r="B78" s="727"/>
      <c r="C78" s="734"/>
      <c r="D78" s="735"/>
      <c r="E78" s="736"/>
      <c r="F78" s="260">
        <f>C76</f>
        <v>0</v>
      </c>
      <c r="G78" s="739"/>
      <c r="H78" s="743"/>
      <c r="I78" s="741"/>
      <c r="J78" s="741"/>
      <c r="K78" s="742"/>
      <c r="L78" s="746"/>
      <c r="M78" s="711"/>
      <c r="N78" s="711"/>
      <c r="O78" s="712"/>
      <c r="P78" s="720" t="s">
        <v>250</v>
      </c>
      <c r="Q78" s="721"/>
      <c r="R78" s="722"/>
      <c r="S78" s="256" t="str">
        <f>IF(S76="","",VLOOKUP(S76,'シフト記号表（勤務時間帯）'!$C$6:$U$35,19,FALSE))</f>
        <v/>
      </c>
      <c r="T78" s="257" t="str">
        <f>IF(T76="","",VLOOKUP(T76,'シフト記号表（勤務時間帯）'!$C$6:$U$35,19,FALSE))</f>
        <v/>
      </c>
      <c r="U78" s="257" t="str">
        <f>IF(U76="","",VLOOKUP(U76,'シフト記号表（勤務時間帯）'!$C$6:$U$35,19,FALSE))</f>
        <v/>
      </c>
      <c r="V78" s="257" t="str">
        <f>IF(V76="","",VLOOKUP(V76,'シフト記号表（勤務時間帯）'!$C$6:$U$35,19,FALSE))</f>
        <v/>
      </c>
      <c r="W78" s="257" t="str">
        <f>IF(W76="","",VLOOKUP(W76,'シフト記号表（勤務時間帯）'!$C$6:$U$35,19,FALSE))</f>
        <v/>
      </c>
      <c r="X78" s="257" t="str">
        <f>IF(X76="","",VLOOKUP(X76,'シフト記号表（勤務時間帯）'!$C$6:$U$35,19,FALSE))</f>
        <v/>
      </c>
      <c r="Y78" s="258" t="str">
        <f>IF(Y76="","",VLOOKUP(Y76,'シフト記号表（勤務時間帯）'!$C$6:$U$35,19,FALSE))</f>
        <v/>
      </c>
      <c r="Z78" s="256" t="str">
        <f>IF(Z76="","",VLOOKUP(Z76,'シフト記号表（勤務時間帯）'!$C$6:$U$35,19,FALSE))</f>
        <v/>
      </c>
      <c r="AA78" s="257" t="str">
        <f>IF(AA76="","",VLOOKUP(AA76,'シフト記号表（勤務時間帯）'!$C$6:$U$35,19,FALSE))</f>
        <v/>
      </c>
      <c r="AB78" s="257" t="str">
        <f>IF(AB76="","",VLOOKUP(AB76,'シフト記号表（勤務時間帯）'!$C$6:$U$35,19,FALSE))</f>
        <v/>
      </c>
      <c r="AC78" s="257" t="str">
        <f>IF(AC76="","",VLOOKUP(AC76,'シフト記号表（勤務時間帯）'!$C$6:$U$35,19,FALSE))</f>
        <v/>
      </c>
      <c r="AD78" s="257" t="str">
        <f>IF(AD76="","",VLOOKUP(AD76,'シフト記号表（勤務時間帯）'!$C$6:$U$35,19,FALSE))</f>
        <v/>
      </c>
      <c r="AE78" s="257" t="str">
        <f>IF(AE76="","",VLOOKUP(AE76,'シフト記号表（勤務時間帯）'!$C$6:$U$35,19,FALSE))</f>
        <v/>
      </c>
      <c r="AF78" s="258" t="str">
        <f>IF(AF76="","",VLOOKUP(AF76,'シフト記号表（勤務時間帯）'!$C$6:$U$35,19,FALSE))</f>
        <v/>
      </c>
      <c r="AG78" s="256" t="str">
        <f>IF(AG76="","",VLOOKUP(AG76,'シフト記号表（勤務時間帯）'!$C$6:$U$35,19,FALSE))</f>
        <v/>
      </c>
      <c r="AH78" s="257" t="str">
        <f>IF(AH76="","",VLOOKUP(AH76,'シフト記号表（勤務時間帯）'!$C$6:$U$35,19,FALSE))</f>
        <v/>
      </c>
      <c r="AI78" s="257" t="str">
        <f>IF(AI76="","",VLOOKUP(AI76,'シフト記号表（勤務時間帯）'!$C$6:$U$35,19,FALSE))</f>
        <v/>
      </c>
      <c r="AJ78" s="257" t="str">
        <f>IF(AJ76="","",VLOOKUP(AJ76,'シフト記号表（勤務時間帯）'!$C$6:$U$35,19,FALSE))</f>
        <v/>
      </c>
      <c r="AK78" s="257" t="str">
        <f>IF(AK76="","",VLOOKUP(AK76,'シフト記号表（勤務時間帯）'!$C$6:$U$35,19,FALSE))</f>
        <v/>
      </c>
      <c r="AL78" s="257" t="str">
        <f>IF(AL76="","",VLOOKUP(AL76,'シフト記号表（勤務時間帯）'!$C$6:$U$35,19,FALSE))</f>
        <v/>
      </c>
      <c r="AM78" s="258" t="str">
        <f>IF(AM76="","",VLOOKUP(AM76,'シフト記号表（勤務時間帯）'!$C$6:$U$35,19,FALSE))</f>
        <v/>
      </c>
      <c r="AN78" s="256" t="str">
        <f>IF(AN76="","",VLOOKUP(AN76,'シフト記号表（勤務時間帯）'!$C$6:$U$35,19,FALSE))</f>
        <v/>
      </c>
      <c r="AO78" s="257" t="str">
        <f>IF(AO76="","",VLOOKUP(AO76,'シフト記号表（勤務時間帯）'!$C$6:$U$35,19,FALSE))</f>
        <v/>
      </c>
      <c r="AP78" s="257" t="str">
        <f>IF(AP76="","",VLOOKUP(AP76,'シフト記号表（勤務時間帯）'!$C$6:$U$35,19,FALSE))</f>
        <v/>
      </c>
      <c r="AQ78" s="257" t="str">
        <f>IF(AQ76="","",VLOOKUP(AQ76,'シフト記号表（勤務時間帯）'!$C$6:$U$35,19,FALSE))</f>
        <v/>
      </c>
      <c r="AR78" s="257" t="str">
        <f>IF(AR76="","",VLOOKUP(AR76,'シフト記号表（勤務時間帯）'!$C$6:$U$35,19,FALSE))</f>
        <v/>
      </c>
      <c r="AS78" s="257" t="str">
        <f>IF(AS76="","",VLOOKUP(AS76,'シフト記号表（勤務時間帯）'!$C$6:$U$35,19,FALSE))</f>
        <v/>
      </c>
      <c r="AT78" s="258" t="str">
        <f>IF(AT76="","",VLOOKUP(AT76,'シフト記号表（勤務時間帯）'!$C$6:$U$35,19,FALSE))</f>
        <v/>
      </c>
      <c r="AU78" s="256" t="str">
        <f>IF(AU76="","",VLOOKUP(AU76,'シフト記号表（勤務時間帯）'!$C$6:$U$35,19,FALSE))</f>
        <v/>
      </c>
      <c r="AV78" s="257" t="str">
        <f>IF(AV76="","",VLOOKUP(AV76,'シフト記号表（勤務時間帯）'!$C$6:$U$35,19,FALSE))</f>
        <v/>
      </c>
      <c r="AW78" s="257" t="str">
        <f>IF(AW76="","",VLOOKUP(AW76,'シフト記号表（勤務時間帯）'!$C$6:$U$35,19,FALSE))</f>
        <v/>
      </c>
      <c r="AX78" s="723" t="str">
        <f>IF($BB$3="４週",SUM(S78:AT78),IF($BB$3="暦月",SUM(S78:AW78),""))</f>
        <v/>
      </c>
      <c r="AY78" s="724"/>
      <c r="AZ78" s="725" t="str">
        <f>IF($BB$3="４週",AX78/4,IF($BB$3="暦月",'勤務表（参考様式１_100名まで）'!AX78/('勤務表（参考様式１_100名まで）'!$BB$8/7),""))</f>
        <v/>
      </c>
      <c r="BA78" s="726"/>
      <c r="BB78" s="710"/>
      <c r="BC78" s="711"/>
      <c r="BD78" s="711"/>
      <c r="BE78" s="711"/>
      <c r="BF78" s="712"/>
    </row>
    <row r="79" spans="2:58" ht="20.25" customHeight="1" x14ac:dyDescent="0.15">
      <c r="B79" s="727">
        <f>B76+1</f>
        <v>20</v>
      </c>
      <c r="C79" s="728"/>
      <c r="D79" s="729"/>
      <c r="E79" s="730"/>
      <c r="F79" s="259"/>
      <c r="G79" s="737"/>
      <c r="H79" s="740"/>
      <c r="I79" s="741"/>
      <c r="J79" s="741"/>
      <c r="K79" s="742"/>
      <c r="L79" s="744"/>
      <c r="M79" s="705"/>
      <c r="N79" s="705"/>
      <c r="O79" s="706"/>
      <c r="P79" s="747" t="s">
        <v>248</v>
      </c>
      <c r="Q79" s="748"/>
      <c r="R79" s="749"/>
      <c r="S79" s="248"/>
      <c r="T79" s="249"/>
      <c r="U79" s="249"/>
      <c r="V79" s="249"/>
      <c r="W79" s="249"/>
      <c r="X79" s="249"/>
      <c r="Y79" s="250"/>
      <c r="Z79" s="248"/>
      <c r="AA79" s="249"/>
      <c r="AB79" s="249"/>
      <c r="AC79" s="249"/>
      <c r="AD79" s="249"/>
      <c r="AE79" s="249"/>
      <c r="AF79" s="250"/>
      <c r="AG79" s="248"/>
      <c r="AH79" s="249"/>
      <c r="AI79" s="249"/>
      <c r="AJ79" s="249"/>
      <c r="AK79" s="249"/>
      <c r="AL79" s="249"/>
      <c r="AM79" s="250"/>
      <c r="AN79" s="248"/>
      <c r="AO79" s="249"/>
      <c r="AP79" s="249"/>
      <c r="AQ79" s="249"/>
      <c r="AR79" s="249"/>
      <c r="AS79" s="249"/>
      <c r="AT79" s="250"/>
      <c r="AU79" s="248"/>
      <c r="AV79" s="249"/>
      <c r="AW79" s="249"/>
      <c r="AX79" s="700"/>
      <c r="AY79" s="701"/>
      <c r="AZ79" s="702"/>
      <c r="BA79" s="703"/>
      <c r="BB79" s="704"/>
      <c r="BC79" s="705"/>
      <c r="BD79" s="705"/>
      <c r="BE79" s="705"/>
      <c r="BF79" s="706"/>
    </row>
    <row r="80" spans="2:58" ht="20.25" customHeight="1" x14ac:dyDescent="0.15">
      <c r="B80" s="727"/>
      <c r="C80" s="731"/>
      <c r="D80" s="732"/>
      <c r="E80" s="733"/>
      <c r="F80" s="251"/>
      <c r="G80" s="738"/>
      <c r="H80" s="743"/>
      <c r="I80" s="741"/>
      <c r="J80" s="741"/>
      <c r="K80" s="742"/>
      <c r="L80" s="745"/>
      <c r="M80" s="708"/>
      <c r="N80" s="708"/>
      <c r="O80" s="709"/>
      <c r="P80" s="713" t="s">
        <v>249</v>
      </c>
      <c r="Q80" s="714"/>
      <c r="R80" s="715"/>
      <c r="S80" s="252" t="str">
        <f>IF(S79="","",VLOOKUP(S79,'シフト記号表（勤務時間帯）'!$C$6:$K$35,9,FALSE))</f>
        <v/>
      </c>
      <c r="T80" s="253" t="str">
        <f>IF(T79="","",VLOOKUP(T79,'シフト記号表（勤務時間帯）'!$C$6:$K$35,9,FALSE))</f>
        <v/>
      </c>
      <c r="U80" s="253" t="str">
        <f>IF(U79="","",VLOOKUP(U79,'シフト記号表（勤務時間帯）'!$C$6:$K$35,9,FALSE))</f>
        <v/>
      </c>
      <c r="V80" s="253" t="str">
        <f>IF(V79="","",VLOOKUP(V79,'シフト記号表（勤務時間帯）'!$C$6:$K$35,9,FALSE))</f>
        <v/>
      </c>
      <c r="W80" s="253" t="str">
        <f>IF(W79="","",VLOOKUP(W79,'シフト記号表（勤務時間帯）'!$C$6:$K$35,9,FALSE))</f>
        <v/>
      </c>
      <c r="X80" s="253" t="str">
        <f>IF(X79="","",VLOOKUP(X79,'シフト記号表（勤務時間帯）'!$C$6:$K$35,9,FALSE))</f>
        <v/>
      </c>
      <c r="Y80" s="254" t="str">
        <f>IF(Y79="","",VLOOKUP(Y79,'シフト記号表（勤務時間帯）'!$C$6:$K$35,9,FALSE))</f>
        <v/>
      </c>
      <c r="Z80" s="252" t="str">
        <f>IF(Z79="","",VLOOKUP(Z79,'シフト記号表（勤務時間帯）'!$C$6:$K$35,9,FALSE))</f>
        <v/>
      </c>
      <c r="AA80" s="253" t="str">
        <f>IF(AA79="","",VLOOKUP(AA79,'シフト記号表（勤務時間帯）'!$C$6:$K$35,9,FALSE))</f>
        <v/>
      </c>
      <c r="AB80" s="253" t="str">
        <f>IF(AB79="","",VLOOKUP(AB79,'シフト記号表（勤務時間帯）'!$C$6:$K$35,9,FALSE))</f>
        <v/>
      </c>
      <c r="AC80" s="253" t="str">
        <f>IF(AC79="","",VLOOKUP(AC79,'シフト記号表（勤務時間帯）'!$C$6:$K$35,9,FALSE))</f>
        <v/>
      </c>
      <c r="AD80" s="253" t="str">
        <f>IF(AD79="","",VLOOKUP(AD79,'シフト記号表（勤務時間帯）'!$C$6:$K$35,9,FALSE))</f>
        <v/>
      </c>
      <c r="AE80" s="253" t="str">
        <f>IF(AE79="","",VLOOKUP(AE79,'シフト記号表（勤務時間帯）'!$C$6:$K$35,9,FALSE))</f>
        <v/>
      </c>
      <c r="AF80" s="254" t="str">
        <f>IF(AF79="","",VLOOKUP(AF79,'シフト記号表（勤務時間帯）'!$C$6:$K$35,9,FALSE))</f>
        <v/>
      </c>
      <c r="AG80" s="252" t="str">
        <f>IF(AG79="","",VLOOKUP(AG79,'シフト記号表（勤務時間帯）'!$C$6:$K$35,9,FALSE))</f>
        <v/>
      </c>
      <c r="AH80" s="253" t="str">
        <f>IF(AH79="","",VLOOKUP(AH79,'シフト記号表（勤務時間帯）'!$C$6:$K$35,9,FALSE))</f>
        <v/>
      </c>
      <c r="AI80" s="253" t="str">
        <f>IF(AI79="","",VLOOKUP(AI79,'シフト記号表（勤務時間帯）'!$C$6:$K$35,9,FALSE))</f>
        <v/>
      </c>
      <c r="AJ80" s="253" t="str">
        <f>IF(AJ79="","",VLOOKUP(AJ79,'シフト記号表（勤務時間帯）'!$C$6:$K$35,9,FALSE))</f>
        <v/>
      </c>
      <c r="AK80" s="253" t="str">
        <f>IF(AK79="","",VLOOKUP(AK79,'シフト記号表（勤務時間帯）'!$C$6:$K$35,9,FALSE))</f>
        <v/>
      </c>
      <c r="AL80" s="253" t="str">
        <f>IF(AL79="","",VLOOKUP(AL79,'シフト記号表（勤務時間帯）'!$C$6:$K$35,9,FALSE))</f>
        <v/>
      </c>
      <c r="AM80" s="254" t="str">
        <f>IF(AM79="","",VLOOKUP(AM79,'シフト記号表（勤務時間帯）'!$C$6:$K$35,9,FALSE))</f>
        <v/>
      </c>
      <c r="AN80" s="252" t="str">
        <f>IF(AN79="","",VLOOKUP(AN79,'シフト記号表（勤務時間帯）'!$C$6:$K$35,9,FALSE))</f>
        <v/>
      </c>
      <c r="AO80" s="253" t="str">
        <f>IF(AO79="","",VLOOKUP(AO79,'シフト記号表（勤務時間帯）'!$C$6:$K$35,9,FALSE))</f>
        <v/>
      </c>
      <c r="AP80" s="253" t="str">
        <f>IF(AP79="","",VLOOKUP(AP79,'シフト記号表（勤務時間帯）'!$C$6:$K$35,9,FALSE))</f>
        <v/>
      </c>
      <c r="AQ80" s="253" t="str">
        <f>IF(AQ79="","",VLOOKUP(AQ79,'シフト記号表（勤務時間帯）'!$C$6:$K$35,9,FALSE))</f>
        <v/>
      </c>
      <c r="AR80" s="253" t="str">
        <f>IF(AR79="","",VLOOKUP(AR79,'シフト記号表（勤務時間帯）'!$C$6:$K$35,9,FALSE))</f>
        <v/>
      </c>
      <c r="AS80" s="253" t="str">
        <f>IF(AS79="","",VLOOKUP(AS79,'シフト記号表（勤務時間帯）'!$C$6:$K$35,9,FALSE))</f>
        <v/>
      </c>
      <c r="AT80" s="254" t="str">
        <f>IF(AT79="","",VLOOKUP(AT79,'シフト記号表（勤務時間帯）'!$C$6:$K$35,9,FALSE))</f>
        <v/>
      </c>
      <c r="AU80" s="252" t="str">
        <f>IF(AU79="","",VLOOKUP(AU79,'シフト記号表（勤務時間帯）'!$C$6:$K$35,9,FALSE))</f>
        <v/>
      </c>
      <c r="AV80" s="253" t="str">
        <f>IF(AV79="","",VLOOKUP(AV79,'シフト記号表（勤務時間帯）'!$C$6:$K$35,9,FALSE))</f>
        <v/>
      </c>
      <c r="AW80" s="253" t="str">
        <f>IF(AW79="","",VLOOKUP(AW79,'シフト記号表（勤務時間帯）'!$C$6:$K$35,9,FALSE))</f>
        <v/>
      </c>
      <c r="AX80" s="716" t="str">
        <f>IF($BB$3="４週",SUM(S80:AT80),IF($BB$3="暦月",SUM(S80:AW80),""))</f>
        <v/>
      </c>
      <c r="AY80" s="717"/>
      <c r="AZ80" s="718" t="str">
        <f>IF($BB$3="４週",AX80/4,IF($BB$3="暦月",'勤務表（参考様式１_100名まで）'!AX80/('勤務表（参考様式１_100名まで）'!$BB$8/7),""))</f>
        <v/>
      </c>
      <c r="BA80" s="719"/>
      <c r="BB80" s="707"/>
      <c r="BC80" s="708"/>
      <c r="BD80" s="708"/>
      <c r="BE80" s="708"/>
      <c r="BF80" s="709"/>
    </row>
    <row r="81" spans="2:58" ht="20.25" customHeight="1" x14ac:dyDescent="0.15">
      <c r="B81" s="727"/>
      <c r="C81" s="734"/>
      <c r="D81" s="735"/>
      <c r="E81" s="736"/>
      <c r="F81" s="260">
        <f>C79</f>
        <v>0</v>
      </c>
      <c r="G81" s="739"/>
      <c r="H81" s="743"/>
      <c r="I81" s="741"/>
      <c r="J81" s="741"/>
      <c r="K81" s="742"/>
      <c r="L81" s="746"/>
      <c r="M81" s="711"/>
      <c r="N81" s="711"/>
      <c r="O81" s="712"/>
      <c r="P81" s="720" t="s">
        <v>250</v>
      </c>
      <c r="Q81" s="721"/>
      <c r="R81" s="722"/>
      <c r="S81" s="256" t="str">
        <f>IF(S79="","",VLOOKUP(S79,'シフト記号表（勤務時間帯）'!$C$6:$U$35,19,FALSE))</f>
        <v/>
      </c>
      <c r="T81" s="257" t="str">
        <f>IF(T79="","",VLOOKUP(T79,'シフト記号表（勤務時間帯）'!$C$6:$U$35,19,FALSE))</f>
        <v/>
      </c>
      <c r="U81" s="257" t="str">
        <f>IF(U79="","",VLOOKUP(U79,'シフト記号表（勤務時間帯）'!$C$6:$U$35,19,FALSE))</f>
        <v/>
      </c>
      <c r="V81" s="257" t="str">
        <f>IF(V79="","",VLOOKUP(V79,'シフト記号表（勤務時間帯）'!$C$6:$U$35,19,FALSE))</f>
        <v/>
      </c>
      <c r="W81" s="257" t="str">
        <f>IF(W79="","",VLOOKUP(W79,'シフト記号表（勤務時間帯）'!$C$6:$U$35,19,FALSE))</f>
        <v/>
      </c>
      <c r="X81" s="257" t="str">
        <f>IF(X79="","",VLOOKUP(X79,'シフト記号表（勤務時間帯）'!$C$6:$U$35,19,FALSE))</f>
        <v/>
      </c>
      <c r="Y81" s="258" t="str">
        <f>IF(Y79="","",VLOOKUP(Y79,'シフト記号表（勤務時間帯）'!$C$6:$U$35,19,FALSE))</f>
        <v/>
      </c>
      <c r="Z81" s="256" t="str">
        <f>IF(Z79="","",VLOOKUP(Z79,'シフト記号表（勤務時間帯）'!$C$6:$U$35,19,FALSE))</f>
        <v/>
      </c>
      <c r="AA81" s="257" t="str">
        <f>IF(AA79="","",VLOOKUP(AA79,'シフト記号表（勤務時間帯）'!$C$6:$U$35,19,FALSE))</f>
        <v/>
      </c>
      <c r="AB81" s="257" t="str">
        <f>IF(AB79="","",VLOOKUP(AB79,'シフト記号表（勤務時間帯）'!$C$6:$U$35,19,FALSE))</f>
        <v/>
      </c>
      <c r="AC81" s="257" t="str">
        <f>IF(AC79="","",VLOOKUP(AC79,'シフト記号表（勤務時間帯）'!$C$6:$U$35,19,FALSE))</f>
        <v/>
      </c>
      <c r="AD81" s="257" t="str">
        <f>IF(AD79="","",VLOOKUP(AD79,'シフト記号表（勤務時間帯）'!$C$6:$U$35,19,FALSE))</f>
        <v/>
      </c>
      <c r="AE81" s="257" t="str">
        <f>IF(AE79="","",VLOOKUP(AE79,'シフト記号表（勤務時間帯）'!$C$6:$U$35,19,FALSE))</f>
        <v/>
      </c>
      <c r="AF81" s="258" t="str">
        <f>IF(AF79="","",VLOOKUP(AF79,'シフト記号表（勤務時間帯）'!$C$6:$U$35,19,FALSE))</f>
        <v/>
      </c>
      <c r="AG81" s="256" t="str">
        <f>IF(AG79="","",VLOOKUP(AG79,'シフト記号表（勤務時間帯）'!$C$6:$U$35,19,FALSE))</f>
        <v/>
      </c>
      <c r="AH81" s="257" t="str">
        <f>IF(AH79="","",VLOOKUP(AH79,'シフト記号表（勤務時間帯）'!$C$6:$U$35,19,FALSE))</f>
        <v/>
      </c>
      <c r="AI81" s="257" t="str">
        <f>IF(AI79="","",VLOOKUP(AI79,'シフト記号表（勤務時間帯）'!$C$6:$U$35,19,FALSE))</f>
        <v/>
      </c>
      <c r="AJ81" s="257" t="str">
        <f>IF(AJ79="","",VLOOKUP(AJ79,'シフト記号表（勤務時間帯）'!$C$6:$U$35,19,FALSE))</f>
        <v/>
      </c>
      <c r="AK81" s="257" t="str">
        <f>IF(AK79="","",VLOOKUP(AK79,'シフト記号表（勤務時間帯）'!$C$6:$U$35,19,FALSE))</f>
        <v/>
      </c>
      <c r="AL81" s="257" t="str">
        <f>IF(AL79="","",VLOOKUP(AL79,'シフト記号表（勤務時間帯）'!$C$6:$U$35,19,FALSE))</f>
        <v/>
      </c>
      <c r="AM81" s="258" t="str">
        <f>IF(AM79="","",VLOOKUP(AM79,'シフト記号表（勤務時間帯）'!$C$6:$U$35,19,FALSE))</f>
        <v/>
      </c>
      <c r="AN81" s="256" t="str">
        <f>IF(AN79="","",VLOOKUP(AN79,'シフト記号表（勤務時間帯）'!$C$6:$U$35,19,FALSE))</f>
        <v/>
      </c>
      <c r="AO81" s="257" t="str">
        <f>IF(AO79="","",VLOOKUP(AO79,'シフト記号表（勤務時間帯）'!$C$6:$U$35,19,FALSE))</f>
        <v/>
      </c>
      <c r="AP81" s="257" t="str">
        <f>IF(AP79="","",VLOOKUP(AP79,'シフト記号表（勤務時間帯）'!$C$6:$U$35,19,FALSE))</f>
        <v/>
      </c>
      <c r="AQ81" s="257" t="str">
        <f>IF(AQ79="","",VLOOKUP(AQ79,'シフト記号表（勤務時間帯）'!$C$6:$U$35,19,FALSE))</f>
        <v/>
      </c>
      <c r="AR81" s="257" t="str">
        <f>IF(AR79="","",VLOOKUP(AR79,'シフト記号表（勤務時間帯）'!$C$6:$U$35,19,FALSE))</f>
        <v/>
      </c>
      <c r="AS81" s="257" t="str">
        <f>IF(AS79="","",VLOOKUP(AS79,'シフト記号表（勤務時間帯）'!$C$6:$U$35,19,FALSE))</f>
        <v/>
      </c>
      <c r="AT81" s="258" t="str">
        <f>IF(AT79="","",VLOOKUP(AT79,'シフト記号表（勤務時間帯）'!$C$6:$U$35,19,FALSE))</f>
        <v/>
      </c>
      <c r="AU81" s="256" t="str">
        <f>IF(AU79="","",VLOOKUP(AU79,'シフト記号表（勤務時間帯）'!$C$6:$U$35,19,FALSE))</f>
        <v/>
      </c>
      <c r="AV81" s="257" t="str">
        <f>IF(AV79="","",VLOOKUP(AV79,'シフト記号表（勤務時間帯）'!$C$6:$U$35,19,FALSE))</f>
        <v/>
      </c>
      <c r="AW81" s="257" t="str">
        <f>IF(AW79="","",VLOOKUP(AW79,'シフト記号表（勤務時間帯）'!$C$6:$U$35,19,FALSE))</f>
        <v/>
      </c>
      <c r="AX81" s="723" t="str">
        <f>IF($BB$3="４週",SUM(S81:AT81),IF($BB$3="暦月",SUM(S81:AW81),""))</f>
        <v/>
      </c>
      <c r="AY81" s="724"/>
      <c r="AZ81" s="725" t="str">
        <f>IF($BB$3="４週",AX81/4,IF($BB$3="暦月",'勤務表（参考様式１_100名まで）'!AX81/('勤務表（参考様式１_100名まで）'!$BB$8/7),""))</f>
        <v/>
      </c>
      <c r="BA81" s="726"/>
      <c r="BB81" s="710"/>
      <c r="BC81" s="711"/>
      <c r="BD81" s="711"/>
      <c r="BE81" s="711"/>
      <c r="BF81" s="712"/>
    </row>
    <row r="82" spans="2:58" ht="20.25" customHeight="1" x14ac:dyDescent="0.15">
      <c r="B82" s="727">
        <f>B79+1</f>
        <v>21</v>
      </c>
      <c r="C82" s="728"/>
      <c r="D82" s="729"/>
      <c r="E82" s="730"/>
      <c r="F82" s="259"/>
      <c r="G82" s="737"/>
      <c r="H82" s="740"/>
      <c r="I82" s="741"/>
      <c r="J82" s="741"/>
      <c r="K82" s="742"/>
      <c r="L82" s="744"/>
      <c r="M82" s="705"/>
      <c r="N82" s="705"/>
      <c r="O82" s="706"/>
      <c r="P82" s="747" t="s">
        <v>248</v>
      </c>
      <c r="Q82" s="748"/>
      <c r="R82" s="749"/>
      <c r="S82" s="248"/>
      <c r="T82" s="249"/>
      <c r="U82" s="249"/>
      <c r="V82" s="249"/>
      <c r="W82" s="249"/>
      <c r="X82" s="249"/>
      <c r="Y82" s="250"/>
      <c r="Z82" s="248"/>
      <c r="AA82" s="249"/>
      <c r="AB82" s="249"/>
      <c r="AC82" s="249"/>
      <c r="AD82" s="249"/>
      <c r="AE82" s="249"/>
      <c r="AF82" s="250"/>
      <c r="AG82" s="248"/>
      <c r="AH82" s="249"/>
      <c r="AI82" s="249"/>
      <c r="AJ82" s="249"/>
      <c r="AK82" s="249"/>
      <c r="AL82" s="249"/>
      <c r="AM82" s="250"/>
      <c r="AN82" s="248"/>
      <c r="AO82" s="249"/>
      <c r="AP82" s="249"/>
      <c r="AQ82" s="249"/>
      <c r="AR82" s="249"/>
      <c r="AS82" s="249"/>
      <c r="AT82" s="250"/>
      <c r="AU82" s="248"/>
      <c r="AV82" s="249"/>
      <c r="AW82" s="249"/>
      <c r="AX82" s="700"/>
      <c r="AY82" s="701"/>
      <c r="AZ82" s="702"/>
      <c r="BA82" s="703"/>
      <c r="BB82" s="704"/>
      <c r="BC82" s="705"/>
      <c r="BD82" s="705"/>
      <c r="BE82" s="705"/>
      <c r="BF82" s="706"/>
    </row>
    <row r="83" spans="2:58" ht="20.25" customHeight="1" x14ac:dyDescent="0.15">
      <c r="B83" s="727"/>
      <c r="C83" s="731"/>
      <c r="D83" s="732"/>
      <c r="E83" s="733"/>
      <c r="F83" s="251"/>
      <c r="G83" s="738"/>
      <c r="H83" s="743"/>
      <c r="I83" s="741"/>
      <c r="J83" s="741"/>
      <c r="K83" s="742"/>
      <c r="L83" s="745"/>
      <c r="M83" s="708"/>
      <c r="N83" s="708"/>
      <c r="O83" s="709"/>
      <c r="P83" s="713" t="s">
        <v>249</v>
      </c>
      <c r="Q83" s="714"/>
      <c r="R83" s="715"/>
      <c r="S83" s="252" t="str">
        <f>IF(S82="","",VLOOKUP(S82,'シフト記号表（勤務時間帯）'!$C$6:$K$35,9,FALSE))</f>
        <v/>
      </c>
      <c r="T83" s="253" t="str">
        <f>IF(T82="","",VLOOKUP(T82,'シフト記号表（勤務時間帯）'!$C$6:$K$35,9,FALSE))</f>
        <v/>
      </c>
      <c r="U83" s="253" t="str">
        <f>IF(U82="","",VLOOKUP(U82,'シフト記号表（勤務時間帯）'!$C$6:$K$35,9,FALSE))</f>
        <v/>
      </c>
      <c r="V83" s="253" t="str">
        <f>IF(V82="","",VLOOKUP(V82,'シフト記号表（勤務時間帯）'!$C$6:$K$35,9,FALSE))</f>
        <v/>
      </c>
      <c r="W83" s="253" t="str">
        <f>IF(W82="","",VLOOKUP(W82,'シフト記号表（勤務時間帯）'!$C$6:$K$35,9,FALSE))</f>
        <v/>
      </c>
      <c r="X83" s="253" t="str">
        <f>IF(X82="","",VLOOKUP(X82,'シフト記号表（勤務時間帯）'!$C$6:$K$35,9,FALSE))</f>
        <v/>
      </c>
      <c r="Y83" s="254" t="str">
        <f>IF(Y82="","",VLOOKUP(Y82,'シフト記号表（勤務時間帯）'!$C$6:$K$35,9,FALSE))</f>
        <v/>
      </c>
      <c r="Z83" s="252" t="str">
        <f>IF(Z82="","",VLOOKUP(Z82,'シフト記号表（勤務時間帯）'!$C$6:$K$35,9,FALSE))</f>
        <v/>
      </c>
      <c r="AA83" s="253" t="str">
        <f>IF(AA82="","",VLOOKUP(AA82,'シフト記号表（勤務時間帯）'!$C$6:$K$35,9,FALSE))</f>
        <v/>
      </c>
      <c r="AB83" s="253" t="str">
        <f>IF(AB82="","",VLOOKUP(AB82,'シフト記号表（勤務時間帯）'!$C$6:$K$35,9,FALSE))</f>
        <v/>
      </c>
      <c r="AC83" s="253" t="str">
        <f>IF(AC82="","",VLOOKUP(AC82,'シフト記号表（勤務時間帯）'!$C$6:$K$35,9,FALSE))</f>
        <v/>
      </c>
      <c r="AD83" s="253" t="str">
        <f>IF(AD82="","",VLOOKUP(AD82,'シフト記号表（勤務時間帯）'!$C$6:$K$35,9,FALSE))</f>
        <v/>
      </c>
      <c r="AE83" s="253" t="str">
        <f>IF(AE82="","",VLOOKUP(AE82,'シフト記号表（勤務時間帯）'!$C$6:$K$35,9,FALSE))</f>
        <v/>
      </c>
      <c r="AF83" s="254" t="str">
        <f>IF(AF82="","",VLOOKUP(AF82,'シフト記号表（勤務時間帯）'!$C$6:$K$35,9,FALSE))</f>
        <v/>
      </c>
      <c r="AG83" s="252" t="str">
        <f>IF(AG82="","",VLOOKUP(AG82,'シフト記号表（勤務時間帯）'!$C$6:$K$35,9,FALSE))</f>
        <v/>
      </c>
      <c r="AH83" s="253" t="str">
        <f>IF(AH82="","",VLOOKUP(AH82,'シフト記号表（勤務時間帯）'!$C$6:$K$35,9,FALSE))</f>
        <v/>
      </c>
      <c r="AI83" s="253" t="str">
        <f>IF(AI82="","",VLOOKUP(AI82,'シフト記号表（勤務時間帯）'!$C$6:$K$35,9,FALSE))</f>
        <v/>
      </c>
      <c r="AJ83" s="253" t="str">
        <f>IF(AJ82="","",VLOOKUP(AJ82,'シフト記号表（勤務時間帯）'!$C$6:$K$35,9,FALSE))</f>
        <v/>
      </c>
      <c r="AK83" s="253" t="str">
        <f>IF(AK82="","",VLOOKUP(AK82,'シフト記号表（勤務時間帯）'!$C$6:$K$35,9,FALSE))</f>
        <v/>
      </c>
      <c r="AL83" s="253" t="str">
        <f>IF(AL82="","",VLOOKUP(AL82,'シフト記号表（勤務時間帯）'!$C$6:$K$35,9,FALSE))</f>
        <v/>
      </c>
      <c r="AM83" s="254" t="str">
        <f>IF(AM82="","",VLOOKUP(AM82,'シフト記号表（勤務時間帯）'!$C$6:$K$35,9,FALSE))</f>
        <v/>
      </c>
      <c r="AN83" s="252" t="str">
        <f>IF(AN82="","",VLOOKUP(AN82,'シフト記号表（勤務時間帯）'!$C$6:$K$35,9,FALSE))</f>
        <v/>
      </c>
      <c r="AO83" s="253" t="str">
        <f>IF(AO82="","",VLOOKUP(AO82,'シフト記号表（勤務時間帯）'!$C$6:$K$35,9,FALSE))</f>
        <v/>
      </c>
      <c r="AP83" s="253" t="str">
        <f>IF(AP82="","",VLOOKUP(AP82,'シフト記号表（勤務時間帯）'!$C$6:$K$35,9,FALSE))</f>
        <v/>
      </c>
      <c r="AQ83" s="253" t="str">
        <f>IF(AQ82="","",VLOOKUP(AQ82,'シフト記号表（勤務時間帯）'!$C$6:$K$35,9,FALSE))</f>
        <v/>
      </c>
      <c r="AR83" s="253" t="str">
        <f>IF(AR82="","",VLOOKUP(AR82,'シフト記号表（勤務時間帯）'!$C$6:$K$35,9,FALSE))</f>
        <v/>
      </c>
      <c r="AS83" s="253" t="str">
        <f>IF(AS82="","",VLOOKUP(AS82,'シフト記号表（勤務時間帯）'!$C$6:$K$35,9,FALSE))</f>
        <v/>
      </c>
      <c r="AT83" s="254" t="str">
        <f>IF(AT82="","",VLOOKUP(AT82,'シフト記号表（勤務時間帯）'!$C$6:$K$35,9,FALSE))</f>
        <v/>
      </c>
      <c r="AU83" s="252" t="str">
        <f>IF(AU82="","",VLOOKUP(AU82,'シフト記号表（勤務時間帯）'!$C$6:$K$35,9,FALSE))</f>
        <v/>
      </c>
      <c r="AV83" s="253" t="str">
        <f>IF(AV82="","",VLOOKUP(AV82,'シフト記号表（勤務時間帯）'!$C$6:$K$35,9,FALSE))</f>
        <v/>
      </c>
      <c r="AW83" s="253" t="str">
        <f>IF(AW82="","",VLOOKUP(AW82,'シフト記号表（勤務時間帯）'!$C$6:$K$35,9,FALSE))</f>
        <v/>
      </c>
      <c r="AX83" s="716" t="str">
        <f>IF($BB$3="４週",SUM(S83:AT83),IF($BB$3="暦月",SUM(S83:AW83),""))</f>
        <v/>
      </c>
      <c r="AY83" s="717"/>
      <c r="AZ83" s="718" t="str">
        <f>IF($BB$3="４週",AX83/4,IF($BB$3="暦月",'勤務表（参考様式１_100名まで）'!AX83/('勤務表（参考様式１_100名まで）'!$BB$8/7),""))</f>
        <v/>
      </c>
      <c r="BA83" s="719"/>
      <c r="BB83" s="707"/>
      <c r="BC83" s="708"/>
      <c r="BD83" s="708"/>
      <c r="BE83" s="708"/>
      <c r="BF83" s="709"/>
    </row>
    <row r="84" spans="2:58" ht="20.25" customHeight="1" x14ac:dyDescent="0.15">
      <c r="B84" s="727"/>
      <c r="C84" s="734"/>
      <c r="D84" s="735"/>
      <c r="E84" s="736"/>
      <c r="F84" s="260">
        <f>C82</f>
        <v>0</v>
      </c>
      <c r="G84" s="739"/>
      <c r="H84" s="743"/>
      <c r="I84" s="741"/>
      <c r="J84" s="741"/>
      <c r="K84" s="742"/>
      <c r="L84" s="746"/>
      <c r="M84" s="711"/>
      <c r="N84" s="711"/>
      <c r="O84" s="712"/>
      <c r="P84" s="720" t="s">
        <v>250</v>
      </c>
      <c r="Q84" s="721"/>
      <c r="R84" s="722"/>
      <c r="S84" s="256" t="str">
        <f>IF(S82="","",VLOOKUP(S82,'シフト記号表（勤務時間帯）'!$C$6:$U$35,19,FALSE))</f>
        <v/>
      </c>
      <c r="T84" s="257" t="str">
        <f>IF(T82="","",VLOOKUP(T82,'シフト記号表（勤務時間帯）'!$C$6:$U$35,19,FALSE))</f>
        <v/>
      </c>
      <c r="U84" s="257" t="str">
        <f>IF(U82="","",VLOOKUP(U82,'シフト記号表（勤務時間帯）'!$C$6:$U$35,19,FALSE))</f>
        <v/>
      </c>
      <c r="V84" s="257" t="str">
        <f>IF(V82="","",VLOOKUP(V82,'シフト記号表（勤務時間帯）'!$C$6:$U$35,19,FALSE))</f>
        <v/>
      </c>
      <c r="W84" s="257" t="str">
        <f>IF(W82="","",VLOOKUP(W82,'シフト記号表（勤務時間帯）'!$C$6:$U$35,19,FALSE))</f>
        <v/>
      </c>
      <c r="X84" s="257" t="str">
        <f>IF(X82="","",VLOOKUP(X82,'シフト記号表（勤務時間帯）'!$C$6:$U$35,19,FALSE))</f>
        <v/>
      </c>
      <c r="Y84" s="258" t="str">
        <f>IF(Y82="","",VLOOKUP(Y82,'シフト記号表（勤務時間帯）'!$C$6:$U$35,19,FALSE))</f>
        <v/>
      </c>
      <c r="Z84" s="256" t="str">
        <f>IF(Z82="","",VLOOKUP(Z82,'シフト記号表（勤務時間帯）'!$C$6:$U$35,19,FALSE))</f>
        <v/>
      </c>
      <c r="AA84" s="257" t="str">
        <f>IF(AA82="","",VLOOKUP(AA82,'シフト記号表（勤務時間帯）'!$C$6:$U$35,19,FALSE))</f>
        <v/>
      </c>
      <c r="AB84" s="257" t="str">
        <f>IF(AB82="","",VLOOKUP(AB82,'シフト記号表（勤務時間帯）'!$C$6:$U$35,19,FALSE))</f>
        <v/>
      </c>
      <c r="AC84" s="257" t="str">
        <f>IF(AC82="","",VLOOKUP(AC82,'シフト記号表（勤務時間帯）'!$C$6:$U$35,19,FALSE))</f>
        <v/>
      </c>
      <c r="AD84" s="257" t="str">
        <f>IF(AD82="","",VLOOKUP(AD82,'シフト記号表（勤務時間帯）'!$C$6:$U$35,19,FALSE))</f>
        <v/>
      </c>
      <c r="AE84" s="257" t="str">
        <f>IF(AE82="","",VLOOKUP(AE82,'シフト記号表（勤務時間帯）'!$C$6:$U$35,19,FALSE))</f>
        <v/>
      </c>
      <c r="AF84" s="258" t="str">
        <f>IF(AF82="","",VLOOKUP(AF82,'シフト記号表（勤務時間帯）'!$C$6:$U$35,19,FALSE))</f>
        <v/>
      </c>
      <c r="AG84" s="256" t="str">
        <f>IF(AG82="","",VLOOKUP(AG82,'シフト記号表（勤務時間帯）'!$C$6:$U$35,19,FALSE))</f>
        <v/>
      </c>
      <c r="AH84" s="257" t="str">
        <f>IF(AH82="","",VLOOKUP(AH82,'シフト記号表（勤務時間帯）'!$C$6:$U$35,19,FALSE))</f>
        <v/>
      </c>
      <c r="AI84" s="257" t="str">
        <f>IF(AI82="","",VLOOKUP(AI82,'シフト記号表（勤務時間帯）'!$C$6:$U$35,19,FALSE))</f>
        <v/>
      </c>
      <c r="AJ84" s="257" t="str">
        <f>IF(AJ82="","",VLOOKUP(AJ82,'シフト記号表（勤務時間帯）'!$C$6:$U$35,19,FALSE))</f>
        <v/>
      </c>
      <c r="AK84" s="257" t="str">
        <f>IF(AK82="","",VLOOKUP(AK82,'シフト記号表（勤務時間帯）'!$C$6:$U$35,19,FALSE))</f>
        <v/>
      </c>
      <c r="AL84" s="257" t="str">
        <f>IF(AL82="","",VLOOKUP(AL82,'シフト記号表（勤務時間帯）'!$C$6:$U$35,19,FALSE))</f>
        <v/>
      </c>
      <c r="AM84" s="258" t="str">
        <f>IF(AM82="","",VLOOKUP(AM82,'シフト記号表（勤務時間帯）'!$C$6:$U$35,19,FALSE))</f>
        <v/>
      </c>
      <c r="AN84" s="256" t="str">
        <f>IF(AN82="","",VLOOKUP(AN82,'シフト記号表（勤務時間帯）'!$C$6:$U$35,19,FALSE))</f>
        <v/>
      </c>
      <c r="AO84" s="257" t="str">
        <f>IF(AO82="","",VLOOKUP(AO82,'シフト記号表（勤務時間帯）'!$C$6:$U$35,19,FALSE))</f>
        <v/>
      </c>
      <c r="AP84" s="257" t="str">
        <f>IF(AP82="","",VLOOKUP(AP82,'シフト記号表（勤務時間帯）'!$C$6:$U$35,19,FALSE))</f>
        <v/>
      </c>
      <c r="AQ84" s="257" t="str">
        <f>IF(AQ82="","",VLOOKUP(AQ82,'シフト記号表（勤務時間帯）'!$C$6:$U$35,19,FALSE))</f>
        <v/>
      </c>
      <c r="AR84" s="257" t="str">
        <f>IF(AR82="","",VLOOKUP(AR82,'シフト記号表（勤務時間帯）'!$C$6:$U$35,19,FALSE))</f>
        <v/>
      </c>
      <c r="AS84" s="257" t="str">
        <f>IF(AS82="","",VLOOKUP(AS82,'シフト記号表（勤務時間帯）'!$C$6:$U$35,19,FALSE))</f>
        <v/>
      </c>
      <c r="AT84" s="258" t="str">
        <f>IF(AT82="","",VLOOKUP(AT82,'シフト記号表（勤務時間帯）'!$C$6:$U$35,19,FALSE))</f>
        <v/>
      </c>
      <c r="AU84" s="256" t="str">
        <f>IF(AU82="","",VLOOKUP(AU82,'シフト記号表（勤務時間帯）'!$C$6:$U$35,19,FALSE))</f>
        <v/>
      </c>
      <c r="AV84" s="257" t="str">
        <f>IF(AV82="","",VLOOKUP(AV82,'シフト記号表（勤務時間帯）'!$C$6:$U$35,19,FALSE))</f>
        <v/>
      </c>
      <c r="AW84" s="257" t="str">
        <f>IF(AW82="","",VLOOKUP(AW82,'シフト記号表（勤務時間帯）'!$C$6:$U$35,19,FALSE))</f>
        <v/>
      </c>
      <c r="AX84" s="723" t="str">
        <f>IF($BB$3="４週",SUM(S84:AT84),IF($BB$3="暦月",SUM(S84:AW84),""))</f>
        <v/>
      </c>
      <c r="AY84" s="724"/>
      <c r="AZ84" s="725" t="str">
        <f>IF($BB$3="４週",AX84/4,IF($BB$3="暦月",'勤務表（参考様式１_100名まで）'!AX84/('勤務表（参考様式１_100名まで）'!$BB$8/7),""))</f>
        <v/>
      </c>
      <c r="BA84" s="726"/>
      <c r="BB84" s="710"/>
      <c r="BC84" s="711"/>
      <c r="BD84" s="711"/>
      <c r="BE84" s="711"/>
      <c r="BF84" s="712"/>
    </row>
    <row r="85" spans="2:58" ht="20.25" customHeight="1" x14ac:dyDescent="0.15">
      <c r="B85" s="727">
        <f>B82+1</f>
        <v>22</v>
      </c>
      <c r="C85" s="728"/>
      <c r="D85" s="729"/>
      <c r="E85" s="730"/>
      <c r="F85" s="259"/>
      <c r="G85" s="737"/>
      <c r="H85" s="740"/>
      <c r="I85" s="741"/>
      <c r="J85" s="741"/>
      <c r="K85" s="742"/>
      <c r="L85" s="744"/>
      <c r="M85" s="705"/>
      <c r="N85" s="705"/>
      <c r="O85" s="706"/>
      <c r="P85" s="747" t="s">
        <v>248</v>
      </c>
      <c r="Q85" s="748"/>
      <c r="R85" s="749"/>
      <c r="S85" s="248"/>
      <c r="T85" s="249"/>
      <c r="U85" s="249"/>
      <c r="V85" s="249"/>
      <c r="W85" s="249"/>
      <c r="X85" s="249"/>
      <c r="Y85" s="250"/>
      <c r="Z85" s="248"/>
      <c r="AA85" s="249"/>
      <c r="AB85" s="249"/>
      <c r="AC85" s="249"/>
      <c r="AD85" s="249"/>
      <c r="AE85" s="249"/>
      <c r="AF85" s="250"/>
      <c r="AG85" s="248"/>
      <c r="AH85" s="249"/>
      <c r="AI85" s="249"/>
      <c r="AJ85" s="249"/>
      <c r="AK85" s="249"/>
      <c r="AL85" s="249"/>
      <c r="AM85" s="250"/>
      <c r="AN85" s="248"/>
      <c r="AO85" s="249"/>
      <c r="AP85" s="249"/>
      <c r="AQ85" s="249"/>
      <c r="AR85" s="249"/>
      <c r="AS85" s="249"/>
      <c r="AT85" s="250"/>
      <c r="AU85" s="248"/>
      <c r="AV85" s="249"/>
      <c r="AW85" s="249"/>
      <c r="AX85" s="700"/>
      <c r="AY85" s="701"/>
      <c r="AZ85" s="702"/>
      <c r="BA85" s="703"/>
      <c r="BB85" s="704"/>
      <c r="BC85" s="705"/>
      <c r="BD85" s="705"/>
      <c r="BE85" s="705"/>
      <c r="BF85" s="706"/>
    </row>
    <row r="86" spans="2:58" ht="20.25" customHeight="1" x14ac:dyDescent="0.15">
      <c r="B86" s="727"/>
      <c r="C86" s="731"/>
      <c r="D86" s="732"/>
      <c r="E86" s="733"/>
      <c r="F86" s="251"/>
      <c r="G86" s="738"/>
      <c r="H86" s="743"/>
      <c r="I86" s="741"/>
      <c r="J86" s="741"/>
      <c r="K86" s="742"/>
      <c r="L86" s="745"/>
      <c r="M86" s="708"/>
      <c r="N86" s="708"/>
      <c r="O86" s="709"/>
      <c r="P86" s="713" t="s">
        <v>249</v>
      </c>
      <c r="Q86" s="714"/>
      <c r="R86" s="715"/>
      <c r="S86" s="252" t="str">
        <f>IF(S85="","",VLOOKUP(S85,'シフト記号表（勤務時間帯）'!$C$6:$K$35,9,FALSE))</f>
        <v/>
      </c>
      <c r="T86" s="253" t="str">
        <f>IF(T85="","",VLOOKUP(T85,'シフト記号表（勤務時間帯）'!$C$6:$K$35,9,FALSE))</f>
        <v/>
      </c>
      <c r="U86" s="253" t="str">
        <f>IF(U85="","",VLOOKUP(U85,'シフト記号表（勤務時間帯）'!$C$6:$K$35,9,FALSE))</f>
        <v/>
      </c>
      <c r="V86" s="253" t="str">
        <f>IF(V85="","",VLOOKUP(V85,'シフト記号表（勤務時間帯）'!$C$6:$K$35,9,FALSE))</f>
        <v/>
      </c>
      <c r="W86" s="253" t="str">
        <f>IF(W85="","",VLOOKUP(W85,'シフト記号表（勤務時間帯）'!$C$6:$K$35,9,FALSE))</f>
        <v/>
      </c>
      <c r="X86" s="253" t="str">
        <f>IF(X85="","",VLOOKUP(X85,'シフト記号表（勤務時間帯）'!$C$6:$K$35,9,FALSE))</f>
        <v/>
      </c>
      <c r="Y86" s="254" t="str">
        <f>IF(Y85="","",VLOOKUP(Y85,'シフト記号表（勤務時間帯）'!$C$6:$K$35,9,FALSE))</f>
        <v/>
      </c>
      <c r="Z86" s="252" t="str">
        <f>IF(Z85="","",VLOOKUP(Z85,'シフト記号表（勤務時間帯）'!$C$6:$K$35,9,FALSE))</f>
        <v/>
      </c>
      <c r="AA86" s="253" t="str">
        <f>IF(AA85="","",VLOOKUP(AA85,'シフト記号表（勤務時間帯）'!$C$6:$K$35,9,FALSE))</f>
        <v/>
      </c>
      <c r="AB86" s="253" t="str">
        <f>IF(AB85="","",VLOOKUP(AB85,'シフト記号表（勤務時間帯）'!$C$6:$K$35,9,FALSE))</f>
        <v/>
      </c>
      <c r="AC86" s="253" t="str">
        <f>IF(AC85="","",VLOOKUP(AC85,'シフト記号表（勤務時間帯）'!$C$6:$K$35,9,FALSE))</f>
        <v/>
      </c>
      <c r="AD86" s="253" t="str">
        <f>IF(AD85="","",VLOOKUP(AD85,'シフト記号表（勤務時間帯）'!$C$6:$K$35,9,FALSE))</f>
        <v/>
      </c>
      <c r="AE86" s="253" t="str">
        <f>IF(AE85="","",VLOOKUP(AE85,'シフト記号表（勤務時間帯）'!$C$6:$K$35,9,FALSE))</f>
        <v/>
      </c>
      <c r="AF86" s="254" t="str">
        <f>IF(AF85="","",VLOOKUP(AF85,'シフト記号表（勤務時間帯）'!$C$6:$K$35,9,FALSE))</f>
        <v/>
      </c>
      <c r="AG86" s="252" t="str">
        <f>IF(AG85="","",VLOOKUP(AG85,'シフト記号表（勤務時間帯）'!$C$6:$K$35,9,FALSE))</f>
        <v/>
      </c>
      <c r="AH86" s="253" t="str">
        <f>IF(AH85="","",VLOOKUP(AH85,'シフト記号表（勤務時間帯）'!$C$6:$K$35,9,FALSE))</f>
        <v/>
      </c>
      <c r="AI86" s="253" t="str">
        <f>IF(AI85="","",VLOOKUP(AI85,'シフト記号表（勤務時間帯）'!$C$6:$K$35,9,FALSE))</f>
        <v/>
      </c>
      <c r="AJ86" s="253" t="str">
        <f>IF(AJ85="","",VLOOKUP(AJ85,'シフト記号表（勤務時間帯）'!$C$6:$K$35,9,FALSE))</f>
        <v/>
      </c>
      <c r="AK86" s="253" t="str">
        <f>IF(AK85="","",VLOOKUP(AK85,'シフト記号表（勤務時間帯）'!$C$6:$K$35,9,FALSE))</f>
        <v/>
      </c>
      <c r="AL86" s="253" t="str">
        <f>IF(AL85="","",VLOOKUP(AL85,'シフト記号表（勤務時間帯）'!$C$6:$K$35,9,FALSE))</f>
        <v/>
      </c>
      <c r="AM86" s="254" t="str">
        <f>IF(AM85="","",VLOOKUP(AM85,'シフト記号表（勤務時間帯）'!$C$6:$K$35,9,FALSE))</f>
        <v/>
      </c>
      <c r="AN86" s="252" t="str">
        <f>IF(AN85="","",VLOOKUP(AN85,'シフト記号表（勤務時間帯）'!$C$6:$K$35,9,FALSE))</f>
        <v/>
      </c>
      <c r="AO86" s="253" t="str">
        <f>IF(AO85="","",VLOOKUP(AO85,'シフト記号表（勤務時間帯）'!$C$6:$K$35,9,FALSE))</f>
        <v/>
      </c>
      <c r="AP86" s="253" t="str">
        <f>IF(AP85="","",VLOOKUP(AP85,'シフト記号表（勤務時間帯）'!$C$6:$K$35,9,FALSE))</f>
        <v/>
      </c>
      <c r="AQ86" s="253" t="str">
        <f>IF(AQ85="","",VLOOKUP(AQ85,'シフト記号表（勤務時間帯）'!$C$6:$K$35,9,FALSE))</f>
        <v/>
      </c>
      <c r="AR86" s="253" t="str">
        <f>IF(AR85="","",VLOOKUP(AR85,'シフト記号表（勤務時間帯）'!$C$6:$K$35,9,FALSE))</f>
        <v/>
      </c>
      <c r="AS86" s="253" t="str">
        <f>IF(AS85="","",VLOOKUP(AS85,'シフト記号表（勤務時間帯）'!$C$6:$K$35,9,FALSE))</f>
        <v/>
      </c>
      <c r="AT86" s="254" t="str">
        <f>IF(AT85="","",VLOOKUP(AT85,'シフト記号表（勤務時間帯）'!$C$6:$K$35,9,FALSE))</f>
        <v/>
      </c>
      <c r="AU86" s="252" t="str">
        <f>IF(AU85="","",VLOOKUP(AU85,'シフト記号表（勤務時間帯）'!$C$6:$K$35,9,FALSE))</f>
        <v/>
      </c>
      <c r="AV86" s="253" t="str">
        <f>IF(AV85="","",VLOOKUP(AV85,'シフト記号表（勤務時間帯）'!$C$6:$K$35,9,FALSE))</f>
        <v/>
      </c>
      <c r="AW86" s="253" t="str">
        <f>IF(AW85="","",VLOOKUP(AW85,'シフト記号表（勤務時間帯）'!$C$6:$K$35,9,FALSE))</f>
        <v/>
      </c>
      <c r="AX86" s="716" t="str">
        <f>IF($BB$3="４週",SUM(S86:AT86),IF($BB$3="暦月",SUM(S86:AW86),""))</f>
        <v/>
      </c>
      <c r="AY86" s="717"/>
      <c r="AZ86" s="718" t="str">
        <f>IF($BB$3="４週",AX86/4,IF($BB$3="暦月",'勤務表（参考様式１_100名まで）'!AX86/('勤務表（参考様式１_100名まで）'!$BB$8/7),""))</f>
        <v/>
      </c>
      <c r="BA86" s="719"/>
      <c r="BB86" s="707"/>
      <c r="BC86" s="708"/>
      <c r="BD86" s="708"/>
      <c r="BE86" s="708"/>
      <c r="BF86" s="709"/>
    </row>
    <row r="87" spans="2:58" ht="20.25" customHeight="1" x14ac:dyDescent="0.15">
      <c r="B87" s="727"/>
      <c r="C87" s="734"/>
      <c r="D87" s="735"/>
      <c r="E87" s="736"/>
      <c r="F87" s="260">
        <f>C85</f>
        <v>0</v>
      </c>
      <c r="G87" s="739"/>
      <c r="H87" s="743"/>
      <c r="I87" s="741"/>
      <c r="J87" s="741"/>
      <c r="K87" s="742"/>
      <c r="L87" s="746"/>
      <c r="M87" s="711"/>
      <c r="N87" s="711"/>
      <c r="O87" s="712"/>
      <c r="P87" s="720" t="s">
        <v>250</v>
      </c>
      <c r="Q87" s="721"/>
      <c r="R87" s="722"/>
      <c r="S87" s="256" t="str">
        <f>IF(S85="","",VLOOKUP(S85,'シフト記号表（勤務時間帯）'!$C$6:$U$35,19,FALSE))</f>
        <v/>
      </c>
      <c r="T87" s="257" t="str">
        <f>IF(T85="","",VLOOKUP(T85,'シフト記号表（勤務時間帯）'!$C$6:$U$35,19,FALSE))</f>
        <v/>
      </c>
      <c r="U87" s="257" t="str">
        <f>IF(U85="","",VLOOKUP(U85,'シフト記号表（勤務時間帯）'!$C$6:$U$35,19,FALSE))</f>
        <v/>
      </c>
      <c r="V87" s="257" t="str">
        <f>IF(V85="","",VLOOKUP(V85,'シフト記号表（勤務時間帯）'!$C$6:$U$35,19,FALSE))</f>
        <v/>
      </c>
      <c r="W87" s="257" t="str">
        <f>IF(W85="","",VLOOKUP(W85,'シフト記号表（勤務時間帯）'!$C$6:$U$35,19,FALSE))</f>
        <v/>
      </c>
      <c r="X87" s="257" t="str">
        <f>IF(X85="","",VLOOKUP(X85,'シフト記号表（勤務時間帯）'!$C$6:$U$35,19,FALSE))</f>
        <v/>
      </c>
      <c r="Y87" s="258" t="str">
        <f>IF(Y85="","",VLOOKUP(Y85,'シフト記号表（勤務時間帯）'!$C$6:$U$35,19,FALSE))</f>
        <v/>
      </c>
      <c r="Z87" s="256" t="str">
        <f>IF(Z85="","",VLOOKUP(Z85,'シフト記号表（勤務時間帯）'!$C$6:$U$35,19,FALSE))</f>
        <v/>
      </c>
      <c r="AA87" s="257" t="str">
        <f>IF(AA85="","",VLOOKUP(AA85,'シフト記号表（勤務時間帯）'!$C$6:$U$35,19,FALSE))</f>
        <v/>
      </c>
      <c r="AB87" s="257" t="str">
        <f>IF(AB85="","",VLOOKUP(AB85,'シフト記号表（勤務時間帯）'!$C$6:$U$35,19,FALSE))</f>
        <v/>
      </c>
      <c r="AC87" s="257" t="str">
        <f>IF(AC85="","",VLOOKUP(AC85,'シフト記号表（勤務時間帯）'!$C$6:$U$35,19,FALSE))</f>
        <v/>
      </c>
      <c r="AD87" s="257" t="str">
        <f>IF(AD85="","",VLOOKUP(AD85,'シフト記号表（勤務時間帯）'!$C$6:$U$35,19,FALSE))</f>
        <v/>
      </c>
      <c r="AE87" s="257" t="str">
        <f>IF(AE85="","",VLOOKUP(AE85,'シフト記号表（勤務時間帯）'!$C$6:$U$35,19,FALSE))</f>
        <v/>
      </c>
      <c r="AF87" s="258" t="str">
        <f>IF(AF85="","",VLOOKUP(AF85,'シフト記号表（勤務時間帯）'!$C$6:$U$35,19,FALSE))</f>
        <v/>
      </c>
      <c r="AG87" s="256" t="str">
        <f>IF(AG85="","",VLOOKUP(AG85,'シフト記号表（勤務時間帯）'!$C$6:$U$35,19,FALSE))</f>
        <v/>
      </c>
      <c r="AH87" s="257" t="str">
        <f>IF(AH85="","",VLOOKUP(AH85,'シフト記号表（勤務時間帯）'!$C$6:$U$35,19,FALSE))</f>
        <v/>
      </c>
      <c r="AI87" s="257" t="str">
        <f>IF(AI85="","",VLOOKUP(AI85,'シフト記号表（勤務時間帯）'!$C$6:$U$35,19,FALSE))</f>
        <v/>
      </c>
      <c r="AJ87" s="257" t="str">
        <f>IF(AJ85="","",VLOOKUP(AJ85,'シフト記号表（勤務時間帯）'!$C$6:$U$35,19,FALSE))</f>
        <v/>
      </c>
      <c r="AK87" s="257" t="str">
        <f>IF(AK85="","",VLOOKUP(AK85,'シフト記号表（勤務時間帯）'!$C$6:$U$35,19,FALSE))</f>
        <v/>
      </c>
      <c r="AL87" s="257" t="str">
        <f>IF(AL85="","",VLOOKUP(AL85,'シフト記号表（勤務時間帯）'!$C$6:$U$35,19,FALSE))</f>
        <v/>
      </c>
      <c r="AM87" s="258" t="str">
        <f>IF(AM85="","",VLOOKUP(AM85,'シフト記号表（勤務時間帯）'!$C$6:$U$35,19,FALSE))</f>
        <v/>
      </c>
      <c r="AN87" s="256" t="str">
        <f>IF(AN85="","",VLOOKUP(AN85,'シフト記号表（勤務時間帯）'!$C$6:$U$35,19,FALSE))</f>
        <v/>
      </c>
      <c r="AO87" s="257" t="str">
        <f>IF(AO85="","",VLOOKUP(AO85,'シフト記号表（勤務時間帯）'!$C$6:$U$35,19,FALSE))</f>
        <v/>
      </c>
      <c r="AP87" s="257" t="str">
        <f>IF(AP85="","",VLOOKUP(AP85,'シフト記号表（勤務時間帯）'!$C$6:$U$35,19,FALSE))</f>
        <v/>
      </c>
      <c r="AQ87" s="257" t="str">
        <f>IF(AQ85="","",VLOOKUP(AQ85,'シフト記号表（勤務時間帯）'!$C$6:$U$35,19,FALSE))</f>
        <v/>
      </c>
      <c r="AR87" s="257" t="str">
        <f>IF(AR85="","",VLOOKUP(AR85,'シフト記号表（勤務時間帯）'!$C$6:$U$35,19,FALSE))</f>
        <v/>
      </c>
      <c r="AS87" s="257" t="str">
        <f>IF(AS85="","",VLOOKUP(AS85,'シフト記号表（勤務時間帯）'!$C$6:$U$35,19,FALSE))</f>
        <v/>
      </c>
      <c r="AT87" s="258" t="str">
        <f>IF(AT85="","",VLOOKUP(AT85,'シフト記号表（勤務時間帯）'!$C$6:$U$35,19,FALSE))</f>
        <v/>
      </c>
      <c r="AU87" s="256" t="str">
        <f>IF(AU85="","",VLOOKUP(AU85,'シフト記号表（勤務時間帯）'!$C$6:$U$35,19,FALSE))</f>
        <v/>
      </c>
      <c r="AV87" s="257" t="str">
        <f>IF(AV85="","",VLOOKUP(AV85,'シフト記号表（勤務時間帯）'!$C$6:$U$35,19,FALSE))</f>
        <v/>
      </c>
      <c r="AW87" s="257" t="str">
        <f>IF(AW85="","",VLOOKUP(AW85,'シフト記号表（勤務時間帯）'!$C$6:$U$35,19,FALSE))</f>
        <v/>
      </c>
      <c r="AX87" s="723" t="str">
        <f>IF($BB$3="４週",SUM(S87:AT87),IF($BB$3="暦月",SUM(S87:AW87),""))</f>
        <v/>
      </c>
      <c r="AY87" s="724"/>
      <c r="AZ87" s="725" t="str">
        <f>IF($BB$3="４週",AX87/4,IF($BB$3="暦月",'勤務表（参考様式１_100名まで）'!AX87/('勤務表（参考様式１_100名まで）'!$BB$8/7),""))</f>
        <v/>
      </c>
      <c r="BA87" s="726"/>
      <c r="BB87" s="710"/>
      <c r="BC87" s="711"/>
      <c r="BD87" s="711"/>
      <c r="BE87" s="711"/>
      <c r="BF87" s="712"/>
    </row>
    <row r="88" spans="2:58" ht="20.25" customHeight="1" x14ac:dyDescent="0.15">
      <c r="B88" s="727">
        <f>B85+1</f>
        <v>23</v>
      </c>
      <c r="C88" s="728"/>
      <c r="D88" s="729"/>
      <c r="E88" s="730"/>
      <c r="F88" s="259"/>
      <c r="G88" s="737"/>
      <c r="H88" s="740"/>
      <c r="I88" s="741"/>
      <c r="J88" s="741"/>
      <c r="K88" s="742"/>
      <c r="L88" s="744"/>
      <c r="M88" s="705"/>
      <c r="N88" s="705"/>
      <c r="O88" s="706"/>
      <c r="P88" s="747" t="s">
        <v>248</v>
      </c>
      <c r="Q88" s="748"/>
      <c r="R88" s="749"/>
      <c r="S88" s="248"/>
      <c r="T88" s="249"/>
      <c r="U88" s="249"/>
      <c r="V88" s="249"/>
      <c r="W88" s="249"/>
      <c r="X88" s="249"/>
      <c r="Y88" s="250"/>
      <c r="Z88" s="248"/>
      <c r="AA88" s="249"/>
      <c r="AB88" s="249"/>
      <c r="AC88" s="249"/>
      <c r="AD88" s="249"/>
      <c r="AE88" s="249"/>
      <c r="AF88" s="250"/>
      <c r="AG88" s="248"/>
      <c r="AH88" s="249"/>
      <c r="AI88" s="249"/>
      <c r="AJ88" s="249"/>
      <c r="AK88" s="249"/>
      <c r="AL88" s="249"/>
      <c r="AM88" s="250"/>
      <c r="AN88" s="248"/>
      <c r="AO88" s="249"/>
      <c r="AP88" s="249"/>
      <c r="AQ88" s="249"/>
      <c r="AR88" s="249"/>
      <c r="AS88" s="249"/>
      <c r="AT88" s="250"/>
      <c r="AU88" s="248"/>
      <c r="AV88" s="249"/>
      <c r="AW88" s="249"/>
      <c r="AX88" s="700"/>
      <c r="AY88" s="701"/>
      <c r="AZ88" s="702"/>
      <c r="BA88" s="703"/>
      <c r="BB88" s="704"/>
      <c r="BC88" s="705"/>
      <c r="BD88" s="705"/>
      <c r="BE88" s="705"/>
      <c r="BF88" s="706"/>
    </row>
    <row r="89" spans="2:58" ht="20.25" customHeight="1" x14ac:dyDescent="0.15">
      <c r="B89" s="727"/>
      <c r="C89" s="731"/>
      <c r="D89" s="732"/>
      <c r="E89" s="733"/>
      <c r="F89" s="251"/>
      <c r="G89" s="738"/>
      <c r="H89" s="743"/>
      <c r="I89" s="741"/>
      <c r="J89" s="741"/>
      <c r="K89" s="742"/>
      <c r="L89" s="745"/>
      <c r="M89" s="708"/>
      <c r="N89" s="708"/>
      <c r="O89" s="709"/>
      <c r="P89" s="713" t="s">
        <v>249</v>
      </c>
      <c r="Q89" s="714"/>
      <c r="R89" s="715"/>
      <c r="S89" s="252" t="str">
        <f>IF(S88="","",VLOOKUP(S88,'シフト記号表（勤務時間帯）'!$C$6:$K$35,9,FALSE))</f>
        <v/>
      </c>
      <c r="T89" s="253" t="str">
        <f>IF(T88="","",VLOOKUP(T88,'シフト記号表（勤務時間帯）'!$C$6:$K$35,9,FALSE))</f>
        <v/>
      </c>
      <c r="U89" s="253" t="str">
        <f>IF(U88="","",VLOOKUP(U88,'シフト記号表（勤務時間帯）'!$C$6:$K$35,9,FALSE))</f>
        <v/>
      </c>
      <c r="V89" s="253" t="str">
        <f>IF(V88="","",VLOOKUP(V88,'シフト記号表（勤務時間帯）'!$C$6:$K$35,9,FALSE))</f>
        <v/>
      </c>
      <c r="W89" s="253" t="str">
        <f>IF(W88="","",VLOOKUP(W88,'シフト記号表（勤務時間帯）'!$C$6:$K$35,9,FALSE))</f>
        <v/>
      </c>
      <c r="X89" s="253" t="str">
        <f>IF(X88="","",VLOOKUP(X88,'シフト記号表（勤務時間帯）'!$C$6:$K$35,9,FALSE))</f>
        <v/>
      </c>
      <c r="Y89" s="254" t="str">
        <f>IF(Y88="","",VLOOKUP(Y88,'シフト記号表（勤務時間帯）'!$C$6:$K$35,9,FALSE))</f>
        <v/>
      </c>
      <c r="Z89" s="252" t="str">
        <f>IF(Z88="","",VLOOKUP(Z88,'シフト記号表（勤務時間帯）'!$C$6:$K$35,9,FALSE))</f>
        <v/>
      </c>
      <c r="AA89" s="253" t="str">
        <f>IF(AA88="","",VLOOKUP(AA88,'シフト記号表（勤務時間帯）'!$C$6:$K$35,9,FALSE))</f>
        <v/>
      </c>
      <c r="AB89" s="253" t="str">
        <f>IF(AB88="","",VLOOKUP(AB88,'シフト記号表（勤務時間帯）'!$C$6:$K$35,9,FALSE))</f>
        <v/>
      </c>
      <c r="AC89" s="253" t="str">
        <f>IF(AC88="","",VLOOKUP(AC88,'シフト記号表（勤務時間帯）'!$C$6:$K$35,9,FALSE))</f>
        <v/>
      </c>
      <c r="AD89" s="253" t="str">
        <f>IF(AD88="","",VLOOKUP(AD88,'シフト記号表（勤務時間帯）'!$C$6:$K$35,9,FALSE))</f>
        <v/>
      </c>
      <c r="AE89" s="253" t="str">
        <f>IF(AE88="","",VLOOKUP(AE88,'シフト記号表（勤務時間帯）'!$C$6:$K$35,9,FALSE))</f>
        <v/>
      </c>
      <c r="AF89" s="254" t="str">
        <f>IF(AF88="","",VLOOKUP(AF88,'シフト記号表（勤務時間帯）'!$C$6:$K$35,9,FALSE))</f>
        <v/>
      </c>
      <c r="AG89" s="252" t="str">
        <f>IF(AG88="","",VLOOKUP(AG88,'シフト記号表（勤務時間帯）'!$C$6:$K$35,9,FALSE))</f>
        <v/>
      </c>
      <c r="AH89" s="253" t="str">
        <f>IF(AH88="","",VLOOKUP(AH88,'シフト記号表（勤務時間帯）'!$C$6:$K$35,9,FALSE))</f>
        <v/>
      </c>
      <c r="AI89" s="253" t="str">
        <f>IF(AI88="","",VLOOKUP(AI88,'シフト記号表（勤務時間帯）'!$C$6:$K$35,9,FALSE))</f>
        <v/>
      </c>
      <c r="AJ89" s="253" t="str">
        <f>IF(AJ88="","",VLOOKUP(AJ88,'シフト記号表（勤務時間帯）'!$C$6:$K$35,9,FALSE))</f>
        <v/>
      </c>
      <c r="AK89" s="253" t="str">
        <f>IF(AK88="","",VLOOKUP(AK88,'シフト記号表（勤務時間帯）'!$C$6:$K$35,9,FALSE))</f>
        <v/>
      </c>
      <c r="AL89" s="253" t="str">
        <f>IF(AL88="","",VLOOKUP(AL88,'シフト記号表（勤務時間帯）'!$C$6:$K$35,9,FALSE))</f>
        <v/>
      </c>
      <c r="AM89" s="254" t="str">
        <f>IF(AM88="","",VLOOKUP(AM88,'シフト記号表（勤務時間帯）'!$C$6:$K$35,9,FALSE))</f>
        <v/>
      </c>
      <c r="AN89" s="252" t="str">
        <f>IF(AN88="","",VLOOKUP(AN88,'シフト記号表（勤務時間帯）'!$C$6:$K$35,9,FALSE))</f>
        <v/>
      </c>
      <c r="AO89" s="253" t="str">
        <f>IF(AO88="","",VLOOKUP(AO88,'シフト記号表（勤務時間帯）'!$C$6:$K$35,9,FALSE))</f>
        <v/>
      </c>
      <c r="AP89" s="253" t="str">
        <f>IF(AP88="","",VLOOKUP(AP88,'シフト記号表（勤務時間帯）'!$C$6:$K$35,9,FALSE))</f>
        <v/>
      </c>
      <c r="AQ89" s="253" t="str">
        <f>IF(AQ88="","",VLOOKUP(AQ88,'シフト記号表（勤務時間帯）'!$C$6:$K$35,9,FALSE))</f>
        <v/>
      </c>
      <c r="AR89" s="253" t="str">
        <f>IF(AR88="","",VLOOKUP(AR88,'シフト記号表（勤務時間帯）'!$C$6:$K$35,9,FALSE))</f>
        <v/>
      </c>
      <c r="AS89" s="253" t="str">
        <f>IF(AS88="","",VLOOKUP(AS88,'シフト記号表（勤務時間帯）'!$C$6:$K$35,9,FALSE))</f>
        <v/>
      </c>
      <c r="AT89" s="254" t="str">
        <f>IF(AT88="","",VLOOKUP(AT88,'シフト記号表（勤務時間帯）'!$C$6:$K$35,9,FALSE))</f>
        <v/>
      </c>
      <c r="AU89" s="252" t="str">
        <f>IF(AU88="","",VLOOKUP(AU88,'シフト記号表（勤務時間帯）'!$C$6:$K$35,9,FALSE))</f>
        <v/>
      </c>
      <c r="AV89" s="253" t="str">
        <f>IF(AV88="","",VLOOKUP(AV88,'シフト記号表（勤務時間帯）'!$C$6:$K$35,9,FALSE))</f>
        <v/>
      </c>
      <c r="AW89" s="253" t="str">
        <f>IF(AW88="","",VLOOKUP(AW88,'シフト記号表（勤務時間帯）'!$C$6:$K$35,9,FALSE))</f>
        <v/>
      </c>
      <c r="AX89" s="716" t="str">
        <f>IF($BB$3="４週",SUM(S89:AT89),IF($BB$3="暦月",SUM(S89:AW89),""))</f>
        <v/>
      </c>
      <c r="AY89" s="717"/>
      <c r="AZ89" s="718" t="str">
        <f>IF($BB$3="４週",AX89/4,IF($BB$3="暦月",'勤務表（参考様式１_100名まで）'!AX89/('勤務表（参考様式１_100名まで）'!$BB$8/7),""))</f>
        <v/>
      </c>
      <c r="BA89" s="719"/>
      <c r="BB89" s="707"/>
      <c r="BC89" s="708"/>
      <c r="BD89" s="708"/>
      <c r="BE89" s="708"/>
      <c r="BF89" s="709"/>
    </row>
    <row r="90" spans="2:58" ht="20.25" customHeight="1" x14ac:dyDescent="0.15">
      <c r="B90" s="727"/>
      <c r="C90" s="734"/>
      <c r="D90" s="735"/>
      <c r="E90" s="736"/>
      <c r="F90" s="260">
        <f>C88</f>
        <v>0</v>
      </c>
      <c r="G90" s="739"/>
      <c r="H90" s="743"/>
      <c r="I90" s="741"/>
      <c r="J90" s="741"/>
      <c r="K90" s="742"/>
      <c r="L90" s="746"/>
      <c r="M90" s="711"/>
      <c r="N90" s="711"/>
      <c r="O90" s="712"/>
      <c r="P90" s="720" t="s">
        <v>250</v>
      </c>
      <c r="Q90" s="721"/>
      <c r="R90" s="722"/>
      <c r="S90" s="256" t="str">
        <f>IF(S88="","",VLOOKUP(S88,'シフト記号表（勤務時間帯）'!$C$6:$U$35,19,FALSE))</f>
        <v/>
      </c>
      <c r="T90" s="257" t="str">
        <f>IF(T88="","",VLOOKUP(T88,'シフト記号表（勤務時間帯）'!$C$6:$U$35,19,FALSE))</f>
        <v/>
      </c>
      <c r="U90" s="257" t="str">
        <f>IF(U88="","",VLOOKUP(U88,'シフト記号表（勤務時間帯）'!$C$6:$U$35,19,FALSE))</f>
        <v/>
      </c>
      <c r="V90" s="257" t="str">
        <f>IF(V88="","",VLOOKUP(V88,'シフト記号表（勤務時間帯）'!$C$6:$U$35,19,FALSE))</f>
        <v/>
      </c>
      <c r="W90" s="257" t="str">
        <f>IF(W88="","",VLOOKUP(W88,'シフト記号表（勤務時間帯）'!$C$6:$U$35,19,FALSE))</f>
        <v/>
      </c>
      <c r="X90" s="257" t="str">
        <f>IF(X88="","",VLOOKUP(X88,'シフト記号表（勤務時間帯）'!$C$6:$U$35,19,FALSE))</f>
        <v/>
      </c>
      <c r="Y90" s="258" t="str">
        <f>IF(Y88="","",VLOOKUP(Y88,'シフト記号表（勤務時間帯）'!$C$6:$U$35,19,FALSE))</f>
        <v/>
      </c>
      <c r="Z90" s="256" t="str">
        <f>IF(Z88="","",VLOOKUP(Z88,'シフト記号表（勤務時間帯）'!$C$6:$U$35,19,FALSE))</f>
        <v/>
      </c>
      <c r="AA90" s="257" t="str">
        <f>IF(AA88="","",VLOOKUP(AA88,'シフト記号表（勤務時間帯）'!$C$6:$U$35,19,FALSE))</f>
        <v/>
      </c>
      <c r="AB90" s="257" t="str">
        <f>IF(AB88="","",VLOOKUP(AB88,'シフト記号表（勤務時間帯）'!$C$6:$U$35,19,FALSE))</f>
        <v/>
      </c>
      <c r="AC90" s="257" t="str">
        <f>IF(AC88="","",VLOOKUP(AC88,'シフト記号表（勤務時間帯）'!$C$6:$U$35,19,FALSE))</f>
        <v/>
      </c>
      <c r="AD90" s="257" t="str">
        <f>IF(AD88="","",VLOOKUP(AD88,'シフト記号表（勤務時間帯）'!$C$6:$U$35,19,FALSE))</f>
        <v/>
      </c>
      <c r="AE90" s="257" t="str">
        <f>IF(AE88="","",VLOOKUP(AE88,'シフト記号表（勤務時間帯）'!$C$6:$U$35,19,FALSE))</f>
        <v/>
      </c>
      <c r="AF90" s="258" t="str">
        <f>IF(AF88="","",VLOOKUP(AF88,'シフト記号表（勤務時間帯）'!$C$6:$U$35,19,FALSE))</f>
        <v/>
      </c>
      <c r="AG90" s="256" t="str">
        <f>IF(AG88="","",VLOOKUP(AG88,'シフト記号表（勤務時間帯）'!$C$6:$U$35,19,FALSE))</f>
        <v/>
      </c>
      <c r="AH90" s="257" t="str">
        <f>IF(AH88="","",VLOOKUP(AH88,'シフト記号表（勤務時間帯）'!$C$6:$U$35,19,FALSE))</f>
        <v/>
      </c>
      <c r="AI90" s="257" t="str">
        <f>IF(AI88="","",VLOOKUP(AI88,'シフト記号表（勤務時間帯）'!$C$6:$U$35,19,FALSE))</f>
        <v/>
      </c>
      <c r="AJ90" s="257" t="str">
        <f>IF(AJ88="","",VLOOKUP(AJ88,'シフト記号表（勤務時間帯）'!$C$6:$U$35,19,FALSE))</f>
        <v/>
      </c>
      <c r="AK90" s="257" t="str">
        <f>IF(AK88="","",VLOOKUP(AK88,'シフト記号表（勤務時間帯）'!$C$6:$U$35,19,FALSE))</f>
        <v/>
      </c>
      <c r="AL90" s="257" t="str">
        <f>IF(AL88="","",VLOOKUP(AL88,'シフト記号表（勤務時間帯）'!$C$6:$U$35,19,FALSE))</f>
        <v/>
      </c>
      <c r="AM90" s="258" t="str">
        <f>IF(AM88="","",VLOOKUP(AM88,'シフト記号表（勤務時間帯）'!$C$6:$U$35,19,FALSE))</f>
        <v/>
      </c>
      <c r="AN90" s="256" t="str">
        <f>IF(AN88="","",VLOOKUP(AN88,'シフト記号表（勤務時間帯）'!$C$6:$U$35,19,FALSE))</f>
        <v/>
      </c>
      <c r="AO90" s="257" t="str">
        <f>IF(AO88="","",VLOOKUP(AO88,'シフト記号表（勤務時間帯）'!$C$6:$U$35,19,FALSE))</f>
        <v/>
      </c>
      <c r="AP90" s="257" t="str">
        <f>IF(AP88="","",VLOOKUP(AP88,'シフト記号表（勤務時間帯）'!$C$6:$U$35,19,FALSE))</f>
        <v/>
      </c>
      <c r="AQ90" s="257" t="str">
        <f>IF(AQ88="","",VLOOKUP(AQ88,'シフト記号表（勤務時間帯）'!$C$6:$U$35,19,FALSE))</f>
        <v/>
      </c>
      <c r="AR90" s="257" t="str">
        <f>IF(AR88="","",VLOOKUP(AR88,'シフト記号表（勤務時間帯）'!$C$6:$U$35,19,FALSE))</f>
        <v/>
      </c>
      <c r="AS90" s="257" t="str">
        <f>IF(AS88="","",VLOOKUP(AS88,'シフト記号表（勤務時間帯）'!$C$6:$U$35,19,FALSE))</f>
        <v/>
      </c>
      <c r="AT90" s="258" t="str">
        <f>IF(AT88="","",VLOOKUP(AT88,'シフト記号表（勤務時間帯）'!$C$6:$U$35,19,FALSE))</f>
        <v/>
      </c>
      <c r="AU90" s="256" t="str">
        <f>IF(AU88="","",VLOOKUP(AU88,'シフト記号表（勤務時間帯）'!$C$6:$U$35,19,FALSE))</f>
        <v/>
      </c>
      <c r="AV90" s="257" t="str">
        <f>IF(AV88="","",VLOOKUP(AV88,'シフト記号表（勤務時間帯）'!$C$6:$U$35,19,FALSE))</f>
        <v/>
      </c>
      <c r="AW90" s="257" t="str">
        <f>IF(AW88="","",VLOOKUP(AW88,'シフト記号表（勤務時間帯）'!$C$6:$U$35,19,FALSE))</f>
        <v/>
      </c>
      <c r="AX90" s="723" t="str">
        <f>IF($BB$3="４週",SUM(S90:AT90),IF($BB$3="暦月",SUM(S90:AW90),""))</f>
        <v/>
      </c>
      <c r="AY90" s="724"/>
      <c r="AZ90" s="725" t="str">
        <f>IF($BB$3="４週",AX90/4,IF($BB$3="暦月",'勤務表（参考様式１_100名まで）'!AX90/('勤務表（参考様式１_100名まで）'!$BB$8/7),""))</f>
        <v/>
      </c>
      <c r="BA90" s="726"/>
      <c r="BB90" s="710"/>
      <c r="BC90" s="711"/>
      <c r="BD90" s="711"/>
      <c r="BE90" s="711"/>
      <c r="BF90" s="712"/>
    </row>
    <row r="91" spans="2:58" ht="20.25" customHeight="1" x14ac:dyDescent="0.15">
      <c r="B91" s="727">
        <f>B88+1</f>
        <v>24</v>
      </c>
      <c r="C91" s="728"/>
      <c r="D91" s="729"/>
      <c r="E91" s="730"/>
      <c r="F91" s="259"/>
      <c r="G91" s="737"/>
      <c r="H91" s="740"/>
      <c r="I91" s="741"/>
      <c r="J91" s="741"/>
      <c r="K91" s="742"/>
      <c r="L91" s="744"/>
      <c r="M91" s="705"/>
      <c r="N91" s="705"/>
      <c r="O91" s="706"/>
      <c r="P91" s="747" t="s">
        <v>248</v>
      </c>
      <c r="Q91" s="748"/>
      <c r="R91" s="749"/>
      <c r="S91" s="248"/>
      <c r="T91" s="249"/>
      <c r="U91" s="249"/>
      <c r="V91" s="249"/>
      <c r="W91" s="249"/>
      <c r="X91" s="249"/>
      <c r="Y91" s="250"/>
      <c r="Z91" s="248"/>
      <c r="AA91" s="249"/>
      <c r="AB91" s="249"/>
      <c r="AC91" s="249"/>
      <c r="AD91" s="249"/>
      <c r="AE91" s="249"/>
      <c r="AF91" s="250"/>
      <c r="AG91" s="248"/>
      <c r="AH91" s="249"/>
      <c r="AI91" s="249"/>
      <c r="AJ91" s="249"/>
      <c r="AK91" s="249"/>
      <c r="AL91" s="249"/>
      <c r="AM91" s="250"/>
      <c r="AN91" s="248"/>
      <c r="AO91" s="249"/>
      <c r="AP91" s="249"/>
      <c r="AQ91" s="249"/>
      <c r="AR91" s="249"/>
      <c r="AS91" s="249"/>
      <c r="AT91" s="250"/>
      <c r="AU91" s="248"/>
      <c r="AV91" s="249"/>
      <c r="AW91" s="249"/>
      <c r="AX91" s="700"/>
      <c r="AY91" s="701"/>
      <c r="AZ91" s="702"/>
      <c r="BA91" s="703"/>
      <c r="BB91" s="704"/>
      <c r="BC91" s="705"/>
      <c r="BD91" s="705"/>
      <c r="BE91" s="705"/>
      <c r="BF91" s="706"/>
    </row>
    <row r="92" spans="2:58" ht="20.25" customHeight="1" x14ac:dyDescent="0.15">
      <c r="B92" s="727"/>
      <c r="C92" s="731"/>
      <c r="D92" s="732"/>
      <c r="E92" s="733"/>
      <c r="F92" s="251"/>
      <c r="G92" s="738"/>
      <c r="H92" s="743"/>
      <c r="I92" s="741"/>
      <c r="J92" s="741"/>
      <c r="K92" s="742"/>
      <c r="L92" s="745"/>
      <c r="M92" s="708"/>
      <c r="N92" s="708"/>
      <c r="O92" s="709"/>
      <c r="P92" s="713" t="s">
        <v>249</v>
      </c>
      <c r="Q92" s="714"/>
      <c r="R92" s="715"/>
      <c r="S92" s="252" t="str">
        <f>IF(S91="","",VLOOKUP(S91,'シフト記号表（勤務時間帯）'!$C$6:$K$35,9,FALSE))</f>
        <v/>
      </c>
      <c r="T92" s="253" t="str">
        <f>IF(T91="","",VLOOKUP(T91,'シフト記号表（勤務時間帯）'!$C$6:$K$35,9,FALSE))</f>
        <v/>
      </c>
      <c r="U92" s="253" t="str">
        <f>IF(U91="","",VLOOKUP(U91,'シフト記号表（勤務時間帯）'!$C$6:$K$35,9,FALSE))</f>
        <v/>
      </c>
      <c r="V92" s="253" t="str">
        <f>IF(V91="","",VLOOKUP(V91,'シフト記号表（勤務時間帯）'!$C$6:$K$35,9,FALSE))</f>
        <v/>
      </c>
      <c r="W92" s="253" t="str">
        <f>IF(W91="","",VLOOKUP(W91,'シフト記号表（勤務時間帯）'!$C$6:$K$35,9,FALSE))</f>
        <v/>
      </c>
      <c r="X92" s="253" t="str">
        <f>IF(X91="","",VLOOKUP(X91,'シフト記号表（勤務時間帯）'!$C$6:$K$35,9,FALSE))</f>
        <v/>
      </c>
      <c r="Y92" s="254" t="str">
        <f>IF(Y91="","",VLOOKUP(Y91,'シフト記号表（勤務時間帯）'!$C$6:$K$35,9,FALSE))</f>
        <v/>
      </c>
      <c r="Z92" s="252" t="str">
        <f>IF(Z91="","",VLOOKUP(Z91,'シフト記号表（勤務時間帯）'!$C$6:$K$35,9,FALSE))</f>
        <v/>
      </c>
      <c r="AA92" s="253" t="str">
        <f>IF(AA91="","",VLOOKUP(AA91,'シフト記号表（勤務時間帯）'!$C$6:$K$35,9,FALSE))</f>
        <v/>
      </c>
      <c r="AB92" s="253" t="str">
        <f>IF(AB91="","",VLOOKUP(AB91,'シフト記号表（勤務時間帯）'!$C$6:$K$35,9,FALSE))</f>
        <v/>
      </c>
      <c r="AC92" s="253" t="str">
        <f>IF(AC91="","",VLOOKUP(AC91,'シフト記号表（勤務時間帯）'!$C$6:$K$35,9,FALSE))</f>
        <v/>
      </c>
      <c r="AD92" s="253" t="str">
        <f>IF(AD91="","",VLOOKUP(AD91,'シフト記号表（勤務時間帯）'!$C$6:$K$35,9,FALSE))</f>
        <v/>
      </c>
      <c r="AE92" s="253" t="str">
        <f>IF(AE91="","",VLOOKUP(AE91,'シフト記号表（勤務時間帯）'!$C$6:$K$35,9,FALSE))</f>
        <v/>
      </c>
      <c r="AF92" s="254" t="str">
        <f>IF(AF91="","",VLOOKUP(AF91,'シフト記号表（勤務時間帯）'!$C$6:$K$35,9,FALSE))</f>
        <v/>
      </c>
      <c r="AG92" s="252" t="str">
        <f>IF(AG91="","",VLOOKUP(AG91,'シフト記号表（勤務時間帯）'!$C$6:$K$35,9,FALSE))</f>
        <v/>
      </c>
      <c r="AH92" s="253" t="str">
        <f>IF(AH91="","",VLOOKUP(AH91,'シフト記号表（勤務時間帯）'!$C$6:$K$35,9,FALSE))</f>
        <v/>
      </c>
      <c r="AI92" s="253" t="str">
        <f>IF(AI91="","",VLOOKUP(AI91,'シフト記号表（勤務時間帯）'!$C$6:$K$35,9,FALSE))</f>
        <v/>
      </c>
      <c r="AJ92" s="253" t="str">
        <f>IF(AJ91="","",VLOOKUP(AJ91,'シフト記号表（勤務時間帯）'!$C$6:$K$35,9,FALSE))</f>
        <v/>
      </c>
      <c r="AK92" s="253" t="str">
        <f>IF(AK91="","",VLOOKUP(AK91,'シフト記号表（勤務時間帯）'!$C$6:$K$35,9,FALSE))</f>
        <v/>
      </c>
      <c r="AL92" s="253" t="str">
        <f>IF(AL91="","",VLOOKUP(AL91,'シフト記号表（勤務時間帯）'!$C$6:$K$35,9,FALSE))</f>
        <v/>
      </c>
      <c r="AM92" s="254" t="str">
        <f>IF(AM91="","",VLOOKUP(AM91,'シフト記号表（勤務時間帯）'!$C$6:$K$35,9,FALSE))</f>
        <v/>
      </c>
      <c r="AN92" s="252" t="str">
        <f>IF(AN91="","",VLOOKUP(AN91,'シフト記号表（勤務時間帯）'!$C$6:$K$35,9,FALSE))</f>
        <v/>
      </c>
      <c r="AO92" s="253" t="str">
        <f>IF(AO91="","",VLOOKUP(AO91,'シフト記号表（勤務時間帯）'!$C$6:$K$35,9,FALSE))</f>
        <v/>
      </c>
      <c r="AP92" s="253" t="str">
        <f>IF(AP91="","",VLOOKUP(AP91,'シフト記号表（勤務時間帯）'!$C$6:$K$35,9,FALSE))</f>
        <v/>
      </c>
      <c r="AQ92" s="253" t="str">
        <f>IF(AQ91="","",VLOOKUP(AQ91,'シフト記号表（勤務時間帯）'!$C$6:$K$35,9,FALSE))</f>
        <v/>
      </c>
      <c r="AR92" s="253" t="str">
        <f>IF(AR91="","",VLOOKUP(AR91,'シフト記号表（勤務時間帯）'!$C$6:$K$35,9,FALSE))</f>
        <v/>
      </c>
      <c r="AS92" s="253" t="str">
        <f>IF(AS91="","",VLOOKUP(AS91,'シフト記号表（勤務時間帯）'!$C$6:$K$35,9,FALSE))</f>
        <v/>
      </c>
      <c r="AT92" s="254" t="str">
        <f>IF(AT91="","",VLOOKUP(AT91,'シフト記号表（勤務時間帯）'!$C$6:$K$35,9,FALSE))</f>
        <v/>
      </c>
      <c r="AU92" s="252" t="str">
        <f>IF(AU91="","",VLOOKUP(AU91,'シフト記号表（勤務時間帯）'!$C$6:$K$35,9,FALSE))</f>
        <v/>
      </c>
      <c r="AV92" s="253" t="str">
        <f>IF(AV91="","",VLOOKUP(AV91,'シフト記号表（勤務時間帯）'!$C$6:$K$35,9,FALSE))</f>
        <v/>
      </c>
      <c r="AW92" s="253" t="str">
        <f>IF(AW91="","",VLOOKUP(AW91,'シフト記号表（勤務時間帯）'!$C$6:$K$35,9,FALSE))</f>
        <v/>
      </c>
      <c r="AX92" s="716" t="str">
        <f>IF($BB$3="４週",SUM(S92:AT92),IF($BB$3="暦月",SUM(S92:AW92),""))</f>
        <v/>
      </c>
      <c r="AY92" s="717"/>
      <c r="AZ92" s="718" t="str">
        <f>IF($BB$3="４週",AX92/4,IF($BB$3="暦月",'勤務表（参考様式１_100名まで）'!AX92/('勤務表（参考様式１_100名まで）'!$BB$8/7),""))</f>
        <v/>
      </c>
      <c r="BA92" s="719"/>
      <c r="BB92" s="707"/>
      <c r="BC92" s="708"/>
      <c r="BD92" s="708"/>
      <c r="BE92" s="708"/>
      <c r="BF92" s="709"/>
    </row>
    <row r="93" spans="2:58" ht="20.25" customHeight="1" x14ac:dyDescent="0.15">
      <c r="B93" s="727"/>
      <c r="C93" s="734"/>
      <c r="D93" s="735"/>
      <c r="E93" s="736"/>
      <c r="F93" s="260">
        <f>C91</f>
        <v>0</v>
      </c>
      <c r="G93" s="739"/>
      <c r="H93" s="743"/>
      <c r="I93" s="741"/>
      <c r="J93" s="741"/>
      <c r="K93" s="742"/>
      <c r="L93" s="746"/>
      <c r="M93" s="711"/>
      <c r="N93" s="711"/>
      <c r="O93" s="712"/>
      <c r="P93" s="720" t="s">
        <v>250</v>
      </c>
      <c r="Q93" s="721"/>
      <c r="R93" s="722"/>
      <c r="S93" s="256" t="str">
        <f>IF(S91="","",VLOOKUP(S91,'シフト記号表（勤務時間帯）'!$C$6:$U$35,19,FALSE))</f>
        <v/>
      </c>
      <c r="T93" s="257" t="str">
        <f>IF(T91="","",VLOOKUP(T91,'シフト記号表（勤務時間帯）'!$C$6:$U$35,19,FALSE))</f>
        <v/>
      </c>
      <c r="U93" s="257" t="str">
        <f>IF(U91="","",VLOOKUP(U91,'シフト記号表（勤務時間帯）'!$C$6:$U$35,19,FALSE))</f>
        <v/>
      </c>
      <c r="V93" s="257" t="str">
        <f>IF(V91="","",VLOOKUP(V91,'シフト記号表（勤務時間帯）'!$C$6:$U$35,19,FALSE))</f>
        <v/>
      </c>
      <c r="W93" s="257" t="str">
        <f>IF(W91="","",VLOOKUP(W91,'シフト記号表（勤務時間帯）'!$C$6:$U$35,19,FALSE))</f>
        <v/>
      </c>
      <c r="X93" s="257" t="str">
        <f>IF(X91="","",VLOOKUP(X91,'シフト記号表（勤務時間帯）'!$C$6:$U$35,19,FALSE))</f>
        <v/>
      </c>
      <c r="Y93" s="258" t="str">
        <f>IF(Y91="","",VLOOKUP(Y91,'シフト記号表（勤務時間帯）'!$C$6:$U$35,19,FALSE))</f>
        <v/>
      </c>
      <c r="Z93" s="256" t="str">
        <f>IF(Z91="","",VLOOKUP(Z91,'シフト記号表（勤務時間帯）'!$C$6:$U$35,19,FALSE))</f>
        <v/>
      </c>
      <c r="AA93" s="257" t="str">
        <f>IF(AA91="","",VLOOKUP(AA91,'シフト記号表（勤務時間帯）'!$C$6:$U$35,19,FALSE))</f>
        <v/>
      </c>
      <c r="AB93" s="257" t="str">
        <f>IF(AB91="","",VLOOKUP(AB91,'シフト記号表（勤務時間帯）'!$C$6:$U$35,19,FALSE))</f>
        <v/>
      </c>
      <c r="AC93" s="257" t="str">
        <f>IF(AC91="","",VLOOKUP(AC91,'シフト記号表（勤務時間帯）'!$C$6:$U$35,19,FALSE))</f>
        <v/>
      </c>
      <c r="AD93" s="257" t="str">
        <f>IF(AD91="","",VLOOKUP(AD91,'シフト記号表（勤務時間帯）'!$C$6:$U$35,19,FALSE))</f>
        <v/>
      </c>
      <c r="AE93" s="257" t="str">
        <f>IF(AE91="","",VLOOKUP(AE91,'シフト記号表（勤務時間帯）'!$C$6:$U$35,19,FALSE))</f>
        <v/>
      </c>
      <c r="AF93" s="258" t="str">
        <f>IF(AF91="","",VLOOKUP(AF91,'シフト記号表（勤務時間帯）'!$C$6:$U$35,19,FALSE))</f>
        <v/>
      </c>
      <c r="AG93" s="256" t="str">
        <f>IF(AG91="","",VLOOKUP(AG91,'シフト記号表（勤務時間帯）'!$C$6:$U$35,19,FALSE))</f>
        <v/>
      </c>
      <c r="AH93" s="257" t="str">
        <f>IF(AH91="","",VLOOKUP(AH91,'シフト記号表（勤務時間帯）'!$C$6:$U$35,19,FALSE))</f>
        <v/>
      </c>
      <c r="AI93" s="257" t="str">
        <f>IF(AI91="","",VLOOKUP(AI91,'シフト記号表（勤務時間帯）'!$C$6:$U$35,19,FALSE))</f>
        <v/>
      </c>
      <c r="AJ93" s="257" t="str">
        <f>IF(AJ91="","",VLOOKUP(AJ91,'シフト記号表（勤務時間帯）'!$C$6:$U$35,19,FALSE))</f>
        <v/>
      </c>
      <c r="AK93" s="257" t="str">
        <f>IF(AK91="","",VLOOKUP(AK91,'シフト記号表（勤務時間帯）'!$C$6:$U$35,19,FALSE))</f>
        <v/>
      </c>
      <c r="AL93" s="257" t="str">
        <f>IF(AL91="","",VLOOKUP(AL91,'シフト記号表（勤務時間帯）'!$C$6:$U$35,19,FALSE))</f>
        <v/>
      </c>
      <c r="AM93" s="258" t="str">
        <f>IF(AM91="","",VLOOKUP(AM91,'シフト記号表（勤務時間帯）'!$C$6:$U$35,19,FALSE))</f>
        <v/>
      </c>
      <c r="AN93" s="256" t="str">
        <f>IF(AN91="","",VLOOKUP(AN91,'シフト記号表（勤務時間帯）'!$C$6:$U$35,19,FALSE))</f>
        <v/>
      </c>
      <c r="AO93" s="257" t="str">
        <f>IF(AO91="","",VLOOKUP(AO91,'シフト記号表（勤務時間帯）'!$C$6:$U$35,19,FALSE))</f>
        <v/>
      </c>
      <c r="AP93" s="257" t="str">
        <f>IF(AP91="","",VLOOKUP(AP91,'シフト記号表（勤務時間帯）'!$C$6:$U$35,19,FALSE))</f>
        <v/>
      </c>
      <c r="AQ93" s="257" t="str">
        <f>IF(AQ91="","",VLOOKUP(AQ91,'シフト記号表（勤務時間帯）'!$C$6:$U$35,19,FALSE))</f>
        <v/>
      </c>
      <c r="AR93" s="257" t="str">
        <f>IF(AR91="","",VLOOKUP(AR91,'シフト記号表（勤務時間帯）'!$C$6:$U$35,19,FALSE))</f>
        <v/>
      </c>
      <c r="AS93" s="257" t="str">
        <f>IF(AS91="","",VLOOKUP(AS91,'シフト記号表（勤務時間帯）'!$C$6:$U$35,19,FALSE))</f>
        <v/>
      </c>
      <c r="AT93" s="258" t="str">
        <f>IF(AT91="","",VLOOKUP(AT91,'シフト記号表（勤務時間帯）'!$C$6:$U$35,19,FALSE))</f>
        <v/>
      </c>
      <c r="AU93" s="256" t="str">
        <f>IF(AU91="","",VLOOKUP(AU91,'シフト記号表（勤務時間帯）'!$C$6:$U$35,19,FALSE))</f>
        <v/>
      </c>
      <c r="AV93" s="257" t="str">
        <f>IF(AV91="","",VLOOKUP(AV91,'シフト記号表（勤務時間帯）'!$C$6:$U$35,19,FALSE))</f>
        <v/>
      </c>
      <c r="AW93" s="257" t="str">
        <f>IF(AW91="","",VLOOKUP(AW91,'シフト記号表（勤務時間帯）'!$C$6:$U$35,19,FALSE))</f>
        <v/>
      </c>
      <c r="AX93" s="723" t="str">
        <f>IF($BB$3="４週",SUM(S93:AT93),IF($BB$3="暦月",SUM(S93:AW93),""))</f>
        <v/>
      </c>
      <c r="AY93" s="724"/>
      <c r="AZ93" s="725" t="str">
        <f>IF($BB$3="４週",AX93/4,IF($BB$3="暦月",'勤務表（参考様式１_100名まで）'!AX93/('勤務表（参考様式１_100名まで）'!$BB$8/7),""))</f>
        <v/>
      </c>
      <c r="BA93" s="726"/>
      <c r="BB93" s="710"/>
      <c r="BC93" s="711"/>
      <c r="BD93" s="711"/>
      <c r="BE93" s="711"/>
      <c r="BF93" s="712"/>
    </row>
    <row r="94" spans="2:58" ht="20.25" customHeight="1" x14ac:dyDescent="0.15">
      <c r="B94" s="727">
        <f>B91+1</f>
        <v>25</v>
      </c>
      <c r="C94" s="728"/>
      <c r="D94" s="729"/>
      <c r="E94" s="730"/>
      <c r="F94" s="259"/>
      <c r="G94" s="737"/>
      <c r="H94" s="740"/>
      <c r="I94" s="741"/>
      <c r="J94" s="741"/>
      <c r="K94" s="742"/>
      <c r="L94" s="744"/>
      <c r="M94" s="705"/>
      <c r="N94" s="705"/>
      <c r="O94" s="706"/>
      <c r="P94" s="747" t="s">
        <v>248</v>
      </c>
      <c r="Q94" s="748"/>
      <c r="R94" s="749"/>
      <c r="S94" s="248"/>
      <c r="T94" s="249"/>
      <c r="U94" s="249"/>
      <c r="V94" s="249"/>
      <c r="W94" s="249"/>
      <c r="X94" s="249"/>
      <c r="Y94" s="250"/>
      <c r="Z94" s="248"/>
      <c r="AA94" s="249"/>
      <c r="AB94" s="249"/>
      <c r="AC94" s="249"/>
      <c r="AD94" s="249"/>
      <c r="AE94" s="249"/>
      <c r="AF94" s="250"/>
      <c r="AG94" s="248"/>
      <c r="AH94" s="249"/>
      <c r="AI94" s="249"/>
      <c r="AJ94" s="249"/>
      <c r="AK94" s="249"/>
      <c r="AL94" s="249"/>
      <c r="AM94" s="250"/>
      <c r="AN94" s="248"/>
      <c r="AO94" s="249"/>
      <c r="AP94" s="249"/>
      <c r="AQ94" s="249"/>
      <c r="AR94" s="249"/>
      <c r="AS94" s="249"/>
      <c r="AT94" s="250"/>
      <c r="AU94" s="248"/>
      <c r="AV94" s="249"/>
      <c r="AW94" s="249"/>
      <c r="AX94" s="700"/>
      <c r="AY94" s="701"/>
      <c r="AZ94" s="702"/>
      <c r="BA94" s="703"/>
      <c r="BB94" s="704"/>
      <c r="BC94" s="705"/>
      <c r="BD94" s="705"/>
      <c r="BE94" s="705"/>
      <c r="BF94" s="706"/>
    </row>
    <row r="95" spans="2:58" ht="20.25" customHeight="1" x14ac:dyDescent="0.15">
      <c r="B95" s="727"/>
      <c r="C95" s="731"/>
      <c r="D95" s="732"/>
      <c r="E95" s="733"/>
      <c r="F95" s="251"/>
      <c r="G95" s="738"/>
      <c r="H95" s="743"/>
      <c r="I95" s="741"/>
      <c r="J95" s="741"/>
      <c r="K95" s="742"/>
      <c r="L95" s="745"/>
      <c r="M95" s="708"/>
      <c r="N95" s="708"/>
      <c r="O95" s="709"/>
      <c r="P95" s="713" t="s">
        <v>249</v>
      </c>
      <c r="Q95" s="714"/>
      <c r="R95" s="715"/>
      <c r="S95" s="252" t="str">
        <f>IF(S94="","",VLOOKUP(S94,'シフト記号表（勤務時間帯）'!$C$6:$K$35,9,FALSE))</f>
        <v/>
      </c>
      <c r="T95" s="253" t="str">
        <f>IF(T94="","",VLOOKUP(T94,'シフト記号表（勤務時間帯）'!$C$6:$K$35,9,FALSE))</f>
        <v/>
      </c>
      <c r="U95" s="253" t="str">
        <f>IF(U94="","",VLOOKUP(U94,'シフト記号表（勤務時間帯）'!$C$6:$K$35,9,FALSE))</f>
        <v/>
      </c>
      <c r="V95" s="253" t="str">
        <f>IF(V94="","",VLOOKUP(V94,'シフト記号表（勤務時間帯）'!$C$6:$K$35,9,FALSE))</f>
        <v/>
      </c>
      <c r="W95" s="253" t="str">
        <f>IF(W94="","",VLOOKUP(W94,'シフト記号表（勤務時間帯）'!$C$6:$K$35,9,FALSE))</f>
        <v/>
      </c>
      <c r="X95" s="253" t="str">
        <f>IF(X94="","",VLOOKUP(X94,'シフト記号表（勤務時間帯）'!$C$6:$K$35,9,FALSE))</f>
        <v/>
      </c>
      <c r="Y95" s="254" t="str">
        <f>IF(Y94="","",VLOOKUP(Y94,'シフト記号表（勤務時間帯）'!$C$6:$K$35,9,FALSE))</f>
        <v/>
      </c>
      <c r="Z95" s="252" t="str">
        <f>IF(Z94="","",VLOOKUP(Z94,'シフト記号表（勤務時間帯）'!$C$6:$K$35,9,FALSE))</f>
        <v/>
      </c>
      <c r="AA95" s="253" t="str">
        <f>IF(AA94="","",VLOOKUP(AA94,'シフト記号表（勤務時間帯）'!$C$6:$K$35,9,FALSE))</f>
        <v/>
      </c>
      <c r="AB95" s="253" t="str">
        <f>IF(AB94="","",VLOOKUP(AB94,'シフト記号表（勤務時間帯）'!$C$6:$K$35,9,FALSE))</f>
        <v/>
      </c>
      <c r="AC95" s="253" t="str">
        <f>IF(AC94="","",VLOOKUP(AC94,'シフト記号表（勤務時間帯）'!$C$6:$K$35,9,FALSE))</f>
        <v/>
      </c>
      <c r="AD95" s="253" t="str">
        <f>IF(AD94="","",VLOOKUP(AD94,'シフト記号表（勤務時間帯）'!$C$6:$K$35,9,FALSE))</f>
        <v/>
      </c>
      <c r="AE95" s="253" t="str">
        <f>IF(AE94="","",VLOOKUP(AE94,'シフト記号表（勤務時間帯）'!$C$6:$K$35,9,FALSE))</f>
        <v/>
      </c>
      <c r="AF95" s="254" t="str">
        <f>IF(AF94="","",VLOOKUP(AF94,'シフト記号表（勤務時間帯）'!$C$6:$K$35,9,FALSE))</f>
        <v/>
      </c>
      <c r="AG95" s="252" t="str">
        <f>IF(AG94="","",VLOOKUP(AG94,'シフト記号表（勤務時間帯）'!$C$6:$K$35,9,FALSE))</f>
        <v/>
      </c>
      <c r="AH95" s="253" t="str">
        <f>IF(AH94="","",VLOOKUP(AH94,'シフト記号表（勤務時間帯）'!$C$6:$K$35,9,FALSE))</f>
        <v/>
      </c>
      <c r="AI95" s="253" t="str">
        <f>IF(AI94="","",VLOOKUP(AI94,'シフト記号表（勤務時間帯）'!$C$6:$K$35,9,FALSE))</f>
        <v/>
      </c>
      <c r="AJ95" s="253" t="str">
        <f>IF(AJ94="","",VLOOKUP(AJ94,'シフト記号表（勤務時間帯）'!$C$6:$K$35,9,FALSE))</f>
        <v/>
      </c>
      <c r="AK95" s="253" t="str">
        <f>IF(AK94="","",VLOOKUP(AK94,'シフト記号表（勤務時間帯）'!$C$6:$K$35,9,FALSE))</f>
        <v/>
      </c>
      <c r="AL95" s="253" t="str">
        <f>IF(AL94="","",VLOOKUP(AL94,'シフト記号表（勤務時間帯）'!$C$6:$K$35,9,FALSE))</f>
        <v/>
      </c>
      <c r="AM95" s="254" t="str">
        <f>IF(AM94="","",VLOOKUP(AM94,'シフト記号表（勤務時間帯）'!$C$6:$K$35,9,FALSE))</f>
        <v/>
      </c>
      <c r="AN95" s="252" t="str">
        <f>IF(AN94="","",VLOOKUP(AN94,'シフト記号表（勤務時間帯）'!$C$6:$K$35,9,FALSE))</f>
        <v/>
      </c>
      <c r="AO95" s="253" t="str">
        <f>IF(AO94="","",VLOOKUP(AO94,'シフト記号表（勤務時間帯）'!$C$6:$K$35,9,FALSE))</f>
        <v/>
      </c>
      <c r="AP95" s="253" t="str">
        <f>IF(AP94="","",VLOOKUP(AP94,'シフト記号表（勤務時間帯）'!$C$6:$K$35,9,FALSE))</f>
        <v/>
      </c>
      <c r="AQ95" s="253" t="str">
        <f>IF(AQ94="","",VLOOKUP(AQ94,'シフト記号表（勤務時間帯）'!$C$6:$K$35,9,FALSE))</f>
        <v/>
      </c>
      <c r="AR95" s="253" t="str">
        <f>IF(AR94="","",VLOOKUP(AR94,'シフト記号表（勤務時間帯）'!$C$6:$K$35,9,FALSE))</f>
        <v/>
      </c>
      <c r="AS95" s="253" t="str">
        <f>IF(AS94="","",VLOOKUP(AS94,'シフト記号表（勤務時間帯）'!$C$6:$K$35,9,FALSE))</f>
        <v/>
      </c>
      <c r="AT95" s="254" t="str">
        <f>IF(AT94="","",VLOOKUP(AT94,'シフト記号表（勤務時間帯）'!$C$6:$K$35,9,FALSE))</f>
        <v/>
      </c>
      <c r="AU95" s="252" t="str">
        <f>IF(AU94="","",VLOOKUP(AU94,'シフト記号表（勤務時間帯）'!$C$6:$K$35,9,FALSE))</f>
        <v/>
      </c>
      <c r="AV95" s="253" t="str">
        <f>IF(AV94="","",VLOOKUP(AV94,'シフト記号表（勤務時間帯）'!$C$6:$K$35,9,FALSE))</f>
        <v/>
      </c>
      <c r="AW95" s="253" t="str">
        <f>IF(AW94="","",VLOOKUP(AW94,'シフト記号表（勤務時間帯）'!$C$6:$K$35,9,FALSE))</f>
        <v/>
      </c>
      <c r="AX95" s="716" t="str">
        <f>IF($BB$3="４週",SUM(S95:AT95),IF($BB$3="暦月",SUM(S95:AW95),""))</f>
        <v/>
      </c>
      <c r="AY95" s="717"/>
      <c r="AZ95" s="718" t="str">
        <f>IF($BB$3="４週",AX95/4,IF($BB$3="暦月",'勤務表（参考様式１_100名まで）'!AX95/('勤務表（参考様式１_100名まで）'!$BB$8/7),""))</f>
        <v/>
      </c>
      <c r="BA95" s="719"/>
      <c r="BB95" s="707"/>
      <c r="BC95" s="708"/>
      <c r="BD95" s="708"/>
      <c r="BE95" s="708"/>
      <c r="BF95" s="709"/>
    </row>
    <row r="96" spans="2:58" ht="20.25" customHeight="1" x14ac:dyDescent="0.15">
      <c r="B96" s="727"/>
      <c r="C96" s="734"/>
      <c r="D96" s="735"/>
      <c r="E96" s="736"/>
      <c r="F96" s="260">
        <f>C94</f>
        <v>0</v>
      </c>
      <c r="G96" s="739"/>
      <c r="H96" s="743"/>
      <c r="I96" s="741"/>
      <c r="J96" s="741"/>
      <c r="K96" s="742"/>
      <c r="L96" s="746"/>
      <c r="M96" s="711"/>
      <c r="N96" s="711"/>
      <c r="O96" s="712"/>
      <c r="P96" s="720" t="s">
        <v>250</v>
      </c>
      <c r="Q96" s="721"/>
      <c r="R96" s="722"/>
      <c r="S96" s="256" t="str">
        <f>IF(S94="","",VLOOKUP(S94,'シフト記号表（勤務時間帯）'!$C$6:$U$35,19,FALSE))</f>
        <v/>
      </c>
      <c r="T96" s="257" t="str">
        <f>IF(T94="","",VLOOKUP(T94,'シフト記号表（勤務時間帯）'!$C$6:$U$35,19,FALSE))</f>
        <v/>
      </c>
      <c r="U96" s="257" t="str">
        <f>IF(U94="","",VLOOKUP(U94,'シフト記号表（勤務時間帯）'!$C$6:$U$35,19,FALSE))</f>
        <v/>
      </c>
      <c r="V96" s="257" t="str">
        <f>IF(V94="","",VLOOKUP(V94,'シフト記号表（勤務時間帯）'!$C$6:$U$35,19,FALSE))</f>
        <v/>
      </c>
      <c r="W96" s="257" t="str">
        <f>IF(W94="","",VLOOKUP(W94,'シフト記号表（勤務時間帯）'!$C$6:$U$35,19,FALSE))</f>
        <v/>
      </c>
      <c r="X96" s="257" t="str">
        <f>IF(X94="","",VLOOKUP(X94,'シフト記号表（勤務時間帯）'!$C$6:$U$35,19,FALSE))</f>
        <v/>
      </c>
      <c r="Y96" s="258" t="str">
        <f>IF(Y94="","",VLOOKUP(Y94,'シフト記号表（勤務時間帯）'!$C$6:$U$35,19,FALSE))</f>
        <v/>
      </c>
      <c r="Z96" s="256" t="str">
        <f>IF(Z94="","",VLOOKUP(Z94,'シフト記号表（勤務時間帯）'!$C$6:$U$35,19,FALSE))</f>
        <v/>
      </c>
      <c r="AA96" s="257" t="str">
        <f>IF(AA94="","",VLOOKUP(AA94,'シフト記号表（勤務時間帯）'!$C$6:$U$35,19,FALSE))</f>
        <v/>
      </c>
      <c r="AB96" s="257" t="str">
        <f>IF(AB94="","",VLOOKUP(AB94,'シフト記号表（勤務時間帯）'!$C$6:$U$35,19,FALSE))</f>
        <v/>
      </c>
      <c r="AC96" s="257" t="str">
        <f>IF(AC94="","",VLOOKUP(AC94,'シフト記号表（勤務時間帯）'!$C$6:$U$35,19,FALSE))</f>
        <v/>
      </c>
      <c r="AD96" s="257" t="str">
        <f>IF(AD94="","",VLOOKUP(AD94,'シフト記号表（勤務時間帯）'!$C$6:$U$35,19,FALSE))</f>
        <v/>
      </c>
      <c r="AE96" s="257" t="str">
        <f>IF(AE94="","",VLOOKUP(AE94,'シフト記号表（勤務時間帯）'!$C$6:$U$35,19,FALSE))</f>
        <v/>
      </c>
      <c r="AF96" s="258" t="str">
        <f>IF(AF94="","",VLOOKUP(AF94,'シフト記号表（勤務時間帯）'!$C$6:$U$35,19,FALSE))</f>
        <v/>
      </c>
      <c r="AG96" s="256" t="str">
        <f>IF(AG94="","",VLOOKUP(AG94,'シフト記号表（勤務時間帯）'!$C$6:$U$35,19,FALSE))</f>
        <v/>
      </c>
      <c r="AH96" s="257" t="str">
        <f>IF(AH94="","",VLOOKUP(AH94,'シフト記号表（勤務時間帯）'!$C$6:$U$35,19,FALSE))</f>
        <v/>
      </c>
      <c r="AI96" s="257" t="str">
        <f>IF(AI94="","",VLOOKUP(AI94,'シフト記号表（勤務時間帯）'!$C$6:$U$35,19,FALSE))</f>
        <v/>
      </c>
      <c r="AJ96" s="257" t="str">
        <f>IF(AJ94="","",VLOOKUP(AJ94,'シフト記号表（勤務時間帯）'!$C$6:$U$35,19,FALSE))</f>
        <v/>
      </c>
      <c r="AK96" s="257" t="str">
        <f>IF(AK94="","",VLOOKUP(AK94,'シフト記号表（勤務時間帯）'!$C$6:$U$35,19,FALSE))</f>
        <v/>
      </c>
      <c r="AL96" s="257" t="str">
        <f>IF(AL94="","",VLOOKUP(AL94,'シフト記号表（勤務時間帯）'!$C$6:$U$35,19,FALSE))</f>
        <v/>
      </c>
      <c r="AM96" s="258" t="str">
        <f>IF(AM94="","",VLOOKUP(AM94,'シフト記号表（勤務時間帯）'!$C$6:$U$35,19,FALSE))</f>
        <v/>
      </c>
      <c r="AN96" s="256" t="str">
        <f>IF(AN94="","",VLOOKUP(AN94,'シフト記号表（勤務時間帯）'!$C$6:$U$35,19,FALSE))</f>
        <v/>
      </c>
      <c r="AO96" s="257" t="str">
        <f>IF(AO94="","",VLOOKUP(AO94,'シフト記号表（勤務時間帯）'!$C$6:$U$35,19,FALSE))</f>
        <v/>
      </c>
      <c r="AP96" s="257" t="str">
        <f>IF(AP94="","",VLOOKUP(AP94,'シフト記号表（勤務時間帯）'!$C$6:$U$35,19,FALSE))</f>
        <v/>
      </c>
      <c r="AQ96" s="257" t="str">
        <f>IF(AQ94="","",VLOOKUP(AQ94,'シフト記号表（勤務時間帯）'!$C$6:$U$35,19,FALSE))</f>
        <v/>
      </c>
      <c r="AR96" s="257" t="str">
        <f>IF(AR94="","",VLOOKUP(AR94,'シフト記号表（勤務時間帯）'!$C$6:$U$35,19,FALSE))</f>
        <v/>
      </c>
      <c r="AS96" s="257" t="str">
        <f>IF(AS94="","",VLOOKUP(AS94,'シフト記号表（勤務時間帯）'!$C$6:$U$35,19,FALSE))</f>
        <v/>
      </c>
      <c r="AT96" s="258" t="str">
        <f>IF(AT94="","",VLOOKUP(AT94,'シフト記号表（勤務時間帯）'!$C$6:$U$35,19,FALSE))</f>
        <v/>
      </c>
      <c r="AU96" s="256" t="str">
        <f>IF(AU94="","",VLOOKUP(AU94,'シフト記号表（勤務時間帯）'!$C$6:$U$35,19,FALSE))</f>
        <v/>
      </c>
      <c r="AV96" s="257" t="str">
        <f>IF(AV94="","",VLOOKUP(AV94,'シフト記号表（勤務時間帯）'!$C$6:$U$35,19,FALSE))</f>
        <v/>
      </c>
      <c r="AW96" s="257" t="str">
        <f>IF(AW94="","",VLOOKUP(AW94,'シフト記号表（勤務時間帯）'!$C$6:$U$35,19,FALSE))</f>
        <v/>
      </c>
      <c r="AX96" s="723" t="str">
        <f>IF($BB$3="４週",SUM(S96:AT96),IF($BB$3="暦月",SUM(S96:AW96),""))</f>
        <v/>
      </c>
      <c r="AY96" s="724"/>
      <c r="AZ96" s="725" t="str">
        <f>IF($BB$3="４週",AX96/4,IF($BB$3="暦月",'勤務表（参考様式１_100名まで）'!AX96/('勤務表（参考様式１_100名まで）'!$BB$8/7),""))</f>
        <v/>
      </c>
      <c r="BA96" s="726"/>
      <c r="BB96" s="710"/>
      <c r="BC96" s="711"/>
      <c r="BD96" s="711"/>
      <c r="BE96" s="711"/>
      <c r="BF96" s="712"/>
    </row>
    <row r="97" spans="2:58" ht="20.25" customHeight="1" x14ac:dyDescent="0.15">
      <c r="B97" s="727">
        <f>B94+1</f>
        <v>26</v>
      </c>
      <c r="C97" s="728"/>
      <c r="D97" s="729"/>
      <c r="E97" s="730"/>
      <c r="F97" s="259"/>
      <c r="G97" s="737"/>
      <c r="H97" s="740"/>
      <c r="I97" s="741"/>
      <c r="J97" s="741"/>
      <c r="K97" s="742"/>
      <c r="L97" s="744"/>
      <c r="M97" s="705"/>
      <c r="N97" s="705"/>
      <c r="O97" s="706"/>
      <c r="P97" s="747" t="s">
        <v>248</v>
      </c>
      <c r="Q97" s="748"/>
      <c r="R97" s="749"/>
      <c r="S97" s="248"/>
      <c r="T97" s="249"/>
      <c r="U97" s="249"/>
      <c r="V97" s="249"/>
      <c r="W97" s="249"/>
      <c r="X97" s="249"/>
      <c r="Y97" s="250"/>
      <c r="Z97" s="248"/>
      <c r="AA97" s="249"/>
      <c r="AB97" s="249"/>
      <c r="AC97" s="249"/>
      <c r="AD97" s="249"/>
      <c r="AE97" s="249"/>
      <c r="AF97" s="250"/>
      <c r="AG97" s="248"/>
      <c r="AH97" s="249"/>
      <c r="AI97" s="249"/>
      <c r="AJ97" s="249"/>
      <c r="AK97" s="249"/>
      <c r="AL97" s="249"/>
      <c r="AM97" s="250"/>
      <c r="AN97" s="248"/>
      <c r="AO97" s="249"/>
      <c r="AP97" s="249"/>
      <c r="AQ97" s="249"/>
      <c r="AR97" s="249"/>
      <c r="AS97" s="249"/>
      <c r="AT97" s="250"/>
      <c r="AU97" s="248"/>
      <c r="AV97" s="249"/>
      <c r="AW97" s="249"/>
      <c r="AX97" s="700"/>
      <c r="AY97" s="701"/>
      <c r="AZ97" s="702"/>
      <c r="BA97" s="703"/>
      <c r="BB97" s="704"/>
      <c r="BC97" s="705"/>
      <c r="BD97" s="705"/>
      <c r="BE97" s="705"/>
      <c r="BF97" s="706"/>
    </row>
    <row r="98" spans="2:58" ht="20.25" customHeight="1" x14ac:dyDescent="0.15">
      <c r="B98" s="727"/>
      <c r="C98" s="731"/>
      <c r="D98" s="732"/>
      <c r="E98" s="733"/>
      <c r="F98" s="251"/>
      <c r="G98" s="738"/>
      <c r="H98" s="743"/>
      <c r="I98" s="741"/>
      <c r="J98" s="741"/>
      <c r="K98" s="742"/>
      <c r="L98" s="745"/>
      <c r="M98" s="708"/>
      <c r="N98" s="708"/>
      <c r="O98" s="709"/>
      <c r="P98" s="713" t="s">
        <v>249</v>
      </c>
      <c r="Q98" s="714"/>
      <c r="R98" s="715"/>
      <c r="S98" s="252" t="str">
        <f>IF(S97="","",VLOOKUP(S97,'シフト記号表（勤務時間帯）'!$C$6:$K$35,9,FALSE))</f>
        <v/>
      </c>
      <c r="T98" s="253" t="str">
        <f>IF(T97="","",VLOOKUP(T97,'シフト記号表（勤務時間帯）'!$C$6:$K$35,9,FALSE))</f>
        <v/>
      </c>
      <c r="U98" s="253" t="str">
        <f>IF(U97="","",VLOOKUP(U97,'シフト記号表（勤務時間帯）'!$C$6:$K$35,9,FALSE))</f>
        <v/>
      </c>
      <c r="V98" s="253" t="str">
        <f>IF(V97="","",VLOOKUP(V97,'シフト記号表（勤務時間帯）'!$C$6:$K$35,9,FALSE))</f>
        <v/>
      </c>
      <c r="W98" s="253" t="str">
        <f>IF(W97="","",VLOOKUP(W97,'シフト記号表（勤務時間帯）'!$C$6:$K$35,9,FALSE))</f>
        <v/>
      </c>
      <c r="X98" s="253" t="str">
        <f>IF(X97="","",VLOOKUP(X97,'シフト記号表（勤務時間帯）'!$C$6:$K$35,9,FALSE))</f>
        <v/>
      </c>
      <c r="Y98" s="254" t="str">
        <f>IF(Y97="","",VLOOKUP(Y97,'シフト記号表（勤務時間帯）'!$C$6:$K$35,9,FALSE))</f>
        <v/>
      </c>
      <c r="Z98" s="252" t="str">
        <f>IF(Z97="","",VLOOKUP(Z97,'シフト記号表（勤務時間帯）'!$C$6:$K$35,9,FALSE))</f>
        <v/>
      </c>
      <c r="AA98" s="253" t="str">
        <f>IF(AA97="","",VLOOKUP(AA97,'シフト記号表（勤務時間帯）'!$C$6:$K$35,9,FALSE))</f>
        <v/>
      </c>
      <c r="AB98" s="253" t="str">
        <f>IF(AB97="","",VLOOKUP(AB97,'シフト記号表（勤務時間帯）'!$C$6:$K$35,9,FALSE))</f>
        <v/>
      </c>
      <c r="AC98" s="253" t="str">
        <f>IF(AC97="","",VLOOKUP(AC97,'シフト記号表（勤務時間帯）'!$C$6:$K$35,9,FALSE))</f>
        <v/>
      </c>
      <c r="AD98" s="253" t="str">
        <f>IF(AD97="","",VLOOKUP(AD97,'シフト記号表（勤務時間帯）'!$C$6:$K$35,9,FALSE))</f>
        <v/>
      </c>
      <c r="AE98" s="253" t="str">
        <f>IF(AE97="","",VLOOKUP(AE97,'シフト記号表（勤務時間帯）'!$C$6:$K$35,9,FALSE))</f>
        <v/>
      </c>
      <c r="AF98" s="254" t="str">
        <f>IF(AF97="","",VLOOKUP(AF97,'シフト記号表（勤務時間帯）'!$C$6:$K$35,9,FALSE))</f>
        <v/>
      </c>
      <c r="AG98" s="252" t="str">
        <f>IF(AG97="","",VLOOKUP(AG97,'シフト記号表（勤務時間帯）'!$C$6:$K$35,9,FALSE))</f>
        <v/>
      </c>
      <c r="AH98" s="253" t="str">
        <f>IF(AH97="","",VLOOKUP(AH97,'シフト記号表（勤務時間帯）'!$C$6:$K$35,9,FALSE))</f>
        <v/>
      </c>
      <c r="AI98" s="253" t="str">
        <f>IF(AI97="","",VLOOKUP(AI97,'シフト記号表（勤務時間帯）'!$C$6:$K$35,9,FALSE))</f>
        <v/>
      </c>
      <c r="AJ98" s="253" t="str">
        <f>IF(AJ97="","",VLOOKUP(AJ97,'シフト記号表（勤務時間帯）'!$C$6:$K$35,9,FALSE))</f>
        <v/>
      </c>
      <c r="AK98" s="253" t="str">
        <f>IF(AK97="","",VLOOKUP(AK97,'シフト記号表（勤務時間帯）'!$C$6:$K$35,9,FALSE))</f>
        <v/>
      </c>
      <c r="AL98" s="253" t="str">
        <f>IF(AL97="","",VLOOKUP(AL97,'シフト記号表（勤務時間帯）'!$C$6:$K$35,9,FALSE))</f>
        <v/>
      </c>
      <c r="AM98" s="254" t="str">
        <f>IF(AM97="","",VLOOKUP(AM97,'シフト記号表（勤務時間帯）'!$C$6:$K$35,9,FALSE))</f>
        <v/>
      </c>
      <c r="AN98" s="252" t="str">
        <f>IF(AN97="","",VLOOKUP(AN97,'シフト記号表（勤務時間帯）'!$C$6:$K$35,9,FALSE))</f>
        <v/>
      </c>
      <c r="AO98" s="253" t="str">
        <f>IF(AO97="","",VLOOKUP(AO97,'シフト記号表（勤務時間帯）'!$C$6:$K$35,9,FALSE))</f>
        <v/>
      </c>
      <c r="AP98" s="253" t="str">
        <f>IF(AP97="","",VLOOKUP(AP97,'シフト記号表（勤務時間帯）'!$C$6:$K$35,9,FALSE))</f>
        <v/>
      </c>
      <c r="AQ98" s="253" t="str">
        <f>IF(AQ97="","",VLOOKUP(AQ97,'シフト記号表（勤務時間帯）'!$C$6:$K$35,9,FALSE))</f>
        <v/>
      </c>
      <c r="AR98" s="253" t="str">
        <f>IF(AR97="","",VLOOKUP(AR97,'シフト記号表（勤務時間帯）'!$C$6:$K$35,9,FALSE))</f>
        <v/>
      </c>
      <c r="AS98" s="253" t="str">
        <f>IF(AS97="","",VLOOKUP(AS97,'シフト記号表（勤務時間帯）'!$C$6:$K$35,9,FALSE))</f>
        <v/>
      </c>
      <c r="AT98" s="254" t="str">
        <f>IF(AT97="","",VLOOKUP(AT97,'シフト記号表（勤務時間帯）'!$C$6:$K$35,9,FALSE))</f>
        <v/>
      </c>
      <c r="AU98" s="252" t="str">
        <f>IF(AU97="","",VLOOKUP(AU97,'シフト記号表（勤務時間帯）'!$C$6:$K$35,9,FALSE))</f>
        <v/>
      </c>
      <c r="AV98" s="253" t="str">
        <f>IF(AV97="","",VLOOKUP(AV97,'シフト記号表（勤務時間帯）'!$C$6:$K$35,9,FALSE))</f>
        <v/>
      </c>
      <c r="AW98" s="253" t="str">
        <f>IF(AW97="","",VLOOKUP(AW97,'シフト記号表（勤務時間帯）'!$C$6:$K$35,9,FALSE))</f>
        <v/>
      </c>
      <c r="AX98" s="716" t="str">
        <f>IF($BB$3="４週",SUM(S98:AT98),IF($BB$3="暦月",SUM(S98:AW98),""))</f>
        <v/>
      </c>
      <c r="AY98" s="717"/>
      <c r="AZ98" s="718" t="str">
        <f>IF($BB$3="４週",AX98/4,IF($BB$3="暦月",'勤務表（参考様式１_100名まで）'!AX98/('勤務表（参考様式１_100名まで）'!$BB$8/7),""))</f>
        <v/>
      </c>
      <c r="BA98" s="719"/>
      <c r="BB98" s="707"/>
      <c r="BC98" s="708"/>
      <c r="BD98" s="708"/>
      <c r="BE98" s="708"/>
      <c r="BF98" s="709"/>
    </row>
    <row r="99" spans="2:58" ht="20.25" customHeight="1" x14ac:dyDescent="0.15">
      <c r="B99" s="727"/>
      <c r="C99" s="734"/>
      <c r="D99" s="735"/>
      <c r="E99" s="736"/>
      <c r="F99" s="260">
        <f>C97</f>
        <v>0</v>
      </c>
      <c r="G99" s="739"/>
      <c r="H99" s="743"/>
      <c r="I99" s="741"/>
      <c r="J99" s="741"/>
      <c r="K99" s="742"/>
      <c r="L99" s="746"/>
      <c r="M99" s="711"/>
      <c r="N99" s="711"/>
      <c r="O99" s="712"/>
      <c r="P99" s="720" t="s">
        <v>250</v>
      </c>
      <c r="Q99" s="721"/>
      <c r="R99" s="722"/>
      <c r="S99" s="256" t="str">
        <f>IF(S97="","",VLOOKUP(S97,'シフト記号表（勤務時間帯）'!$C$6:$U$35,19,FALSE))</f>
        <v/>
      </c>
      <c r="T99" s="257" t="str">
        <f>IF(T97="","",VLOOKUP(T97,'シフト記号表（勤務時間帯）'!$C$6:$U$35,19,FALSE))</f>
        <v/>
      </c>
      <c r="U99" s="257" t="str">
        <f>IF(U97="","",VLOOKUP(U97,'シフト記号表（勤務時間帯）'!$C$6:$U$35,19,FALSE))</f>
        <v/>
      </c>
      <c r="V99" s="257" t="str">
        <f>IF(V97="","",VLOOKUP(V97,'シフト記号表（勤務時間帯）'!$C$6:$U$35,19,FALSE))</f>
        <v/>
      </c>
      <c r="W99" s="257" t="str">
        <f>IF(W97="","",VLOOKUP(W97,'シフト記号表（勤務時間帯）'!$C$6:$U$35,19,FALSE))</f>
        <v/>
      </c>
      <c r="X99" s="257" t="str">
        <f>IF(X97="","",VLOOKUP(X97,'シフト記号表（勤務時間帯）'!$C$6:$U$35,19,FALSE))</f>
        <v/>
      </c>
      <c r="Y99" s="258" t="str">
        <f>IF(Y97="","",VLOOKUP(Y97,'シフト記号表（勤務時間帯）'!$C$6:$U$35,19,FALSE))</f>
        <v/>
      </c>
      <c r="Z99" s="256" t="str">
        <f>IF(Z97="","",VLOOKUP(Z97,'シフト記号表（勤務時間帯）'!$C$6:$U$35,19,FALSE))</f>
        <v/>
      </c>
      <c r="AA99" s="257" t="str">
        <f>IF(AA97="","",VLOOKUP(AA97,'シフト記号表（勤務時間帯）'!$C$6:$U$35,19,FALSE))</f>
        <v/>
      </c>
      <c r="AB99" s="257" t="str">
        <f>IF(AB97="","",VLOOKUP(AB97,'シフト記号表（勤務時間帯）'!$C$6:$U$35,19,FALSE))</f>
        <v/>
      </c>
      <c r="AC99" s="257" t="str">
        <f>IF(AC97="","",VLOOKUP(AC97,'シフト記号表（勤務時間帯）'!$C$6:$U$35,19,FALSE))</f>
        <v/>
      </c>
      <c r="AD99" s="257" t="str">
        <f>IF(AD97="","",VLOOKUP(AD97,'シフト記号表（勤務時間帯）'!$C$6:$U$35,19,FALSE))</f>
        <v/>
      </c>
      <c r="AE99" s="257" t="str">
        <f>IF(AE97="","",VLOOKUP(AE97,'シフト記号表（勤務時間帯）'!$C$6:$U$35,19,FALSE))</f>
        <v/>
      </c>
      <c r="AF99" s="258" t="str">
        <f>IF(AF97="","",VLOOKUP(AF97,'シフト記号表（勤務時間帯）'!$C$6:$U$35,19,FALSE))</f>
        <v/>
      </c>
      <c r="AG99" s="256" t="str">
        <f>IF(AG97="","",VLOOKUP(AG97,'シフト記号表（勤務時間帯）'!$C$6:$U$35,19,FALSE))</f>
        <v/>
      </c>
      <c r="AH99" s="257" t="str">
        <f>IF(AH97="","",VLOOKUP(AH97,'シフト記号表（勤務時間帯）'!$C$6:$U$35,19,FALSE))</f>
        <v/>
      </c>
      <c r="AI99" s="257" t="str">
        <f>IF(AI97="","",VLOOKUP(AI97,'シフト記号表（勤務時間帯）'!$C$6:$U$35,19,FALSE))</f>
        <v/>
      </c>
      <c r="AJ99" s="257" t="str">
        <f>IF(AJ97="","",VLOOKUP(AJ97,'シフト記号表（勤務時間帯）'!$C$6:$U$35,19,FALSE))</f>
        <v/>
      </c>
      <c r="AK99" s="257" t="str">
        <f>IF(AK97="","",VLOOKUP(AK97,'シフト記号表（勤務時間帯）'!$C$6:$U$35,19,FALSE))</f>
        <v/>
      </c>
      <c r="AL99" s="257" t="str">
        <f>IF(AL97="","",VLOOKUP(AL97,'シフト記号表（勤務時間帯）'!$C$6:$U$35,19,FALSE))</f>
        <v/>
      </c>
      <c r="AM99" s="258" t="str">
        <f>IF(AM97="","",VLOOKUP(AM97,'シフト記号表（勤務時間帯）'!$C$6:$U$35,19,FALSE))</f>
        <v/>
      </c>
      <c r="AN99" s="256" t="str">
        <f>IF(AN97="","",VLOOKUP(AN97,'シフト記号表（勤務時間帯）'!$C$6:$U$35,19,FALSE))</f>
        <v/>
      </c>
      <c r="AO99" s="257" t="str">
        <f>IF(AO97="","",VLOOKUP(AO97,'シフト記号表（勤務時間帯）'!$C$6:$U$35,19,FALSE))</f>
        <v/>
      </c>
      <c r="AP99" s="257" t="str">
        <f>IF(AP97="","",VLOOKUP(AP97,'シフト記号表（勤務時間帯）'!$C$6:$U$35,19,FALSE))</f>
        <v/>
      </c>
      <c r="AQ99" s="257" t="str">
        <f>IF(AQ97="","",VLOOKUP(AQ97,'シフト記号表（勤務時間帯）'!$C$6:$U$35,19,FALSE))</f>
        <v/>
      </c>
      <c r="AR99" s="257" t="str">
        <f>IF(AR97="","",VLOOKUP(AR97,'シフト記号表（勤務時間帯）'!$C$6:$U$35,19,FALSE))</f>
        <v/>
      </c>
      <c r="AS99" s="257" t="str">
        <f>IF(AS97="","",VLOOKUP(AS97,'シフト記号表（勤務時間帯）'!$C$6:$U$35,19,FALSE))</f>
        <v/>
      </c>
      <c r="AT99" s="258" t="str">
        <f>IF(AT97="","",VLOOKUP(AT97,'シフト記号表（勤務時間帯）'!$C$6:$U$35,19,FALSE))</f>
        <v/>
      </c>
      <c r="AU99" s="256" t="str">
        <f>IF(AU97="","",VLOOKUP(AU97,'シフト記号表（勤務時間帯）'!$C$6:$U$35,19,FALSE))</f>
        <v/>
      </c>
      <c r="AV99" s="257" t="str">
        <f>IF(AV97="","",VLOOKUP(AV97,'シフト記号表（勤務時間帯）'!$C$6:$U$35,19,FALSE))</f>
        <v/>
      </c>
      <c r="AW99" s="257" t="str">
        <f>IF(AW97="","",VLOOKUP(AW97,'シフト記号表（勤務時間帯）'!$C$6:$U$35,19,FALSE))</f>
        <v/>
      </c>
      <c r="AX99" s="723" t="str">
        <f>IF($BB$3="４週",SUM(S99:AT99),IF($BB$3="暦月",SUM(S99:AW99),""))</f>
        <v/>
      </c>
      <c r="AY99" s="724"/>
      <c r="AZ99" s="725" t="str">
        <f>IF($BB$3="４週",AX99/4,IF($BB$3="暦月",'勤務表（参考様式１_100名まで）'!AX99/('勤務表（参考様式１_100名まで）'!$BB$8/7),""))</f>
        <v/>
      </c>
      <c r="BA99" s="726"/>
      <c r="BB99" s="710"/>
      <c r="BC99" s="711"/>
      <c r="BD99" s="711"/>
      <c r="BE99" s="711"/>
      <c r="BF99" s="712"/>
    </row>
    <row r="100" spans="2:58" ht="20.25" customHeight="1" x14ac:dyDescent="0.15">
      <c r="B100" s="727">
        <f>B97+1</f>
        <v>27</v>
      </c>
      <c r="C100" s="728"/>
      <c r="D100" s="729"/>
      <c r="E100" s="730"/>
      <c r="F100" s="259"/>
      <c r="G100" s="737"/>
      <c r="H100" s="740"/>
      <c r="I100" s="741"/>
      <c r="J100" s="741"/>
      <c r="K100" s="742"/>
      <c r="L100" s="744"/>
      <c r="M100" s="705"/>
      <c r="N100" s="705"/>
      <c r="O100" s="706"/>
      <c r="P100" s="747" t="s">
        <v>248</v>
      </c>
      <c r="Q100" s="748"/>
      <c r="R100" s="749"/>
      <c r="S100" s="248"/>
      <c r="T100" s="249"/>
      <c r="U100" s="249"/>
      <c r="V100" s="249"/>
      <c r="W100" s="249"/>
      <c r="X100" s="249"/>
      <c r="Y100" s="250"/>
      <c r="Z100" s="248"/>
      <c r="AA100" s="249"/>
      <c r="AB100" s="249"/>
      <c r="AC100" s="249"/>
      <c r="AD100" s="249"/>
      <c r="AE100" s="249"/>
      <c r="AF100" s="250"/>
      <c r="AG100" s="248"/>
      <c r="AH100" s="249"/>
      <c r="AI100" s="249"/>
      <c r="AJ100" s="249"/>
      <c r="AK100" s="249"/>
      <c r="AL100" s="249"/>
      <c r="AM100" s="250"/>
      <c r="AN100" s="248"/>
      <c r="AO100" s="249"/>
      <c r="AP100" s="249"/>
      <c r="AQ100" s="249"/>
      <c r="AR100" s="249"/>
      <c r="AS100" s="249"/>
      <c r="AT100" s="250"/>
      <c r="AU100" s="248"/>
      <c r="AV100" s="249"/>
      <c r="AW100" s="249"/>
      <c r="AX100" s="700"/>
      <c r="AY100" s="701"/>
      <c r="AZ100" s="702"/>
      <c r="BA100" s="703"/>
      <c r="BB100" s="704"/>
      <c r="BC100" s="705"/>
      <c r="BD100" s="705"/>
      <c r="BE100" s="705"/>
      <c r="BF100" s="706"/>
    </row>
    <row r="101" spans="2:58" ht="20.25" customHeight="1" x14ac:dyDescent="0.15">
      <c r="B101" s="727"/>
      <c r="C101" s="731"/>
      <c r="D101" s="732"/>
      <c r="E101" s="733"/>
      <c r="F101" s="251"/>
      <c r="G101" s="738"/>
      <c r="H101" s="743"/>
      <c r="I101" s="741"/>
      <c r="J101" s="741"/>
      <c r="K101" s="742"/>
      <c r="L101" s="745"/>
      <c r="M101" s="708"/>
      <c r="N101" s="708"/>
      <c r="O101" s="709"/>
      <c r="P101" s="713" t="s">
        <v>249</v>
      </c>
      <c r="Q101" s="714"/>
      <c r="R101" s="715"/>
      <c r="S101" s="252" t="str">
        <f>IF(S100="","",VLOOKUP(S100,'シフト記号表（勤務時間帯）'!$C$6:$K$35,9,FALSE))</f>
        <v/>
      </c>
      <c r="T101" s="253" t="str">
        <f>IF(T100="","",VLOOKUP(T100,'シフト記号表（勤務時間帯）'!$C$6:$K$35,9,FALSE))</f>
        <v/>
      </c>
      <c r="U101" s="253" t="str">
        <f>IF(U100="","",VLOOKUP(U100,'シフト記号表（勤務時間帯）'!$C$6:$K$35,9,FALSE))</f>
        <v/>
      </c>
      <c r="V101" s="253" t="str">
        <f>IF(V100="","",VLOOKUP(V100,'シフト記号表（勤務時間帯）'!$C$6:$K$35,9,FALSE))</f>
        <v/>
      </c>
      <c r="W101" s="253" t="str">
        <f>IF(W100="","",VLOOKUP(W100,'シフト記号表（勤務時間帯）'!$C$6:$K$35,9,FALSE))</f>
        <v/>
      </c>
      <c r="X101" s="253" t="str">
        <f>IF(X100="","",VLOOKUP(X100,'シフト記号表（勤務時間帯）'!$C$6:$K$35,9,FALSE))</f>
        <v/>
      </c>
      <c r="Y101" s="254" t="str">
        <f>IF(Y100="","",VLOOKUP(Y100,'シフト記号表（勤務時間帯）'!$C$6:$K$35,9,FALSE))</f>
        <v/>
      </c>
      <c r="Z101" s="252" t="str">
        <f>IF(Z100="","",VLOOKUP(Z100,'シフト記号表（勤務時間帯）'!$C$6:$K$35,9,FALSE))</f>
        <v/>
      </c>
      <c r="AA101" s="253" t="str">
        <f>IF(AA100="","",VLOOKUP(AA100,'シフト記号表（勤務時間帯）'!$C$6:$K$35,9,FALSE))</f>
        <v/>
      </c>
      <c r="AB101" s="253" t="str">
        <f>IF(AB100="","",VLOOKUP(AB100,'シフト記号表（勤務時間帯）'!$C$6:$K$35,9,FALSE))</f>
        <v/>
      </c>
      <c r="AC101" s="253" t="str">
        <f>IF(AC100="","",VLOOKUP(AC100,'シフト記号表（勤務時間帯）'!$C$6:$K$35,9,FALSE))</f>
        <v/>
      </c>
      <c r="AD101" s="253" t="str">
        <f>IF(AD100="","",VLOOKUP(AD100,'シフト記号表（勤務時間帯）'!$C$6:$K$35,9,FALSE))</f>
        <v/>
      </c>
      <c r="AE101" s="253" t="str">
        <f>IF(AE100="","",VLOOKUP(AE100,'シフト記号表（勤務時間帯）'!$C$6:$K$35,9,FALSE))</f>
        <v/>
      </c>
      <c r="AF101" s="254" t="str">
        <f>IF(AF100="","",VLOOKUP(AF100,'シフト記号表（勤務時間帯）'!$C$6:$K$35,9,FALSE))</f>
        <v/>
      </c>
      <c r="AG101" s="252" t="str">
        <f>IF(AG100="","",VLOOKUP(AG100,'シフト記号表（勤務時間帯）'!$C$6:$K$35,9,FALSE))</f>
        <v/>
      </c>
      <c r="AH101" s="253" t="str">
        <f>IF(AH100="","",VLOOKUP(AH100,'シフト記号表（勤務時間帯）'!$C$6:$K$35,9,FALSE))</f>
        <v/>
      </c>
      <c r="AI101" s="253" t="str">
        <f>IF(AI100="","",VLOOKUP(AI100,'シフト記号表（勤務時間帯）'!$C$6:$K$35,9,FALSE))</f>
        <v/>
      </c>
      <c r="AJ101" s="253" t="str">
        <f>IF(AJ100="","",VLOOKUP(AJ100,'シフト記号表（勤務時間帯）'!$C$6:$K$35,9,FALSE))</f>
        <v/>
      </c>
      <c r="AK101" s="253" t="str">
        <f>IF(AK100="","",VLOOKUP(AK100,'シフト記号表（勤務時間帯）'!$C$6:$K$35,9,FALSE))</f>
        <v/>
      </c>
      <c r="AL101" s="253" t="str">
        <f>IF(AL100="","",VLOOKUP(AL100,'シフト記号表（勤務時間帯）'!$C$6:$K$35,9,FALSE))</f>
        <v/>
      </c>
      <c r="AM101" s="254" t="str">
        <f>IF(AM100="","",VLOOKUP(AM100,'シフト記号表（勤務時間帯）'!$C$6:$K$35,9,FALSE))</f>
        <v/>
      </c>
      <c r="AN101" s="252" t="str">
        <f>IF(AN100="","",VLOOKUP(AN100,'シフト記号表（勤務時間帯）'!$C$6:$K$35,9,FALSE))</f>
        <v/>
      </c>
      <c r="AO101" s="253" t="str">
        <f>IF(AO100="","",VLOOKUP(AO100,'シフト記号表（勤務時間帯）'!$C$6:$K$35,9,FALSE))</f>
        <v/>
      </c>
      <c r="AP101" s="253" t="str">
        <f>IF(AP100="","",VLOOKUP(AP100,'シフト記号表（勤務時間帯）'!$C$6:$K$35,9,FALSE))</f>
        <v/>
      </c>
      <c r="AQ101" s="253" t="str">
        <f>IF(AQ100="","",VLOOKUP(AQ100,'シフト記号表（勤務時間帯）'!$C$6:$K$35,9,FALSE))</f>
        <v/>
      </c>
      <c r="AR101" s="253" t="str">
        <f>IF(AR100="","",VLOOKUP(AR100,'シフト記号表（勤務時間帯）'!$C$6:$K$35,9,FALSE))</f>
        <v/>
      </c>
      <c r="AS101" s="253" t="str">
        <f>IF(AS100="","",VLOOKUP(AS100,'シフト記号表（勤務時間帯）'!$C$6:$K$35,9,FALSE))</f>
        <v/>
      </c>
      <c r="AT101" s="254" t="str">
        <f>IF(AT100="","",VLOOKUP(AT100,'シフト記号表（勤務時間帯）'!$C$6:$K$35,9,FALSE))</f>
        <v/>
      </c>
      <c r="AU101" s="252" t="str">
        <f>IF(AU100="","",VLOOKUP(AU100,'シフト記号表（勤務時間帯）'!$C$6:$K$35,9,FALSE))</f>
        <v/>
      </c>
      <c r="AV101" s="253" t="str">
        <f>IF(AV100="","",VLOOKUP(AV100,'シフト記号表（勤務時間帯）'!$C$6:$K$35,9,FALSE))</f>
        <v/>
      </c>
      <c r="AW101" s="253" t="str">
        <f>IF(AW100="","",VLOOKUP(AW100,'シフト記号表（勤務時間帯）'!$C$6:$K$35,9,FALSE))</f>
        <v/>
      </c>
      <c r="AX101" s="716" t="str">
        <f>IF($BB$3="４週",SUM(S101:AT101),IF($BB$3="暦月",SUM(S101:AW101),""))</f>
        <v/>
      </c>
      <c r="AY101" s="717"/>
      <c r="AZ101" s="718" t="str">
        <f>IF($BB$3="４週",AX101/4,IF($BB$3="暦月",'勤務表（参考様式１_100名まで）'!AX101/('勤務表（参考様式１_100名まで）'!$BB$8/7),""))</f>
        <v/>
      </c>
      <c r="BA101" s="719"/>
      <c r="BB101" s="707"/>
      <c r="BC101" s="708"/>
      <c r="BD101" s="708"/>
      <c r="BE101" s="708"/>
      <c r="BF101" s="709"/>
    </row>
    <row r="102" spans="2:58" ht="20.25" customHeight="1" x14ac:dyDescent="0.15">
      <c r="B102" s="727"/>
      <c r="C102" s="734"/>
      <c r="D102" s="735"/>
      <c r="E102" s="736"/>
      <c r="F102" s="260">
        <f>C100</f>
        <v>0</v>
      </c>
      <c r="G102" s="739"/>
      <c r="H102" s="743"/>
      <c r="I102" s="741"/>
      <c r="J102" s="741"/>
      <c r="K102" s="742"/>
      <c r="L102" s="746"/>
      <c r="M102" s="711"/>
      <c r="N102" s="711"/>
      <c r="O102" s="712"/>
      <c r="P102" s="720" t="s">
        <v>250</v>
      </c>
      <c r="Q102" s="721"/>
      <c r="R102" s="722"/>
      <c r="S102" s="256" t="str">
        <f>IF(S100="","",VLOOKUP(S100,'シフト記号表（勤務時間帯）'!$C$6:$U$35,19,FALSE))</f>
        <v/>
      </c>
      <c r="T102" s="257" t="str">
        <f>IF(T100="","",VLOOKUP(T100,'シフト記号表（勤務時間帯）'!$C$6:$U$35,19,FALSE))</f>
        <v/>
      </c>
      <c r="U102" s="257" t="str">
        <f>IF(U100="","",VLOOKUP(U100,'シフト記号表（勤務時間帯）'!$C$6:$U$35,19,FALSE))</f>
        <v/>
      </c>
      <c r="V102" s="257" t="str">
        <f>IF(V100="","",VLOOKUP(V100,'シフト記号表（勤務時間帯）'!$C$6:$U$35,19,FALSE))</f>
        <v/>
      </c>
      <c r="W102" s="257" t="str">
        <f>IF(W100="","",VLOOKUP(W100,'シフト記号表（勤務時間帯）'!$C$6:$U$35,19,FALSE))</f>
        <v/>
      </c>
      <c r="X102" s="257" t="str">
        <f>IF(X100="","",VLOOKUP(X100,'シフト記号表（勤務時間帯）'!$C$6:$U$35,19,FALSE))</f>
        <v/>
      </c>
      <c r="Y102" s="258" t="str">
        <f>IF(Y100="","",VLOOKUP(Y100,'シフト記号表（勤務時間帯）'!$C$6:$U$35,19,FALSE))</f>
        <v/>
      </c>
      <c r="Z102" s="256" t="str">
        <f>IF(Z100="","",VLOOKUP(Z100,'シフト記号表（勤務時間帯）'!$C$6:$U$35,19,FALSE))</f>
        <v/>
      </c>
      <c r="AA102" s="257" t="str">
        <f>IF(AA100="","",VLOOKUP(AA100,'シフト記号表（勤務時間帯）'!$C$6:$U$35,19,FALSE))</f>
        <v/>
      </c>
      <c r="AB102" s="257" t="str">
        <f>IF(AB100="","",VLOOKUP(AB100,'シフト記号表（勤務時間帯）'!$C$6:$U$35,19,FALSE))</f>
        <v/>
      </c>
      <c r="AC102" s="257" t="str">
        <f>IF(AC100="","",VLOOKUP(AC100,'シフト記号表（勤務時間帯）'!$C$6:$U$35,19,FALSE))</f>
        <v/>
      </c>
      <c r="AD102" s="257" t="str">
        <f>IF(AD100="","",VLOOKUP(AD100,'シフト記号表（勤務時間帯）'!$C$6:$U$35,19,FALSE))</f>
        <v/>
      </c>
      <c r="AE102" s="257" t="str">
        <f>IF(AE100="","",VLOOKUP(AE100,'シフト記号表（勤務時間帯）'!$C$6:$U$35,19,FALSE))</f>
        <v/>
      </c>
      <c r="AF102" s="258" t="str">
        <f>IF(AF100="","",VLOOKUP(AF100,'シフト記号表（勤務時間帯）'!$C$6:$U$35,19,FALSE))</f>
        <v/>
      </c>
      <c r="AG102" s="256" t="str">
        <f>IF(AG100="","",VLOOKUP(AG100,'シフト記号表（勤務時間帯）'!$C$6:$U$35,19,FALSE))</f>
        <v/>
      </c>
      <c r="AH102" s="257" t="str">
        <f>IF(AH100="","",VLOOKUP(AH100,'シフト記号表（勤務時間帯）'!$C$6:$U$35,19,FALSE))</f>
        <v/>
      </c>
      <c r="AI102" s="257" t="str">
        <f>IF(AI100="","",VLOOKUP(AI100,'シフト記号表（勤務時間帯）'!$C$6:$U$35,19,FALSE))</f>
        <v/>
      </c>
      <c r="AJ102" s="257" t="str">
        <f>IF(AJ100="","",VLOOKUP(AJ100,'シフト記号表（勤務時間帯）'!$C$6:$U$35,19,FALSE))</f>
        <v/>
      </c>
      <c r="AK102" s="257" t="str">
        <f>IF(AK100="","",VLOOKUP(AK100,'シフト記号表（勤務時間帯）'!$C$6:$U$35,19,FALSE))</f>
        <v/>
      </c>
      <c r="AL102" s="257" t="str">
        <f>IF(AL100="","",VLOOKUP(AL100,'シフト記号表（勤務時間帯）'!$C$6:$U$35,19,FALSE))</f>
        <v/>
      </c>
      <c r="AM102" s="258" t="str">
        <f>IF(AM100="","",VLOOKUP(AM100,'シフト記号表（勤務時間帯）'!$C$6:$U$35,19,FALSE))</f>
        <v/>
      </c>
      <c r="AN102" s="256" t="str">
        <f>IF(AN100="","",VLOOKUP(AN100,'シフト記号表（勤務時間帯）'!$C$6:$U$35,19,FALSE))</f>
        <v/>
      </c>
      <c r="AO102" s="257" t="str">
        <f>IF(AO100="","",VLOOKUP(AO100,'シフト記号表（勤務時間帯）'!$C$6:$U$35,19,FALSE))</f>
        <v/>
      </c>
      <c r="AP102" s="257" t="str">
        <f>IF(AP100="","",VLOOKUP(AP100,'シフト記号表（勤務時間帯）'!$C$6:$U$35,19,FALSE))</f>
        <v/>
      </c>
      <c r="AQ102" s="257" t="str">
        <f>IF(AQ100="","",VLOOKUP(AQ100,'シフト記号表（勤務時間帯）'!$C$6:$U$35,19,FALSE))</f>
        <v/>
      </c>
      <c r="AR102" s="257" t="str">
        <f>IF(AR100="","",VLOOKUP(AR100,'シフト記号表（勤務時間帯）'!$C$6:$U$35,19,FALSE))</f>
        <v/>
      </c>
      <c r="AS102" s="257" t="str">
        <f>IF(AS100="","",VLOOKUP(AS100,'シフト記号表（勤務時間帯）'!$C$6:$U$35,19,FALSE))</f>
        <v/>
      </c>
      <c r="AT102" s="258" t="str">
        <f>IF(AT100="","",VLOOKUP(AT100,'シフト記号表（勤務時間帯）'!$C$6:$U$35,19,FALSE))</f>
        <v/>
      </c>
      <c r="AU102" s="256" t="str">
        <f>IF(AU100="","",VLOOKUP(AU100,'シフト記号表（勤務時間帯）'!$C$6:$U$35,19,FALSE))</f>
        <v/>
      </c>
      <c r="AV102" s="257" t="str">
        <f>IF(AV100="","",VLOOKUP(AV100,'シフト記号表（勤務時間帯）'!$C$6:$U$35,19,FALSE))</f>
        <v/>
      </c>
      <c r="AW102" s="257" t="str">
        <f>IF(AW100="","",VLOOKUP(AW100,'シフト記号表（勤務時間帯）'!$C$6:$U$35,19,FALSE))</f>
        <v/>
      </c>
      <c r="AX102" s="723" t="str">
        <f>IF($BB$3="４週",SUM(S102:AT102),IF($BB$3="暦月",SUM(S102:AW102),""))</f>
        <v/>
      </c>
      <c r="AY102" s="724"/>
      <c r="AZ102" s="725" t="str">
        <f>IF($BB$3="４週",AX102/4,IF($BB$3="暦月",'勤務表（参考様式１_100名まで）'!AX102/('勤務表（参考様式１_100名まで）'!$BB$8/7),""))</f>
        <v/>
      </c>
      <c r="BA102" s="726"/>
      <c r="BB102" s="710"/>
      <c r="BC102" s="711"/>
      <c r="BD102" s="711"/>
      <c r="BE102" s="711"/>
      <c r="BF102" s="712"/>
    </row>
    <row r="103" spans="2:58" ht="20.25" customHeight="1" x14ac:dyDescent="0.15">
      <c r="B103" s="727">
        <f>B100+1</f>
        <v>28</v>
      </c>
      <c r="C103" s="728"/>
      <c r="D103" s="729"/>
      <c r="E103" s="730"/>
      <c r="F103" s="259"/>
      <c r="G103" s="737"/>
      <c r="H103" s="740"/>
      <c r="I103" s="741"/>
      <c r="J103" s="741"/>
      <c r="K103" s="742"/>
      <c r="L103" s="744"/>
      <c r="M103" s="705"/>
      <c r="N103" s="705"/>
      <c r="O103" s="706"/>
      <c r="P103" s="747" t="s">
        <v>248</v>
      </c>
      <c r="Q103" s="748"/>
      <c r="R103" s="749"/>
      <c r="S103" s="248"/>
      <c r="T103" s="249"/>
      <c r="U103" s="249"/>
      <c r="V103" s="249"/>
      <c r="W103" s="249"/>
      <c r="X103" s="249"/>
      <c r="Y103" s="250"/>
      <c r="Z103" s="248"/>
      <c r="AA103" s="249"/>
      <c r="AB103" s="249"/>
      <c r="AC103" s="249"/>
      <c r="AD103" s="249"/>
      <c r="AE103" s="249"/>
      <c r="AF103" s="250"/>
      <c r="AG103" s="248"/>
      <c r="AH103" s="249"/>
      <c r="AI103" s="249"/>
      <c r="AJ103" s="249"/>
      <c r="AK103" s="249"/>
      <c r="AL103" s="249"/>
      <c r="AM103" s="250"/>
      <c r="AN103" s="248"/>
      <c r="AO103" s="249"/>
      <c r="AP103" s="249"/>
      <c r="AQ103" s="249"/>
      <c r="AR103" s="249"/>
      <c r="AS103" s="249"/>
      <c r="AT103" s="250"/>
      <c r="AU103" s="248"/>
      <c r="AV103" s="249"/>
      <c r="AW103" s="249"/>
      <c r="AX103" s="700"/>
      <c r="AY103" s="701"/>
      <c r="AZ103" s="702"/>
      <c r="BA103" s="703"/>
      <c r="BB103" s="704"/>
      <c r="BC103" s="705"/>
      <c r="BD103" s="705"/>
      <c r="BE103" s="705"/>
      <c r="BF103" s="706"/>
    </row>
    <row r="104" spans="2:58" ht="20.25" customHeight="1" x14ac:dyDescent="0.15">
      <c r="B104" s="727"/>
      <c r="C104" s="731"/>
      <c r="D104" s="732"/>
      <c r="E104" s="733"/>
      <c r="F104" s="251"/>
      <c r="G104" s="738"/>
      <c r="H104" s="743"/>
      <c r="I104" s="741"/>
      <c r="J104" s="741"/>
      <c r="K104" s="742"/>
      <c r="L104" s="745"/>
      <c r="M104" s="708"/>
      <c r="N104" s="708"/>
      <c r="O104" s="709"/>
      <c r="P104" s="713" t="s">
        <v>249</v>
      </c>
      <c r="Q104" s="714"/>
      <c r="R104" s="715"/>
      <c r="S104" s="252" t="str">
        <f>IF(S103="","",VLOOKUP(S103,'シフト記号表（勤務時間帯）'!$C$6:$K$35,9,FALSE))</f>
        <v/>
      </c>
      <c r="T104" s="253" t="str">
        <f>IF(T103="","",VLOOKUP(T103,'シフト記号表（勤務時間帯）'!$C$6:$K$35,9,FALSE))</f>
        <v/>
      </c>
      <c r="U104" s="253" t="str">
        <f>IF(U103="","",VLOOKUP(U103,'シフト記号表（勤務時間帯）'!$C$6:$K$35,9,FALSE))</f>
        <v/>
      </c>
      <c r="V104" s="253" t="str">
        <f>IF(V103="","",VLOOKUP(V103,'シフト記号表（勤務時間帯）'!$C$6:$K$35,9,FALSE))</f>
        <v/>
      </c>
      <c r="W104" s="253" t="str">
        <f>IF(W103="","",VLOOKUP(W103,'シフト記号表（勤務時間帯）'!$C$6:$K$35,9,FALSE))</f>
        <v/>
      </c>
      <c r="X104" s="253" t="str">
        <f>IF(X103="","",VLOOKUP(X103,'シフト記号表（勤務時間帯）'!$C$6:$K$35,9,FALSE))</f>
        <v/>
      </c>
      <c r="Y104" s="254" t="str">
        <f>IF(Y103="","",VLOOKUP(Y103,'シフト記号表（勤務時間帯）'!$C$6:$K$35,9,FALSE))</f>
        <v/>
      </c>
      <c r="Z104" s="252" t="str">
        <f>IF(Z103="","",VLOOKUP(Z103,'シフト記号表（勤務時間帯）'!$C$6:$K$35,9,FALSE))</f>
        <v/>
      </c>
      <c r="AA104" s="253" t="str">
        <f>IF(AA103="","",VLOOKUP(AA103,'シフト記号表（勤務時間帯）'!$C$6:$K$35,9,FALSE))</f>
        <v/>
      </c>
      <c r="AB104" s="253" t="str">
        <f>IF(AB103="","",VLOOKUP(AB103,'シフト記号表（勤務時間帯）'!$C$6:$K$35,9,FALSE))</f>
        <v/>
      </c>
      <c r="AC104" s="253" t="str">
        <f>IF(AC103="","",VLOOKUP(AC103,'シフト記号表（勤務時間帯）'!$C$6:$K$35,9,FALSE))</f>
        <v/>
      </c>
      <c r="AD104" s="253" t="str">
        <f>IF(AD103="","",VLOOKUP(AD103,'シフト記号表（勤務時間帯）'!$C$6:$K$35,9,FALSE))</f>
        <v/>
      </c>
      <c r="AE104" s="253" t="str">
        <f>IF(AE103="","",VLOOKUP(AE103,'シフト記号表（勤務時間帯）'!$C$6:$K$35,9,FALSE))</f>
        <v/>
      </c>
      <c r="AF104" s="254" t="str">
        <f>IF(AF103="","",VLOOKUP(AF103,'シフト記号表（勤務時間帯）'!$C$6:$K$35,9,FALSE))</f>
        <v/>
      </c>
      <c r="AG104" s="252" t="str">
        <f>IF(AG103="","",VLOOKUP(AG103,'シフト記号表（勤務時間帯）'!$C$6:$K$35,9,FALSE))</f>
        <v/>
      </c>
      <c r="AH104" s="253" t="str">
        <f>IF(AH103="","",VLOOKUP(AH103,'シフト記号表（勤務時間帯）'!$C$6:$K$35,9,FALSE))</f>
        <v/>
      </c>
      <c r="AI104" s="253" t="str">
        <f>IF(AI103="","",VLOOKUP(AI103,'シフト記号表（勤務時間帯）'!$C$6:$K$35,9,FALSE))</f>
        <v/>
      </c>
      <c r="AJ104" s="253" t="str">
        <f>IF(AJ103="","",VLOOKUP(AJ103,'シフト記号表（勤務時間帯）'!$C$6:$K$35,9,FALSE))</f>
        <v/>
      </c>
      <c r="AK104" s="253" t="str">
        <f>IF(AK103="","",VLOOKUP(AK103,'シフト記号表（勤務時間帯）'!$C$6:$K$35,9,FALSE))</f>
        <v/>
      </c>
      <c r="AL104" s="253" t="str">
        <f>IF(AL103="","",VLOOKUP(AL103,'シフト記号表（勤務時間帯）'!$C$6:$K$35,9,FALSE))</f>
        <v/>
      </c>
      <c r="AM104" s="254" t="str">
        <f>IF(AM103="","",VLOOKUP(AM103,'シフト記号表（勤務時間帯）'!$C$6:$K$35,9,FALSE))</f>
        <v/>
      </c>
      <c r="AN104" s="252" t="str">
        <f>IF(AN103="","",VLOOKUP(AN103,'シフト記号表（勤務時間帯）'!$C$6:$K$35,9,FALSE))</f>
        <v/>
      </c>
      <c r="AO104" s="253" t="str">
        <f>IF(AO103="","",VLOOKUP(AO103,'シフト記号表（勤務時間帯）'!$C$6:$K$35,9,FALSE))</f>
        <v/>
      </c>
      <c r="AP104" s="253" t="str">
        <f>IF(AP103="","",VLOOKUP(AP103,'シフト記号表（勤務時間帯）'!$C$6:$K$35,9,FALSE))</f>
        <v/>
      </c>
      <c r="AQ104" s="253" t="str">
        <f>IF(AQ103="","",VLOOKUP(AQ103,'シフト記号表（勤務時間帯）'!$C$6:$K$35,9,FALSE))</f>
        <v/>
      </c>
      <c r="AR104" s="253" t="str">
        <f>IF(AR103="","",VLOOKUP(AR103,'シフト記号表（勤務時間帯）'!$C$6:$K$35,9,FALSE))</f>
        <v/>
      </c>
      <c r="AS104" s="253" t="str">
        <f>IF(AS103="","",VLOOKUP(AS103,'シフト記号表（勤務時間帯）'!$C$6:$K$35,9,FALSE))</f>
        <v/>
      </c>
      <c r="AT104" s="254" t="str">
        <f>IF(AT103="","",VLOOKUP(AT103,'シフト記号表（勤務時間帯）'!$C$6:$K$35,9,FALSE))</f>
        <v/>
      </c>
      <c r="AU104" s="252" t="str">
        <f>IF(AU103="","",VLOOKUP(AU103,'シフト記号表（勤務時間帯）'!$C$6:$K$35,9,FALSE))</f>
        <v/>
      </c>
      <c r="AV104" s="253" t="str">
        <f>IF(AV103="","",VLOOKUP(AV103,'シフト記号表（勤務時間帯）'!$C$6:$K$35,9,FALSE))</f>
        <v/>
      </c>
      <c r="AW104" s="253" t="str">
        <f>IF(AW103="","",VLOOKUP(AW103,'シフト記号表（勤務時間帯）'!$C$6:$K$35,9,FALSE))</f>
        <v/>
      </c>
      <c r="AX104" s="716" t="str">
        <f>IF($BB$3="４週",SUM(S104:AT104),IF($BB$3="暦月",SUM(S104:AW104),""))</f>
        <v/>
      </c>
      <c r="AY104" s="717"/>
      <c r="AZ104" s="718" t="str">
        <f>IF($BB$3="４週",AX104/4,IF($BB$3="暦月",'勤務表（参考様式１_100名まで）'!AX104/('勤務表（参考様式１_100名まで）'!$BB$8/7),""))</f>
        <v/>
      </c>
      <c r="BA104" s="719"/>
      <c r="BB104" s="707"/>
      <c r="BC104" s="708"/>
      <c r="BD104" s="708"/>
      <c r="BE104" s="708"/>
      <c r="BF104" s="709"/>
    </row>
    <row r="105" spans="2:58" ht="20.25" customHeight="1" x14ac:dyDescent="0.15">
      <c r="B105" s="727"/>
      <c r="C105" s="734"/>
      <c r="D105" s="735"/>
      <c r="E105" s="736"/>
      <c r="F105" s="260">
        <f>C103</f>
        <v>0</v>
      </c>
      <c r="G105" s="739"/>
      <c r="H105" s="743"/>
      <c r="I105" s="741"/>
      <c r="J105" s="741"/>
      <c r="K105" s="742"/>
      <c r="L105" s="746"/>
      <c r="M105" s="711"/>
      <c r="N105" s="711"/>
      <c r="O105" s="712"/>
      <c r="P105" s="720" t="s">
        <v>250</v>
      </c>
      <c r="Q105" s="721"/>
      <c r="R105" s="722"/>
      <c r="S105" s="256" t="str">
        <f>IF(S103="","",VLOOKUP(S103,'シフト記号表（勤務時間帯）'!$C$6:$U$35,19,FALSE))</f>
        <v/>
      </c>
      <c r="T105" s="257" t="str">
        <f>IF(T103="","",VLOOKUP(T103,'シフト記号表（勤務時間帯）'!$C$6:$U$35,19,FALSE))</f>
        <v/>
      </c>
      <c r="U105" s="257" t="str">
        <f>IF(U103="","",VLOOKUP(U103,'シフト記号表（勤務時間帯）'!$C$6:$U$35,19,FALSE))</f>
        <v/>
      </c>
      <c r="V105" s="257" t="str">
        <f>IF(V103="","",VLOOKUP(V103,'シフト記号表（勤務時間帯）'!$C$6:$U$35,19,FALSE))</f>
        <v/>
      </c>
      <c r="W105" s="257" t="str">
        <f>IF(W103="","",VLOOKUP(W103,'シフト記号表（勤務時間帯）'!$C$6:$U$35,19,FALSE))</f>
        <v/>
      </c>
      <c r="X105" s="257" t="str">
        <f>IF(X103="","",VLOOKUP(X103,'シフト記号表（勤務時間帯）'!$C$6:$U$35,19,FALSE))</f>
        <v/>
      </c>
      <c r="Y105" s="258" t="str">
        <f>IF(Y103="","",VLOOKUP(Y103,'シフト記号表（勤務時間帯）'!$C$6:$U$35,19,FALSE))</f>
        <v/>
      </c>
      <c r="Z105" s="256" t="str">
        <f>IF(Z103="","",VLOOKUP(Z103,'シフト記号表（勤務時間帯）'!$C$6:$U$35,19,FALSE))</f>
        <v/>
      </c>
      <c r="AA105" s="257" t="str">
        <f>IF(AA103="","",VLOOKUP(AA103,'シフト記号表（勤務時間帯）'!$C$6:$U$35,19,FALSE))</f>
        <v/>
      </c>
      <c r="AB105" s="257" t="str">
        <f>IF(AB103="","",VLOOKUP(AB103,'シフト記号表（勤務時間帯）'!$C$6:$U$35,19,FALSE))</f>
        <v/>
      </c>
      <c r="AC105" s="257" t="str">
        <f>IF(AC103="","",VLOOKUP(AC103,'シフト記号表（勤務時間帯）'!$C$6:$U$35,19,FALSE))</f>
        <v/>
      </c>
      <c r="AD105" s="257" t="str">
        <f>IF(AD103="","",VLOOKUP(AD103,'シフト記号表（勤務時間帯）'!$C$6:$U$35,19,FALSE))</f>
        <v/>
      </c>
      <c r="AE105" s="257" t="str">
        <f>IF(AE103="","",VLOOKUP(AE103,'シフト記号表（勤務時間帯）'!$C$6:$U$35,19,FALSE))</f>
        <v/>
      </c>
      <c r="AF105" s="258" t="str">
        <f>IF(AF103="","",VLOOKUP(AF103,'シフト記号表（勤務時間帯）'!$C$6:$U$35,19,FALSE))</f>
        <v/>
      </c>
      <c r="AG105" s="256" t="str">
        <f>IF(AG103="","",VLOOKUP(AG103,'シフト記号表（勤務時間帯）'!$C$6:$U$35,19,FALSE))</f>
        <v/>
      </c>
      <c r="AH105" s="257" t="str">
        <f>IF(AH103="","",VLOOKUP(AH103,'シフト記号表（勤務時間帯）'!$C$6:$U$35,19,FALSE))</f>
        <v/>
      </c>
      <c r="AI105" s="257" t="str">
        <f>IF(AI103="","",VLOOKUP(AI103,'シフト記号表（勤務時間帯）'!$C$6:$U$35,19,FALSE))</f>
        <v/>
      </c>
      <c r="AJ105" s="257" t="str">
        <f>IF(AJ103="","",VLOOKUP(AJ103,'シフト記号表（勤務時間帯）'!$C$6:$U$35,19,FALSE))</f>
        <v/>
      </c>
      <c r="AK105" s="257" t="str">
        <f>IF(AK103="","",VLOOKUP(AK103,'シフト記号表（勤務時間帯）'!$C$6:$U$35,19,FALSE))</f>
        <v/>
      </c>
      <c r="AL105" s="257" t="str">
        <f>IF(AL103="","",VLOOKUP(AL103,'シフト記号表（勤務時間帯）'!$C$6:$U$35,19,FALSE))</f>
        <v/>
      </c>
      <c r="AM105" s="258" t="str">
        <f>IF(AM103="","",VLOOKUP(AM103,'シフト記号表（勤務時間帯）'!$C$6:$U$35,19,FALSE))</f>
        <v/>
      </c>
      <c r="AN105" s="256" t="str">
        <f>IF(AN103="","",VLOOKUP(AN103,'シフト記号表（勤務時間帯）'!$C$6:$U$35,19,FALSE))</f>
        <v/>
      </c>
      <c r="AO105" s="257" t="str">
        <f>IF(AO103="","",VLOOKUP(AO103,'シフト記号表（勤務時間帯）'!$C$6:$U$35,19,FALSE))</f>
        <v/>
      </c>
      <c r="AP105" s="257" t="str">
        <f>IF(AP103="","",VLOOKUP(AP103,'シフト記号表（勤務時間帯）'!$C$6:$U$35,19,FALSE))</f>
        <v/>
      </c>
      <c r="AQ105" s="257" t="str">
        <f>IF(AQ103="","",VLOOKUP(AQ103,'シフト記号表（勤務時間帯）'!$C$6:$U$35,19,FALSE))</f>
        <v/>
      </c>
      <c r="AR105" s="257" t="str">
        <f>IF(AR103="","",VLOOKUP(AR103,'シフト記号表（勤務時間帯）'!$C$6:$U$35,19,FALSE))</f>
        <v/>
      </c>
      <c r="AS105" s="257" t="str">
        <f>IF(AS103="","",VLOOKUP(AS103,'シフト記号表（勤務時間帯）'!$C$6:$U$35,19,FALSE))</f>
        <v/>
      </c>
      <c r="AT105" s="258" t="str">
        <f>IF(AT103="","",VLOOKUP(AT103,'シフト記号表（勤務時間帯）'!$C$6:$U$35,19,FALSE))</f>
        <v/>
      </c>
      <c r="AU105" s="256" t="str">
        <f>IF(AU103="","",VLOOKUP(AU103,'シフト記号表（勤務時間帯）'!$C$6:$U$35,19,FALSE))</f>
        <v/>
      </c>
      <c r="AV105" s="257" t="str">
        <f>IF(AV103="","",VLOOKUP(AV103,'シフト記号表（勤務時間帯）'!$C$6:$U$35,19,FALSE))</f>
        <v/>
      </c>
      <c r="AW105" s="257" t="str">
        <f>IF(AW103="","",VLOOKUP(AW103,'シフト記号表（勤務時間帯）'!$C$6:$U$35,19,FALSE))</f>
        <v/>
      </c>
      <c r="AX105" s="723" t="str">
        <f>IF($BB$3="４週",SUM(S105:AT105),IF($BB$3="暦月",SUM(S105:AW105),""))</f>
        <v/>
      </c>
      <c r="AY105" s="724"/>
      <c r="AZ105" s="725" t="str">
        <f>IF($BB$3="４週",AX105/4,IF($BB$3="暦月",'勤務表（参考様式１_100名まで）'!AX105/('勤務表（参考様式１_100名まで）'!$BB$8/7),""))</f>
        <v/>
      </c>
      <c r="BA105" s="726"/>
      <c r="BB105" s="710"/>
      <c r="BC105" s="711"/>
      <c r="BD105" s="711"/>
      <c r="BE105" s="711"/>
      <c r="BF105" s="712"/>
    </row>
    <row r="106" spans="2:58" ht="20.25" customHeight="1" x14ac:dyDescent="0.15">
      <c r="B106" s="727">
        <f>B103+1</f>
        <v>29</v>
      </c>
      <c r="C106" s="728"/>
      <c r="D106" s="729"/>
      <c r="E106" s="730"/>
      <c r="F106" s="259"/>
      <c r="G106" s="737"/>
      <c r="H106" s="740"/>
      <c r="I106" s="741"/>
      <c r="J106" s="741"/>
      <c r="K106" s="742"/>
      <c r="L106" s="744"/>
      <c r="M106" s="705"/>
      <c r="N106" s="705"/>
      <c r="O106" s="706"/>
      <c r="P106" s="747" t="s">
        <v>248</v>
      </c>
      <c r="Q106" s="748"/>
      <c r="R106" s="749"/>
      <c r="S106" s="248"/>
      <c r="T106" s="249"/>
      <c r="U106" s="249"/>
      <c r="V106" s="249"/>
      <c r="W106" s="249"/>
      <c r="X106" s="249"/>
      <c r="Y106" s="250"/>
      <c r="Z106" s="248"/>
      <c r="AA106" s="249"/>
      <c r="AB106" s="249"/>
      <c r="AC106" s="249"/>
      <c r="AD106" s="249"/>
      <c r="AE106" s="249"/>
      <c r="AF106" s="250"/>
      <c r="AG106" s="248"/>
      <c r="AH106" s="249"/>
      <c r="AI106" s="249"/>
      <c r="AJ106" s="249"/>
      <c r="AK106" s="249"/>
      <c r="AL106" s="249"/>
      <c r="AM106" s="250"/>
      <c r="AN106" s="248"/>
      <c r="AO106" s="249"/>
      <c r="AP106" s="249"/>
      <c r="AQ106" s="249"/>
      <c r="AR106" s="249"/>
      <c r="AS106" s="249"/>
      <c r="AT106" s="250"/>
      <c r="AU106" s="248"/>
      <c r="AV106" s="249"/>
      <c r="AW106" s="249"/>
      <c r="AX106" s="700"/>
      <c r="AY106" s="701"/>
      <c r="AZ106" s="702"/>
      <c r="BA106" s="703"/>
      <c r="BB106" s="704"/>
      <c r="BC106" s="705"/>
      <c r="BD106" s="705"/>
      <c r="BE106" s="705"/>
      <c r="BF106" s="706"/>
    </row>
    <row r="107" spans="2:58" ht="20.25" customHeight="1" x14ac:dyDescent="0.15">
      <c r="B107" s="727"/>
      <c r="C107" s="731"/>
      <c r="D107" s="732"/>
      <c r="E107" s="733"/>
      <c r="F107" s="251"/>
      <c r="G107" s="738"/>
      <c r="H107" s="743"/>
      <c r="I107" s="741"/>
      <c r="J107" s="741"/>
      <c r="K107" s="742"/>
      <c r="L107" s="745"/>
      <c r="M107" s="708"/>
      <c r="N107" s="708"/>
      <c r="O107" s="709"/>
      <c r="P107" s="713" t="s">
        <v>249</v>
      </c>
      <c r="Q107" s="714"/>
      <c r="R107" s="715"/>
      <c r="S107" s="252" t="str">
        <f>IF(S106="","",VLOOKUP(S106,'シフト記号表（勤務時間帯）'!$C$6:$K$35,9,FALSE))</f>
        <v/>
      </c>
      <c r="T107" s="253" t="str">
        <f>IF(T106="","",VLOOKUP(T106,'シフト記号表（勤務時間帯）'!$C$6:$K$35,9,FALSE))</f>
        <v/>
      </c>
      <c r="U107" s="253" t="str">
        <f>IF(U106="","",VLOOKUP(U106,'シフト記号表（勤務時間帯）'!$C$6:$K$35,9,FALSE))</f>
        <v/>
      </c>
      <c r="V107" s="253" t="str">
        <f>IF(V106="","",VLOOKUP(V106,'シフト記号表（勤務時間帯）'!$C$6:$K$35,9,FALSE))</f>
        <v/>
      </c>
      <c r="W107" s="253" t="str">
        <f>IF(W106="","",VLOOKUP(W106,'シフト記号表（勤務時間帯）'!$C$6:$K$35,9,FALSE))</f>
        <v/>
      </c>
      <c r="X107" s="253" t="str">
        <f>IF(X106="","",VLOOKUP(X106,'シフト記号表（勤務時間帯）'!$C$6:$K$35,9,FALSE))</f>
        <v/>
      </c>
      <c r="Y107" s="254" t="str">
        <f>IF(Y106="","",VLOOKUP(Y106,'シフト記号表（勤務時間帯）'!$C$6:$K$35,9,FALSE))</f>
        <v/>
      </c>
      <c r="Z107" s="252" t="str">
        <f>IF(Z106="","",VLOOKUP(Z106,'シフト記号表（勤務時間帯）'!$C$6:$K$35,9,FALSE))</f>
        <v/>
      </c>
      <c r="AA107" s="253" t="str">
        <f>IF(AA106="","",VLOOKUP(AA106,'シフト記号表（勤務時間帯）'!$C$6:$K$35,9,FALSE))</f>
        <v/>
      </c>
      <c r="AB107" s="253" t="str">
        <f>IF(AB106="","",VLOOKUP(AB106,'シフト記号表（勤務時間帯）'!$C$6:$K$35,9,FALSE))</f>
        <v/>
      </c>
      <c r="AC107" s="253" t="str">
        <f>IF(AC106="","",VLOOKUP(AC106,'シフト記号表（勤務時間帯）'!$C$6:$K$35,9,FALSE))</f>
        <v/>
      </c>
      <c r="AD107" s="253" t="str">
        <f>IF(AD106="","",VLOOKUP(AD106,'シフト記号表（勤務時間帯）'!$C$6:$K$35,9,FALSE))</f>
        <v/>
      </c>
      <c r="AE107" s="253" t="str">
        <f>IF(AE106="","",VLOOKUP(AE106,'シフト記号表（勤務時間帯）'!$C$6:$K$35,9,FALSE))</f>
        <v/>
      </c>
      <c r="AF107" s="254" t="str">
        <f>IF(AF106="","",VLOOKUP(AF106,'シフト記号表（勤務時間帯）'!$C$6:$K$35,9,FALSE))</f>
        <v/>
      </c>
      <c r="AG107" s="252" t="str">
        <f>IF(AG106="","",VLOOKUP(AG106,'シフト記号表（勤務時間帯）'!$C$6:$K$35,9,FALSE))</f>
        <v/>
      </c>
      <c r="AH107" s="253" t="str">
        <f>IF(AH106="","",VLOOKUP(AH106,'シフト記号表（勤務時間帯）'!$C$6:$K$35,9,FALSE))</f>
        <v/>
      </c>
      <c r="AI107" s="253" t="str">
        <f>IF(AI106="","",VLOOKUP(AI106,'シフト記号表（勤務時間帯）'!$C$6:$K$35,9,FALSE))</f>
        <v/>
      </c>
      <c r="AJ107" s="253" t="str">
        <f>IF(AJ106="","",VLOOKUP(AJ106,'シフト記号表（勤務時間帯）'!$C$6:$K$35,9,FALSE))</f>
        <v/>
      </c>
      <c r="AK107" s="253" t="str">
        <f>IF(AK106="","",VLOOKUP(AK106,'シフト記号表（勤務時間帯）'!$C$6:$K$35,9,FALSE))</f>
        <v/>
      </c>
      <c r="AL107" s="253" t="str">
        <f>IF(AL106="","",VLOOKUP(AL106,'シフト記号表（勤務時間帯）'!$C$6:$K$35,9,FALSE))</f>
        <v/>
      </c>
      <c r="AM107" s="254" t="str">
        <f>IF(AM106="","",VLOOKUP(AM106,'シフト記号表（勤務時間帯）'!$C$6:$K$35,9,FALSE))</f>
        <v/>
      </c>
      <c r="AN107" s="252" t="str">
        <f>IF(AN106="","",VLOOKUP(AN106,'シフト記号表（勤務時間帯）'!$C$6:$K$35,9,FALSE))</f>
        <v/>
      </c>
      <c r="AO107" s="253" t="str">
        <f>IF(AO106="","",VLOOKUP(AO106,'シフト記号表（勤務時間帯）'!$C$6:$K$35,9,FALSE))</f>
        <v/>
      </c>
      <c r="AP107" s="253" t="str">
        <f>IF(AP106="","",VLOOKUP(AP106,'シフト記号表（勤務時間帯）'!$C$6:$K$35,9,FALSE))</f>
        <v/>
      </c>
      <c r="AQ107" s="253" t="str">
        <f>IF(AQ106="","",VLOOKUP(AQ106,'シフト記号表（勤務時間帯）'!$C$6:$K$35,9,FALSE))</f>
        <v/>
      </c>
      <c r="AR107" s="253" t="str">
        <f>IF(AR106="","",VLOOKUP(AR106,'シフト記号表（勤務時間帯）'!$C$6:$K$35,9,FALSE))</f>
        <v/>
      </c>
      <c r="AS107" s="253" t="str">
        <f>IF(AS106="","",VLOOKUP(AS106,'シフト記号表（勤務時間帯）'!$C$6:$K$35,9,FALSE))</f>
        <v/>
      </c>
      <c r="AT107" s="254" t="str">
        <f>IF(AT106="","",VLOOKUP(AT106,'シフト記号表（勤務時間帯）'!$C$6:$K$35,9,FALSE))</f>
        <v/>
      </c>
      <c r="AU107" s="252" t="str">
        <f>IF(AU106="","",VLOOKUP(AU106,'シフト記号表（勤務時間帯）'!$C$6:$K$35,9,FALSE))</f>
        <v/>
      </c>
      <c r="AV107" s="253" t="str">
        <f>IF(AV106="","",VLOOKUP(AV106,'シフト記号表（勤務時間帯）'!$C$6:$K$35,9,FALSE))</f>
        <v/>
      </c>
      <c r="AW107" s="253" t="str">
        <f>IF(AW106="","",VLOOKUP(AW106,'シフト記号表（勤務時間帯）'!$C$6:$K$35,9,FALSE))</f>
        <v/>
      </c>
      <c r="AX107" s="716" t="str">
        <f>IF($BB$3="４週",SUM(S107:AT107),IF($BB$3="暦月",SUM(S107:AW107),""))</f>
        <v/>
      </c>
      <c r="AY107" s="717"/>
      <c r="AZ107" s="718" t="str">
        <f>IF($BB$3="４週",AX107/4,IF($BB$3="暦月",'勤務表（参考様式１_100名まで）'!AX107/('勤務表（参考様式１_100名まで）'!$BB$8/7),""))</f>
        <v/>
      </c>
      <c r="BA107" s="719"/>
      <c r="BB107" s="707"/>
      <c r="BC107" s="708"/>
      <c r="BD107" s="708"/>
      <c r="BE107" s="708"/>
      <c r="BF107" s="709"/>
    </row>
    <row r="108" spans="2:58" ht="20.25" customHeight="1" x14ac:dyDescent="0.15">
      <c r="B108" s="727"/>
      <c r="C108" s="734"/>
      <c r="D108" s="735"/>
      <c r="E108" s="736"/>
      <c r="F108" s="260">
        <f>C106</f>
        <v>0</v>
      </c>
      <c r="G108" s="739"/>
      <c r="H108" s="743"/>
      <c r="I108" s="741"/>
      <c r="J108" s="741"/>
      <c r="K108" s="742"/>
      <c r="L108" s="746"/>
      <c r="M108" s="711"/>
      <c r="N108" s="711"/>
      <c r="O108" s="712"/>
      <c r="P108" s="720" t="s">
        <v>250</v>
      </c>
      <c r="Q108" s="721"/>
      <c r="R108" s="722"/>
      <c r="S108" s="256" t="str">
        <f>IF(S106="","",VLOOKUP(S106,'シフト記号表（勤務時間帯）'!$C$6:$U$35,19,FALSE))</f>
        <v/>
      </c>
      <c r="T108" s="257" t="str">
        <f>IF(T106="","",VLOOKUP(T106,'シフト記号表（勤務時間帯）'!$C$6:$U$35,19,FALSE))</f>
        <v/>
      </c>
      <c r="U108" s="257" t="str">
        <f>IF(U106="","",VLOOKUP(U106,'シフト記号表（勤務時間帯）'!$C$6:$U$35,19,FALSE))</f>
        <v/>
      </c>
      <c r="V108" s="257" t="str">
        <f>IF(V106="","",VLOOKUP(V106,'シフト記号表（勤務時間帯）'!$C$6:$U$35,19,FALSE))</f>
        <v/>
      </c>
      <c r="W108" s="257" t="str">
        <f>IF(W106="","",VLOOKUP(W106,'シフト記号表（勤務時間帯）'!$C$6:$U$35,19,FALSE))</f>
        <v/>
      </c>
      <c r="X108" s="257" t="str">
        <f>IF(X106="","",VLOOKUP(X106,'シフト記号表（勤務時間帯）'!$C$6:$U$35,19,FALSE))</f>
        <v/>
      </c>
      <c r="Y108" s="258" t="str">
        <f>IF(Y106="","",VLOOKUP(Y106,'シフト記号表（勤務時間帯）'!$C$6:$U$35,19,FALSE))</f>
        <v/>
      </c>
      <c r="Z108" s="256" t="str">
        <f>IF(Z106="","",VLOOKUP(Z106,'シフト記号表（勤務時間帯）'!$C$6:$U$35,19,FALSE))</f>
        <v/>
      </c>
      <c r="AA108" s="257" t="str">
        <f>IF(AA106="","",VLOOKUP(AA106,'シフト記号表（勤務時間帯）'!$C$6:$U$35,19,FALSE))</f>
        <v/>
      </c>
      <c r="AB108" s="257" t="str">
        <f>IF(AB106="","",VLOOKUP(AB106,'シフト記号表（勤務時間帯）'!$C$6:$U$35,19,FALSE))</f>
        <v/>
      </c>
      <c r="AC108" s="257" t="str">
        <f>IF(AC106="","",VLOOKUP(AC106,'シフト記号表（勤務時間帯）'!$C$6:$U$35,19,FALSE))</f>
        <v/>
      </c>
      <c r="AD108" s="257" t="str">
        <f>IF(AD106="","",VLOOKUP(AD106,'シフト記号表（勤務時間帯）'!$C$6:$U$35,19,FALSE))</f>
        <v/>
      </c>
      <c r="AE108" s="257" t="str">
        <f>IF(AE106="","",VLOOKUP(AE106,'シフト記号表（勤務時間帯）'!$C$6:$U$35,19,FALSE))</f>
        <v/>
      </c>
      <c r="AF108" s="258" t="str">
        <f>IF(AF106="","",VLOOKUP(AF106,'シフト記号表（勤務時間帯）'!$C$6:$U$35,19,FALSE))</f>
        <v/>
      </c>
      <c r="AG108" s="256" t="str">
        <f>IF(AG106="","",VLOOKUP(AG106,'シフト記号表（勤務時間帯）'!$C$6:$U$35,19,FALSE))</f>
        <v/>
      </c>
      <c r="AH108" s="257" t="str">
        <f>IF(AH106="","",VLOOKUP(AH106,'シフト記号表（勤務時間帯）'!$C$6:$U$35,19,FALSE))</f>
        <v/>
      </c>
      <c r="AI108" s="257" t="str">
        <f>IF(AI106="","",VLOOKUP(AI106,'シフト記号表（勤務時間帯）'!$C$6:$U$35,19,FALSE))</f>
        <v/>
      </c>
      <c r="AJ108" s="257" t="str">
        <f>IF(AJ106="","",VLOOKUP(AJ106,'シフト記号表（勤務時間帯）'!$C$6:$U$35,19,FALSE))</f>
        <v/>
      </c>
      <c r="AK108" s="257" t="str">
        <f>IF(AK106="","",VLOOKUP(AK106,'シフト記号表（勤務時間帯）'!$C$6:$U$35,19,FALSE))</f>
        <v/>
      </c>
      <c r="AL108" s="257" t="str">
        <f>IF(AL106="","",VLOOKUP(AL106,'シフト記号表（勤務時間帯）'!$C$6:$U$35,19,FALSE))</f>
        <v/>
      </c>
      <c r="AM108" s="258" t="str">
        <f>IF(AM106="","",VLOOKUP(AM106,'シフト記号表（勤務時間帯）'!$C$6:$U$35,19,FALSE))</f>
        <v/>
      </c>
      <c r="AN108" s="256" t="str">
        <f>IF(AN106="","",VLOOKUP(AN106,'シフト記号表（勤務時間帯）'!$C$6:$U$35,19,FALSE))</f>
        <v/>
      </c>
      <c r="AO108" s="257" t="str">
        <f>IF(AO106="","",VLOOKUP(AO106,'シフト記号表（勤務時間帯）'!$C$6:$U$35,19,FALSE))</f>
        <v/>
      </c>
      <c r="AP108" s="257" t="str">
        <f>IF(AP106="","",VLOOKUP(AP106,'シフト記号表（勤務時間帯）'!$C$6:$U$35,19,FALSE))</f>
        <v/>
      </c>
      <c r="AQ108" s="257" t="str">
        <f>IF(AQ106="","",VLOOKUP(AQ106,'シフト記号表（勤務時間帯）'!$C$6:$U$35,19,FALSE))</f>
        <v/>
      </c>
      <c r="AR108" s="257" t="str">
        <f>IF(AR106="","",VLOOKUP(AR106,'シフト記号表（勤務時間帯）'!$C$6:$U$35,19,FALSE))</f>
        <v/>
      </c>
      <c r="AS108" s="257" t="str">
        <f>IF(AS106="","",VLOOKUP(AS106,'シフト記号表（勤務時間帯）'!$C$6:$U$35,19,FALSE))</f>
        <v/>
      </c>
      <c r="AT108" s="258" t="str">
        <f>IF(AT106="","",VLOOKUP(AT106,'シフト記号表（勤務時間帯）'!$C$6:$U$35,19,FALSE))</f>
        <v/>
      </c>
      <c r="AU108" s="256" t="str">
        <f>IF(AU106="","",VLOOKUP(AU106,'シフト記号表（勤務時間帯）'!$C$6:$U$35,19,FALSE))</f>
        <v/>
      </c>
      <c r="AV108" s="257" t="str">
        <f>IF(AV106="","",VLOOKUP(AV106,'シフト記号表（勤務時間帯）'!$C$6:$U$35,19,FALSE))</f>
        <v/>
      </c>
      <c r="AW108" s="257" t="str">
        <f>IF(AW106="","",VLOOKUP(AW106,'シフト記号表（勤務時間帯）'!$C$6:$U$35,19,FALSE))</f>
        <v/>
      </c>
      <c r="AX108" s="723" t="str">
        <f>IF($BB$3="４週",SUM(S108:AT108),IF($BB$3="暦月",SUM(S108:AW108),""))</f>
        <v/>
      </c>
      <c r="AY108" s="724"/>
      <c r="AZ108" s="725" t="str">
        <f>IF($BB$3="４週",AX108/4,IF($BB$3="暦月",'勤務表（参考様式１_100名まで）'!AX108/('勤務表（参考様式１_100名まで）'!$BB$8/7),""))</f>
        <v/>
      </c>
      <c r="BA108" s="726"/>
      <c r="BB108" s="710"/>
      <c r="BC108" s="711"/>
      <c r="BD108" s="711"/>
      <c r="BE108" s="711"/>
      <c r="BF108" s="712"/>
    </row>
    <row r="109" spans="2:58" ht="20.25" customHeight="1" x14ac:dyDescent="0.15">
      <c r="B109" s="727">
        <f>B106+1</f>
        <v>30</v>
      </c>
      <c r="C109" s="728"/>
      <c r="D109" s="729"/>
      <c r="E109" s="730"/>
      <c r="F109" s="259"/>
      <c r="G109" s="737"/>
      <c r="H109" s="740"/>
      <c r="I109" s="741"/>
      <c r="J109" s="741"/>
      <c r="K109" s="742"/>
      <c r="L109" s="744"/>
      <c r="M109" s="705"/>
      <c r="N109" s="705"/>
      <c r="O109" s="706"/>
      <c r="P109" s="747" t="s">
        <v>248</v>
      </c>
      <c r="Q109" s="748"/>
      <c r="R109" s="749"/>
      <c r="S109" s="248"/>
      <c r="T109" s="249"/>
      <c r="U109" s="249"/>
      <c r="V109" s="249"/>
      <c r="W109" s="249"/>
      <c r="X109" s="249"/>
      <c r="Y109" s="250"/>
      <c r="Z109" s="248"/>
      <c r="AA109" s="249"/>
      <c r="AB109" s="249"/>
      <c r="AC109" s="249"/>
      <c r="AD109" s="249"/>
      <c r="AE109" s="249"/>
      <c r="AF109" s="250"/>
      <c r="AG109" s="248"/>
      <c r="AH109" s="249"/>
      <c r="AI109" s="249"/>
      <c r="AJ109" s="249"/>
      <c r="AK109" s="249"/>
      <c r="AL109" s="249"/>
      <c r="AM109" s="250"/>
      <c r="AN109" s="248"/>
      <c r="AO109" s="249"/>
      <c r="AP109" s="249"/>
      <c r="AQ109" s="249"/>
      <c r="AR109" s="249"/>
      <c r="AS109" s="249"/>
      <c r="AT109" s="250"/>
      <c r="AU109" s="248"/>
      <c r="AV109" s="249"/>
      <c r="AW109" s="249"/>
      <c r="AX109" s="700"/>
      <c r="AY109" s="701"/>
      <c r="AZ109" s="702"/>
      <c r="BA109" s="703"/>
      <c r="BB109" s="704"/>
      <c r="BC109" s="705"/>
      <c r="BD109" s="705"/>
      <c r="BE109" s="705"/>
      <c r="BF109" s="706"/>
    </row>
    <row r="110" spans="2:58" ht="20.25" customHeight="1" x14ac:dyDescent="0.15">
      <c r="B110" s="727"/>
      <c r="C110" s="731"/>
      <c r="D110" s="732"/>
      <c r="E110" s="733"/>
      <c r="F110" s="251"/>
      <c r="G110" s="738"/>
      <c r="H110" s="743"/>
      <c r="I110" s="741"/>
      <c r="J110" s="741"/>
      <c r="K110" s="742"/>
      <c r="L110" s="745"/>
      <c r="M110" s="708"/>
      <c r="N110" s="708"/>
      <c r="O110" s="709"/>
      <c r="P110" s="713" t="s">
        <v>249</v>
      </c>
      <c r="Q110" s="714"/>
      <c r="R110" s="715"/>
      <c r="S110" s="252" t="str">
        <f>IF(S109="","",VLOOKUP(S109,'シフト記号表（勤務時間帯）'!$C$6:$K$35,9,FALSE))</f>
        <v/>
      </c>
      <c r="T110" s="253" t="str">
        <f>IF(T109="","",VLOOKUP(T109,'シフト記号表（勤務時間帯）'!$C$6:$K$35,9,FALSE))</f>
        <v/>
      </c>
      <c r="U110" s="253" t="str">
        <f>IF(U109="","",VLOOKUP(U109,'シフト記号表（勤務時間帯）'!$C$6:$K$35,9,FALSE))</f>
        <v/>
      </c>
      <c r="V110" s="253" t="str">
        <f>IF(V109="","",VLOOKUP(V109,'シフト記号表（勤務時間帯）'!$C$6:$K$35,9,FALSE))</f>
        <v/>
      </c>
      <c r="W110" s="253" t="str">
        <f>IF(W109="","",VLOOKUP(W109,'シフト記号表（勤務時間帯）'!$C$6:$K$35,9,FALSE))</f>
        <v/>
      </c>
      <c r="X110" s="253" t="str">
        <f>IF(X109="","",VLOOKUP(X109,'シフト記号表（勤務時間帯）'!$C$6:$K$35,9,FALSE))</f>
        <v/>
      </c>
      <c r="Y110" s="254" t="str">
        <f>IF(Y109="","",VLOOKUP(Y109,'シフト記号表（勤務時間帯）'!$C$6:$K$35,9,FALSE))</f>
        <v/>
      </c>
      <c r="Z110" s="252" t="str">
        <f>IF(Z109="","",VLOOKUP(Z109,'シフト記号表（勤務時間帯）'!$C$6:$K$35,9,FALSE))</f>
        <v/>
      </c>
      <c r="AA110" s="253" t="str">
        <f>IF(AA109="","",VLOOKUP(AA109,'シフト記号表（勤務時間帯）'!$C$6:$K$35,9,FALSE))</f>
        <v/>
      </c>
      <c r="AB110" s="253" t="str">
        <f>IF(AB109="","",VLOOKUP(AB109,'シフト記号表（勤務時間帯）'!$C$6:$K$35,9,FALSE))</f>
        <v/>
      </c>
      <c r="AC110" s="253" t="str">
        <f>IF(AC109="","",VLOOKUP(AC109,'シフト記号表（勤務時間帯）'!$C$6:$K$35,9,FALSE))</f>
        <v/>
      </c>
      <c r="AD110" s="253" t="str">
        <f>IF(AD109="","",VLOOKUP(AD109,'シフト記号表（勤務時間帯）'!$C$6:$K$35,9,FALSE))</f>
        <v/>
      </c>
      <c r="AE110" s="253" t="str">
        <f>IF(AE109="","",VLOOKUP(AE109,'シフト記号表（勤務時間帯）'!$C$6:$K$35,9,FALSE))</f>
        <v/>
      </c>
      <c r="AF110" s="254" t="str">
        <f>IF(AF109="","",VLOOKUP(AF109,'シフト記号表（勤務時間帯）'!$C$6:$K$35,9,FALSE))</f>
        <v/>
      </c>
      <c r="AG110" s="252" t="str">
        <f>IF(AG109="","",VLOOKUP(AG109,'シフト記号表（勤務時間帯）'!$C$6:$K$35,9,FALSE))</f>
        <v/>
      </c>
      <c r="AH110" s="253" t="str">
        <f>IF(AH109="","",VLOOKUP(AH109,'シフト記号表（勤務時間帯）'!$C$6:$K$35,9,FALSE))</f>
        <v/>
      </c>
      <c r="AI110" s="253" t="str">
        <f>IF(AI109="","",VLOOKUP(AI109,'シフト記号表（勤務時間帯）'!$C$6:$K$35,9,FALSE))</f>
        <v/>
      </c>
      <c r="AJ110" s="253" t="str">
        <f>IF(AJ109="","",VLOOKUP(AJ109,'シフト記号表（勤務時間帯）'!$C$6:$K$35,9,FALSE))</f>
        <v/>
      </c>
      <c r="AK110" s="253" t="str">
        <f>IF(AK109="","",VLOOKUP(AK109,'シフト記号表（勤務時間帯）'!$C$6:$K$35,9,FALSE))</f>
        <v/>
      </c>
      <c r="AL110" s="253" t="str">
        <f>IF(AL109="","",VLOOKUP(AL109,'シフト記号表（勤務時間帯）'!$C$6:$K$35,9,FALSE))</f>
        <v/>
      </c>
      <c r="AM110" s="254" t="str">
        <f>IF(AM109="","",VLOOKUP(AM109,'シフト記号表（勤務時間帯）'!$C$6:$K$35,9,FALSE))</f>
        <v/>
      </c>
      <c r="AN110" s="252" t="str">
        <f>IF(AN109="","",VLOOKUP(AN109,'シフト記号表（勤務時間帯）'!$C$6:$K$35,9,FALSE))</f>
        <v/>
      </c>
      <c r="AO110" s="253" t="str">
        <f>IF(AO109="","",VLOOKUP(AO109,'シフト記号表（勤務時間帯）'!$C$6:$K$35,9,FALSE))</f>
        <v/>
      </c>
      <c r="AP110" s="253" t="str">
        <f>IF(AP109="","",VLOOKUP(AP109,'シフト記号表（勤務時間帯）'!$C$6:$K$35,9,FALSE))</f>
        <v/>
      </c>
      <c r="AQ110" s="253" t="str">
        <f>IF(AQ109="","",VLOOKUP(AQ109,'シフト記号表（勤務時間帯）'!$C$6:$K$35,9,FALSE))</f>
        <v/>
      </c>
      <c r="AR110" s="253" t="str">
        <f>IF(AR109="","",VLOOKUP(AR109,'シフト記号表（勤務時間帯）'!$C$6:$K$35,9,FALSE))</f>
        <v/>
      </c>
      <c r="AS110" s="253" t="str">
        <f>IF(AS109="","",VLOOKUP(AS109,'シフト記号表（勤務時間帯）'!$C$6:$K$35,9,FALSE))</f>
        <v/>
      </c>
      <c r="AT110" s="254" t="str">
        <f>IF(AT109="","",VLOOKUP(AT109,'シフト記号表（勤務時間帯）'!$C$6:$K$35,9,FALSE))</f>
        <v/>
      </c>
      <c r="AU110" s="252" t="str">
        <f>IF(AU109="","",VLOOKUP(AU109,'シフト記号表（勤務時間帯）'!$C$6:$K$35,9,FALSE))</f>
        <v/>
      </c>
      <c r="AV110" s="253" t="str">
        <f>IF(AV109="","",VLOOKUP(AV109,'シフト記号表（勤務時間帯）'!$C$6:$K$35,9,FALSE))</f>
        <v/>
      </c>
      <c r="AW110" s="253" t="str">
        <f>IF(AW109="","",VLOOKUP(AW109,'シフト記号表（勤務時間帯）'!$C$6:$K$35,9,FALSE))</f>
        <v/>
      </c>
      <c r="AX110" s="716" t="str">
        <f>IF($BB$3="４週",SUM(S110:AT110),IF($BB$3="暦月",SUM(S110:AW110),""))</f>
        <v/>
      </c>
      <c r="AY110" s="717"/>
      <c r="AZ110" s="718" t="str">
        <f>IF($BB$3="４週",AX110/4,IF($BB$3="暦月",'勤務表（参考様式１_100名まで）'!AX110/('勤務表（参考様式１_100名まで）'!$BB$8/7),""))</f>
        <v/>
      </c>
      <c r="BA110" s="719"/>
      <c r="BB110" s="707"/>
      <c r="BC110" s="708"/>
      <c r="BD110" s="708"/>
      <c r="BE110" s="708"/>
      <c r="BF110" s="709"/>
    </row>
    <row r="111" spans="2:58" ht="20.25" customHeight="1" x14ac:dyDescent="0.15">
      <c r="B111" s="727"/>
      <c r="C111" s="734"/>
      <c r="D111" s="735"/>
      <c r="E111" s="736"/>
      <c r="F111" s="260">
        <f>C109</f>
        <v>0</v>
      </c>
      <c r="G111" s="739"/>
      <c r="H111" s="743"/>
      <c r="I111" s="741"/>
      <c r="J111" s="741"/>
      <c r="K111" s="742"/>
      <c r="L111" s="746"/>
      <c r="M111" s="711"/>
      <c r="N111" s="711"/>
      <c r="O111" s="712"/>
      <c r="P111" s="720" t="s">
        <v>250</v>
      </c>
      <c r="Q111" s="721"/>
      <c r="R111" s="722"/>
      <c r="S111" s="256" t="str">
        <f>IF(S109="","",VLOOKUP(S109,'シフト記号表（勤務時間帯）'!$C$6:$U$35,19,FALSE))</f>
        <v/>
      </c>
      <c r="T111" s="257" t="str">
        <f>IF(T109="","",VLOOKUP(T109,'シフト記号表（勤務時間帯）'!$C$6:$U$35,19,FALSE))</f>
        <v/>
      </c>
      <c r="U111" s="257" t="str">
        <f>IF(U109="","",VLOOKUP(U109,'シフト記号表（勤務時間帯）'!$C$6:$U$35,19,FALSE))</f>
        <v/>
      </c>
      <c r="V111" s="257" t="str">
        <f>IF(V109="","",VLOOKUP(V109,'シフト記号表（勤務時間帯）'!$C$6:$U$35,19,FALSE))</f>
        <v/>
      </c>
      <c r="W111" s="257" t="str">
        <f>IF(W109="","",VLOOKUP(W109,'シフト記号表（勤務時間帯）'!$C$6:$U$35,19,FALSE))</f>
        <v/>
      </c>
      <c r="X111" s="257" t="str">
        <f>IF(X109="","",VLOOKUP(X109,'シフト記号表（勤務時間帯）'!$C$6:$U$35,19,FALSE))</f>
        <v/>
      </c>
      <c r="Y111" s="258" t="str">
        <f>IF(Y109="","",VLOOKUP(Y109,'シフト記号表（勤務時間帯）'!$C$6:$U$35,19,FALSE))</f>
        <v/>
      </c>
      <c r="Z111" s="256" t="str">
        <f>IF(Z109="","",VLOOKUP(Z109,'シフト記号表（勤務時間帯）'!$C$6:$U$35,19,FALSE))</f>
        <v/>
      </c>
      <c r="AA111" s="257" t="str">
        <f>IF(AA109="","",VLOOKUP(AA109,'シフト記号表（勤務時間帯）'!$C$6:$U$35,19,FALSE))</f>
        <v/>
      </c>
      <c r="AB111" s="257" t="str">
        <f>IF(AB109="","",VLOOKUP(AB109,'シフト記号表（勤務時間帯）'!$C$6:$U$35,19,FALSE))</f>
        <v/>
      </c>
      <c r="AC111" s="257" t="str">
        <f>IF(AC109="","",VLOOKUP(AC109,'シフト記号表（勤務時間帯）'!$C$6:$U$35,19,FALSE))</f>
        <v/>
      </c>
      <c r="AD111" s="257" t="str">
        <f>IF(AD109="","",VLOOKUP(AD109,'シフト記号表（勤務時間帯）'!$C$6:$U$35,19,FALSE))</f>
        <v/>
      </c>
      <c r="AE111" s="257" t="str">
        <f>IF(AE109="","",VLOOKUP(AE109,'シフト記号表（勤務時間帯）'!$C$6:$U$35,19,FALSE))</f>
        <v/>
      </c>
      <c r="AF111" s="258" t="str">
        <f>IF(AF109="","",VLOOKUP(AF109,'シフト記号表（勤務時間帯）'!$C$6:$U$35,19,FALSE))</f>
        <v/>
      </c>
      <c r="AG111" s="256" t="str">
        <f>IF(AG109="","",VLOOKUP(AG109,'シフト記号表（勤務時間帯）'!$C$6:$U$35,19,FALSE))</f>
        <v/>
      </c>
      <c r="AH111" s="257" t="str">
        <f>IF(AH109="","",VLOOKUP(AH109,'シフト記号表（勤務時間帯）'!$C$6:$U$35,19,FALSE))</f>
        <v/>
      </c>
      <c r="AI111" s="257" t="str">
        <f>IF(AI109="","",VLOOKUP(AI109,'シフト記号表（勤務時間帯）'!$C$6:$U$35,19,FALSE))</f>
        <v/>
      </c>
      <c r="AJ111" s="257" t="str">
        <f>IF(AJ109="","",VLOOKUP(AJ109,'シフト記号表（勤務時間帯）'!$C$6:$U$35,19,FALSE))</f>
        <v/>
      </c>
      <c r="AK111" s="257" t="str">
        <f>IF(AK109="","",VLOOKUP(AK109,'シフト記号表（勤務時間帯）'!$C$6:$U$35,19,FALSE))</f>
        <v/>
      </c>
      <c r="AL111" s="257" t="str">
        <f>IF(AL109="","",VLOOKUP(AL109,'シフト記号表（勤務時間帯）'!$C$6:$U$35,19,FALSE))</f>
        <v/>
      </c>
      <c r="AM111" s="258" t="str">
        <f>IF(AM109="","",VLOOKUP(AM109,'シフト記号表（勤務時間帯）'!$C$6:$U$35,19,FALSE))</f>
        <v/>
      </c>
      <c r="AN111" s="256" t="str">
        <f>IF(AN109="","",VLOOKUP(AN109,'シフト記号表（勤務時間帯）'!$C$6:$U$35,19,FALSE))</f>
        <v/>
      </c>
      <c r="AO111" s="257" t="str">
        <f>IF(AO109="","",VLOOKUP(AO109,'シフト記号表（勤務時間帯）'!$C$6:$U$35,19,FALSE))</f>
        <v/>
      </c>
      <c r="AP111" s="257" t="str">
        <f>IF(AP109="","",VLOOKUP(AP109,'シフト記号表（勤務時間帯）'!$C$6:$U$35,19,FALSE))</f>
        <v/>
      </c>
      <c r="AQ111" s="257" t="str">
        <f>IF(AQ109="","",VLOOKUP(AQ109,'シフト記号表（勤務時間帯）'!$C$6:$U$35,19,FALSE))</f>
        <v/>
      </c>
      <c r="AR111" s="257" t="str">
        <f>IF(AR109="","",VLOOKUP(AR109,'シフト記号表（勤務時間帯）'!$C$6:$U$35,19,FALSE))</f>
        <v/>
      </c>
      <c r="AS111" s="257" t="str">
        <f>IF(AS109="","",VLOOKUP(AS109,'シフト記号表（勤務時間帯）'!$C$6:$U$35,19,FALSE))</f>
        <v/>
      </c>
      <c r="AT111" s="258" t="str">
        <f>IF(AT109="","",VLOOKUP(AT109,'シフト記号表（勤務時間帯）'!$C$6:$U$35,19,FALSE))</f>
        <v/>
      </c>
      <c r="AU111" s="256" t="str">
        <f>IF(AU109="","",VLOOKUP(AU109,'シフト記号表（勤務時間帯）'!$C$6:$U$35,19,FALSE))</f>
        <v/>
      </c>
      <c r="AV111" s="257" t="str">
        <f>IF(AV109="","",VLOOKUP(AV109,'シフト記号表（勤務時間帯）'!$C$6:$U$35,19,FALSE))</f>
        <v/>
      </c>
      <c r="AW111" s="257" t="str">
        <f>IF(AW109="","",VLOOKUP(AW109,'シフト記号表（勤務時間帯）'!$C$6:$U$35,19,FALSE))</f>
        <v/>
      </c>
      <c r="AX111" s="723" t="str">
        <f>IF($BB$3="４週",SUM(S111:AT111),IF($BB$3="暦月",SUM(S111:AW111),""))</f>
        <v/>
      </c>
      <c r="AY111" s="724"/>
      <c r="AZ111" s="725" t="str">
        <f>IF($BB$3="４週",AX111/4,IF($BB$3="暦月",'勤務表（参考様式１_100名まで）'!AX111/('勤務表（参考様式１_100名まで）'!$BB$8/7),""))</f>
        <v/>
      </c>
      <c r="BA111" s="726"/>
      <c r="BB111" s="710"/>
      <c r="BC111" s="711"/>
      <c r="BD111" s="711"/>
      <c r="BE111" s="711"/>
      <c r="BF111" s="712"/>
    </row>
    <row r="112" spans="2:58" ht="20.25" customHeight="1" x14ac:dyDescent="0.15">
      <c r="B112" s="727">
        <f>B109+1</f>
        <v>31</v>
      </c>
      <c r="C112" s="728"/>
      <c r="D112" s="729"/>
      <c r="E112" s="730"/>
      <c r="F112" s="259"/>
      <c r="G112" s="737"/>
      <c r="H112" s="740"/>
      <c r="I112" s="741"/>
      <c r="J112" s="741"/>
      <c r="K112" s="742"/>
      <c r="L112" s="744"/>
      <c r="M112" s="705"/>
      <c r="N112" s="705"/>
      <c r="O112" s="706"/>
      <c r="P112" s="747" t="s">
        <v>248</v>
      </c>
      <c r="Q112" s="748"/>
      <c r="R112" s="749"/>
      <c r="S112" s="248"/>
      <c r="T112" s="249"/>
      <c r="U112" s="249"/>
      <c r="V112" s="249"/>
      <c r="W112" s="249"/>
      <c r="X112" s="249"/>
      <c r="Y112" s="250"/>
      <c r="Z112" s="248"/>
      <c r="AA112" s="249"/>
      <c r="AB112" s="249"/>
      <c r="AC112" s="249"/>
      <c r="AD112" s="249"/>
      <c r="AE112" s="249"/>
      <c r="AF112" s="250"/>
      <c r="AG112" s="248"/>
      <c r="AH112" s="249"/>
      <c r="AI112" s="249"/>
      <c r="AJ112" s="249"/>
      <c r="AK112" s="249"/>
      <c r="AL112" s="249"/>
      <c r="AM112" s="250"/>
      <c r="AN112" s="248"/>
      <c r="AO112" s="249"/>
      <c r="AP112" s="249"/>
      <c r="AQ112" s="249"/>
      <c r="AR112" s="249"/>
      <c r="AS112" s="249"/>
      <c r="AT112" s="250"/>
      <c r="AU112" s="248"/>
      <c r="AV112" s="249"/>
      <c r="AW112" s="249"/>
      <c r="AX112" s="700"/>
      <c r="AY112" s="701"/>
      <c r="AZ112" s="702"/>
      <c r="BA112" s="703"/>
      <c r="BB112" s="704"/>
      <c r="BC112" s="705"/>
      <c r="BD112" s="705"/>
      <c r="BE112" s="705"/>
      <c r="BF112" s="706"/>
    </row>
    <row r="113" spans="2:58" ht="20.25" customHeight="1" x14ac:dyDescent="0.15">
      <c r="B113" s="727"/>
      <c r="C113" s="731"/>
      <c r="D113" s="732"/>
      <c r="E113" s="733"/>
      <c r="F113" s="251"/>
      <c r="G113" s="738"/>
      <c r="H113" s="743"/>
      <c r="I113" s="741"/>
      <c r="J113" s="741"/>
      <c r="K113" s="742"/>
      <c r="L113" s="745"/>
      <c r="M113" s="708"/>
      <c r="N113" s="708"/>
      <c r="O113" s="709"/>
      <c r="P113" s="713" t="s">
        <v>249</v>
      </c>
      <c r="Q113" s="714"/>
      <c r="R113" s="715"/>
      <c r="S113" s="252" t="str">
        <f>IF(S112="","",VLOOKUP(S112,'シフト記号表（勤務時間帯）'!$C$6:$K$35,9,FALSE))</f>
        <v/>
      </c>
      <c r="T113" s="253" t="str">
        <f>IF(T112="","",VLOOKUP(T112,'シフト記号表（勤務時間帯）'!$C$6:$K$35,9,FALSE))</f>
        <v/>
      </c>
      <c r="U113" s="253" t="str">
        <f>IF(U112="","",VLOOKUP(U112,'シフト記号表（勤務時間帯）'!$C$6:$K$35,9,FALSE))</f>
        <v/>
      </c>
      <c r="V113" s="253" t="str">
        <f>IF(V112="","",VLOOKUP(V112,'シフト記号表（勤務時間帯）'!$C$6:$K$35,9,FALSE))</f>
        <v/>
      </c>
      <c r="W113" s="253" t="str">
        <f>IF(W112="","",VLOOKUP(W112,'シフト記号表（勤務時間帯）'!$C$6:$K$35,9,FALSE))</f>
        <v/>
      </c>
      <c r="X113" s="253" t="str">
        <f>IF(X112="","",VLOOKUP(X112,'シフト記号表（勤務時間帯）'!$C$6:$K$35,9,FALSE))</f>
        <v/>
      </c>
      <c r="Y113" s="254" t="str">
        <f>IF(Y112="","",VLOOKUP(Y112,'シフト記号表（勤務時間帯）'!$C$6:$K$35,9,FALSE))</f>
        <v/>
      </c>
      <c r="Z113" s="252" t="str">
        <f>IF(Z112="","",VLOOKUP(Z112,'シフト記号表（勤務時間帯）'!$C$6:$K$35,9,FALSE))</f>
        <v/>
      </c>
      <c r="AA113" s="253" t="str">
        <f>IF(AA112="","",VLOOKUP(AA112,'シフト記号表（勤務時間帯）'!$C$6:$K$35,9,FALSE))</f>
        <v/>
      </c>
      <c r="AB113" s="253" t="str">
        <f>IF(AB112="","",VLOOKUP(AB112,'シフト記号表（勤務時間帯）'!$C$6:$K$35,9,FALSE))</f>
        <v/>
      </c>
      <c r="AC113" s="253" t="str">
        <f>IF(AC112="","",VLOOKUP(AC112,'シフト記号表（勤務時間帯）'!$C$6:$K$35,9,FALSE))</f>
        <v/>
      </c>
      <c r="AD113" s="253" t="str">
        <f>IF(AD112="","",VLOOKUP(AD112,'シフト記号表（勤務時間帯）'!$C$6:$K$35,9,FALSE))</f>
        <v/>
      </c>
      <c r="AE113" s="253" t="str">
        <f>IF(AE112="","",VLOOKUP(AE112,'シフト記号表（勤務時間帯）'!$C$6:$K$35,9,FALSE))</f>
        <v/>
      </c>
      <c r="AF113" s="254" t="str">
        <f>IF(AF112="","",VLOOKUP(AF112,'シフト記号表（勤務時間帯）'!$C$6:$K$35,9,FALSE))</f>
        <v/>
      </c>
      <c r="AG113" s="252" t="str">
        <f>IF(AG112="","",VLOOKUP(AG112,'シフト記号表（勤務時間帯）'!$C$6:$K$35,9,FALSE))</f>
        <v/>
      </c>
      <c r="AH113" s="253" t="str">
        <f>IF(AH112="","",VLOOKUP(AH112,'シフト記号表（勤務時間帯）'!$C$6:$K$35,9,FALSE))</f>
        <v/>
      </c>
      <c r="AI113" s="253" t="str">
        <f>IF(AI112="","",VLOOKUP(AI112,'シフト記号表（勤務時間帯）'!$C$6:$K$35,9,FALSE))</f>
        <v/>
      </c>
      <c r="AJ113" s="253" t="str">
        <f>IF(AJ112="","",VLOOKUP(AJ112,'シフト記号表（勤務時間帯）'!$C$6:$K$35,9,FALSE))</f>
        <v/>
      </c>
      <c r="AK113" s="253" t="str">
        <f>IF(AK112="","",VLOOKUP(AK112,'シフト記号表（勤務時間帯）'!$C$6:$K$35,9,FALSE))</f>
        <v/>
      </c>
      <c r="AL113" s="253" t="str">
        <f>IF(AL112="","",VLOOKUP(AL112,'シフト記号表（勤務時間帯）'!$C$6:$K$35,9,FALSE))</f>
        <v/>
      </c>
      <c r="AM113" s="254" t="str">
        <f>IF(AM112="","",VLOOKUP(AM112,'シフト記号表（勤務時間帯）'!$C$6:$K$35,9,FALSE))</f>
        <v/>
      </c>
      <c r="AN113" s="252" t="str">
        <f>IF(AN112="","",VLOOKUP(AN112,'シフト記号表（勤務時間帯）'!$C$6:$K$35,9,FALSE))</f>
        <v/>
      </c>
      <c r="AO113" s="253" t="str">
        <f>IF(AO112="","",VLOOKUP(AO112,'シフト記号表（勤務時間帯）'!$C$6:$K$35,9,FALSE))</f>
        <v/>
      </c>
      <c r="AP113" s="253" t="str">
        <f>IF(AP112="","",VLOOKUP(AP112,'シフト記号表（勤務時間帯）'!$C$6:$K$35,9,FALSE))</f>
        <v/>
      </c>
      <c r="AQ113" s="253" t="str">
        <f>IF(AQ112="","",VLOOKUP(AQ112,'シフト記号表（勤務時間帯）'!$C$6:$K$35,9,FALSE))</f>
        <v/>
      </c>
      <c r="AR113" s="253" t="str">
        <f>IF(AR112="","",VLOOKUP(AR112,'シフト記号表（勤務時間帯）'!$C$6:$K$35,9,FALSE))</f>
        <v/>
      </c>
      <c r="AS113" s="253" t="str">
        <f>IF(AS112="","",VLOOKUP(AS112,'シフト記号表（勤務時間帯）'!$C$6:$K$35,9,FALSE))</f>
        <v/>
      </c>
      <c r="AT113" s="254" t="str">
        <f>IF(AT112="","",VLOOKUP(AT112,'シフト記号表（勤務時間帯）'!$C$6:$K$35,9,FALSE))</f>
        <v/>
      </c>
      <c r="AU113" s="252" t="str">
        <f>IF(AU112="","",VLOOKUP(AU112,'シフト記号表（勤務時間帯）'!$C$6:$K$35,9,FALSE))</f>
        <v/>
      </c>
      <c r="AV113" s="253" t="str">
        <f>IF(AV112="","",VLOOKUP(AV112,'シフト記号表（勤務時間帯）'!$C$6:$K$35,9,FALSE))</f>
        <v/>
      </c>
      <c r="AW113" s="253" t="str">
        <f>IF(AW112="","",VLOOKUP(AW112,'シフト記号表（勤務時間帯）'!$C$6:$K$35,9,FALSE))</f>
        <v/>
      </c>
      <c r="AX113" s="716" t="str">
        <f>IF($BB$3="４週",SUM(S113:AT113),IF($BB$3="暦月",SUM(S113:AW113),""))</f>
        <v/>
      </c>
      <c r="AY113" s="717"/>
      <c r="AZ113" s="718" t="str">
        <f>IF($BB$3="４週",AX113/4,IF($BB$3="暦月",'勤務表（参考様式１_100名まで）'!AX113/('勤務表（参考様式１_100名まで）'!$BB$8/7),""))</f>
        <v/>
      </c>
      <c r="BA113" s="719"/>
      <c r="BB113" s="707"/>
      <c r="BC113" s="708"/>
      <c r="BD113" s="708"/>
      <c r="BE113" s="708"/>
      <c r="BF113" s="709"/>
    </row>
    <row r="114" spans="2:58" ht="20.25" customHeight="1" x14ac:dyDescent="0.15">
      <c r="B114" s="727"/>
      <c r="C114" s="734"/>
      <c r="D114" s="735"/>
      <c r="E114" s="736"/>
      <c r="F114" s="260">
        <f>C112</f>
        <v>0</v>
      </c>
      <c r="G114" s="739"/>
      <c r="H114" s="743"/>
      <c r="I114" s="741"/>
      <c r="J114" s="741"/>
      <c r="K114" s="742"/>
      <c r="L114" s="746"/>
      <c r="M114" s="711"/>
      <c r="N114" s="711"/>
      <c r="O114" s="712"/>
      <c r="P114" s="720" t="s">
        <v>250</v>
      </c>
      <c r="Q114" s="721"/>
      <c r="R114" s="722"/>
      <c r="S114" s="256" t="str">
        <f>IF(S112="","",VLOOKUP(S112,'シフト記号表（勤務時間帯）'!$C$6:$U$35,19,FALSE))</f>
        <v/>
      </c>
      <c r="T114" s="257" t="str">
        <f>IF(T112="","",VLOOKUP(T112,'シフト記号表（勤務時間帯）'!$C$6:$U$35,19,FALSE))</f>
        <v/>
      </c>
      <c r="U114" s="257" t="str">
        <f>IF(U112="","",VLOOKUP(U112,'シフト記号表（勤務時間帯）'!$C$6:$U$35,19,FALSE))</f>
        <v/>
      </c>
      <c r="V114" s="257" t="str">
        <f>IF(V112="","",VLOOKUP(V112,'シフト記号表（勤務時間帯）'!$C$6:$U$35,19,FALSE))</f>
        <v/>
      </c>
      <c r="W114" s="257" t="str">
        <f>IF(W112="","",VLOOKUP(W112,'シフト記号表（勤務時間帯）'!$C$6:$U$35,19,FALSE))</f>
        <v/>
      </c>
      <c r="X114" s="257" t="str">
        <f>IF(X112="","",VLOOKUP(X112,'シフト記号表（勤務時間帯）'!$C$6:$U$35,19,FALSE))</f>
        <v/>
      </c>
      <c r="Y114" s="258" t="str">
        <f>IF(Y112="","",VLOOKUP(Y112,'シフト記号表（勤務時間帯）'!$C$6:$U$35,19,FALSE))</f>
        <v/>
      </c>
      <c r="Z114" s="256" t="str">
        <f>IF(Z112="","",VLOOKUP(Z112,'シフト記号表（勤務時間帯）'!$C$6:$U$35,19,FALSE))</f>
        <v/>
      </c>
      <c r="AA114" s="257" t="str">
        <f>IF(AA112="","",VLOOKUP(AA112,'シフト記号表（勤務時間帯）'!$C$6:$U$35,19,FALSE))</f>
        <v/>
      </c>
      <c r="AB114" s="257" t="str">
        <f>IF(AB112="","",VLOOKUP(AB112,'シフト記号表（勤務時間帯）'!$C$6:$U$35,19,FALSE))</f>
        <v/>
      </c>
      <c r="AC114" s="257" t="str">
        <f>IF(AC112="","",VLOOKUP(AC112,'シフト記号表（勤務時間帯）'!$C$6:$U$35,19,FALSE))</f>
        <v/>
      </c>
      <c r="AD114" s="257" t="str">
        <f>IF(AD112="","",VLOOKUP(AD112,'シフト記号表（勤務時間帯）'!$C$6:$U$35,19,FALSE))</f>
        <v/>
      </c>
      <c r="AE114" s="257" t="str">
        <f>IF(AE112="","",VLOOKUP(AE112,'シフト記号表（勤務時間帯）'!$C$6:$U$35,19,FALSE))</f>
        <v/>
      </c>
      <c r="AF114" s="258" t="str">
        <f>IF(AF112="","",VLOOKUP(AF112,'シフト記号表（勤務時間帯）'!$C$6:$U$35,19,FALSE))</f>
        <v/>
      </c>
      <c r="AG114" s="256" t="str">
        <f>IF(AG112="","",VLOOKUP(AG112,'シフト記号表（勤務時間帯）'!$C$6:$U$35,19,FALSE))</f>
        <v/>
      </c>
      <c r="AH114" s="257" t="str">
        <f>IF(AH112="","",VLOOKUP(AH112,'シフト記号表（勤務時間帯）'!$C$6:$U$35,19,FALSE))</f>
        <v/>
      </c>
      <c r="AI114" s="257" t="str">
        <f>IF(AI112="","",VLOOKUP(AI112,'シフト記号表（勤務時間帯）'!$C$6:$U$35,19,FALSE))</f>
        <v/>
      </c>
      <c r="AJ114" s="257" t="str">
        <f>IF(AJ112="","",VLOOKUP(AJ112,'シフト記号表（勤務時間帯）'!$C$6:$U$35,19,FALSE))</f>
        <v/>
      </c>
      <c r="AK114" s="257" t="str">
        <f>IF(AK112="","",VLOOKUP(AK112,'シフト記号表（勤務時間帯）'!$C$6:$U$35,19,FALSE))</f>
        <v/>
      </c>
      <c r="AL114" s="257" t="str">
        <f>IF(AL112="","",VLOOKUP(AL112,'シフト記号表（勤務時間帯）'!$C$6:$U$35,19,FALSE))</f>
        <v/>
      </c>
      <c r="AM114" s="258" t="str">
        <f>IF(AM112="","",VLOOKUP(AM112,'シフト記号表（勤務時間帯）'!$C$6:$U$35,19,FALSE))</f>
        <v/>
      </c>
      <c r="AN114" s="256" t="str">
        <f>IF(AN112="","",VLOOKUP(AN112,'シフト記号表（勤務時間帯）'!$C$6:$U$35,19,FALSE))</f>
        <v/>
      </c>
      <c r="AO114" s="257" t="str">
        <f>IF(AO112="","",VLOOKUP(AO112,'シフト記号表（勤務時間帯）'!$C$6:$U$35,19,FALSE))</f>
        <v/>
      </c>
      <c r="AP114" s="257" t="str">
        <f>IF(AP112="","",VLOOKUP(AP112,'シフト記号表（勤務時間帯）'!$C$6:$U$35,19,FALSE))</f>
        <v/>
      </c>
      <c r="AQ114" s="257" t="str">
        <f>IF(AQ112="","",VLOOKUP(AQ112,'シフト記号表（勤務時間帯）'!$C$6:$U$35,19,FALSE))</f>
        <v/>
      </c>
      <c r="AR114" s="257" t="str">
        <f>IF(AR112="","",VLOOKUP(AR112,'シフト記号表（勤務時間帯）'!$C$6:$U$35,19,FALSE))</f>
        <v/>
      </c>
      <c r="AS114" s="257" t="str">
        <f>IF(AS112="","",VLOOKUP(AS112,'シフト記号表（勤務時間帯）'!$C$6:$U$35,19,FALSE))</f>
        <v/>
      </c>
      <c r="AT114" s="258" t="str">
        <f>IF(AT112="","",VLOOKUP(AT112,'シフト記号表（勤務時間帯）'!$C$6:$U$35,19,FALSE))</f>
        <v/>
      </c>
      <c r="AU114" s="256" t="str">
        <f>IF(AU112="","",VLOOKUP(AU112,'シフト記号表（勤務時間帯）'!$C$6:$U$35,19,FALSE))</f>
        <v/>
      </c>
      <c r="AV114" s="257" t="str">
        <f>IF(AV112="","",VLOOKUP(AV112,'シフト記号表（勤務時間帯）'!$C$6:$U$35,19,FALSE))</f>
        <v/>
      </c>
      <c r="AW114" s="257" t="str">
        <f>IF(AW112="","",VLOOKUP(AW112,'シフト記号表（勤務時間帯）'!$C$6:$U$35,19,FALSE))</f>
        <v/>
      </c>
      <c r="AX114" s="723" t="str">
        <f>IF($BB$3="４週",SUM(S114:AT114),IF($BB$3="暦月",SUM(S114:AW114),""))</f>
        <v/>
      </c>
      <c r="AY114" s="724"/>
      <c r="AZ114" s="725" t="str">
        <f>IF($BB$3="４週",AX114/4,IF($BB$3="暦月",'勤務表（参考様式１_100名まで）'!AX114/('勤務表（参考様式１_100名まで）'!$BB$8/7),""))</f>
        <v/>
      </c>
      <c r="BA114" s="726"/>
      <c r="BB114" s="710"/>
      <c r="BC114" s="711"/>
      <c r="BD114" s="711"/>
      <c r="BE114" s="711"/>
      <c r="BF114" s="712"/>
    </row>
    <row r="115" spans="2:58" ht="20.25" customHeight="1" x14ac:dyDescent="0.15">
      <c r="B115" s="727">
        <f>B112+1</f>
        <v>32</v>
      </c>
      <c r="C115" s="728"/>
      <c r="D115" s="729"/>
      <c r="E115" s="730"/>
      <c r="F115" s="259"/>
      <c r="G115" s="737"/>
      <c r="H115" s="740"/>
      <c r="I115" s="741"/>
      <c r="J115" s="741"/>
      <c r="K115" s="742"/>
      <c r="L115" s="744"/>
      <c r="M115" s="705"/>
      <c r="N115" s="705"/>
      <c r="O115" s="706"/>
      <c r="P115" s="747" t="s">
        <v>248</v>
      </c>
      <c r="Q115" s="748"/>
      <c r="R115" s="749"/>
      <c r="S115" s="248"/>
      <c r="T115" s="249"/>
      <c r="U115" s="249"/>
      <c r="V115" s="249"/>
      <c r="W115" s="249"/>
      <c r="X115" s="249"/>
      <c r="Y115" s="250"/>
      <c r="Z115" s="248"/>
      <c r="AA115" s="249"/>
      <c r="AB115" s="249"/>
      <c r="AC115" s="249"/>
      <c r="AD115" s="249"/>
      <c r="AE115" s="249"/>
      <c r="AF115" s="250"/>
      <c r="AG115" s="248"/>
      <c r="AH115" s="249"/>
      <c r="AI115" s="249"/>
      <c r="AJ115" s="249"/>
      <c r="AK115" s="249"/>
      <c r="AL115" s="249"/>
      <c r="AM115" s="250"/>
      <c r="AN115" s="248"/>
      <c r="AO115" s="249"/>
      <c r="AP115" s="249"/>
      <c r="AQ115" s="249"/>
      <c r="AR115" s="249"/>
      <c r="AS115" s="249"/>
      <c r="AT115" s="250"/>
      <c r="AU115" s="248"/>
      <c r="AV115" s="249"/>
      <c r="AW115" s="249"/>
      <c r="AX115" s="700"/>
      <c r="AY115" s="701"/>
      <c r="AZ115" s="702"/>
      <c r="BA115" s="703"/>
      <c r="BB115" s="704"/>
      <c r="BC115" s="705"/>
      <c r="BD115" s="705"/>
      <c r="BE115" s="705"/>
      <c r="BF115" s="706"/>
    </row>
    <row r="116" spans="2:58" ht="20.25" customHeight="1" x14ac:dyDescent="0.15">
      <c r="B116" s="727"/>
      <c r="C116" s="731"/>
      <c r="D116" s="732"/>
      <c r="E116" s="733"/>
      <c r="F116" s="251"/>
      <c r="G116" s="738"/>
      <c r="H116" s="743"/>
      <c r="I116" s="741"/>
      <c r="J116" s="741"/>
      <c r="K116" s="742"/>
      <c r="L116" s="745"/>
      <c r="M116" s="708"/>
      <c r="N116" s="708"/>
      <c r="O116" s="709"/>
      <c r="P116" s="713" t="s">
        <v>249</v>
      </c>
      <c r="Q116" s="714"/>
      <c r="R116" s="715"/>
      <c r="S116" s="252" t="str">
        <f>IF(S115="","",VLOOKUP(S115,'シフト記号表（勤務時間帯）'!$C$6:$K$35,9,FALSE))</f>
        <v/>
      </c>
      <c r="T116" s="253" t="str">
        <f>IF(T115="","",VLOOKUP(T115,'シフト記号表（勤務時間帯）'!$C$6:$K$35,9,FALSE))</f>
        <v/>
      </c>
      <c r="U116" s="253" t="str">
        <f>IF(U115="","",VLOOKUP(U115,'シフト記号表（勤務時間帯）'!$C$6:$K$35,9,FALSE))</f>
        <v/>
      </c>
      <c r="V116" s="253" t="str">
        <f>IF(V115="","",VLOOKUP(V115,'シフト記号表（勤務時間帯）'!$C$6:$K$35,9,FALSE))</f>
        <v/>
      </c>
      <c r="W116" s="253" t="str">
        <f>IF(W115="","",VLOOKUP(W115,'シフト記号表（勤務時間帯）'!$C$6:$K$35,9,FALSE))</f>
        <v/>
      </c>
      <c r="X116" s="253" t="str">
        <f>IF(X115="","",VLOOKUP(X115,'シフト記号表（勤務時間帯）'!$C$6:$K$35,9,FALSE))</f>
        <v/>
      </c>
      <c r="Y116" s="254" t="str">
        <f>IF(Y115="","",VLOOKUP(Y115,'シフト記号表（勤務時間帯）'!$C$6:$K$35,9,FALSE))</f>
        <v/>
      </c>
      <c r="Z116" s="252" t="str">
        <f>IF(Z115="","",VLOOKUP(Z115,'シフト記号表（勤務時間帯）'!$C$6:$K$35,9,FALSE))</f>
        <v/>
      </c>
      <c r="AA116" s="253" t="str">
        <f>IF(AA115="","",VLOOKUP(AA115,'シフト記号表（勤務時間帯）'!$C$6:$K$35,9,FALSE))</f>
        <v/>
      </c>
      <c r="AB116" s="253" t="str">
        <f>IF(AB115="","",VLOOKUP(AB115,'シフト記号表（勤務時間帯）'!$C$6:$K$35,9,FALSE))</f>
        <v/>
      </c>
      <c r="AC116" s="253" t="str">
        <f>IF(AC115="","",VLOOKUP(AC115,'シフト記号表（勤務時間帯）'!$C$6:$K$35,9,FALSE))</f>
        <v/>
      </c>
      <c r="AD116" s="253" t="str">
        <f>IF(AD115="","",VLOOKUP(AD115,'シフト記号表（勤務時間帯）'!$C$6:$K$35,9,FALSE))</f>
        <v/>
      </c>
      <c r="AE116" s="253" t="str">
        <f>IF(AE115="","",VLOOKUP(AE115,'シフト記号表（勤務時間帯）'!$C$6:$K$35,9,FALSE))</f>
        <v/>
      </c>
      <c r="AF116" s="254" t="str">
        <f>IF(AF115="","",VLOOKUP(AF115,'シフト記号表（勤務時間帯）'!$C$6:$K$35,9,FALSE))</f>
        <v/>
      </c>
      <c r="AG116" s="252" t="str">
        <f>IF(AG115="","",VLOOKUP(AG115,'シフト記号表（勤務時間帯）'!$C$6:$K$35,9,FALSE))</f>
        <v/>
      </c>
      <c r="AH116" s="253" t="str">
        <f>IF(AH115="","",VLOOKUP(AH115,'シフト記号表（勤務時間帯）'!$C$6:$K$35,9,FALSE))</f>
        <v/>
      </c>
      <c r="AI116" s="253" t="str">
        <f>IF(AI115="","",VLOOKUP(AI115,'シフト記号表（勤務時間帯）'!$C$6:$K$35,9,FALSE))</f>
        <v/>
      </c>
      <c r="AJ116" s="253" t="str">
        <f>IF(AJ115="","",VLOOKUP(AJ115,'シフト記号表（勤務時間帯）'!$C$6:$K$35,9,FALSE))</f>
        <v/>
      </c>
      <c r="AK116" s="253" t="str">
        <f>IF(AK115="","",VLOOKUP(AK115,'シフト記号表（勤務時間帯）'!$C$6:$K$35,9,FALSE))</f>
        <v/>
      </c>
      <c r="AL116" s="253" t="str">
        <f>IF(AL115="","",VLOOKUP(AL115,'シフト記号表（勤務時間帯）'!$C$6:$K$35,9,FALSE))</f>
        <v/>
      </c>
      <c r="AM116" s="254" t="str">
        <f>IF(AM115="","",VLOOKUP(AM115,'シフト記号表（勤務時間帯）'!$C$6:$K$35,9,FALSE))</f>
        <v/>
      </c>
      <c r="AN116" s="252" t="str">
        <f>IF(AN115="","",VLOOKUP(AN115,'シフト記号表（勤務時間帯）'!$C$6:$K$35,9,FALSE))</f>
        <v/>
      </c>
      <c r="AO116" s="253" t="str">
        <f>IF(AO115="","",VLOOKUP(AO115,'シフト記号表（勤務時間帯）'!$C$6:$K$35,9,FALSE))</f>
        <v/>
      </c>
      <c r="AP116" s="253" t="str">
        <f>IF(AP115="","",VLOOKUP(AP115,'シフト記号表（勤務時間帯）'!$C$6:$K$35,9,FALSE))</f>
        <v/>
      </c>
      <c r="AQ116" s="253" t="str">
        <f>IF(AQ115="","",VLOOKUP(AQ115,'シフト記号表（勤務時間帯）'!$C$6:$K$35,9,FALSE))</f>
        <v/>
      </c>
      <c r="AR116" s="253" t="str">
        <f>IF(AR115="","",VLOOKUP(AR115,'シフト記号表（勤務時間帯）'!$C$6:$K$35,9,FALSE))</f>
        <v/>
      </c>
      <c r="AS116" s="253" t="str">
        <f>IF(AS115="","",VLOOKUP(AS115,'シフト記号表（勤務時間帯）'!$C$6:$K$35,9,FALSE))</f>
        <v/>
      </c>
      <c r="AT116" s="254" t="str">
        <f>IF(AT115="","",VLOOKUP(AT115,'シフト記号表（勤務時間帯）'!$C$6:$K$35,9,FALSE))</f>
        <v/>
      </c>
      <c r="AU116" s="252" t="str">
        <f>IF(AU115="","",VLOOKUP(AU115,'シフト記号表（勤務時間帯）'!$C$6:$K$35,9,FALSE))</f>
        <v/>
      </c>
      <c r="AV116" s="253" t="str">
        <f>IF(AV115="","",VLOOKUP(AV115,'シフト記号表（勤務時間帯）'!$C$6:$K$35,9,FALSE))</f>
        <v/>
      </c>
      <c r="AW116" s="253" t="str">
        <f>IF(AW115="","",VLOOKUP(AW115,'シフト記号表（勤務時間帯）'!$C$6:$K$35,9,FALSE))</f>
        <v/>
      </c>
      <c r="AX116" s="716" t="str">
        <f>IF($BB$3="４週",SUM(S116:AT116),IF($BB$3="暦月",SUM(S116:AW116),""))</f>
        <v/>
      </c>
      <c r="AY116" s="717"/>
      <c r="AZ116" s="718" t="str">
        <f>IF($BB$3="４週",AX116/4,IF($BB$3="暦月",'勤務表（参考様式１_100名まで）'!AX116/('勤務表（参考様式１_100名まで）'!$BB$8/7),""))</f>
        <v/>
      </c>
      <c r="BA116" s="719"/>
      <c r="BB116" s="707"/>
      <c r="BC116" s="708"/>
      <c r="BD116" s="708"/>
      <c r="BE116" s="708"/>
      <c r="BF116" s="709"/>
    </row>
    <row r="117" spans="2:58" ht="20.25" customHeight="1" x14ac:dyDescent="0.15">
      <c r="B117" s="727"/>
      <c r="C117" s="734"/>
      <c r="D117" s="735"/>
      <c r="E117" s="736"/>
      <c r="F117" s="260">
        <f>C115</f>
        <v>0</v>
      </c>
      <c r="G117" s="739"/>
      <c r="H117" s="743"/>
      <c r="I117" s="741"/>
      <c r="J117" s="741"/>
      <c r="K117" s="742"/>
      <c r="L117" s="746"/>
      <c r="M117" s="711"/>
      <c r="N117" s="711"/>
      <c r="O117" s="712"/>
      <c r="P117" s="720" t="s">
        <v>250</v>
      </c>
      <c r="Q117" s="721"/>
      <c r="R117" s="722"/>
      <c r="S117" s="256" t="str">
        <f>IF(S115="","",VLOOKUP(S115,'シフト記号表（勤務時間帯）'!$C$6:$U$35,19,FALSE))</f>
        <v/>
      </c>
      <c r="T117" s="257" t="str">
        <f>IF(T115="","",VLOOKUP(T115,'シフト記号表（勤務時間帯）'!$C$6:$U$35,19,FALSE))</f>
        <v/>
      </c>
      <c r="U117" s="257" t="str">
        <f>IF(U115="","",VLOOKUP(U115,'シフト記号表（勤務時間帯）'!$C$6:$U$35,19,FALSE))</f>
        <v/>
      </c>
      <c r="V117" s="257" t="str">
        <f>IF(V115="","",VLOOKUP(V115,'シフト記号表（勤務時間帯）'!$C$6:$U$35,19,FALSE))</f>
        <v/>
      </c>
      <c r="W117" s="257" t="str">
        <f>IF(W115="","",VLOOKUP(W115,'シフト記号表（勤務時間帯）'!$C$6:$U$35,19,FALSE))</f>
        <v/>
      </c>
      <c r="X117" s="257" t="str">
        <f>IF(X115="","",VLOOKUP(X115,'シフト記号表（勤務時間帯）'!$C$6:$U$35,19,FALSE))</f>
        <v/>
      </c>
      <c r="Y117" s="258" t="str">
        <f>IF(Y115="","",VLOOKUP(Y115,'シフト記号表（勤務時間帯）'!$C$6:$U$35,19,FALSE))</f>
        <v/>
      </c>
      <c r="Z117" s="256" t="str">
        <f>IF(Z115="","",VLOOKUP(Z115,'シフト記号表（勤務時間帯）'!$C$6:$U$35,19,FALSE))</f>
        <v/>
      </c>
      <c r="AA117" s="257" t="str">
        <f>IF(AA115="","",VLOOKUP(AA115,'シフト記号表（勤務時間帯）'!$C$6:$U$35,19,FALSE))</f>
        <v/>
      </c>
      <c r="AB117" s="257" t="str">
        <f>IF(AB115="","",VLOOKUP(AB115,'シフト記号表（勤務時間帯）'!$C$6:$U$35,19,FALSE))</f>
        <v/>
      </c>
      <c r="AC117" s="257" t="str">
        <f>IF(AC115="","",VLOOKUP(AC115,'シフト記号表（勤務時間帯）'!$C$6:$U$35,19,FALSE))</f>
        <v/>
      </c>
      <c r="AD117" s="257" t="str">
        <f>IF(AD115="","",VLOOKUP(AD115,'シフト記号表（勤務時間帯）'!$C$6:$U$35,19,FALSE))</f>
        <v/>
      </c>
      <c r="AE117" s="257" t="str">
        <f>IF(AE115="","",VLOOKUP(AE115,'シフト記号表（勤務時間帯）'!$C$6:$U$35,19,FALSE))</f>
        <v/>
      </c>
      <c r="AF117" s="258" t="str">
        <f>IF(AF115="","",VLOOKUP(AF115,'シフト記号表（勤務時間帯）'!$C$6:$U$35,19,FALSE))</f>
        <v/>
      </c>
      <c r="AG117" s="256" t="str">
        <f>IF(AG115="","",VLOOKUP(AG115,'シフト記号表（勤務時間帯）'!$C$6:$U$35,19,FALSE))</f>
        <v/>
      </c>
      <c r="AH117" s="257" t="str">
        <f>IF(AH115="","",VLOOKUP(AH115,'シフト記号表（勤務時間帯）'!$C$6:$U$35,19,FALSE))</f>
        <v/>
      </c>
      <c r="AI117" s="257" t="str">
        <f>IF(AI115="","",VLOOKUP(AI115,'シフト記号表（勤務時間帯）'!$C$6:$U$35,19,FALSE))</f>
        <v/>
      </c>
      <c r="AJ117" s="257" t="str">
        <f>IF(AJ115="","",VLOOKUP(AJ115,'シフト記号表（勤務時間帯）'!$C$6:$U$35,19,FALSE))</f>
        <v/>
      </c>
      <c r="AK117" s="257" t="str">
        <f>IF(AK115="","",VLOOKUP(AK115,'シフト記号表（勤務時間帯）'!$C$6:$U$35,19,FALSE))</f>
        <v/>
      </c>
      <c r="AL117" s="257" t="str">
        <f>IF(AL115="","",VLOOKUP(AL115,'シフト記号表（勤務時間帯）'!$C$6:$U$35,19,FALSE))</f>
        <v/>
      </c>
      <c r="AM117" s="258" t="str">
        <f>IF(AM115="","",VLOOKUP(AM115,'シフト記号表（勤務時間帯）'!$C$6:$U$35,19,FALSE))</f>
        <v/>
      </c>
      <c r="AN117" s="256" t="str">
        <f>IF(AN115="","",VLOOKUP(AN115,'シフト記号表（勤務時間帯）'!$C$6:$U$35,19,FALSE))</f>
        <v/>
      </c>
      <c r="AO117" s="257" t="str">
        <f>IF(AO115="","",VLOOKUP(AO115,'シフト記号表（勤務時間帯）'!$C$6:$U$35,19,FALSE))</f>
        <v/>
      </c>
      <c r="AP117" s="257" t="str">
        <f>IF(AP115="","",VLOOKUP(AP115,'シフト記号表（勤務時間帯）'!$C$6:$U$35,19,FALSE))</f>
        <v/>
      </c>
      <c r="AQ117" s="257" t="str">
        <f>IF(AQ115="","",VLOOKUP(AQ115,'シフト記号表（勤務時間帯）'!$C$6:$U$35,19,FALSE))</f>
        <v/>
      </c>
      <c r="AR117" s="257" t="str">
        <f>IF(AR115="","",VLOOKUP(AR115,'シフト記号表（勤務時間帯）'!$C$6:$U$35,19,FALSE))</f>
        <v/>
      </c>
      <c r="AS117" s="257" t="str">
        <f>IF(AS115="","",VLOOKUP(AS115,'シフト記号表（勤務時間帯）'!$C$6:$U$35,19,FALSE))</f>
        <v/>
      </c>
      <c r="AT117" s="258" t="str">
        <f>IF(AT115="","",VLOOKUP(AT115,'シフト記号表（勤務時間帯）'!$C$6:$U$35,19,FALSE))</f>
        <v/>
      </c>
      <c r="AU117" s="256" t="str">
        <f>IF(AU115="","",VLOOKUP(AU115,'シフト記号表（勤務時間帯）'!$C$6:$U$35,19,FALSE))</f>
        <v/>
      </c>
      <c r="AV117" s="257" t="str">
        <f>IF(AV115="","",VLOOKUP(AV115,'シフト記号表（勤務時間帯）'!$C$6:$U$35,19,FALSE))</f>
        <v/>
      </c>
      <c r="AW117" s="257" t="str">
        <f>IF(AW115="","",VLOOKUP(AW115,'シフト記号表（勤務時間帯）'!$C$6:$U$35,19,FALSE))</f>
        <v/>
      </c>
      <c r="AX117" s="723" t="str">
        <f>IF($BB$3="４週",SUM(S117:AT117),IF($BB$3="暦月",SUM(S117:AW117),""))</f>
        <v/>
      </c>
      <c r="AY117" s="724"/>
      <c r="AZ117" s="725" t="str">
        <f>IF($BB$3="４週",AX117/4,IF($BB$3="暦月",'勤務表（参考様式１_100名まで）'!AX117/('勤務表（参考様式１_100名まで）'!$BB$8/7),""))</f>
        <v/>
      </c>
      <c r="BA117" s="726"/>
      <c r="BB117" s="710"/>
      <c r="BC117" s="711"/>
      <c r="BD117" s="711"/>
      <c r="BE117" s="711"/>
      <c r="BF117" s="712"/>
    </row>
    <row r="118" spans="2:58" ht="20.25" customHeight="1" x14ac:dyDescent="0.15">
      <c r="B118" s="727">
        <f>B115+1</f>
        <v>33</v>
      </c>
      <c r="C118" s="728"/>
      <c r="D118" s="729"/>
      <c r="E118" s="730"/>
      <c r="F118" s="259"/>
      <c r="G118" s="737"/>
      <c r="H118" s="740"/>
      <c r="I118" s="741"/>
      <c r="J118" s="741"/>
      <c r="K118" s="742"/>
      <c r="L118" s="744"/>
      <c r="M118" s="705"/>
      <c r="N118" s="705"/>
      <c r="O118" s="706"/>
      <c r="P118" s="747" t="s">
        <v>248</v>
      </c>
      <c r="Q118" s="748"/>
      <c r="R118" s="749"/>
      <c r="S118" s="248"/>
      <c r="T118" s="249"/>
      <c r="U118" s="249"/>
      <c r="V118" s="249"/>
      <c r="W118" s="249"/>
      <c r="X118" s="249"/>
      <c r="Y118" s="250"/>
      <c r="Z118" s="248"/>
      <c r="AA118" s="249"/>
      <c r="AB118" s="249"/>
      <c r="AC118" s="249"/>
      <c r="AD118" s="249"/>
      <c r="AE118" s="249"/>
      <c r="AF118" s="250"/>
      <c r="AG118" s="248"/>
      <c r="AH118" s="249"/>
      <c r="AI118" s="249"/>
      <c r="AJ118" s="249"/>
      <c r="AK118" s="249"/>
      <c r="AL118" s="249"/>
      <c r="AM118" s="250"/>
      <c r="AN118" s="248"/>
      <c r="AO118" s="249"/>
      <c r="AP118" s="249"/>
      <c r="AQ118" s="249"/>
      <c r="AR118" s="249"/>
      <c r="AS118" s="249"/>
      <c r="AT118" s="250"/>
      <c r="AU118" s="248"/>
      <c r="AV118" s="249"/>
      <c r="AW118" s="249"/>
      <c r="AX118" s="700"/>
      <c r="AY118" s="701"/>
      <c r="AZ118" s="702"/>
      <c r="BA118" s="703"/>
      <c r="BB118" s="704"/>
      <c r="BC118" s="705"/>
      <c r="BD118" s="705"/>
      <c r="BE118" s="705"/>
      <c r="BF118" s="706"/>
    </row>
    <row r="119" spans="2:58" ht="20.25" customHeight="1" x14ac:dyDescent="0.15">
      <c r="B119" s="727"/>
      <c r="C119" s="731"/>
      <c r="D119" s="732"/>
      <c r="E119" s="733"/>
      <c r="F119" s="251"/>
      <c r="G119" s="738"/>
      <c r="H119" s="743"/>
      <c r="I119" s="741"/>
      <c r="J119" s="741"/>
      <c r="K119" s="742"/>
      <c r="L119" s="745"/>
      <c r="M119" s="708"/>
      <c r="N119" s="708"/>
      <c r="O119" s="709"/>
      <c r="P119" s="713" t="s">
        <v>249</v>
      </c>
      <c r="Q119" s="714"/>
      <c r="R119" s="715"/>
      <c r="S119" s="252" t="str">
        <f>IF(S118="","",VLOOKUP(S118,'シフト記号表（勤務時間帯）'!$C$6:$K$35,9,FALSE))</f>
        <v/>
      </c>
      <c r="T119" s="253" t="str">
        <f>IF(T118="","",VLOOKUP(T118,'シフト記号表（勤務時間帯）'!$C$6:$K$35,9,FALSE))</f>
        <v/>
      </c>
      <c r="U119" s="253" t="str">
        <f>IF(U118="","",VLOOKUP(U118,'シフト記号表（勤務時間帯）'!$C$6:$K$35,9,FALSE))</f>
        <v/>
      </c>
      <c r="V119" s="253" t="str">
        <f>IF(V118="","",VLOOKUP(V118,'シフト記号表（勤務時間帯）'!$C$6:$K$35,9,FALSE))</f>
        <v/>
      </c>
      <c r="W119" s="253" t="str">
        <f>IF(W118="","",VLOOKUP(W118,'シフト記号表（勤務時間帯）'!$C$6:$K$35,9,FALSE))</f>
        <v/>
      </c>
      <c r="X119" s="253" t="str">
        <f>IF(X118="","",VLOOKUP(X118,'シフト記号表（勤務時間帯）'!$C$6:$K$35,9,FALSE))</f>
        <v/>
      </c>
      <c r="Y119" s="254" t="str">
        <f>IF(Y118="","",VLOOKUP(Y118,'シフト記号表（勤務時間帯）'!$C$6:$K$35,9,FALSE))</f>
        <v/>
      </c>
      <c r="Z119" s="252" t="str">
        <f>IF(Z118="","",VLOOKUP(Z118,'シフト記号表（勤務時間帯）'!$C$6:$K$35,9,FALSE))</f>
        <v/>
      </c>
      <c r="AA119" s="253" t="str">
        <f>IF(AA118="","",VLOOKUP(AA118,'シフト記号表（勤務時間帯）'!$C$6:$K$35,9,FALSE))</f>
        <v/>
      </c>
      <c r="AB119" s="253" t="str">
        <f>IF(AB118="","",VLOOKUP(AB118,'シフト記号表（勤務時間帯）'!$C$6:$K$35,9,FALSE))</f>
        <v/>
      </c>
      <c r="AC119" s="253" t="str">
        <f>IF(AC118="","",VLOOKUP(AC118,'シフト記号表（勤務時間帯）'!$C$6:$K$35,9,FALSE))</f>
        <v/>
      </c>
      <c r="AD119" s="253" t="str">
        <f>IF(AD118="","",VLOOKUP(AD118,'シフト記号表（勤務時間帯）'!$C$6:$K$35,9,FALSE))</f>
        <v/>
      </c>
      <c r="AE119" s="253" t="str">
        <f>IF(AE118="","",VLOOKUP(AE118,'シフト記号表（勤務時間帯）'!$C$6:$K$35,9,FALSE))</f>
        <v/>
      </c>
      <c r="AF119" s="254" t="str">
        <f>IF(AF118="","",VLOOKUP(AF118,'シフト記号表（勤務時間帯）'!$C$6:$K$35,9,FALSE))</f>
        <v/>
      </c>
      <c r="AG119" s="252" t="str">
        <f>IF(AG118="","",VLOOKUP(AG118,'シフト記号表（勤務時間帯）'!$C$6:$K$35,9,FALSE))</f>
        <v/>
      </c>
      <c r="AH119" s="253" t="str">
        <f>IF(AH118="","",VLOOKUP(AH118,'シフト記号表（勤務時間帯）'!$C$6:$K$35,9,FALSE))</f>
        <v/>
      </c>
      <c r="AI119" s="253" t="str">
        <f>IF(AI118="","",VLOOKUP(AI118,'シフト記号表（勤務時間帯）'!$C$6:$K$35,9,FALSE))</f>
        <v/>
      </c>
      <c r="AJ119" s="253" t="str">
        <f>IF(AJ118="","",VLOOKUP(AJ118,'シフト記号表（勤務時間帯）'!$C$6:$K$35,9,FALSE))</f>
        <v/>
      </c>
      <c r="AK119" s="253" t="str">
        <f>IF(AK118="","",VLOOKUP(AK118,'シフト記号表（勤務時間帯）'!$C$6:$K$35,9,FALSE))</f>
        <v/>
      </c>
      <c r="AL119" s="253" t="str">
        <f>IF(AL118="","",VLOOKUP(AL118,'シフト記号表（勤務時間帯）'!$C$6:$K$35,9,FALSE))</f>
        <v/>
      </c>
      <c r="AM119" s="254" t="str">
        <f>IF(AM118="","",VLOOKUP(AM118,'シフト記号表（勤務時間帯）'!$C$6:$K$35,9,FALSE))</f>
        <v/>
      </c>
      <c r="AN119" s="252" t="str">
        <f>IF(AN118="","",VLOOKUP(AN118,'シフト記号表（勤務時間帯）'!$C$6:$K$35,9,FALSE))</f>
        <v/>
      </c>
      <c r="AO119" s="253" t="str">
        <f>IF(AO118="","",VLOOKUP(AO118,'シフト記号表（勤務時間帯）'!$C$6:$K$35,9,FALSE))</f>
        <v/>
      </c>
      <c r="AP119" s="253" t="str">
        <f>IF(AP118="","",VLOOKUP(AP118,'シフト記号表（勤務時間帯）'!$C$6:$K$35,9,FALSE))</f>
        <v/>
      </c>
      <c r="AQ119" s="253" t="str">
        <f>IF(AQ118="","",VLOOKUP(AQ118,'シフト記号表（勤務時間帯）'!$C$6:$K$35,9,FALSE))</f>
        <v/>
      </c>
      <c r="AR119" s="253" t="str">
        <f>IF(AR118="","",VLOOKUP(AR118,'シフト記号表（勤務時間帯）'!$C$6:$K$35,9,FALSE))</f>
        <v/>
      </c>
      <c r="AS119" s="253" t="str">
        <f>IF(AS118="","",VLOOKUP(AS118,'シフト記号表（勤務時間帯）'!$C$6:$K$35,9,FALSE))</f>
        <v/>
      </c>
      <c r="AT119" s="254" t="str">
        <f>IF(AT118="","",VLOOKUP(AT118,'シフト記号表（勤務時間帯）'!$C$6:$K$35,9,FALSE))</f>
        <v/>
      </c>
      <c r="AU119" s="252" t="str">
        <f>IF(AU118="","",VLOOKUP(AU118,'シフト記号表（勤務時間帯）'!$C$6:$K$35,9,FALSE))</f>
        <v/>
      </c>
      <c r="AV119" s="253" t="str">
        <f>IF(AV118="","",VLOOKUP(AV118,'シフト記号表（勤務時間帯）'!$C$6:$K$35,9,FALSE))</f>
        <v/>
      </c>
      <c r="AW119" s="253" t="str">
        <f>IF(AW118="","",VLOOKUP(AW118,'シフト記号表（勤務時間帯）'!$C$6:$K$35,9,FALSE))</f>
        <v/>
      </c>
      <c r="AX119" s="716" t="str">
        <f>IF($BB$3="４週",SUM(S119:AT119),IF($BB$3="暦月",SUM(S119:AW119),""))</f>
        <v/>
      </c>
      <c r="AY119" s="717"/>
      <c r="AZ119" s="718" t="str">
        <f>IF($BB$3="４週",AX119/4,IF($BB$3="暦月",'勤務表（参考様式１_100名まで）'!AX119/('勤務表（参考様式１_100名まで）'!$BB$8/7),""))</f>
        <v/>
      </c>
      <c r="BA119" s="719"/>
      <c r="BB119" s="707"/>
      <c r="BC119" s="708"/>
      <c r="BD119" s="708"/>
      <c r="BE119" s="708"/>
      <c r="BF119" s="709"/>
    </row>
    <row r="120" spans="2:58" ht="20.25" customHeight="1" x14ac:dyDescent="0.15">
      <c r="B120" s="727"/>
      <c r="C120" s="734"/>
      <c r="D120" s="735"/>
      <c r="E120" s="736"/>
      <c r="F120" s="260">
        <f>C118</f>
        <v>0</v>
      </c>
      <c r="G120" s="739"/>
      <c r="H120" s="743"/>
      <c r="I120" s="741"/>
      <c r="J120" s="741"/>
      <c r="K120" s="742"/>
      <c r="L120" s="746"/>
      <c r="M120" s="711"/>
      <c r="N120" s="711"/>
      <c r="O120" s="712"/>
      <c r="P120" s="720" t="s">
        <v>250</v>
      </c>
      <c r="Q120" s="721"/>
      <c r="R120" s="722"/>
      <c r="S120" s="256" t="str">
        <f>IF(S118="","",VLOOKUP(S118,'シフト記号表（勤務時間帯）'!$C$6:$U$35,19,FALSE))</f>
        <v/>
      </c>
      <c r="T120" s="257" t="str">
        <f>IF(T118="","",VLOOKUP(T118,'シフト記号表（勤務時間帯）'!$C$6:$U$35,19,FALSE))</f>
        <v/>
      </c>
      <c r="U120" s="257" t="str">
        <f>IF(U118="","",VLOOKUP(U118,'シフト記号表（勤務時間帯）'!$C$6:$U$35,19,FALSE))</f>
        <v/>
      </c>
      <c r="V120" s="257" t="str">
        <f>IF(V118="","",VLOOKUP(V118,'シフト記号表（勤務時間帯）'!$C$6:$U$35,19,FALSE))</f>
        <v/>
      </c>
      <c r="W120" s="257" t="str">
        <f>IF(W118="","",VLOOKUP(W118,'シフト記号表（勤務時間帯）'!$C$6:$U$35,19,FALSE))</f>
        <v/>
      </c>
      <c r="X120" s="257" t="str">
        <f>IF(X118="","",VLOOKUP(X118,'シフト記号表（勤務時間帯）'!$C$6:$U$35,19,FALSE))</f>
        <v/>
      </c>
      <c r="Y120" s="258" t="str">
        <f>IF(Y118="","",VLOOKUP(Y118,'シフト記号表（勤務時間帯）'!$C$6:$U$35,19,FALSE))</f>
        <v/>
      </c>
      <c r="Z120" s="256" t="str">
        <f>IF(Z118="","",VLOOKUP(Z118,'シフト記号表（勤務時間帯）'!$C$6:$U$35,19,FALSE))</f>
        <v/>
      </c>
      <c r="AA120" s="257" t="str">
        <f>IF(AA118="","",VLOOKUP(AA118,'シフト記号表（勤務時間帯）'!$C$6:$U$35,19,FALSE))</f>
        <v/>
      </c>
      <c r="AB120" s="257" t="str">
        <f>IF(AB118="","",VLOOKUP(AB118,'シフト記号表（勤務時間帯）'!$C$6:$U$35,19,FALSE))</f>
        <v/>
      </c>
      <c r="AC120" s="257" t="str">
        <f>IF(AC118="","",VLOOKUP(AC118,'シフト記号表（勤務時間帯）'!$C$6:$U$35,19,FALSE))</f>
        <v/>
      </c>
      <c r="AD120" s="257" t="str">
        <f>IF(AD118="","",VLOOKUP(AD118,'シフト記号表（勤務時間帯）'!$C$6:$U$35,19,FALSE))</f>
        <v/>
      </c>
      <c r="AE120" s="257" t="str">
        <f>IF(AE118="","",VLOOKUP(AE118,'シフト記号表（勤務時間帯）'!$C$6:$U$35,19,FALSE))</f>
        <v/>
      </c>
      <c r="AF120" s="258" t="str">
        <f>IF(AF118="","",VLOOKUP(AF118,'シフト記号表（勤務時間帯）'!$C$6:$U$35,19,FALSE))</f>
        <v/>
      </c>
      <c r="AG120" s="256" t="str">
        <f>IF(AG118="","",VLOOKUP(AG118,'シフト記号表（勤務時間帯）'!$C$6:$U$35,19,FALSE))</f>
        <v/>
      </c>
      <c r="AH120" s="257" t="str">
        <f>IF(AH118="","",VLOOKUP(AH118,'シフト記号表（勤務時間帯）'!$C$6:$U$35,19,FALSE))</f>
        <v/>
      </c>
      <c r="AI120" s="257" t="str">
        <f>IF(AI118="","",VLOOKUP(AI118,'シフト記号表（勤務時間帯）'!$C$6:$U$35,19,FALSE))</f>
        <v/>
      </c>
      <c r="AJ120" s="257" t="str">
        <f>IF(AJ118="","",VLOOKUP(AJ118,'シフト記号表（勤務時間帯）'!$C$6:$U$35,19,FALSE))</f>
        <v/>
      </c>
      <c r="AK120" s="257" t="str">
        <f>IF(AK118="","",VLOOKUP(AK118,'シフト記号表（勤務時間帯）'!$C$6:$U$35,19,FALSE))</f>
        <v/>
      </c>
      <c r="AL120" s="257" t="str">
        <f>IF(AL118="","",VLOOKUP(AL118,'シフト記号表（勤務時間帯）'!$C$6:$U$35,19,FALSE))</f>
        <v/>
      </c>
      <c r="AM120" s="258" t="str">
        <f>IF(AM118="","",VLOOKUP(AM118,'シフト記号表（勤務時間帯）'!$C$6:$U$35,19,FALSE))</f>
        <v/>
      </c>
      <c r="AN120" s="256" t="str">
        <f>IF(AN118="","",VLOOKUP(AN118,'シフト記号表（勤務時間帯）'!$C$6:$U$35,19,FALSE))</f>
        <v/>
      </c>
      <c r="AO120" s="257" t="str">
        <f>IF(AO118="","",VLOOKUP(AO118,'シフト記号表（勤務時間帯）'!$C$6:$U$35,19,FALSE))</f>
        <v/>
      </c>
      <c r="AP120" s="257" t="str">
        <f>IF(AP118="","",VLOOKUP(AP118,'シフト記号表（勤務時間帯）'!$C$6:$U$35,19,FALSE))</f>
        <v/>
      </c>
      <c r="AQ120" s="257" t="str">
        <f>IF(AQ118="","",VLOOKUP(AQ118,'シフト記号表（勤務時間帯）'!$C$6:$U$35,19,FALSE))</f>
        <v/>
      </c>
      <c r="AR120" s="257" t="str">
        <f>IF(AR118="","",VLOOKUP(AR118,'シフト記号表（勤務時間帯）'!$C$6:$U$35,19,FALSE))</f>
        <v/>
      </c>
      <c r="AS120" s="257" t="str">
        <f>IF(AS118="","",VLOOKUP(AS118,'シフト記号表（勤務時間帯）'!$C$6:$U$35,19,FALSE))</f>
        <v/>
      </c>
      <c r="AT120" s="258" t="str">
        <f>IF(AT118="","",VLOOKUP(AT118,'シフト記号表（勤務時間帯）'!$C$6:$U$35,19,FALSE))</f>
        <v/>
      </c>
      <c r="AU120" s="256" t="str">
        <f>IF(AU118="","",VLOOKUP(AU118,'シフト記号表（勤務時間帯）'!$C$6:$U$35,19,FALSE))</f>
        <v/>
      </c>
      <c r="AV120" s="257" t="str">
        <f>IF(AV118="","",VLOOKUP(AV118,'シフト記号表（勤務時間帯）'!$C$6:$U$35,19,FALSE))</f>
        <v/>
      </c>
      <c r="AW120" s="257" t="str">
        <f>IF(AW118="","",VLOOKUP(AW118,'シフト記号表（勤務時間帯）'!$C$6:$U$35,19,FALSE))</f>
        <v/>
      </c>
      <c r="AX120" s="723" t="str">
        <f>IF($BB$3="４週",SUM(S120:AT120),IF($BB$3="暦月",SUM(S120:AW120),""))</f>
        <v/>
      </c>
      <c r="AY120" s="724"/>
      <c r="AZ120" s="725" t="str">
        <f>IF($BB$3="４週",AX120/4,IF($BB$3="暦月",'勤務表（参考様式１_100名まで）'!AX120/('勤務表（参考様式１_100名まで）'!$BB$8/7),""))</f>
        <v/>
      </c>
      <c r="BA120" s="726"/>
      <c r="BB120" s="710"/>
      <c r="BC120" s="711"/>
      <c r="BD120" s="711"/>
      <c r="BE120" s="711"/>
      <c r="BF120" s="712"/>
    </row>
    <row r="121" spans="2:58" ht="20.25" customHeight="1" x14ac:dyDescent="0.15">
      <c r="B121" s="727">
        <f>B118+1</f>
        <v>34</v>
      </c>
      <c r="C121" s="728"/>
      <c r="D121" s="729"/>
      <c r="E121" s="730"/>
      <c r="F121" s="259"/>
      <c r="G121" s="737"/>
      <c r="H121" s="740"/>
      <c r="I121" s="741"/>
      <c r="J121" s="741"/>
      <c r="K121" s="742"/>
      <c r="L121" s="744"/>
      <c r="M121" s="705"/>
      <c r="N121" s="705"/>
      <c r="O121" s="706"/>
      <c r="P121" s="747" t="s">
        <v>248</v>
      </c>
      <c r="Q121" s="748"/>
      <c r="R121" s="749"/>
      <c r="S121" s="248"/>
      <c r="T121" s="249"/>
      <c r="U121" s="249"/>
      <c r="V121" s="249"/>
      <c r="W121" s="249"/>
      <c r="X121" s="249"/>
      <c r="Y121" s="250"/>
      <c r="Z121" s="248"/>
      <c r="AA121" s="249"/>
      <c r="AB121" s="249"/>
      <c r="AC121" s="249"/>
      <c r="AD121" s="249"/>
      <c r="AE121" s="249"/>
      <c r="AF121" s="250"/>
      <c r="AG121" s="248"/>
      <c r="AH121" s="249"/>
      <c r="AI121" s="249"/>
      <c r="AJ121" s="249"/>
      <c r="AK121" s="249"/>
      <c r="AL121" s="249"/>
      <c r="AM121" s="250"/>
      <c r="AN121" s="248"/>
      <c r="AO121" s="249"/>
      <c r="AP121" s="249"/>
      <c r="AQ121" s="249"/>
      <c r="AR121" s="249"/>
      <c r="AS121" s="249"/>
      <c r="AT121" s="250"/>
      <c r="AU121" s="248"/>
      <c r="AV121" s="249"/>
      <c r="AW121" s="249"/>
      <c r="AX121" s="700"/>
      <c r="AY121" s="701"/>
      <c r="AZ121" s="702"/>
      <c r="BA121" s="703"/>
      <c r="BB121" s="704"/>
      <c r="BC121" s="705"/>
      <c r="BD121" s="705"/>
      <c r="BE121" s="705"/>
      <c r="BF121" s="706"/>
    </row>
    <row r="122" spans="2:58" ht="20.25" customHeight="1" x14ac:dyDescent="0.15">
      <c r="B122" s="727"/>
      <c r="C122" s="731"/>
      <c r="D122" s="732"/>
      <c r="E122" s="733"/>
      <c r="F122" s="251"/>
      <c r="G122" s="738"/>
      <c r="H122" s="743"/>
      <c r="I122" s="741"/>
      <c r="J122" s="741"/>
      <c r="K122" s="742"/>
      <c r="L122" s="745"/>
      <c r="M122" s="708"/>
      <c r="N122" s="708"/>
      <c r="O122" s="709"/>
      <c r="P122" s="713" t="s">
        <v>249</v>
      </c>
      <c r="Q122" s="714"/>
      <c r="R122" s="715"/>
      <c r="S122" s="252" t="str">
        <f>IF(S121="","",VLOOKUP(S121,'シフト記号表（勤務時間帯）'!$C$6:$K$35,9,FALSE))</f>
        <v/>
      </c>
      <c r="T122" s="253" t="str">
        <f>IF(T121="","",VLOOKUP(T121,'シフト記号表（勤務時間帯）'!$C$6:$K$35,9,FALSE))</f>
        <v/>
      </c>
      <c r="U122" s="253" t="str">
        <f>IF(U121="","",VLOOKUP(U121,'シフト記号表（勤務時間帯）'!$C$6:$K$35,9,FALSE))</f>
        <v/>
      </c>
      <c r="V122" s="253" t="str">
        <f>IF(V121="","",VLOOKUP(V121,'シフト記号表（勤務時間帯）'!$C$6:$K$35,9,FALSE))</f>
        <v/>
      </c>
      <c r="W122" s="253" t="str">
        <f>IF(W121="","",VLOOKUP(W121,'シフト記号表（勤務時間帯）'!$C$6:$K$35,9,FALSE))</f>
        <v/>
      </c>
      <c r="X122" s="253" t="str">
        <f>IF(X121="","",VLOOKUP(X121,'シフト記号表（勤務時間帯）'!$C$6:$K$35,9,FALSE))</f>
        <v/>
      </c>
      <c r="Y122" s="254" t="str">
        <f>IF(Y121="","",VLOOKUP(Y121,'シフト記号表（勤務時間帯）'!$C$6:$K$35,9,FALSE))</f>
        <v/>
      </c>
      <c r="Z122" s="252" t="str">
        <f>IF(Z121="","",VLOOKUP(Z121,'シフト記号表（勤務時間帯）'!$C$6:$K$35,9,FALSE))</f>
        <v/>
      </c>
      <c r="AA122" s="253" t="str">
        <f>IF(AA121="","",VLOOKUP(AA121,'シフト記号表（勤務時間帯）'!$C$6:$K$35,9,FALSE))</f>
        <v/>
      </c>
      <c r="AB122" s="253" t="str">
        <f>IF(AB121="","",VLOOKUP(AB121,'シフト記号表（勤務時間帯）'!$C$6:$K$35,9,FALSE))</f>
        <v/>
      </c>
      <c r="AC122" s="253" t="str">
        <f>IF(AC121="","",VLOOKUP(AC121,'シフト記号表（勤務時間帯）'!$C$6:$K$35,9,FALSE))</f>
        <v/>
      </c>
      <c r="AD122" s="253" t="str">
        <f>IF(AD121="","",VLOOKUP(AD121,'シフト記号表（勤務時間帯）'!$C$6:$K$35,9,FALSE))</f>
        <v/>
      </c>
      <c r="AE122" s="253" t="str">
        <f>IF(AE121="","",VLOOKUP(AE121,'シフト記号表（勤務時間帯）'!$C$6:$K$35,9,FALSE))</f>
        <v/>
      </c>
      <c r="AF122" s="254" t="str">
        <f>IF(AF121="","",VLOOKUP(AF121,'シフト記号表（勤務時間帯）'!$C$6:$K$35,9,FALSE))</f>
        <v/>
      </c>
      <c r="AG122" s="252" t="str">
        <f>IF(AG121="","",VLOOKUP(AG121,'シフト記号表（勤務時間帯）'!$C$6:$K$35,9,FALSE))</f>
        <v/>
      </c>
      <c r="AH122" s="253" t="str">
        <f>IF(AH121="","",VLOOKUP(AH121,'シフト記号表（勤務時間帯）'!$C$6:$K$35,9,FALSE))</f>
        <v/>
      </c>
      <c r="AI122" s="253" t="str">
        <f>IF(AI121="","",VLOOKUP(AI121,'シフト記号表（勤務時間帯）'!$C$6:$K$35,9,FALSE))</f>
        <v/>
      </c>
      <c r="AJ122" s="253" t="str">
        <f>IF(AJ121="","",VLOOKUP(AJ121,'シフト記号表（勤務時間帯）'!$C$6:$K$35,9,FALSE))</f>
        <v/>
      </c>
      <c r="AK122" s="253" t="str">
        <f>IF(AK121="","",VLOOKUP(AK121,'シフト記号表（勤務時間帯）'!$C$6:$K$35,9,FALSE))</f>
        <v/>
      </c>
      <c r="AL122" s="253" t="str">
        <f>IF(AL121="","",VLOOKUP(AL121,'シフト記号表（勤務時間帯）'!$C$6:$K$35,9,FALSE))</f>
        <v/>
      </c>
      <c r="AM122" s="254" t="str">
        <f>IF(AM121="","",VLOOKUP(AM121,'シフト記号表（勤務時間帯）'!$C$6:$K$35,9,FALSE))</f>
        <v/>
      </c>
      <c r="AN122" s="252" t="str">
        <f>IF(AN121="","",VLOOKUP(AN121,'シフト記号表（勤務時間帯）'!$C$6:$K$35,9,FALSE))</f>
        <v/>
      </c>
      <c r="AO122" s="253" t="str">
        <f>IF(AO121="","",VLOOKUP(AO121,'シフト記号表（勤務時間帯）'!$C$6:$K$35,9,FALSE))</f>
        <v/>
      </c>
      <c r="AP122" s="253" t="str">
        <f>IF(AP121="","",VLOOKUP(AP121,'シフト記号表（勤務時間帯）'!$C$6:$K$35,9,FALSE))</f>
        <v/>
      </c>
      <c r="AQ122" s="253" t="str">
        <f>IF(AQ121="","",VLOOKUP(AQ121,'シフト記号表（勤務時間帯）'!$C$6:$K$35,9,FALSE))</f>
        <v/>
      </c>
      <c r="AR122" s="253" t="str">
        <f>IF(AR121="","",VLOOKUP(AR121,'シフト記号表（勤務時間帯）'!$C$6:$K$35,9,FALSE))</f>
        <v/>
      </c>
      <c r="AS122" s="253" t="str">
        <f>IF(AS121="","",VLOOKUP(AS121,'シフト記号表（勤務時間帯）'!$C$6:$K$35,9,FALSE))</f>
        <v/>
      </c>
      <c r="AT122" s="254" t="str">
        <f>IF(AT121="","",VLOOKUP(AT121,'シフト記号表（勤務時間帯）'!$C$6:$K$35,9,FALSE))</f>
        <v/>
      </c>
      <c r="AU122" s="252" t="str">
        <f>IF(AU121="","",VLOOKUP(AU121,'シフト記号表（勤務時間帯）'!$C$6:$K$35,9,FALSE))</f>
        <v/>
      </c>
      <c r="AV122" s="253" t="str">
        <f>IF(AV121="","",VLOOKUP(AV121,'シフト記号表（勤務時間帯）'!$C$6:$K$35,9,FALSE))</f>
        <v/>
      </c>
      <c r="AW122" s="253" t="str">
        <f>IF(AW121="","",VLOOKUP(AW121,'シフト記号表（勤務時間帯）'!$C$6:$K$35,9,FALSE))</f>
        <v/>
      </c>
      <c r="AX122" s="716" t="str">
        <f>IF($BB$3="４週",SUM(S122:AT122),IF($BB$3="暦月",SUM(S122:AW122),""))</f>
        <v/>
      </c>
      <c r="AY122" s="717"/>
      <c r="AZ122" s="718" t="str">
        <f>IF($BB$3="４週",AX122/4,IF($BB$3="暦月",'勤務表（参考様式１_100名まで）'!AX122/('勤務表（参考様式１_100名まで）'!$BB$8/7),""))</f>
        <v/>
      </c>
      <c r="BA122" s="719"/>
      <c r="BB122" s="707"/>
      <c r="BC122" s="708"/>
      <c r="BD122" s="708"/>
      <c r="BE122" s="708"/>
      <c r="BF122" s="709"/>
    </row>
    <row r="123" spans="2:58" ht="20.25" customHeight="1" x14ac:dyDescent="0.15">
      <c r="B123" s="727"/>
      <c r="C123" s="734"/>
      <c r="D123" s="735"/>
      <c r="E123" s="736"/>
      <c r="F123" s="260">
        <f>C121</f>
        <v>0</v>
      </c>
      <c r="G123" s="739"/>
      <c r="H123" s="743"/>
      <c r="I123" s="741"/>
      <c r="J123" s="741"/>
      <c r="K123" s="742"/>
      <c r="L123" s="746"/>
      <c r="M123" s="711"/>
      <c r="N123" s="711"/>
      <c r="O123" s="712"/>
      <c r="P123" s="720" t="s">
        <v>250</v>
      </c>
      <c r="Q123" s="721"/>
      <c r="R123" s="722"/>
      <c r="S123" s="256" t="str">
        <f>IF(S121="","",VLOOKUP(S121,'シフト記号表（勤務時間帯）'!$C$6:$U$35,19,FALSE))</f>
        <v/>
      </c>
      <c r="T123" s="257" t="str">
        <f>IF(T121="","",VLOOKUP(T121,'シフト記号表（勤務時間帯）'!$C$6:$U$35,19,FALSE))</f>
        <v/>
      </c>
      <c r="U123" s="257" t="str">
        <f>IF(U121="","",VLOOKUP(U121,'シフト記号表（勤務時間帯）'!$C$6:$U$35,19,FALSE))</f>
        <v/>
      </c>
      <c r="V123" s="257" t="str">
        <f>IF(V121="","",VLOOKUP(V121,'シフト記号表（勤務時間帯）'!$C$6:$U$35,19,FALSE))</f>
        <v/>
      </c>
      <c r="W123" s="257" t="str">
        <f>IF(W121="","",VLOOKUP(W121,'シフト記号表（勤務時間帯）'!$C$6:$U$35,19,FALSE))</f>
        <v/>
      </c>
      <c r="X123" s="257" t="str">
        <f>IF(X121="","",VLOOKUP(X121,'シフト記号表（勤務時間帯）'!$C$6:$U$35,19,FALSE))</f>
        <v/>
      </c>
      <c r="Y123" s="258" t="str">
        <f>IF(Y121="","",VLOOKUP(Y121,'シフト記号表（勤務時間帯）'!$C$6:$U$35,19,FALSE))</f>
        <v/>
      </c>
      <c r="Z123" s="256" t="str">
        <f>IF(Z121="","",VLOOKUP(Z121,'シフト記号表（勤務時間帯）'!$C$6:$U$35,19,FALSE))</f>
        <v/>
      </c>
      <c r="AA123" s="257" t="str">
        <f>IF(AA121="","",VLOOKUP(AA121,'シフト記号表（勤務時間帯）'!$C$6:$U$35,19,FALSE))</f>
        <v/>
      </c>
      <c r="AB123" s="257" t="str">
        <f>IF(AB121="","",VLOOKUP(AB121,'シフト記号表（勤務時間帯）'!$C$6:$U$35,19,FALSE))</f>
        <v/>
      </c>
      <c r="AC123" s="257" t="str">
        <f>IF(AC121="","",VLOOKUP(AC121,'シフト記号表（勤務時間帯）'!$C$6:$U$35,19,FALSE))</f>
        <v/>
      </c>
      <c r="AD123" s="257" t="str">
        <f>IF(AD121="","",VLOOKUP(AD121,'シフト記号表（勤務時間帯）'!$C$6:$U$35,19,FALSE))</f>
        <v/>
      </c>
      <c r="AE123" s="257" t="str">
        <f>IF(AE121="","",VLOOKUP(AE121,'シフト記号表（勤務時間帯）'!$C$6:$U$35,19,FALSE))</f>
        <v/>
      </c>
      <c r="AF123" s="258" t="str">
        <f>IF(AF121="","",VLOOKUP(AF121,'シフト記号表（勤務時間帯）'!$C$6:$U$35,19,FALSE))</f>
        <v/>
      </c>
      <c r="AG123" s="256" t="str">
        <f>IF(AG121="","",VLOOKUP(AG121,'シフト記号表（勤務時間帯）'!$C$6:$U$35,19,FALSE))</f>
        <v/>
      </c>
      <c r="AH123" s="257" t="str">
        <f>IF(AH121="","",VLOOKUP(AH121,'シフト記号表（勤務時間帯）'!$C$6:$U$35,19,FALSE))</f>
        <v/>
      </c>
      <c r="AI123" s="257" t="str">
        <f>IF(AI121="","",VLOOKUP(AI121,'シフト記号表（勤務時間帯）'!$C$6:$U$35,19,FALSE))</f>
        <v/>
      </c>
      <c r="AJ123" s="257" t="str">
        <f>IF(AJ121="","",VLOOKUP(AJ121,'シフト記号表（勤務時間帯）'!$C$6:$U$35,19,FALSE))</f>
        <v/>
      </c>
      <c r="AK123" s="257" t="str">
        <f>IF(AK121="","",VLOOKUP(AK121,'シフト記号表（勤務時間帯）'!$C$6:$U$35,19,FALSE))</f>
        <v/>
      </c>
      <c r="AL123" s="257" t="str">
        <f>IF(AL121="","",VLOOKUP(AL121,'シフト記号表（勤務時間帯）'!$C$6:$U$35,19,FALSE))</f>
        <v/>
      </c>
      <c r="AM123" s="258" t="str">
        <f>IF(AM121="","",VLOOKUP(AM121,'シフト記号表（勤務時間帯）'!$C$6:$U$35,19,FALSE))</f>
        <v/>
      </c>
      <c r="AN123" s="256" t="str">
        <f>IF(AN121="","",VLOOKUP(AN121,'シフト記号表（勤務時間帯）'!$C$6:$U$35,19,FALSE))</f>
        <v/>
      </c>
      <c r="AO123" s="257" t="str">
        <f>IF(AO121="","",VLOOKUP(AO121,'シフト記号表（勤務時間帯）'!$C$6:$U$35,19,FALSE))</f>
        <v/>
      </c>
      <c r="AP123" s="257" t="str">
        <f>IF(AP121="","",VLOOKUP(AP121,'シフト記号表（勤務時間帯）'!$C$6:$U$35,19,FALSE))</f>
        <v/>
      </c>
      <c r="AQ123" s="257" t="str">
        <f>IF(AQ121="","",VLOOKUP(AQ121,'シフト記号表（勤務時間帯）'!$C$6:$U$35,19,FALSE))</f>
        <v/>
      </c>
      <c r="AR123" s="257" t="str">
        <f>IF(AR121="","",VLOOKUP(AR121,'シフト記号表（勤務時間帯）'!$C$6:$U$35,19,FALSE))</f>
        <v/>
      </c>
      <c r="AS123" s="257" t="str">
        <f>IF(AS121="","",VLOOKUP(AS121,'シフト記号表（勤務時間帯）'!$C$6:$U$35,19,FALSE))</f>
        <v/>
      </c>
      <c r="AT123" s="258" t="str">
        <f>IF(AT121="","",VLOOKUP(AT121,'シフト記号表（勤務時間帯）'!$C$6:$U$35,19,FALSE))</f>
        <v/>
      </c>
      <c r="AU123" s="256" t="str">
        <f>IF(AU121="","",VLOOKUP(AU121,'シフト記号表（勤務時間帯）'!$C$6:$U$35,19,FALSE))</f>
        <v/>
      </c>
      <c r="AV123" s="257" t="str">
        <f>IF(AV121="","",VLOOKUP(AV121,'シフト記号表（勤務時間帯）'!$C$6:$U$35,19,FALSE))</f>
        <v/>
      </c>
      <c r="AW123" s="257" t="str">
        <f>IF(AW121="","",VLOOKUP(AW121,'シフト記号表（勤務時間帯）'!$C$6:$U$35,19,FALSE))</f>
        <v/>
      </c>
      <c r="AX123" s="723" t="str">
        <f>IF($BB$3="４週",SUM(S123:AT123),IF($BB$3="暦月",SUM(S123:AW123),""))</f>
        <v/>
      </c>
      <c r="AY123" s="724"/>
      <c r="AZ123" s="725" t="str">
        <f>IF($BB$3="４週",AX123/4,IF($BB$3="暦月",'勤務表（参考様式１_100名まで）'!AX123/('勤務表（参考様式１_100名まで）'!$BB$8/7),""))</f>
        <v/>
      </c>
      <c r="BA123" s="726"/>
      <c r="BB123" s="710"/>
      <c r="BC123" s="711"/>
      <c r="BD123" s="711"/>
      <c r="BE123" s="711"/>
      <c r="BF123" s="712"/>
    </row>
    <row r="124" spans="2:58" ht="20.25" customHeight="1" x14ac:dyDescent="0.15">
      <c r="B124" s="727">
        <f>B121+1</f>
        <v>35</v>
      </c>
      <c r="C124" s="728"/>
      <c r="D124" s="729"/>
      <c r="E124" s="730"/>
      <c r="F124" s="259"/>
      <c r="G124" s="737"/>
      <c r="H124" s="740"/>
      <c r="I124" s="741"/>
      <c r="J124" s="741"/>
      <c r="K124" s="742"/>
      <c r="L124" s="744"/>
      <c r="M124" s="705"/>
      <c r="N124" s="705"/>
      <c r="O124" s="706"/>
      <c r="P124" s="747" t="s">
        <v>248</v>
      </c>
      <c r="Q124" s="748"/>
      <c r="R124" s="749"/>
      <c r="S124" s="248"/>
      <c r="T124" s="249"/>
      <c r="U124" s="249"/>
      <c r="V124" s="249"/>
      <c r="W124" s="249"/>
      <c r="X124" s="249"/>
      <c r="Y124" s="250"/>
      <c r="Z124" s="248"/>
      <c r="AA124" s="249"/>
      <c r="AB124" s="249"/>
      <c r="AC124" s="249"/>
      <c r="AD124" s="249"/>
      <c r="AE124" s="249"/>
      <c r="AF124" s="250"/>
      <c r="AG124" s="248"/>
      <c r="AH124" s="249"/>
      <c r="AI124" s="249"/>
      <c r="AJ124" s="249"/>
      <c r="AK124" s="249"/>
      <c r="AL124" s="249"/>
      <c r="AM124" s="250"/>
      <c r="AN124" s="248"/>
      <c r="AO124" s="249"/>
      <c r="AP124" s="249"/>
      <c r="AQ124" s="249"/>
      <c r="AR124" s="249"/>
      <c r="AS124" s="249"/>
      <c r="AT124" s="250"/>
      <c r="AU124" s="248"/>
      <c r="AV124" s="249"/>
      <c r="AW124" s="249"/>
      <c r="AX124" s="700"/>
      <c r="AY124" s="701"/>
      <c r="AZ124" s="702"/>
      <c r="BA124" s="703"/>
      <c r="BB124" s="704"/>
      <c r="BC124" s="705"/>
      <c r="BD124" s="705"/>
      <c r="BE124" s="705"/>
      <c r="BF124" s="706"/>
    </row>
    <row r="125" spans="2:58" ht="20.25" customHeight="1" x14ac:dyDescent="0.15">
      <c r="B125" s="727"/>
      <c r="C125" s="731"/>
      <c r="D125" s="732"/>
      <c r="E125" s="733"/>
      <c r="F125" s="251"/>
      <c r="G125" s="738"/>
      <c r="H125" s="743"/>
      <c r="I125" s="741"/>
      <c r="J125" s="741"/>
      <c r="K125" s="742"/>
      <c r="L125" s="745"/>
      <c r="M125" s="708"/>
      <c r="N125" s="708"/>
      <c r="O125" s="709"/>
      <c r="P125" s="713" t="s">
        <v>249</v>
      </c>
      <c r="Q125" s="714"/>
      <c r="R125" s="715"/>
      <c r="S125" s="252" t="str">
        <f>IF(S124="","",VLOOKUP(S124,'シフト記号表（勤務時間帯）'!$C$6:$K$35,9,FALSE))</f>
        <v/>
      </c>
      <c r="T125" s="253" t="str">
        <f>IF(T124="","",VLOOKUP(T124,'シフト記号表（勤務時間帯）'!$C$6:$K$35,9,FALSE))</f>
        <v/>
      </c>
      <c r="U125" s="253" t="str">
        <f>IF(U124="","",VLOOKUP(U124,'シフト記号表（勤務時間帯）'!$C$6:$K$35,9,FALSE))</f>
        <v/>
      </c>
      <c r="V125" s="253" t="str">
        <f>IF(V124="","",VLOOKUP(V124,'シフト記号表（勤務時間帯）'!$C$6:$K$35,9,FALSE))</f>
        <v/>
      </c>
      <c r="W125" s="253" t="str">
        <f>IF(W124="","",VLOOKUP(W124,'シフト記号表（勤務時間帯）'!$C$6:$K$35,9,FALSE))</f>
        <v/>
      </c>
      <c r="X125" s="253" t="str">
        <f>IF(X124="","",VLOOKUP(X124,'シフト記号表（勤務時間帯）'!$C$6:$K$35,9,FALSE))</f>
        <v/>
      </c>
      <c r="Y125" s="254" t="str">
        <f>IF(Y124="","",VLOOKUP(Y124,'シフト記号表（勤務時間帯）'!$C$6:$K$35,9,FALSE))</f>
        <v/>
      </c>
      <c r="Z125" s="252" t="str">
        <f>IF(Z124="","",VLOOKUP(Z124,'シフト記号表（勤務時間帯）'!$C$6:$K$35,9,FALSE))</f>
        <v/>
      </c>
      <c r="AA125" s="253" t="str">
        <f>IF(AA124="","",VLOOKUP(AA124,'シフト記号表（勤務時間帯）'!$C$6:$K$35,9,FALSE))</f>
        <v/>
      </c>
      <c r="AB125" s="253" t="str">
        <f>IF(AB124="","",VLOOKUP(AB124,'シフト記号表（勤務時間帯）'!$C$6:$K$35,9,FALSE))</f>
        <v/>
      </c>
      <c r="AC125" s="253" t="str">
        <f>IF(AC124="","",VLOOKUP(AC124,'シフト記号表（勤務時間帯）'!$C$6:$K$35,9,FALSE))</f>
        <v/>
      </c>
      <c r="AD125" s="253" t="str">
        <f>IF(AD124="","",VLOOKUP(AD124,'シフト記号表（勤務時間帯）'!$C$6:$K$35,9,FALSE))</f>
        <v/>
      </c>
      <c r="AE125" s="253" t="str">
        <f>IF(AE124="","",VLOOKUP(AE124,'シフト記号表（勤務時間帯）'!$C$6:$K$35,9,FALSE))</f>
        <v/>
      </c>
      <c r="AF125" s="254" t="str">
        <f>IF(AF124="","",VLOOKUP(AF124,'シフト記号表（勤務時間帯）'!$C$6:$K$35,9,FALSE))</f>
        <v/>
      </c>
      <c r="AG125" s="252" t="str">
        <f>IF(AG124="","",VLOOKUP(AG124,'シフト記号表（勤務時間帯）'!$C$6:$K$35,9,FALSE))</f>
        <v/>
      </c>
      <c r="AH125" s="253" t="str">
        <f>IF(AH124="","",VLOOKUP(AH124,'シフト記号表（勤務時間帯）'!$C$6:$K$35,9,FALSE))</f>
        <v/>
      </c>
      <c r="AI125" s="253" t="str">
        <f>IF(AI124="","",VLOOKUP(AI124,'シフト記号表（勤務時間帯）'!$C$6:$K$35,9,FALSE))</f>
        <v/>
      </c>
      <c r="AJ125" s="253" t="str">
        <f>IF(AJ124="","",VLOOKUP(AJ124,'シフト記号表（勤務時間帯）'!$C$6:$K$35,9,FALSE))</f>
        <v/>
      </c>
      <c r="AK125" s="253" t="str">
        <f>IF(AK124="","",VLOOKUP(AK124,'シフト記号表（勤務時間帯）'!$C$6:$K$35,9,FALSE))</f>
        <v/>
      </c>
      <c r="AL125" s="253" t="str">
        <f>IF(AL124="","",VLOOKUP(AL124,'シフト記号表（勤務時間帯）'!$C$6:$K$35,9,FALSE))</f>
        <v/>
      </c>
      <c r="AM125" s="254" t="str">
        <f>IF(AM124="","",VLOOKUP(AM124,'シフト記号表（勤務時間帯）'!$C$6:$K$35,9,FALSE))</f>
        <v/>
      </c>
      <c r="AN125" s="252" t="str">
        <f>IF(AN124="","",VLOOKUP(AN124,'シフト記号表（勤務時間帯）'!$C$6:$K$35,9,FALSE))</f>
        <v/>
      </c>
      <c r="AO125" s="253" t="str">
        <f>IF(AO124="","",VLOOKUP(AO124,'シフト記号表（勤務時間帯）'!$C$6:$K$35,9,FALSE))</f>
        <v/>
      </c>
      <c r="AP125" s="253" t="str">
        <f>IF(AP124="","",VLOOKUP(AP124,'シフト記号表（勤務時間帯）'!$C$6:$K$35,9,FALSE))</f>
        <v/>
      </c>
      <c r="AQ125" s="253" t="str">
        <f>IF(AQ124="","",VLOOKUP(AQ124,'シフト記号表（勤務時間帯）'!$C$6:$K$35,9,FALSE))</f>
        <v/>
      </c>
      <c r="AR125" s="253" t="str">
        <f>IF(AR124="","",VLOOKUP(AR124,'シフト記号表（勤務時間帯）'!$C$6:$K$35,9,FALSE))</f>
        <v/>
      </c>
      <c r="AS125" s="253" t="str">
        <f>IF(AS124="","",VLOOKUP(AS124,'シフト記号表（勤務時間帯）'!$C$6:$K$35,9,FALSE))</f>
        <v/>
      </c>
      <c r="AT125" s="254" t="str">
        <f>IF(AT124="","",VLOOKUP(AT124,'シフト記号表（勤務時間帯）'!$C$6:$K$35,9,FALSE))</f>
        <v/>
      </c>
      <c r="AU125" s="252" t="str">
        <f>IF(AU124="","",VLOOKUP(AU124,'シフト記号表（勤務時間帯）'!$C$6:$K$35,9,FALSE))</f>
        <v/>
      </c>
      <c r="AV125" s="253" t="str">
        <f>IF(AV124="","",VLOOKUP(AV124,'シフト記号表（勤務時間帯）'!$C$6:$K$35,9,FALSE))</f>
        <v/>
      </c>
      <c r="AW125" s="253" t="str">
        <f>IF(AW124="","",VLOOKUP(AW124,'シフト記号表（勤務時間帯）'!$C$6:$K$35,9,FALSE))</f>
        <v/>
      </c>
      <c r="AX125" s="716" t="str">
        <f>IF($BB$3="４週",SUM(S125:AT125),IF($BB$3="暦月",SUM(S125:AW125),""))</f>
        <v/>
      </c>
      <c r="AY125" s="717"/>
      <c r="AZ125" s="718" t="str">
        <f>IF($BB$3="４週",AX125/4,IF($BB$3="暦月",'勤務表（参考様式１_100名まで）'!AX125/('勤務表（参考様式１_100名まで）'!$BB$8/7),""))</f>
        <v/>
      </c>
      <c r="BA125" s="719"/>
      <c r="BB125" s="707"/>
      <c r="BC125" s="708"/>
      <c r="BD125" s="708"/>
      <c r="BE125" s="708"/>
      <c r="BF125" s="709"/>
    </row>
    <row r="126" spans="2:58" ht="20.25" customHeight="1" x14ac:dyDescent="0.15">
      <c r="B126" s="727"/>
      <c r="C126" s="734"/>
      <c r="D126" s="735"/>
      <c r="E126" s="736"/>
      <c r="F126" s="260">
        <f>C124</f>
        <v>0</v>
      </c>
      <c r="G126" s="739"/>
      <c r="H126" s="743"/>
      <c r="I126" s="741"/>
      <c r="J126" s="741"/>
      <c r="K126" s="742"/>
      <c r="L126" s="746"/>
      <c r="M126" s="711"/>
      <c r="N126" s="711"/>
      <c r="O126" s="712"/>
      <c r="P126" s="720" t="s">
        <v>250</v>
      </c>
      <c r="Q126" s="721"/>
      <c r="R126" s="722"/>
      <c r="S126" s="256" t="str">
        <f>IF(S124="","",VLOOKUP(S124,'シフト記号表（勤務時間帯）'!$C$6:$U$35,19,FALSE))</f>
        <v/>
      </c>
      <c r="T126" s="257" t="str">
        <f>IF(T124="","",VLOOKUP(T124,'シフト記号表（勤務時間帯）'!$C$6:$U$35,19,FALSE))</f>
        <v/>
      </c>
      <c r="U126" s="257" t="str">
        <f>IF(U124="","",VLOOKUP(U124,'シフト記号表（勤務時間帯）'!$C$6:$U$35,19,FALSE))</f>
        <v/>
      </c>
      <c r="V126" s="257" t="str">
        <f>IF(V124="","",VLOOKUP(V124,'シフト記号表（勤務時間帯）'!$C$6:$U$35,19,FALSE))</f>
        <v/>
      </c>
      <c r="W126" s="257" t="str">
        <f>IF(W124="","",VLOOKUP(W124,'シフト記号表（勤務時間帯）'!$C$6:$U$35,19,FALSE))</f>
        <v/>
      </c>
      <c r="X126" s="257" t="str">
        <f>IF(X124="","",VLOOKUP(X124,'シフト記号表（勤務時間帯）'!$C$6:$U$35,19,FALSE))</f>
        <v/>
      </c>
      <c r="Y126" s="258" t="str">
        <f>IF(Y124="","",VLOOKUP(Y124,'シフト記号表（勤務時間帯）'!$C$6:$U$35,19,FALSE))</f>
        <v/>
      </c>
      <c r="Z126" s="256" t="str">
        <f>IF(Z124="","",VLOOKUP(Z124,'シフト記号表（勤務時間帯）'!$C$6:$U$35,19,FALSE))</f>
        <v/>
      </c>
      <c r="AA126" s="257" t="str">
        <f>IF(AA124="","",VLOOKUP(AA124,'シフト記号表（勤務時間帯）'!$C$6:$U$35,19,FALSE))</f>
        <v/>
      </c>
      <c r="AB126" s="257" t="str">
        <f>IF(AB124="","",VLOOKUP(AB124,'シフト記号表（勤務時間帯）'!$C$6:$U$35,19,FALSE))</f>
        <v/>
      </c>
      <c r="AC126" s="257" t="str">
        <f>IF(AC124="","",VLOOKUP(AC124,'シフト記号表（勤務時間帯）'!$C$6:$U$35,19,FALSE))</f>
        <v/>
      </c>
      <c r="AD126" s="257" t="str">
        <f>IF(AD124="","",VLOOKUP(AD124,'シフト記号表（勤務時間帯）'!$C$6:$U$35,19,FALSE))</f>
        <v/>
      </c>
      <c r="AE126" s="257" t="str">
        <f>IF(AE124="","",VLOOKUP(AE124,'シフト記号表（勤務時間帯）'!$C$6:$U$35,19,FALSE))</f>
        <v/>
      </c>
      <c r="AF126" s="258" t="str">
        <f>IF(AF124="","",VLOOKUP(AF124,'シフト記号表（勤務時間帯）'!$C$6:$U$35,19,FALSE))</f>
        <v/>
      </c>
      <c r="AG126" s="256" t="str">
        <f>IF(AG124="","",VLOOKUP(AG124,'シフト記号表（勤務時間帯）'!$C$6:$U$35,19,FALSE))</f>
        <v/>
      </c>
      <c r="AH126" s="257" t="str">
        <f>IF(AH124="","",VLOOKUP(AH124,'シフト記号表（勤務時間帯）'!$C$6:$U$35,19,FALSE))</f>
        <v/>
      </c>
      <c r="AI126" s="257" t="str">
        <f>IF(AI124="","",VLOOKUP(AI124,'シフト記号表（勤務時間帯）'!$C$6:$U$35,19,FALSE))</f>
        <v/>
      </c>
      <c r="AJ126" s="257" t="str">
        <f>IF(AJ124="","",VLOOKUP(AJ124,'シフト記号表（勤務時間帯）'!$C$6:$U$35,19,FALSE))</f>
        <v/>
      </c>
      <c r="AK126" s="257" t="str">
        <f>IF(AK124="","",VLOOKUP(AK124,'シフト記号表（勤務時間帯）'!$C$6:$U$35,19,FALSE))</f>
        <v/>
      </c>
      <c r="AL126" s="257" t="str">
        <f>IF(AL124="","",VLOOKUP(AL124,'シフト記号表（勤務時間帯）'!$C$6:$U$35,19,FALSE))</f>
        <v/>
      </c>
      <c r="AM126" s="258" t="str">
        <f>IF(AM124="","",VLOOKUP(AM124,'シフト記号表（勤務時間帯）'!$C$6:$U$35,19,FALSE))</f>
        <v/>
      </c>
      <c r="AN126" s="256" t="str">
        <f>IF(AN124="","",VLOOKUP(AN124,'シフト記号表（勤務時間帯）'!$C$6:$U$35,19,FALSE))</f>
        <v/>
      </c>
      <c r="AO126" s="257" t="str">
        <f>IF(AO124="","",VLOOKUP(AO124,'シフト記号表（勤務時間帯）'!$C$6:$U$35,19,FALSE))</f>
        <v/>
      </c>
      <c r="AP126" s="257" t="str">
        <f>IF(AP124="","",VLOOKUP(AP124,'シフト記号表（勤務時間帯）'!$C$6:$U$35,19,FALSE))</f>
        <v/>
      </c>
      <c r="AQ126" s="257" t="str">
        <f>IF(AQ124="","",VLOOKUP(AQ124,'シフト記号表（勤務時間帯）'!$C$6:$U$35,19,FALSE))</f>
        <v/>
      </c>
      <c r="AR126" s="257" t="str">
        <f>IF(AR124="","",VLOOKUP(AR124,'シフト記号表（勤務時間帯）'!$C$6:$U$35,19,FALSE))</f>
        <v/>
      </c>
      <c r="AS126" s="257" t="str">
        <f>IF(AS124="","",VLOOKUP(AS124,'シフト記号表（勤務時間帯）'!$C$6:$U$35,19,FALSE))</f>
        <v/>
      </c>
      <c r="AT126" s="258" t="str">
        <f>IF(AT124="","",VLOOKUP(AT124,'シフト記号表（勤務時間帯）'!$C$6:$U$35,19,FALSE))</f>
        <v/>
      </c>
      <c r="AU126" s="256" t="str">
        <f>IF(AU124="","",VLOOKUP(AU124,'シフト記号表（勤務時間帯）'!$C$6:$U$35,19,FALSE))</f>
        <v/>
      </c>
      <c r="AV126" s="257" t="str">
        <f>IF(AV124="","",VLOOKUP(AV124,'シフト記号表（勤務時間帯）'!$C$6:$U$35,19,FALSE))</f>
        <v/>
      </c>
      <c r="AW126" s="257" t="str">
        <f>IF(AW124="","",VLOOKUP(AW124,'シフト記号表（勤務時間帯）'!$C$6:$U$35,19,FALSE))</f>
        <v/>
      </c>
      <c r="AX126" s="723" t="str">
        <f>IF($BB$3="４週",SUM(S126:AT126),IF($BB$3="暦月",SUM(S126:AW126),""))</f>
        <v/>
      </c>
      <c r="AY126" s="724"/>
      <c r="AZ126" s="725" t="str">
        <f>IF($BB$3="４週",AX126/4,IF($BB$3="暦月",'勤務表（参考様式１_100名まで）'!AX126/('勤務表（参考様式１_100名まで）'!$BB$8/7),""))</f>
        <v/>
      </c>
      <c r="BA126" s="726"/>
      <c r="BB126" s="710"/>
      <c r="BC126" s="711"/>
      <c r="BD126" s="711"/>
      <c r="BE126" s="711"/>
      <c r="BF126" s="712"/>
    </row>
    <row r="127" spans="2:58" ht="20.25" customHeight="1" x14ac:dyDescent="0.15">
      <c r="B127" s="727">
        <f>B124+1</f>
        <v>36</v>
      </c>
      <c r="C127" s="728"/>
      <c r="D127" s="729"/>
      <c r="E127" s="730"/>
      <c r="F127" s="259"/>
      <c r="G127" s="737"/>
      <c r="H127" s="740"/>
      <c r="I127" s="741"/>
      <c r="J127" s="741"/>
      <c r="K127" s="742"/>
      <c r="L127" s="744"/>
      <c r="M127" s="705"/>
      <c r="N127" s="705"/>
      <c r="O127" s="706"/>
      <c r="P127" s="747" t="s">
        <v>248</v>
      </c>
      <c r="Q127" s="748"/>
      <c r="R127" s="749"/>
      <c r="S127" s="248"/>
      <c r="T127" s="249"/>
      <c r="U127" s="249"/>
      <c r="V127" s="249"/>
      <c r="W127" s="249"/>
      <c r="X127" s="249"/>
      <c r="Y127" s="250"/>
      <c r="Z127" s="248"/>
      <c r="AA127" s="249"/>
      <c r="AB127" s="249"/>
      <c r="AC127" s="249"/>
      <c r="AD127" s="249"/>
      <c r="AE127" s="249"/>
      <c r="AF127" s="250"/>
      <c r="AG127" s="248"/>
      <c r="AH127" s="249"/>
      <c r="AI127" s="249"/>
      <c r="AJ127" s="249"/>
      <c r="AK127" s="249"/>
      <c r="AL127" s="249"/>
      <c r="AM127" s="250"/>
      <c r="AN127" s="248"/>
      <c r="AO127" s="249"/>
      <c r="AP127" s="249"/>
      <c r="AQ127" s="249"/>
      <c r="AR127" s="249"/>
      <c r="AS127" s="249"/>
      <c r="AT127" s="250"/>
      <c r="AU127" s="248"/>
      <c r="AV127" s="249"/>
      <c r="AW127" s="249"/>
      <c r="AX127" s="700"/>
      <c r="AY127" s="701"/>
      <c r="AZ127" s="702"/>
      <c r="BA127" s="703"/>
      <c r="BB127" s="704"/>
      <c r="BC127" s="705"/>
      <c r="BD127" s="705"/>
      <c r="BE127" s="705"/>
      <c r="BF127" s="706"/>
    </row>
    <row r="128" spans="2:58" ht="20.25" customHeight="1" x14ac:dyDescent="0.15">
      <c r="B128" s="727"/>
      <c r="C128" s="731"/>
      <c r="D128" s="732"/>
      <c r="E128" s="733"/>
      <c r="F128" s="251"/>
      <c r="G128" s="738"/>
      <c r="H128" s="743"/>
      <c r="I128" s="741"/>
      <c r="J128" s="741"/>
      <c r="K128" s="742"/>
      <c r="L128" s="745"/>
      <c r="M128" s="708"/>
      <c r="N128" s="708"/>
      <c r="O128" s="709"/>
      <c r="P128" s="713" t="s">
        <v>249</v>
      </c>
      <c r="Q128" s="714"/>
      <c r="R128" s="715"/>
      <c r="S128" s="252" t="str">
        <f>IF(S127="","",VLOOKUP(S127,'シフト記号表（勤務時間帯）'!$C$6:$K$35,9,FALSE))</f>
        <v/>
      </c>
      <c r="T128" s="253" t="str">
        <f>IF(T127="","",VLOOKUP(T127,'シフト記号表（勤務時間帯）'!$C$6:$K$35,9,FALSE))</f>
        <v/>
      </c>
      <c r="U128" s="253" t="str">
        <f>IF(U127="","",VLOOKUP(U127,'シフト記号表（勤務時間帯）'!$C$6:$K$35,9,FALSE))</f>
        <v/>
      </c>
      <c r="V128" s="253" t="str">
        <f>IF(V127="","",VLOOKUP(V127,'シフト記号表（勤務時間帯）'!$C$6:$K$35,9,FALSE))</f>
        <v/>
      </c>
      <c r="W128" s="253" t="str">
        <f>IF(W127="","",VLOOKUP(W127,'シフト記号表（勤務時間帯）'!$C$6:$K$35,9,FALSE))</f>
        <v/>
      </c>
      <c r="X128" s="253" t="str">
        <f>IF(X127="","",VLOOKUP(X127,'シフト記号表（勤務時間帯）'!$C$6:$K$35,9,FALSE))</f>
        <v/>
      </c>
      <c r="Y128" s="254" t="str">
        <f>IF(Y127="","",VLOOKUP(Y127,'シフト記号表（勤務時間帯）'!$C$6:$K$35,9,FALSE))</f>
        <v/>
      </c>
      <c r="Z128" s="252" t="str">
        <f>IF(Z127="","",VLOOKUP(Z127,'シフト記号表（勤務時間帯）'!$C$6:$K$35,9,FALSE))</f>
        <v/>
      </c>
      <c r="AA128" s="253" t="str">
        <f>IF(AA127="","",VLOOKUP(AA127,'シフト記号表（勤務時間帯）'!$C$6:$K$35,9,FALSE))</f>
        <v/>
      </c>
      <c r="AB128" s="253" t="str">
        <f>IF(AB127="","",VLOOKUP(AB127,'シフト記号表（勤務時間帯）'!$C$6:$K$35,9,FALSE))</f>
        <v/>
      </c>
      <c r="AC128" s="253" t="str">
        <f>IF(AC127="","",VLOOKUP(AC127,'シフト記号表（勤務時間帯）'!$C$6:$K$35,9,FALSE))</f>
        <v/>
      </c>
      <c r="AD128" s="253" t="str">
        <f>IF(AD127="","",VLOOKUP(AD127,'シフト記号表（勤務時間帯）'!$C$6:$K$35,9,FALSE))</f>
        <v/>
      </c>
      <c r="AE128" s="253" t="str">
        <f>IF(AE127="","",VLOOKUP(AE127,'シフト記号表（勤務時間帯）'!$C$6:$K$35,9,FALSE))</f>
        <v/>
      </c>
      <c r="AF128" s="254" t="str">
        <f>IF(AF127="","",VLOOKUP(AF127,'シフト記号表（勤務時間帯）'!$C$6:$K$35,9,FALSE))</f>
        <v/>
      </c>
      <c r="AG128" s="252" t="str">
        <f>IF(AG127="","",VLOOKUP(AG127,'シフト記号表（勤務時間帯）'!$C$6:$K$35,9,FALSE))</f>
        <v/>
      </c>
      <c r="AH128" s="253" t="str">
        <f>IF(AH127="","",VLOOKUP(AH127,'シフト記号表（勤務時間帯）'!$C$6:$K$35,9,FALSE))</f>
        <v/>
      </c>
      <c r="AI128" s="253" t="str">
        <f>IF(AI127="","",VLOOKUP(AI127,'シフト記号表（勤務時間帯）'!$C$6:$K$35,9,FALSE))</f>
        <v/>
      </c>
      <c r="AJ128" s="253" t="str">
        <f>IF(AJ127="","",VLOOKUP(AJ127,'シフト記号表（勤務時間帯）'!$C$6:$K$35,9,FALSE))</f>
        <v/>
      </c>
      <c r="AK128" s="253" t="str">
        <f>IF(AK127="","",VLOOKUP(AK127,'シフト記号表（勤務時間帯）'!$C$6:$K$35,9,FALSE))</f>
        <v/>
      </c>
      <c r="AL128" s="253" t="str">
        <f>IF(AL127="","",VLOOKUP(AL127,'シフト記号表（勤務時間帯）'!$C$6:$K$35,9,FALSE))</f>
        <v/>
      </c>
      <c r="AM128" s="254" t="str">
        <f>IF(AM127="","",VLOOKUP(AM127,'シフト記号表（勤務時間帯）'!$C$6:$K$35,9,FALSE))</f>
        <v/>
      </c>
      <c r="AN128" s="252" t="str">
        <f>IF(AN127="","",VLOOKUP(AN127,'シフト記号表（勤務時間帯）'!$C$6:$K$35,9,FALSE))</f>
        <v/>
      </c>
      <c r="AO128" s="253" t="str">
        <f>IF(AO127="","",VLOOKUP(AO127,'シフト記号表（勤務時間帯）'!$C$6:$K$35,9,FALSE))</f>
        <v/>
      </c>
      <c r="AP128" s="253" t="str">
        <f>IF(AP127="","",VLOOKUP(AP127,'シフト記号表（勤務時間帯）'!$C$6:$K$35,9,FALSE))</f>
        <v/>
      </c>
      <c r="AQ128" s="253" t="str">
        <f>IF(AQ127="","",VLOOKUP(AQ127,'シフト記号表（勤務時間帯）'!$C$6:$K$35,9,FALSE))</f>
        <v/>
      </c>
      <c r="AR128" s="253" t="str">
        <f>IF(AR127="","",VLOOKUP(AR127,'シフト記号表（勤務時間帯）'!$C$6:$K$35,9,FALSE))</f>
        <v/>
      </c>
      <c r="AS128" s="253" t="str">
        <f>IF(AS127="","",VLOOKUP(AS127,'シフト記号表（勤務時間帯）'!$C$6:$K$35,9,FALSE))</f>
        <v/>
      </c>
      <c r="AT128" s="254" t="str">
        <f>IF(AT127="","",VLOOKUP(AT127,'シフト記号表（勤務時間帯）'!$C$6:$K$35,9,FALSE))</f>
        <v/>
      </c>
      <c r="AU128" s="252" t="str">
        <f>IF(AU127="","",VLOOKUP(AU127,'シフト記号表（勤務時間帯）'!$C$6:$K$35,9,FALSE))</f>
        <v/>
      </c>
      <c r="AV128" s="253" t="str">
        <f>IF(AV127="","",VLOOKUP(AV127,'シフト記号表（勤務時間帯）'!$C$6:$K$35,9,FALSE))</f>
        <v/>
      </c>
      <c r="AW128" s="253" t="str">
        <f>IF(AW127="","",VLOOKUP(AW127,'シフト記号表（勤務時間帯）'!$C$6:$K$35,9,FALSE))</f>
        <v/>
      </c>
      <c r="AX128" s="716" t="str">
        <f>IF($BB$3="４週",SUM(S128:AT128),IF($BB$3="暦月",SUM(S128:AW128),""))</f>
        <v/>
      </c>
      <c r="AY128" s="717"/>
      <c r="AZ128" s="718" t="str">
        <f>IF($BB$3="４週",AX128/4,IF($BB$3="暦月",'勤務表（参考様式１_100名まで）'!AX128/('勤務表（参考様式１_100名まで）'!$BB$8/7),""))</f>
        <v/>
      </c>
      <c r="BA128" s="719"/>
      <c r="BB128" s="707"/>
      <c r="BC128" s="708"/>
      <c r="BD128" s="708"/>
      <c r="BE128" s="708"/>
      <c r="BF128" s="709"/>
    </row>
    <row r="129" spans="2:58" ht="20.25" customHeight="1" x14ac:dyDescent="0.15">
      <c r="B129" s="727"/>
      <c r="C129" s="734"/>
      <c r="D129" s="735"/>
      <c r="E129" s="736"/>
      <c r="F129" s="260">
        <f>C127</f>
        <v>0</v>
      </c>
      <c r="G129" s="739"/>
      <c r="H129" s="743"/>
      <c r="I129" s="741"/>
      <c r="J129" s="741"/>
      <c r="K129" s="742"/>
      <c r="L129" s="746"/>
      <c r="M129" s="711"/>
      <c r="N129" s="711"/>
      <c r="O129" s="712"/>
      <c r="P129" s="720" t="s">
        <v>250</v>
      </c>
      <c r="Q129" s="721"/>
      <c r="R129" s="722"/>
      <c r="S129" s="256" t="str">
        <f>IF(S127="","",VLOOKUP(S127,'シフト記号表（勤務時間帯）'!$C$6:$U$35,19,FALSE))</f>
        <v/>
      </c>
      <c r="T129" s="257" t="str">
        <f>IF(T127="","",VLOOKUP(T127,'シフト記号表（勤務時間帯）'!$C$6:$U$35,19,FALSE))</f>
        <v/>
      </c>
      <c r="U129" s="257" t="str">
        <f>IF(U127="","",VLOOKUP(U127,'シフト記号表（勤務時間帯）'!$C$6:$U$35,19,FALSE))</f>
        <v/>
      </c>
      <c r="V129" s="257" t="str">
        <f>IF(V127="","",VLOOKUP(V127,'シフト記号表（勤務時間帯）'!$C$6:$U$35,19,FALSE))</f>
        <v/>
      </c>
      <c r="W129" s="257" t="str">
        <f>IF(W127="","",VLOOKUP(W127,'シフト記号表（勤務時間帯）'!$C$6:$U$35,19,FALSE))</f>
        <v/>
      </c>
      <c r="X129" s="257" t="str">
        <f>IF(X127="","",VLOOKUP(X127,'シフト記号表（勤務時間帯）'!$C$6:$U$35,19,FALSE))</f>
        <v/>
      </c>
      <c r="Y129" s="258" t="str">
        <f>IF(Y127="","",VLOOKUP(Y127,'シフト記号表（勤務時間帯）'!$C$6:$U$35,19,FALSE))</f>
        <v/>
      </c>
      <c r="Z129" s="256" t="str">
        <f>IF(Z127="","",VLOOKUP(Z127,'シフト記号表（勤務時間帯）'!$C$6:$U$35,19,FALSE))</f>
        <v/>
      </c>
      <c r="AA129" s="257" t="str">
        <f>IF(AA127="","",VLOOKUP(AA127,'シフト記号表（勤務時間帯）'!$C$6:$U$35,19,FALSE))</f>
        <v/>
      </c>
      <c r="AB129" s="257" t="str">
        <f>IF(AB127="","",VLOOKUP(AB127,'シフト記号表（勤務時間帯）'!$C$6:$U$35,19,FALSE))</f>
        <v/>
      </c>
      <c r="AC129" s="257" t="str">
        <f>IF(AC127="","",VLOOKUP(AC127,'シフト記号表（勤務時間帯）'!$C$6:$U$35,19,FALSE))</f>
        <v/>
      </c>
      <c r="AD129" s="257" t="str">
        <f>IF(AD127="","",VLOOKUP(AD127,'シフト記号表（勤務時間帯）'!$C$6:$U$35,19,FALSE))</f>
        <v/>
      </c>
      <c r="AE129" s="257" t="str">
        <f>IF(AE127="","",VLOOKUP(AE127,'シフト記号表（勤務時間帯）'!$C$6:$U$35,19,FALSE))</f>
        <v/>
      </c>
      <c r="AF129" s="258" t="str">
        <f>IF(AF127="","",VLOOKUP(AF127,'シフト記号表（勤務時間帯）'!$C$6:$U$35,19,FALSE))</f>
        <v/>
      </c>
      <c r="AG129" s="256" t="str">
        <f>IF(AG127="","",VLOOKUP(AG127,'シフト記号表（勤務時間帯）'!$C$6:$U$35,19,FALSE))</f>
        <v/>
      </c>
      <c r="AH129" s="257" t="str">
        <f>IF(AH127="","",VLOOKUP(AH127,'シフト記号表（勤務時間帯）'!$C$6:$U$35,19,FALSE))</f>
        <v/>
      </c>
      <c r="AI129" s="257" t="str">
        <f>IF(AI127="","",VLOOKUP(AI127,'シフト記号表（勤務時間帯）'!$C$6:$U$35,19,FALSE))</f>
        <v/>
      </c>
      <c r="AJ129" s="257" t="str">
        <f>IF(AJ127="","",VLOOKUP(AJ127,'シフト記号表（勤務時間帯）'!$C$6:$U$35,19,FALSE))</f>
        <v/>
      </c>
      <c r="AK129" s="257" t="str">
        <f>IF(AK127="","",VLOOKUP(AK127,'シフト記号表（勤務時間帯）'!$C$6:$U$35,19,FALSE))</f>
        <v/>
      </c>
      <c r="AL129" s="257" t="str">
        <f>IF(AL127="","",VLOOKUP(AL127,'シフト記号表（勤務時間帯）'!$C$6:$U$35,19,FALSE))</f>
        <v/>
      </c>
      <c r="AM129" s="258" t="str">
        <f>IF(AM127="","",VLOOKUP(AM127,'シフト記号表（勤務時間帯）'!$C$6:$U$35,19,FALSE))</f>
        <v/>
      </c>
      <c r="AN129" s="256" t="str">
        <f>IF(AN127="","",VLOOKUP(AN127,'シフト記号表（勤務時間帯）'!$C$6:$U$35,19,FALSE))</f>
        <v/>
      </c>
      <c r="AO129" s="257" t="str">
        <f>IF(AO127="","",VLOOKUP(AO127,'シフト記号表（勤務時間帯）'!$C$6:$U$35,19,FALSE))</f>
        <v/>
      </c>
      <c r="AP129" s="257" t="str">
        <f>IF(AP127="","",VLOOKUP(AP127,'シフト記号表（勤務時間帯）'!$C$6:$U$35,19,FALSE))</f>
        <v/>
      </c>
      <c r="AQ129" s="257" t="str">
        <f>IF(AQ127="","",VLOOKUP(AQ127,'シフト記号表（勤務時間帯）'!$C$6:$U$35,19,FALSE))</f>
        <v/>
      </c>
      <c r="AR129" s="257" t="str">
        <f>IF(AR127="","",VLOOKUP(AR127,'シフト記号表（勤務時間帯）'!$C$6:$U$35,19,FALSE))</f>
        <v/>
      </c>
      <c r="AS129" s="257" t="str">
        <f>IF(AS127="","",VLOOKUP(AS127,'シフト記号表（勤務時間帯）'!$C$6:$U$35,19,FALSE))</f>
        <v/>
      </c>
      <c r="AT129" s="258" t="str">
        <f>IF(AT127="","",VLOOKUP(AT127,'シフト記号表（勤務時間帯）'!$C$6:$U$35,19,FALSE))</f>
        <v/>
      </c>
      <c r="AU129" s="256" t="str">
        <f>IF(AU127="","",VLOOKUP(AU127,'シフト記号表（勤務時間帯）'!$C$6:$U$35,19,FALSE))</f>
        <v/>
      </c>
      <c r="AV129" s="257" t="str">
        <f>IF(AV127="","",VLOOKUP(AV127,'シフト記号表（勤務時間帯）'!$C$6:$U$35,19,FALSE))</f>
        <v/>
      </c>
      <c r="AW129" s="257" t="str">
        <f>IF(AW127="","",VLOOKUP(AW127,'シフト記号表（勤務時間帯）'!$C$6:$U$35,19,FALSE))</f>
        <v/>
      </c>
      <c r="AX129" s="723" t="str">
        <f>IF($BB$3="４週",SUM(S129:AT129),IF($BB$3="暦月",SUM(S129:AW129),""))</f>
        <v/>
      </c>
      <c r="AY129" s="724"/>
      <c r="AZ129" s="725" t="str">
        <f>IF($BB$3="４週",AX129/4,IF($BB$3="暦月",'勤務表（参考様式１_100名まで）'!AX129/('勤務表（参考様式１_100名まで）'!$BB$8/7),""))</f>
        <v/>
      </c>
      <c r="BA129" s="726"/>
      <c r="BB129" s="710"/>
      <c r="BC129" s="711"/>
      <c r="BD129" s="711"/>
      <c r="BE129" s="711"/>
      <c r="BF129" s="712"/>
    </row>
    <row r="130" spans="2:58" ht="20.25" customHeight="1" x14ac:dyDescent="0.15">
      <c r="B130" s="727">
        <f>B127+1</f>
        <v>37</v>
      </c>
      <c r="C130" s="728"/>
      <c r="D130" s="729"/>
      <c r="E130" s="730"/>
      <c r="F130" s="259"/>
      <c r="G130" s="737"/>
      <c r="H130" s="740"/>
      <c r="I130" s="741"/>
      <c r="J130" s="741"/>
      <c r="K130" s="742"/>
      <c r="L130" s="744"/>
      <c r="M130" s="705"/>
      <c r="N130" s="705"/>
      <c r="O130" s="706"/>
      <c r="P130" s="747" t="s">
        <v>248</v>
      </c>
      <c r="Q130" s="748"/>
      <c r="R130" s="749"/>
      <c r="S130" s="248"/>
      <c r="T130" s="249"/>
      <c r="U130" s="249"/>
      <c r="V130" s="249"/>
      <c r="W130" s="249"/>
      <c r="X130" s="249"/>
      <c r="Y130" s="250"/>
      <c r="Z130" s="248"/>
      <c r="AA130" s="249"/>
      <c r="AB130" s="249"/>
      <c r="AC130" s="249"/>
      <c r="AD130" s="249"/>
      <c r="AE130" s="249"/>
      <c r="AF130" s="250"/>
      <c r="AG130" s="248"/>
      <c r="AH130" s="249"/>
      <c r="AI130" s="249"/>
      <c r="AJ130" s="249"/>
      <c r="AK130" s="249"/>
      <c r="AL130" s="249"/>
      <c r="AM130" s="250"/>
      <c r="AN130" s="248"/>
      <c r="AO130" s="249"/>
      <c r="AP130" s="249"/>
      <c r="AQ130" s="249"/>
      <c r="AR130" s="249"/>
      <c r="AS130" s="249"/>
      <c r="AT130" s="250"/>
      <c r="AU130" s="248"/>
      <c r="AV130" s="249"/>
      <c r="AW130" s="249"/>
      <c r="AX130" s="700"/>
      <c r="AY130" s="701"/>
      <c r="AZ130" s="702"/>
      <c r="BA130" s="703"/>
      <c r="BB130" s="704"/>
      <c r="BC130" s="705"/>
      <c r="BD130" s="705"/>
      <c r="BE130" s="705"/>
      <c r="BF130" s="706"/>
    </row>
    <row r="131" spans="2:58" ht="20.25" customHeight="1" x14ac:dyDescent="0.15">
      <c r="B131" s="727"/>
      <c r="C131" s="731"/>
      <c r="D131" s="732"/>
      <c r="E131" s="733"/>
      <c r="F131" s="251"/>
      <c r="G131" s="738"/>
      <c r="H131" s="743"/>
      <c r="I131" s="741"/>
      <c r="J131" s="741"/>
      <c r="K131" s="742"/>
      <c r="L131" s="745"/>
      <c r="M131" s="708"/>
      <c r="N131" s="708"/>
      <c r="O131" s="709"/>
      <c r="P131" s="713" t="s">
        <v>249</v>
      </c>
      <c r="Q131" s="714"/>
      <c r="R131" s="715"/>
      <c r="S131" s="252" t="str">
        <f>IF(S130="","",VLOOKUP(S130,'シフト記号表（勤務時間帯）'!$C$6:$K$35,9,FALSE))</f>
        <v/>
      </c>
      <c r="T131" s="253" t="str">
        <f>IF(T130="","",VLOOKUP(T130,'シフト記号表（勤務時間帯）'!$C$6:$K$35,9,FALSE))</f>
        <v/>
      </c>
      <c r="U131" s="253" t="str">
        <f>IF(U130="","",VLOOKUP(U130,'シフト記号表（勤務時間帯）'!$C$6:$K$35,9,FALSE))</f>
        <v/>
      </c>
      <c r="V131" s="253" t="str">
        <f>IF(V130="","",VLOOKUP(V130,'シフト記号表（勤務時間帯）'!$C$6:$K$35,9,FALSE))</f>
        <v/>
      </c>
      <c r="W131" s="253" t="str">
        <f>IF(W130="","",VLOOKUP(W130,'シフト記号表（勤務時間帯）'!$C$6:$K$35,9,FALSE))</f>
        <v/>
      </c>
      <c r="X131" s="253" t="str">
        <f>IF(X130="","",VLOOKUP(X130,'シフト記号表（勤務時間帯）'!$C$6:$K$35,9,FALSE))</f>
        <v/>
      </c>
      <c r="Y131" s="254" t="str">
        <f>IF(Y130="","",VLOOKUP(Y130,'シフト記号表（勤務時間帯）'!$C$6:$K$35,9,FALSE))</f>
        <v/>
      </c>
      <c r="Z131" s="252" t="str">
        <f>IF(Z130="","",VLOOKUP(Z130,'シフト記号表（勤務時間帯）'!$C$6:$K$35,9,FALSE))</f>
        <v/>
      </c>
      <c r="AA131" s="253" t="str">
        <f>IF(AA130="","",VLOOKUP(AA130,'シフト記号表（勤務時間帯）'!$C$6:$K$35,9,FALSE))</f>
        <v/>
      </c>
      <c r="AB131" s="253" t="str">
        <f>IF(AB130="","",VLOOKUP(AB130,'シフト記号表（勤務時間帯）'!$C$6:$K$35,9,FALSE))</f>
        <v/>
      </c>
      <c r="AC131" s="253" t="str">
        <f>IF(AC130="","",VLOOKUP(AC130,'シフト記号表（勤務時間帯）'!$C$6:$K$35,9,FALSE))</f>
        <v/>
      </c>
      <c r="AD131" s="253" t="str">
        <f>IF(AD130="","",VLOOKUP(AD130,'シフト記号表（勤務時間帯）'!$C$6:$K$35,9,FALSE))</f>
        <v/>
      </c>
      <c r="AE131" s="253" t="str">
        <f>IF(AE130="","",VLOOKUP(AE130,'シフト記号表（勤務時間帯）'!$C$6:$K$35,9,FALSE))</f>
        <v/>
      </c>
      <c r="AF131" s="254" t="str">
        <f>IF(AF130="","",VLOOKUP(AF130,'シフト記号表（勤務時間帯）'!$C$6:$K$35,9,FALSE))</f>
        <v/>
      </c>
      <c r="AG131" s="252" t="str">
        <f>IF(AG130="","",VLOOKUP(AG130,'シフト記号表（勤務時間帯）'!$C$6:$K$35,9,FALSE))</f>
        <v/>
      </c>
      <c r="AH131" s="253" t="str">
        <f>IF(AH130="","",VLOOKUP(AH130,'シフト記号表（勤務時間帯）'!$C$6:$K$35,9,FALSE))</f>
        <v/>
      </c>
      <c r="AI131" s="253" t="str">
        <f>IF(AI130="","",VLOOKUP(AI130,'シフト記号表（勤務時間帯）'!$C$6:$K$35,9,FALSE))</f>
        <v/>
      </c>
      <c r="AJ131" s="253" t="str">
        <f>IF(AJ130="","",VLOOKUP(AJ130,'シフト記号表（勤務時間帯）'!$C$6:$K$35,9,FALSE))</f>
        <v/>
      </c>
      <c r="AK131" s="253" t="str">
        <f>IF(AK130="","",VLOOKUP(AK130,'シフト記号表（勤務時間帯）'!$C$6:$K$35,9,FALSE))</f>
        <v/>
      </c>
      <c r="AL131" s="253" t="str">
        <f>IF(AL130="","",VLOOKUP(AL130,'シフト記号表（勤務時間帯）'!$C$6:$K$35,9,FALSE))</f>
        <v/>
      </c>
      <c r="AM131" s="254" t="str">
        <f>IF(AM130="","",VLOOKUP(AM130,'シフト記号表（勤務時間帯）'!$C$6:$K$35,9,FALSE))</f>
        <v/>
      </c>
      <c r="AN131" s="252" t="str">
        <f>IF(AN130="","",VLOOKUP(AN130,'シフト記号表（勤務時間帯）'!$C$6:$K$35,9,FALSE))</f>
        <v/>
      </c>
      <c r="AO131" s="253" t="str">
        <f>IF(AO130="","",VLOOKUP(AO130,'シフト記号表（勤務時間帯）'!$C$6:$K$35,9,FALSE))</f>
        <v/>
      </c>
      <c r="AP131" s="253" t="str">
        <f>IF(AP130="","",VLOOKUP(AP130,'シフト記号表（勤務時間帯）'!$C$6:$K$35,9,FALSE))</f>
        <v/>
      </c>
      <c r="AQ131" s="253" t="str">
        <f>IF(AQ130="","",VLOOKUP(AQ130,'シフト記号表（勤務時間帯）'!$C$6:$K$35,9,FALSE))</f>
        <v/>
      </c>
      <c r="AR131" s="253" t="str">
        <f>IF(AR130="","",VLOOKUP(AR130,'シフト記号表（勤務時間帯）'!$C$6:$K$35,9,FALSE))</f>
        <v/>
      </c>
      <c r="AS131" s="253" t="str">
        <f>IF(AS130="","",VLOOKUP(AS130,'シフト記号表（勤務時間帯）'!$C$6:$K$35,9,FALSE))</f>
        <v/>
      </c>
      <c r="AT131" s="254" t="str">
        <f>IF(AT130="","",VLOOKUP(AT130,'シフト記号表（勤務時間帯）'!$C$6:$K$35,9,FALSE))</f>
        <v/>
      </c>
      <c r="AU131" s="252" t="str">
        <f>IF(AU130="","",VLOOKUP(AU130,'シフト記号表（勤務時間帯）'!$C$6:$K$35,9,FALSE))</f>
        <v/>
      </c>
      <c r="AV131" s="253" t="str">
        <f>IF(AV130="","",VLOOKUP(AV130,'シフト記号表（勤務時間帯）'!$C$6:$K$35,9,FALSE))</f>
        <v/>
      </c>
      <c r="AW131" s="253" t="str">
        <f>IF(AW130="","",VLOOKUP(AW130,'シフト記号表（勤務時間帯）'!$C$6:$K$35,9,FALSE))</f>
        <v/>
      </c>
      <c r="AX131" s="716" t="str">
        <f>IF($BB$3="４週",SUM(S131:AT131),IF($BB$3="暦月",SUM(S131:AW131),""))</f>
        <v/>
      </c>
      <c r="AY131" s="717"/>
      <c r="AZ131" s="718" t="str">
        <f>IF($BB$3="４週",AX131/4,IF($BB$3="暦月",'勤務表（参考様式１_100名まで）'!AX131/('勤務表（参考様式１_100名まで）'!$BB$8/7),""))</f>
        <v/>
      </c>
      <c r="BA131" s="719"/>
      <c r="BB131" s="707"/>
      <c r="BC131" s="708"/>
      <c r="BD131" s="708"/>
      <c r="BE131" s="708"/>
      <c r="BF131" s="709"/>
    </row>
    <row r="132" spans="2:58" ht="20.25" customHeight="1" x14ac:dyDescent="0.15">
      <c r="B132" s="727"/>
      <c r="C132" s="734"/>
      <c r="D132" s="735"/>
      <c r="E132" s="736"/>
      <c r="F132" s="260">
        <f>C130</f>
        <v>0</v>
      </c>
      <c r="G132" s="739"/>
      <c r="H132" s="743"/>
      <c r="I132" s="741"/>
      <c r="J132" s="741"/>
      <c r="K132" s="742"/>
      <c r="L132" s="746"/>
      <c r="M132" s="711"/>
      <c r="N132" s="711"/>
      <c r="O132" s="712"/>
      <c r="P132" s="720" t="s">
        <v>250</v>
      </c>
      <c r="Q132" s="721"/>
      <c r="R132" s="722"/>
      <c r="S132" s="256" t="str">
        <f>IF(S130="","",VLOOKUP(S130,'シフト記号表（勤務時間帯）'!$C$6:$U$35,19,FALSE))</f>
        <v/>
      </c>
      <c r="T132" s="257" t="str">
        <f>IF(T130="","",VLOOKUP(T130,'シフト記号表（勤務時間帯）'!$C$6:$U$35,19,FALSE))</f>
        <v/>
      </c>
      <c r="U132" s="257" t="str">
        <f>IF(U130="","",VLOOKUP(U130,'シフト記号表（勤務時間帯）'!$C$6:$U$35,19,FALSE))</f>
        <v/>
      </c>
      <c r="V132" s="257" t="str">
        <f>IF(V130="","",VLOOKUP(V130,'シフト記号表（勤務時間帯）'!$C$6:$U$35,19,FALSE))</f>
        <v/>
      </c>
      <c r="W132" s="257" t="str">
        <f>IF(W130="","",VLOOKUP(W130,'シフト記号表（勤務時間帯）'!$C$6:$U$35,19,FALSE))</f>
        <v/>
      </c>
      <c r="X132" s="257" t="str">
        <f>IF(X130="","",VLOOKUP(X130,'シフト記号表（勤務時間帯）'!$C$6:$U$35,19,FALSE))</f>
        <v/>
      </c>
      <c r="Y132" s="258" t="str">
        <f>IF(Y130="","",VLOOKUP(Y130,'シフト記号表（勤務時間帯）'!$C$6:$U$35,19,FALSE))</f>
        <v/>
      </c>
      <c r="Z132" s="256" t="str">
        <f>IF(Z130="","",VLOOKUP(Z130,'シフト記号表（勤務時間帯）'!$C$6:$U$35,19,FALSE))</f>
        <v/>
      </c>
      <c r="AA132" s="257" t="str">
        <f>IF(AA130="","",VLOOKUP(AA130,'シフト記号表（勤務時間帯）'!$C$6:$U$35,19,FALSE))</f>
        <v/>
      </c>
      <c r="AB132" s="257" t="str">
        <f>IF(AB130="","",VLOOKUP(AB130,'シフト記号表（勤務時間帯）'!$C$6:$U$35,19,FALSE))</f>
        <v/>
      </c>
      <c r="AC132" s="257" t="str">
        <f>IF(AC130="","",VLOOKUP(AC130,'シフト記号表（勤務時間帯）'!$C$6:$U$35,19,FALSE))</f>
        <v/>
      </c>
      <c r="AD132" s="257" t="str">
        <f>IF(AD130="","",VLOOKUP(AD130,'シフト記号表（勤務時間帯）'!$C$6:$U$35,19,FALSE))</f>
        <v/>
      </c>
      <c r="AE132" s="257" t="str">
        <f>IF(AE130="","",VLOOKUP(AE130,'シフト記号表（勤務時間帯）'!$C$6:$U$35,19,FALSE))</f>
        <v/>
      </c>
      <c r="AF132" s="258" t="str">
        <f>IF(AF130="","",VLOOKUP(AF130,'シフト記号表（勤務時間帯）'!$C$6:$U$35,19,FALSE))</f>
        <v/>
      </c>
      <c r="AG132" s="256" t="str">
        <f>IF(AG130="","",VLOOKUP(AG130,'シフト記号表（勤務時間帯）'!$C$6:$U$35,19,FALSE))</f>
        <v/>
      </c>
      <c r="AH132" s="257" t="str">
        <f>IF(AH130="","",VLOOKUP(AH130,'シフト記号表（勤務時間帯）'!$C$6:$U$35,19,FALSE))</f>
        <v/>
      </c>
      <c r="AI132" s="257" t="str">
        <f>IF(AI130="","",VLOOKUP(AI130,'シフト記号表（勤務時間帯）'!$C$6:$U$35,19,FALSE))</f>
        <v/>
      </c>
      <c r="AJ132" s="257" t="str">
        <f>IF(AJ130="","",VLOOKUP(AJ130,'シフト記号表（勤務時間帯）'!$C$6:$U$35,19,FALSE))</f>
        <v/>
      </c>
      <c r="AK132" s="257" t="str">
        <f>IF(AK130="","",VLOOKUP(AK130,'シフト記号表（勤務時間帯）'!$C$6:$U$35,19,FALSE))</f>
        <v/>
      </c>
      <c r="AL132" s="257" t="str">
        <f>IF(AL130="","",VLOOKUP(AL130,'シフト記号表（勤務時間帯）'!$C$6:$U$35,19,FALSE))</f>
        <v/>
      </c>
      <c r="AM132" s="258" t="str">
        <f>IF(AM130="","",VLOOKUP(AM130,'シフト記号表（勤務時間帯）'!$C$6:$U$35,19,FALSE))</f>
        <v/>
      </c>
      <c r="AN132" s="256" t="str">
        <f>IF(AN130="","",VLOOKUP(AN130,'シフト記号表（勤務時間帯）'!$C$6:$U$35,19,FALSE))</f>
        <v/>
      </c>
      <c r="AO132" s="257" t="str">
        <f>IF(AO130="","",VLOOKUP(AO130,'シフト記号表（勤務時間帯）'!$C$6:$U$35,19,FALSE))</f>
        <v/>
      </c>
      <c r="AP132" s="257" t="str">
        <f>IF(AP130="","",VLOOKUP(AP130,'シフト記号表（勤務時間帯）'!$C$6:$U$35,19,FALSE))</f>
        <v/>
      </c>
      <c r="AQ132" s="257" t="str">
        <f>IF(AQ130="","",VLOOKUP(AQ130,'シフト記号表（勤務時間帯）'!$C$6:$U$35,19,FALSE))</f>
        <v/>
      </c>
      <c r="AR132" s="257" t="str">
        <f>IF(AR130="","",VLOOKUP(AR130,'シフト記号表（勤務時間帯）'!$C$6:$U$35,19,FALSE))</f>
        <v/>
      </c>
      <c r="AS132" s="257" t="str">
        <f>IF(AS130="","",VLOOKUP(AS130,'シフト記号表（勤務時間帯）'!$C$6:$U$35,19,FALSE))</f>
        <v/>
      </c>
      <c r="AT132" s="258" t="str">
        <f>IF(AT130="","",VLOOKUP(AT130,'シフト記号表（勤務時間帯）'!$C$6:$U$35,19,FALSE))</f>
        <v/>
      </c>
      <c r="AU132" s="256" t="str">
        <f>IF(AU130="","",VLOOKUP(AU130,'シフト記号表（勤務時間帯）'!$C$6:$U$35,19,FALSE))</f>
        <v/>
      </c>
      <c r="AV132" s="257" t="str">
        <f>IF(AV130="","",VLOOKUP(AV130,'シフト記号表（勤務時間帯）'!$C$6:$U$35,19,FALSE))</f>
        <v/>
      </c>
      <c r="AW132" s="257" t="str">
        <f>IF(AW130="","",VLOOKUP(AW130,'シフト記号表（勤務時間帯）'!$C$6:$U$35,19,FALSE))</f>
        <v/>
      </c>
      <c r="AX132" s="723" t="str">
        <f>IF($BB$3="４週",SUM(S132:AT132),IF($BB$3="暦月",SUM(S132:AW132),""))</f>
        <v/>
      </c>
      <c r="AY132" s="724"/>
      <c r="AZ132" s="725" t="str">
        <f>IF($BB$3="４週",AX132/4,IF($BB$3="暦月",'勤務表（参考様式１_100名まで）'!AX132/('勤務表（参考様式１_100名まで）'!$BB$8/7),""))</f>
        <v/>
      </c>
      <c r="BA132" s="726"/>
      <c r="BB132" s="710"/>
      <c r="BC132" s="711"/>
      <c r="BD132" s="711"/>
      <c r="BE132" s="711"/>
      <c r="BF132" s="712"/>
    </row>
    <row r="133" spans="2:58" ht="20.25" customHeight="1" x14ac:dyDescent="0.15">
      <c r="B133" s="727">
        <f>B130+1</f>
        <v>38</v>
      </c>
      <c r="C133" s="728"/>
      <c r="D133" s="729"/>
      <c r="E133" s="730"/>
      <c r="F133" s="259"/>
      <c r="G133" s="737"/>
      <c r="H133" s="740"/>
      <c r="I133" s="741"/>
      <c r="J133" s="741"/>
      <c r="K133" s="742"/>
      <c r="L133" s="744"/>
      <c r="M133" s="705"/>
      <c r="N133" s="705"/>
      <c r="O133" s="706"/>
      <c r="P133" s="747" t="s">
        <v>248</v>
      </c>
      <c r="Q133" s="748"/>
      <c r="R133" s="749"/>
      <c r="S133" s="248"/>
      <c r="T133" s="249"/>
      <c r="U133" s="249"/>
      <c r="V133" s="249"/>
      <c r="W133" s="249"/>
      <c r="X133" s="249"/>
      <c r="Y133" s="250"/>
      <c r="Z133" s="248"/>
      <c r="AA133" s="249"/>
      <c r="AB133" s="249"/>
      <c r="AC133" s="249"/>
      <c r="AD133" s="249"/>
      <c r="AE133" s="249"/>
      <c r="AF133" s="250"/>
      <c r="AG133" s="248"/>
      <c r="AH133" s="249"/>
      <c r="AI133" s="249"/>
      <c r="AJ133" s="249"/>
      <c r="AK133" s="249"/>
      <c r="AL133" s="249"/>
      <c r="AM133" s="250"/>
      <c r="AN133" s="248"/>
      <c r="AO133" s="249"/>
      <c r="AP133" s="249"/>
      <c r="AQ133" s="249"/>
      <c r="AR133" s="249"/>
      <c r="AS133" s="249"/>
      <c r="AT133" s="250"/>
      <c r="AU133" s="248"/>
      <c r="AV133" s="249"/>
      <c r="AW133" s="249"/>
      <c r="AX133" s="700"/>
      <c r="AY133" s="701"/>
      <c r="AZ133" s="702"/>
      <c r="BA133" s="703"/>
      <c r="BB133" s="704"/>
      <c r="BC133" s="705"/>
      <c r="BD133" s="705"/>
      <c r="BE133" s="705"/>
      <c r="BF133" s="706"/>
    </row>
    <row r="134" spans="2:58" ht="20.25" customHeight="1" x14ac:dyDescent="0.15">
      <c r="B134" s="727"/>
      <c r="C134" s="731"/>
      <c r="D134" s="732"/>
      <c r="E134" s="733"/>
      <c r="F134" s="251"/>
      <c r="G134" s="738"/>
      <c r="H134" s="743"/>
      <c r="I134" s="741"/>
      <c r="J134" s="741"/>
      <c r="K134" s="742"/>
      <c r="L134" s="745"/>
      <c r="M134" s="708"/>
      <c r="N134" s="708"/>
      <c r="O134" s="709"/>
      <c r="P134" s="713" t="s">
        <v>249</v>
      </c>
      <c r="Q134" s="714"/>
      <c r="R134" s="715"/>
      <c r="S134" s="252" t="str">
        <f>IF(S133="","",VLOOKUP(S133,'シフト記号表（勤務時間帯）'!$C$6:$K$35,9,FALSE))</f>
        <v/>
      </c>
      <c r="T134" s="253" t="str">
        <f>IF(T133="","",VLOOKUP(T133,'シフト記号表（勤務時間帯）'!$C$6:$K$35,9,FALSE))</f>
        <v/>
      </c>
      <c r="U134" s="253" t="str">
        <f>IF(U133="","",VLOOKUP(U133,'シフト記号表（勤務時間帯）'!$C$6:$K$35,9,FALSE))</f>
        <v/>
      </c>
      <c r="V134" s="253" t="str">
        <f>IF(V133="","",VLOOKUP(V133,'シフト記号表（勤務時間帯）'!$C$6:$K$35,9,FALSE))</f>
        <v/>
      </c>
      <c r="W134" s="253" t="str">
        <f>IF(W133="","",VLOOKUP(W133,'シフト記号表（勤務時間帯）'!$C$6:$K$35,9,FALSE))</f>
        <v/>
      </c>
      <c r="X134" s="253" t="str">
        <f>IF(X133="","",VLOOKUP(X133,'シフト記号表（勤務時間帯）'!$C$6:$K$35,9,FALSE))</f>
        <v/>
      </c>
      <c r="Y134" s="254" t="str">
        <f>IF(Y133="","",VLOOKUP(Y133,'シフト記号表（勤務時間帯）'!$C$6:$K$35,9,FALSE))</f>
        <v/>
      </c>
      <c r="Z134" s="252" t="str">
        <f>IF(Z133="","",VLOOKUP(Z133,'シフト記号表（勤務時間帯）'!$C$6:$K$35,9,FALSE))</f>
        <v/>
      </c>
      <c r="AA134" s="253" t="str">
        <f>IF(AA133="","",VLOOKUP(AA133,'シフト記号表（勤務時間帯）'!$C$6:$K$35,9,FALSE))</f>
        <v/>
      </c>
      <c r="AB134" s="253" t="str">
        <f>IF(AB133="","",VLOOKUP(AB133,'シフト記号表（勤務時間帯）'!$C$6:$K$35,9,FALSE))</f>
        <v/>
      </c>
      <c r="AC134" s="253" t="str">
        <f>IF(AC133="","",VLOOKUP(AC133,'シフト記号表（勤務時間帯）'!$C$6:$K$35,9,FALSE))</f>
        <v/>
      </c>
      <c r="AD134" s="253" t="str">
        <f>IF(AD133="","",VLOOKUP(AD133,'シフト記号表（勤務時間帯）'!$C$6:$K$35,9,FALSE))</f>
        <v/>
      </c>
      <c r="AE134" s="253" t="str">
        <f>IF(AE133="","",VLOOKUP(AE133,'シフト記号表（勤務時間帯）'!$C$6:$K$35,9,FALSE))</f>
        <v/>
      </c>
      <c r="AF134" s="254" t="str">
        <f>IF(AF133="","",VLOOKUP(AF133,'シフト記号表（勤務時間帯）'!$C$6:$K$35,9,FALSE))</f>
        <v/>
      </c>
      <c r="AG134" s="252" t="str">
        <f>IF(AG133="","",VLOOKUP(AG133,'シフト記号表（勤務時間帯）'!$C$6:$K$35,9,FALSE))</f>
        <v/>
      </c>
      <c r="AH134" s="253" t="str">
        <f>IF(AH133="","",VLOOKUP(AH133,'シフト記号表（勤務時間帯）'!$C$6:$K$35,9,FALSE))</f>
        <v/>
      </c>
      <c r="AI134" s="253" t="str">
        <f>IF(AI133="","",VLOOKUP(AI133,'シフト記号表（勤務時間帯）'!$C$6:$K$35,9,FALSE))</f>
        <v/>
      </c>
      <c r="AJ134" s="253" t="str">
        <f>IF(AJ133="","",VLOOKUP(AJ133,'シフト記号表（勤務時間帯）'!$C$6:$K$35,9,FALSE))</f>
        <v/>
      </c>
      <c r="AK134" s="253" t="str">
        <f>IF(AK133="","",VLOOKUP(AK133,'シフト記号表（勤務時間帯）'!$C$6:$K$35,9,FALSE))</f>
        <v/>
      </c>
      <c r="AL134" s="253" t="str">
        <f>IF(AL133="","",VLOOKUP(AL133,'シフト記号表（勤務時間帯）'!$C$6:$K$35,9,FALSE))</f>
        <v/>
      </c>
      <c r="AM134" s="254" t="str">
        <f>IF(AM133="","",VLOOKUP(AM133,'シフト記号表（勤務時間帯）'!$C$6:$K$35,9,FALSE))</f>
        <v/>
      </c>
      <c r="AN134" s="252" t="str">
        <f>IF(AN133="","",VLOOKUP(AN133,'シフト記号表（勤務時間帯）'!$C$6:$K$35,9,FALSE))</f>
        <v/>
      </c>
      <c r="AO134" s="253" t="str">
        <f>IF(AO133="","",VLOOKUP(AO133,'シフト記号表（勤務時間帯）'!$C$6:$K$35,9,FALSE))</f>
        <v/>
      </c>
      <c r="AP134" s="253" t="str">
        <f>IF(AP133="","",VLOOKUP(AP133,'シフト記号表（勤務時間帯）'!$C$6:$K$35,9,FALSE))</f>
        <v/>
      </c>
      <c r="AQ134" s="253" t="str">
        <f>IF(AQ133="","",VLOOKUP(AQ133,'シフト記号表（勤務時間帯）'!$C$6:$K$35,9,FALSE))</f>
        <v/>
      </c>
      <c r="AR134" s="253" t="str">
        <f>IF(AR133="","",VLOOKUP(AR133,'シフト記号表（勤務時間帯）'!$C$6:$K$35,9,FALSE))</f>
        <v/>
      </c>
      <c r="AS134" s="253" t="str">
        <f>IF(AS133="","",VLOOKUP(AS133,'シフト記号表（勤務時間帯）'!$C$6:$K$35,9,FALSE))</f>
        <v/>
      </c>
      <c r="AT134" s="254" t="str">
        <f>IF(AT133="","",VLOOKUP(AT133,'シフト記号表（勤務時間帯）'!$C$6:$K$35,9,FALSE))</f>
        <v/>
      </c>
      <c r="AU134" s="252" t="str">
        <f>IF(AU133="","",VLOOKUP(AU133,'シフト記号表（勤務時間帯）'!$C$6:$K$35,9,FALSE))</f>
        <v/>
      </c>
      <c r="AV134" s="253" t="str">
        <f>IF(AV133="","",VLOOKUP(AV133,'シフト記号表（勤務時間帯）'!$C$6:$K$35,9,FALSE))</f>
        <v/>
      </c>
      <c r="AW134" s="253" t="str">
        <f>IF(AW133="","",VLOOKUP(AW133,'シフト記号表（勤務時間帯）'!$C$6:$K$35,9,FALSE))</f>
        <v/>
      </c>
      <c r="AX134" s="716" t="str">
        <f>IF($BB$3="４週",SUM(S134:AT134),IF($BB$3="暦月",SUM(S134:AW134),""))</f>
        <v/>
      </c>
      <c r="AY134" s="717"/>
      <c r="AZ134" s="718" t="str">
        <f>IF($BB$3="４週",AX134/4,IF($BB$3="暦月",'勤務表（参考様式１_100名まで）'!AX134/('勤務表（参考様式１_100名まで）'!$BB$8/7),""))</f>
        <v/>
      </c>
      <c r="BA134" s="719"/>
      <c r="BB134" s="707"/>
      <c r="BC134" s="708"/>
      <c r="BD134" s="708"/>
      <c r="BE134" s="708"/>
      <c r="BF134" s="709"/>
    </row>
    <row r="135" spans="2:58" ht="20.25" customHeight="1" x14ac:dyDescent="0.15">
      <c r="B135" s="727"/>
      <c r="C135" s="734"/>
      <c r="D135" s="735"/>
      <c r="E135" s="736"/>
      <c r="F135" s="260">
        <f>C133</f>
        <v>0</v>
      </c>
      <c r="G135" s="739"/>
      <c r="H135" s="743"/>
      <c r="I135" s="741"/>
      <c r="J135" s="741"/>
      <c r="K135" s="742"/>
      <c r="L135" s="746"/>
      <c r="M135" s="711"/>
      <c r="N135" s="711"/>
      <c r="O135" s="712"/>
      <c r="P135" s="720" t="s">
        <v>250</v>
      </c>
      <c r="Q135" s="721"/>
      <c r="R135" s="722"/>
      <c r="S135" s="256" t="str">
        <f>IF(S133="","",VLOOKUP(S133,'シフト記号表（勤務時間帯）'!$C$6:$U$35,19,FALSE))</f>
        <v/>
      </c>
      <c r="T135" s="257" t="str">
        <f>IF(T133="","",VLOOKUP(T133,'シフト記号表（勤務時間帯）'!$C$6:$U$35,19,FALSE))</f>
        <v/>
      </c>
      <c r="U135" s="257" t="str">
        <f>IF(U133="","",VLOOKUP(U133,'シフト記号表（勤務時間帯）'!$C$6:$U$35,19,FALSE))</f>
        <v/>
      </c>
      <c r="V135" s="257" t="str">
        <f>IF(V133="","",VLOOKUP(V133,'シフト記号表（勤務時間帯）'!$C$6:$U$35,19,FALSE))</f>
        <v/>
      </c>
      <c r="W135" s="257" t="str">
        <f>IF(W133="","",VLOOKUP(W133,'シフト記号表（勤務時間帯）'!$C$6:$U$35,19,FALSE))</f>
        <v/>
      </c>
      <c r="X135" s="257" t="str">
        <f>IF(X133="","",VLOOKUP(X133,'シフト記号表（勤務時間帯）'!$C$6:$U$35,19,FALSE))</f>
        <v/>
      </c>
      <c r="Y135" s="258" t="str">
        <f>IF(Y133="","",VLOOKUP(Y133,'シフト記号表（勤務時間帯）'!$C$6:$U$35,19,FALSE))</f>
        <v/>
      </c>
      <c r="Z135" s="256" t="str">
        <f>IF(Z133="","",VLOOKUP(Z133,'シフト記号表（勤務時間帯）'!$C$6:$U$35,19,FALSE))</f>
        <v/>
      </c>
      <c r="AA135" s="257" t="str">
        <f>IF(AA133="","",VLOOKUP(AA133,'シフト記号表（勤務時間帯）'!$C$6:$U$35,19,FALSE))</f>
        <v/>
      </c>
      <c r="AB135" s="257" t="str">
        <f>IF(AB133="","",VLOOKUP(AB133,'シフト記号表（勤務時間帯）'!$C$6:$U$35,19,FALSE))</f>
        <v/>
      </c>
      <c r="AC135" s="257" t="str">
        <f>IF(AC133="","",VLOOKUP(AC133,'シフト記号表（勤務時間帯）'!$C$6:$U$35,19,FALSE))</f>
        <v/>
      </c>
      <c r="AD135" s="257" t="str">
        <f>IF(AD133="","",VLOOKUP(AD133,'シフト記号表（勤務時間帯）'!$C$6:$U$35,19,FALSE))</f>
        <v/>
      </c>
      <c r="AE135" s="257" t="str">
        <f>IF(AE133="","",VLOOKUP(AE133,'シフト記号表（勤務時間帯）'!$C$6:$U$35,19,FALSE))</f>
        <v/>
      </c>
      <c r="AF135" s="258" t="str">
        <f>IF(AF133="","",VLOOKUP(AF133,'シフト記号表（勤務時間帯）'!$C$6:$U$35,19,FALSE))</f>
        <v/>
      </c>
      <c r="AG135" s="256" t="str">
        <f>IF(AG133="","",VLOOKUP(AG133,'シフト記号表（勤務時間帯）'!$C$6:$U$35,19,FALSE))</f>
        <v/>
      </c>
      <c r="AH135" s="257" t="str">
        <f>IF(AH133="","",VLOOKUP(AH133,'シフト記号表（勤務時間帯）'!$C$6:$U$35,19,FALSE))</f>
        <v/>
      </c>
      <c r="AI135" s="257" t="str">
        <f>IF(AI133="","",VLOOKUP(AI133,'シフト記号表（勤務時間帯）'!$C$6:$U$35,19,FALSE))</f>
        <v/>
      </c>
      <c r="AJ135" s="257" t="str">
        <f>IF(AJ133="","",VLOOKUP(AJ133,'シフト記号表（勤務時間帯）'!$C$6:$U$35,19,FALSE))</f>
        <v/>
      </c>
      <c r="AK135" s="257" t="str">
        <f>IF(AK133="","",VLOOKUP(AK133,'シフト記号表（勤務時間帯）'!$C$6:$U$35,19,FALSE))</f>
        <v/>
      </c>
      <c r="AL135" s="257" t="str">
        <f>IF(AL133="","",VLOOKUP(AL133,'シフト記号表（勤務時間帯）'!$C$6:$U$35,19,FALSE))</f>
        <v/>
      </c>
      <c r="AM135" s="258" t="str">
        <f>IF(AM133="","",VLOOKUP(AM133,'シフト記号表（勤務時間帯）'!$C$6:$U$35,19,FALSE))</f>
        <v/>
      </c>
      <c r="AN135" s="256" t="str">
        <f>IF(AN133="","",VLOOKUP(AN133,'シフト記号表（勤務時間帯）'!$C$6:$U$35,19,FALSE))</f>
        <v/>
      </c>
      <c r="AO135" s="257" t="str">
        <f>IF(AO133="","",VLOOKUP(AO133,'シフト記号表（勤務時間帯）'!$C$6:$U$35,19,FALSE))</f>
        <v/>
      </c>
      <c r="AP135" s="257" t="str">
        <f>IF(AP133="","",VLOOKUP(AP133,'シフト記号表（勤務時間帯）'!$C$6:$U$35,19,FALSE))</f>
        <v/>
      </c>
      <c r="AQ135" s="257" t="str">
        <f>IF(AQ133="","",VLOOKUP(AQ133,'シフト記号表（勤務時間帯）'!$C$6:$U$35,19,FALSE))</f>
        <v/>
      </c>
      <c r="AR135" s="257" t="str">
        <f>IF(AR133="","",VLOOKUP(AR133,'シフト記号表（勤務時間帯）'!$C$6:$U$35,19,FALSE))</f>
        <v/>
      </c>
      <c r="AS135" s="257" t="str">
        <f>IF(AS133="","",VLOOKUP(AS133,'シフト記号表（勤務時間帯）'!$C$6:$U$35,19,FALSE))</f>
        <v/>
      </c>
      <c r="AT135" s="258" t="str">
        <f>IF(AT133="","",VLOOKUP(AT133,'シフト記号表（勤務時間帯）'!$C$6:$U$35,19,FALSE))</f>
        <v/>
      </c>
      <c r="AU135" s="256" t="str">
        <f>IF(AU133="","",VLOOKUP(AU133,'シフト記号表（勤務時間帯）'!$C$6:$U$35,19,FALSE))</f>
        <v/>
      </c>
      <c r="AV135" s="257" t="str">
        <f>IF(AV133="","",VLOOKUP(AV133,'シフト記号表（勤務時間帯）'!$C$6:$U$35,19,FALSE))</f>
        <v/>
      </c>
      <c r="AW135" s="257" t="str">
        <f>IF(AW133="","",VLOOKUP(AW133,'シフト記号表（勤務時間帯）'!$C$6:$U$35,19,FALSE))</f>
        <v/>
      </c>
      <c r="AX135" s="723" t="str">
        <f>IF($BB$3="４週",SUM(S135:AT135),IF($BB$3="暦月",SUM(S135:AW135),""))</f>
        <v/>
      </c>
      <c r="AY135" s="724"/>
      <c r="AZ135" s="725" t="str">
        <f>IF($BB$3="４週",AX135/4,IF($BB$3="暦月",'勤務表（参考様式１_100名まで）'!AX135/('勤務表（参考様式１_100名まで）'!$BB$8/7),""))</f>
        <v/>
      </c>
      <c r="BA135" s="726"/>
      <c r="BB135" s="710"/>
      <c r="BC135" s="711"/>
      <c r="BD135" s="711"/>
      <c r="BE135" s="711"/>
      <c r="BF135" s="712"/>
    </row>
    <row r="136" spans="2:58" ht="20.25" customHeight="1" x14ac:dyDescent="0.15">
      <c r="B136" s="727">
        <f>B133+1</f>
        <v>39</v>
      </c>
      <c r="C136" s="728"/>
      <c r="D136" s="729"/>
      <c r="E136" s="730"/>
      <c r="F136" s="259"/>
      <c r="G136" s="737"/>
      <c r="H136" s="740"/>
      <c r="I136" s="741"/>
      <c r="J136" s="741"/>
      <c r="K136" s="742"/>
      <c r="L136" s="744"/>
      <c r="M136" s="705"/>
      <c r="N136" s="705"/>
      <c r="O136" s="706"/>
      <c r="P136" s="747" t="s">
        <v>248</v>
      </c>
      <c r="Q136" s="748"/>
      <c r="R136" s="749"/>
      <c r="S136" s="248"/>
      <c r="T136" s="249"/>
      <c r="U136" s="249"/>
      <c r="V136" s="249"/>
      <c r="W136" s="249"/>
      <c r="X136" s="249"/>
      <c r="Y136" s="250"/>
      <c r="Z136" s="248"/>
      <c r="AA136" s="249"/>
      <c r="AB136" s="249"/>
      <c r="AC136" s="249"/>
      <c r="AD136" s="249"/>
      <c r="AE136" s="249"/>
      <c r="AF136" s="250"/>
      <c r="AG136" s="248"/>
      <c r="AH136" s="249"/>
      <c r="AI136" s="249"/>
      <c r="AJ136" s="249"/>
      <c r="AK136" s="249"/>
      <c r="AL136" s="249"/>
      <c r="AM136" s="250"/>
      <c r="AN136" s="248"/>
      <c r="AO136" s="249"/>
      <c r="AP136" s="249"/>
      <c r="AQ136" s="249"/>
      <c r="AR136" s="249"/>
      <c r="AS136" s="249"/>
      <c r="AT136" s="250"/>
      <c r="AU136" s="248"/>
      <c r="AV136" s="249"/>
      <c r="AW136" s="249"/>
      <c r="AX136" s="700"/>
      <c r="AY136" s="701"/>
      <c r="AZ136" s="702"/>
      <c r="BA136" s="703"/>
      <c r="BB136" s="704"/>
      <c r="BC136" s="705"/>
      <c r="BD136" s="705"/>
      <c r="BE136" s="705"/>
      <c r="BF136" s="706"/>
    </row>
    <row r="137" spans="2:58" ht="20.25" customHeight="1" x14ac:dyDescent="0.15">
      <c r="B137" s="727"/>
      <c r="C137" s="731"/>
      <c r="D137" s="732"/>
      <c r="E137" s="733"/>
      <c r="F137" s="251"/>
      <c r="G137" s="738"/>
      <c r="H137" s="743"/>
      <c r="I137" s="741"/>
      <c r="J137" s="741"/>
      <c r="K137" s="742"/>
      <c r="L137" s="745"/>
      <c r="M137" s="708"/>
      <c r="N137" s="708"/>
      <c r="O137" s="709"/>
      <c r="P137" s="713" t="s">
        <v>249</v>
      </c>
      <c r="Q137" s="714"/>
      <c r="R137" s="715"/>
      <c r="S137" s="252" t="str">
        <f>IF(S136="","",VLOOKUP(S136,'シフト記号表（勤務時間帯）'!$C$6:$K$35,9,FALSE))</f>
        <v/>
      </c>
      <c r="T137" s="253" t="str">
        <f>IF(T136="","",VLOOKUP(T136,'シフト記号表（勤務時間帯）'!$C$6:$K$35,9,FALSE))</f>
        <v/>
      </c>
      <c r="U137" s="253" t="str">
        <f>IF(U136="","",VLOOKUP(U136,'シフト記号表（勤務時間帯）'!$C$6:$K$35,9,FALSE))</f>
        <v/>
      </c>
      <c r="V137" s="253" t="str">
        <f>IF(V136="","",VLOOKUP(V136,'シフト記号表（勤務時間帯）'!$C$6:$K$35,9,FALSE))</f>
        <v/>
      </c>
      <c r="W137" s="253" t="str">
        <f>IF(W136="","",VLOOKUP(W136,'シフト記号表（勤務時間帯）'!$C$6:$K$35,9,FALSE))</f>
        <v/>
      </c>
      <c r="X137" s="253" t="str">
        <f>IF(X136="","",VLOOKUP(X136,'シフト記号表（勤務時間帯）'!$C$6:$K$35,9,FALSE))</f>
        <v/>
      </c>
      <c r="Y137" s="254" t="str">
        <f>IF(Y136="","",VLOOKUP(Y136,'シフト記号表（勤務時間帯）'!$C$6:$K$35,9,FALSE))</f>
        <v/>
      </c>
      <c r="Z137" s="252" t="str">
        <f>IF(Z136="","",VLOOKUP(Z136,'シフト記号表（勤務時間帯）'!$C$6:$K$35,9,FALSE))</f>
        <v/>
      </c>
      <c r="AA137" s="253" t="str">
        <f>IF(AA136="","",VLOOKUP(AA136,'シフト記号表（勤務時間帯）'!$C$6:$K$35,9,FALSE))</f>
        <v/>
      </c>
      <c r="AB137" s="253" t="str">
        <f>IF(AB136="","",VLOOKUP(AB136,'シフト記号表（勤務時間帯）'!$C$6:$K$35,9,FALSE))</f>
        <v/>
      </c>
      <c r="AC137" s="253" t="str">
        <f>IF(AC136="","",VLOOKUP(AC136,'シフト記号表（勤務時間帯）'!$C$6:$K$35,9,FALSE))</f>
        <v/>
      </c>
      <c r="AD137" s="253" t="str">
        <f>IF(AD136="","",VLOOKUP(AD136,'シフト記号表（勤務時間帯）'!$C$6:$K$35,9,FALSE))</f>
        <v/>
      </c>
      <c r="AE137" s="253" t="str">
        <f>IF(AE136="","",VLOOKUP(AE136,'シフト記号表（勤務時間帯）'!$C$6:$K$35,9,FALSE))</f>
        <v/>
      </c>
      <c r="AF137" s="254" t="str">
        <f>IF(AF136="","",VLOOKUP(AF136,'シフト記号表（勤務時間帯）'!$C$6:$K$35,9,FALSE))</f>
        <v/>
      </c>
      <c r="AG137" s="252" t="str">
        <f>IF(AG136="","",VLOOKUP(AG136,'シフト記号表（勤務時間帯）'!$C$6:$K$35,9,FALSE))</f>
        <v/>
      </c>
      <c r="AH137" s="253" t="str">
        <f>IF(AH136="","",VLOOKUP(AH136,'シフト記号表（勤務時間帯）'!$C$6:$K$35,9,FALSE))</f>
        <v/>
      </c>
      <c r="AI137" s="253" t="str">
        <f>IF(AI136="","",VLOOKUP(AI136,'シフト記号表（勤務時間帯）'!$C$6:$K$35,9,FALSE))</f>
        <v/>
      </c>
      <c r="AJ137" s="253" t="str">
        <f>IF(AJ136="","",VLOOKUP(AJ136,'シフト記号表（勤務時間帯）'!$C$6:$K$35,9,FALSE))</f>
        <v/>
      </c>
      <c r="AK137" s="253" t="str">
        <f>IF(AK136="","",VLOOKUP(AK136,'シフト記号表（勤務時間帯）'!$C$6:$K$35,9,FALSE))</f>
        <v/>
      </c>
      <c r="AL137" s="253" t="str">
        <f>IF(AL136="","",VLOOKUP(AL136,'シフト記号表（勤務時間帯）'!$C$6:$K$35,9,FALSE))</f>
        <v/>
      </c>
      <c r="AM137" s="254" t="str">
        <f>IF(AM136="","",VLOOKUP(AM136,'シフト記号表（勤務時間帯）'!$C$6:$K$35,9,FALSE))</f>
        <v/>
      </c>
      <c r="AN137" s="252" t="str">
        <f>IF(AN136="","",VLOOKUP(AN136,'シフト記号表（勤務時間帯）'!$C$6:$K$35,9,FALSE))</f>
        <v/>
      </c>
      <c r="AO137" s="253" t="str">
        <f>IF(AO136="","",VLOOKUP(AO136,'シフト記号表（勤務時間帯）'!$C$6:$K$35,9,FALSE))</f>
        <v/>
      </c>
      <c r="AP137" s="253" t="str">
        <f>IF(AP136="","",VLOOKUP(AP136,'シフト記号表（勤務時間帯）'!$C$6:$K$35,9,FALSE))</f>
        <v/>
      </c>
      <c r="AQ137" s="253" t="str">
        <f>IF(AQ136="","",VLOOKUP(AQ136,'シフト記号表（勤務時間帯）'!$C$6:$K$35,9,FALSE))</f>
        <v/>
      </c>
      <c r="AR137" s="253" t="str">
        <f>IF(AR136="","",VLOOKUP(AR136,'シフト記号表（勤務時間帯）'!$C$6:$K$35,9,FALSE))</f>
        <v/>
      </c>
      <c r="AS137" s="253" t="str">
        <f>IF(AS136="","",VLOOKUP(AS136,'シフト記号表（勤務時間帯）'!$C$6:$K$35,9,FALSE))</f>
        <v/>
      </c>
      <c r="AT137" s="254" t="str">
        <f>IF(AT136="","",VLOOKUP(AT136,'シフト記号表（勤務時間帯）'!$C$6:$K$35,9,FALSE))</f>
        <v/>
      </c>
      <c r="AU137" s="252" t="str">
        <f>IF(AU136="","",VLOOKUP(AU136,'シフト記号表（勤務時間帯）'!$C$6:$K$35,9,FALSE))</f>
        <v/>
      </c>
      <c r="AV137" s="253" t="str">
        <f>IF(AV136="","",VLOOKUP(AV136,'シフト記号表（勤務時間帯）'!$C$6:$K$35,9,FALSE))</f>
        <v/>
      </c>
      <c r="AW137" s="253" t="str">
        <f>IF(AW136="","",VLOOKUP(AW136,'シフト記号表（勤務時間帯）'!$C$6:$K$35,9,FALSE))</f>
        <v/>
      </c>
      <c r="AX137" s="716" t="str">
        <f>IF($BB$3="４週",SUM(S137:AT137),IF($BB$3="暦月",SUM(S137:AW137),""))</f>
        <v/>
      </c>
      <c r="AY137" s="717"/>
      <c r="AZ137" s="718" t="str">
        <f>IF($BB$3="４週",AX137/4,IF($BB$3="暦月",'勤務表（参考様式１_100名まで）'!AX137/('勤務表（参考様式１_100名まで）'!$BB$8/7),""))</f>
        <v/>
      </c>
      <c r="BA137" s="719"/>
      <c r="BB137" s="707"/>
      <c r="BC137" s="708"/>
      <c r="BD137" s="708"/>
      <c r="BE137" s="708"/>
      <c r="BF137" s="709"/>
    </row>
    <row r="138" spans="2:58" ht="20.25" customHeight="1" x14ac:dyDescent="0.15">
      <c r="B138" s="727"/>
      <c r="C138" s="734"/>
      <c r="D138" s="735"/>
      <c r="E138" s="736"/>
      <c r="F138" s="260">
        <f>C136</f>
        <v>0</v>
      </c>
      <c r="G138" s="739"/>
      <c r="H138" s="743"/>
      <c r="I138" s="741"/>
      <c r="J138" s="741"/>
      <c r="K138" s="742"/>
      <c r="L138" s="746"/>
      <c r="M138" s="711"/>
      <c r="N138" s="711"/>
      <c r="O138" s="712"/>
      <c r="P138" s="720" t="s">
        <v>250</v>
      </c>
      <c r="Q138" s="721"/>
      <c r="R138" s="722"/>
      <c r="S138" s="256" t="str">
        <f>IF(S136="","",VLOOKUP(S136,'シフト記号表（勤務時間帯）'!$C$6:$U$35,19,FALSE))</f>
        <v/>
      </c>
      <c r="T138" s="257" t="str">
        <f>IF(T136="","",VLOOKUP(T136,'シフト記号表（勤務時間帯）'!$C$6:$U$35,19,FALSE))</f>
        <v/>
      </c>
      <c r="U138" s="257" t="str">
        <f>IF(U136="","",VLOOKUP(U136,'シフト記号表（勤務時間帯）'!$C$6:$U$35,19,FALSE))</f>
        <v/>
      </c>
      <c r="V138" s="257" t="str">
        <f>IF(V136="","",VLOOKUP(V136,'シフト記号表（勤務時間帯）'!$C$6:$U$35,19,FALSE))</f>
        <v/>
      </c>
      <c r="W138" s="257" t="str">
        <f>IF(W136="","",VLOOKUP(W136,'シフト記号表（勤務時間帯）'!$C$6:$U$35,19,FALSE))</f>
        <v/>
      </c>
      <c r="X138" s="257" t="str">
        <f>IF(X136="","",VLOOKUP(X136,'シフト記号表（勤務時間帯）'!$C$6:$U$35,19,FALSE))</f>
        <v/>
      </c>
      <c r="Y138" s="258" t="str">
        <f>IF(Y136="","",VLOOKUP(Y136,'シフト記号表（勤務時間帯）'!$C$6:$U$35,19,FALSE))</f>
        <v/>
      </c>
      <c r="Z138" s="256" t="str">
        <f>IF(Z136="","",VLOOKUP(Z136,'シフト記号表（勤務時間帯）'!$C$6:$U$35,19,FALSE))</f>
        <v/>
      </c>
      <c r="AA138" s="257" t="str">
        <f>IF(AA136="","",VLOOKUP(AA136,'シフト記号表（勤務時間帯）'!$C$6:$U$35,19,FALSE))</f>
        <v/>
      </c>
      <c r="AB138" s="257" t="str">
        <f>IF(AB136="","",VLOOKUP(AB136,'シフト記号表（勤務時間帯）'!$C$6:$U$35,19,FALSE))</f>
        <v/>
      </c>
      <c r="AC138" s="257" t="str">
        <f>IF(AC136="","",VLOOKUP(AC136,'シフト記号表（勤務時間帯）'!$C$6:$U$35,19,FALSE))</f>
        <v/>
      </c>
      <c r="AD138" s="257" t="str">
        <f>IF(AD136="","",VLOOKUP(AD136,'シフト記号表（勤務時間帯）'!$C$6:$U$35,19,FALSE))</f>
        <v/>
      </c>
      <c r="AE138" s="257" t="str">
        <f>IF(AE136="","",VLOOKUP(AE136,'シフト記号表（勤務時間帯）'!$C$6:$U$35,19,FALSE))</f>
        <v/>
      </c>
      <c r="AF138" s="258" t="str">
        <f>IF(AF136="","",VLOOKUP(AF136,'シフト記号表（勤務時間帯）'!$C$6:$U$35,19,FALSE))</f>
        <v/>
      </c>
      <c r="AG138" s="256" t="str">
        <f>IF(AG136="","",VLOOKUP(AG136,'シフト記号表（勤務時間帯）'!$C$6:$U$35,19,FALSE))</f>
        <v/>
      </c>
      <c r="AH138" s="257" t="str">
        <f>IF(AH136="","",VLOOKUP(AH136,'シフト記号表（勤務時間帯）'!$C$6:$U$35,19,FALSE))</f>
        <v/>
      </c>
      <c r="AI138" s="257" t="str">
        <f>IF(AI136="","",VLOOKUP(AI136,'シフト記号表（勤務時間帯）'!$C$6:$U$35,19,FALSE))</f>
        <v/>
      </c>
      <c r="AJ138" s="257" t="str">
        <f>IF(AJ136="","",VLOOKUP(AJ136,'シフト記号表（勤務時間帯）'!$C$6:$U$35,19,FALSE))</f>
        <v/>
      </c>
      <c r="AK138" s="257" t="str">
        <f>IF(AK136="","",VLOOKUP(AK136,'シフト記号表（勤務時間帯）'!$C$6:$U$35,19,FALSE))</f>
        <v/>
      </c>
      <c r="AL138" s="257" t="str">
        <f>IF(AL136="","",VLOOKUP(AL136,'シフト記号表（勤務時間帯）'!$C$6:$U$35,19,FALSE))</f>
        <v/>
      </c>
      <c r="AM138" s="258" t="str">
        <f>IF(AM136="","",VLOOKUP(AM136,'シフト記号表（勤務時間帯）'!$C$6:$U$35,19,FALSE))</f>
        <v/>
      </c>
      <c r="AN138" s="256" t="str">
        <f>IF(AN136="","",VLOOKUP(AN136,'シフト記号表（勤務時間帯）'!$C$6:$U$35,19,FALSE))</f>
        <v/>
      </c>
      <c r="AO138" s="257" t="str">
        <f>IF(AO136="","",VLOOKUP(AO136,'シフト記号表（勤務時間帯）'!$C$6:$U$35,19,FALSE))</f>
        <v/>
      </c>
      <c r="AP138" s="257" t="str">
        <f>IF(AP136="","",VLOOKUP(AP136,'シフト記号表（勤務時間帯）'!$C$6:$U$35,19,FALSE))</f>
        <v/>
      </c>
      <c r="AQ138" s="257" t="str">
        <f>IF(AQ136="","",VLOOKUP(AQ136,'シフト記号表（勤務時間帯）'!$C$6:$U$35,19,FALSE))</f>
        <v/>
      </c>
      <c r="AR138" s="257" t="str">
        <f>IF(AR136="","",VLOOKUP(AR136,'シフト記号表（勤務時間帯）'!$C$6:$U$35,19,FALSE))</f>
        <v/>
      </c>
      <c r="AS138" s="257" t="str">
        <f>IF(AS136="","",VLOOKUP(AS136,'シフト記号表（勤務時間帯）'!$C$6:$U$35,19,FALSE))</f>
        <v/>
      </c>
      <c r="AT138" s="258" t="str">
        <f>IF(AT136="","",VLOOKUP(AT136,'シフト記号表（勤務時間帯）'!$C$6:$U$35,19,FALSE))</f>
        <v/>
      </c>
      <c r="AU138" s="256" t="str">
        <f>IF(AU136="","",VLOOKUP(AU136,'シフト記号表（勤務時間帯）'!$C$6:$U$35,19,FALSE))</f>
        <v/>
      </c>
      <c r="AV138" s="257" t="str">
        <f>IF(AV136="","",VLOOKUP(AV136,'シフト記号表（勤務時間帯）'!$C$6:$U$35,19,FALSE))</f>
        <v/>
      </c>
      <c r="AW138" s="257" t="str">
        <f>IF(AW136="","",VLOOKUP(AW136,'シフト記号表（勤務時間帯）'!$C$6:$U$35,19,FALSE))</f>
        <v/>
      </c>
      <c r="AX138" s="723" t="str">
        <f>IF($BB$3="４週",SUM(S138:AT138),IF($BB$3="暦月",SUM(S138:AW138),""))</f>
        <v/>
      </c>
      <c r="AY138" s="724"/>
      <c r="AZ138" s="725" t="str">
        <f>IF($BB$3="４週",AX138/4,IF($BB$3="暦月",'勤務表（参考様式１_100名まで）'!AX138/('勤務表（参考様式１_100名まで）'!$BB$8/7),""))</f>
        <v/>
      </c>
      <c r="BA138" s="726"/>
      <c r="BB138" s="710"/>
      <c r="BC138" s="711"/>
      <c r="BD138" s="711"/>
      <c r="BE138" s="711"/>
      <c r="BF138" s="712"/>
    </row>
    <row r="139" spans="2:58" ht="20.25" customHeight="1" x14ac:dyDescent="0.15">
      <c r="B139" s="727">
        <f>B136+1</f>
        <v>40</v>
      </c>
      <c r="C139" s="728"/>
      <c r="D139" s="729"/>
      <c r="E139" s="730"/>
      <c r="F139" s="259"/>
      <c r="G139" s="737"/>
      <c r="H139" s="740"/>
      <c r="I139" s="741"/>
      <c r="J139" s="741"/>
      <c r="K139" s="742"/>
      <c r="L139" s="744"/>
      <c r="M139" s="705"/>
      <c r="N139" s="705"/>
      <c r="O139" s="706"/>
      <c r="P139" s="747" t="s">
        <v>248</v>
      </c>
      <c r="Q139" s="748"/>
      <c r="R139" s="749"/>
      <c r="S139" s="248"/>
      <c r="T139" s="249"/>
      <c r="U139" s="249"/>
      <c r="V139" s="249"/>
      <c r="W139" s="249"/>
      <c r="X139" s="249"/>
      <c r="Y139" s="250"/>
      <c r="Z139" s="248"/>
      <c r="AA139" s="249"/>
      <c r="AB139" s="249"/>
      <c r="AC139" s="249"/>
      <c r="AD139" s="249"/>
      <c r="AE139" s="249"/>
      <c r="AF139" s="250"/>
      <c r="AG139" s="248"/>
      <c r="AH139" s="249"/>
      <c r="AI139" s="249"/>
      <c r="AJ139" s="249"/>
      <c r="AK139" s="249"/>
      <c r="AL139" s="249"/>
      <c r="AM139" s="250"/>
      <c r="AN139" s="248"/>
      <c r="AO139" s="249"/>
      <c r="AP139" s="249"/>
      <c r="AQ139" s="249"/>
      <c r="AR139" s="249"/>
      <c r="AS139" s="249"/>
      <c r="AT139" s="250"/>
      <c r="AU139" s="248"/>
      <c r="AV139" s="249"/>
      <c r="AW139" s="249"/>
      <c r="AX139" s="700"/>
      <c r="AY139" s="701"/>
      <c r="AZ139" s="702"/>
      <c r="BA139" s="703"/>
      <c r="BB139" s="704"/>
      <c r="BC139" s="705"/>
      <c r="BD139" s="705"/>
      <c r="BE139" s="705"/>
      <c r="BF139" s="706"/>
    </row>
    <row r="140" spans="2:58" ht="20.25" customHeight="1" x14ac:dyDescent="0.15">
      <c r="B140" s="727"/>
      <c r="C140" s="731"/>
      <c r="D140" s="732"/>
      <c r="E140" s="733"/>
      <c r="F140" s="251"/>
      <c r="G140" s="738"/>
      <c r="H140" s="743"/>
      <c r="I140" s="741"/>
      <c r="J140" s="741"/>
      <c r="K140" s="742"/>
      <c r="L140" s="745"/>
      <c r="M140" s="708"/>
      <c r="N140" s="708"/>
      <c r="O140" s="709"/>
      <c r="P140" s="713" t="s">
        <v>249</v>
      </c>
      <c r="Q140" s="714"/>
      <c r="R140" s="715"/>
      <c r="S140" s="252" t="str">
        <f>IF(S139="","",VLOOKUP(S139,'シフト記号表（勤務時間帯）'!$C$6:$K$35,9,FALSE))</f>
        <v/>
      </c>
      <c r="T140" s="253" t="str">
        <f>IF(T139="","",VLOOKUP(T139,'シフト記号表（勤務時間帯）'!$C$6:$K$35,9,FALSE))</f>
        <v/>
      </c>
      <c r="U140" s="253" t="str">
        <f>IF(U139="","",VLOOKUP(U139,'シフト記号表（勤務時間帯）'!$C$6:$K$35,9,FALSE))</f>
        <v/>
      </c>
      <c r="V140" s="253" t="str">
        <f>IF(V139="","",VLOOKUP(V139,'シフト記号表（勤務時間帯）'!$C$6:$K$35,9,FALSE))</f>
        <v/>
      </c>
      <c r="W140" s="253" t="str">
        <f>IF(W139="","",VLOOKUP(W139,'シフト記号表（勤務時間帯）'!$C$6:$K$35,9,FALSE))</f>
        <v/>
      </c>
      <c r="X140" s="253" t="str">
        <f>IF(X139="","",VLOOKUP(X139,'シフト記号表（勤務時間帯）'!$C$6:$K$35,9,FALSE))</f>
        <v/>
      </c>
      <c r="Y140" s="254" t="str">
        <f>IF(Y139="","",VLOOKUP(Y139,'シフト記号表（勤務時間帯）'!$C$6:$K$35,9,FALSE))</f>
        <v/>
      </c>
      <c r="Z140" s="252" t="str">
        <f>IF(Z139="","",VLOOKUP(Z139,'シフト記号表（勤務時間帯）'!$C$6:$K$35,9,FALSE))</f>
        <v/>
      </c>
      <c r="AA140" s="253" t="str">
        <f>IF(AA139="","",VLOOKUP(AA139,'シフト記号表（勤務時間帯）'!$C$6:$K$35,9,FALSE))</f>
        <v/>
      </c>
      <c r="AB140" s="253" t="str">
        <f>IF(AB139="","",VLOOKUP(AB139,'シフト記号表（勤務時間帯）'!$C$6:$K$35,9,FALSE))</f>
        <v/>
      </c>
      <c r="AC140" s="253" t="str">
        <f>IF(AC139="","",VLOOKUP(AC139,'シフト記号表（勤務時間帯）'!$C$6:$K$35,9,FALSE))</f>
        <v/>
      </c>
      <c r="AD140" s="253" t="str">
        <f>IF(AD139="","",VLOOKUP(AD139,'シフト記号表（勤務時間帯）'!$C$6:$K$35,9,FALSE))</f>
        <v/>
      </c>
      <c r="AE140" s="253" t="str">
        <f>IF(AE139="","",VLOOKUP(AE139,'シフト記号表（勤務時間帯）'!$C$6:$K$35,9,FALSE))</f>
        <v/>
      </c>
      <c r="AF140" s="254" t="str">
        <f>IF(AF139="","",VLOOKUP(AF139,'シフト記号表（勤務時間帯）'!$C$6:$K$35,9,FALSE))</f>
        <v/>
      </c>
      <c r="AG140" s="252" t="str">
        <f>IF(AG139="","",VLOOKUP(AG139,'シフト記号表（勤務時間帯）'!$C$6:$K$35,9,FALSE))</f>
        <v/>
      </c>
      <c r="AH140" s="253" t="str">
        <f>IF(AH139="","",VLOOKUP(AH139,'シフト記号表（勤務時間帯）'!$C$6:$K$35,9,FALSE))</f>
        <v/>
      </c>
      <c r="AI140" s="253" t="str">
        <f>IF(AI139="","",VLOOKUP(AI139,'シフト記号表（勤務時間帯）'!$C$6:$K$35,9,FALSE))</f>
        <v/>
      </c>
      <c r="AJ140" s="253" t="str">
        <f>IF(AJ139="","",VLOOKUP(AJ139,'シフト記号表（勤務時間帯）'!$C$6:$K$35,9,FALSE))</f>
        <v/>
      </c>
      <c r="AK140" s="253" t="str">
        <f>IF(AK139="","",VLOOKUP(AK139,'シフト記号表（勤務時間帯）'!$C$6:$K$35,9,FALSE))</f>
        <v/>
      </c>
      <c r="AL140" s="253" t="str">
        <f>IF(AL139="","",VLOOKUP(AL139,'シフト記号表（勤務時間帯）'!$C$6:$K$35,9,FALSE))</f>
        <v/>
      </c>
      <c r="AM140" s="254" t="str">
        <f>IF(AM139="","",VLOOKUP(AM139,'シフト記号表（勤務時間帯）'!$C$6:$K$35,9,FALSE))</f>
        <v/>
      </c>
      <c r="AN140" s="252" t="str">
        <f>IF(AN139="","",VLOOKUP(AN139,'シフト記号表（勤務時間帯）'!$C$6:$K$35,9,FALSE))</f>
        <v/>
      </c>
      <c r="AO140" s="253" t="str">
        <f>IF(AO139="","",VLOOKUP(AO139,'シフト記号表（勤務時間帯）'!$C$6:$K$35,9,FALSE))</f>
        <v/>
      </c>
      <c r="AP140" s="253" t="str">
        <f>IF(AP139="","",VLOOKUP(AP139,'シフト記号表（勤務時間帯）'!$C$6:$K$35,9,FALSE))</f>
        <v/>
      </c>
      <c r="AQ140" s="253" t="str">
        <f>IF(AQ139="","",VLOOKUP(AQ139,'シフト記号表（勤務時間帯）'!$C$6:$K$35,9,FALSE))</f>
        <v/>
      </c>
      <c r="AR140" s="253" t="str">
        <f>IF(AR139="","",VLOOKUP(AR139,'シフト記号表（勤務時間帯）'!$C$6:$K$35,9,FALSE))</f>
        <v/>
      </c>
      <c r="AS140" s="253" t="str">
        <f>IF(AS139="","",VLOOKUP(AS139,'シフト記号表（勤務時間帯）'!$C$6:$K$35,9,FALSE))</f>
        <v/>
      </c>
      <c r="AT140" s="254" t="str">
        <f>IF(AT139="","",VLOOKUP(AT139,'シフト記号表（勤務時間帯）'!$C$6:$K$35,9,FALSE))</f>
        <v/>
      </c>
      <c r="AU140" s="252" t="str">
        <f>IF(AU139="","",VLOOKUP(AU139,'シフト記号表（勤務時間帯）'!$C$6:$K$35,9,FALSE))</f>
        <v/>
      </c>
      <c r="AV140" s="253" t="str">
        <f>IF(AV139="","",VLOOKUP(AV139,'シフト記号表（勤務時間帯）'!$C$6:$K$35,9,FALSE))</f>
        <v/>
      </c>
      <c r="AW140" s="253" t="str">
        <f>IF(AW139="","",VLOOKUP(AW139,'シフト記号表（勤務時間帯）'!$C$6:$K$35,9,FALSE))</f>
        <v/>
      </c>
      <c r="AX140" s="716" t="str">
        <f>IF($BB$3="４週",SUM(S140:AT140),IF($BB$3="暦月",SUM(S140:AW140),""))</f>
        <v/>
      </c>
      <c r="AY140" s="717"/>
      <c r="AZ140" s="718" t="str">
        <f>IF($BB$3="４週",AX140/4,IF($BB$3="暦月",'勤務表（参考様式１_100名まで）'!AX140/('勤務表（参考様式１_100名まで）'!$BB$8/7),""))</f>
        <v/>
      </c>
      <c r="BA140" s="719"/>
      <c r="BB140" s="707"/>
      <c r="BC140" s="708"/>
      <c r="BD140" s="708"/>
      <c r="BE140" s="708"/>
      <c r="BF140" s="709"/>
    </row>
    <row r="141" spans="2:58" ht="20.25" customHeight="1" x14ac:dyDescent="0.15">
      <c r="B141" s="727"/>
      <c r="C141" s="734"/>
      <c r="D141" s="735"/>
      <c r="E141" s="736"/>
      <c r="F141" s="260">
        <f>C139</f>
        <v>0</v>
      </c>
      <c r="G141" s="739"/>
      <c r="H141" s="743"/>
      <c r="I141" s="741"/>
      <c r="J141" s="741"/>
      <c r="K141" s="742"/>
      <c r="L141" s="746"/>
      <c r="M141" s="711"/>
      <c r="N141" s="711"/>
      <c r="O141" s="712"/>
      <c r="P141" s="720" t="s">
        <v>250</v>
      </c>
      <c r="Q141" s="721"/>
      <c r="R141" s="722"/>
      <c r="S141" s="256" t="str">
        <f>IF(S139="","",VLOOKUP(S139,'シフト記号表（勤務時間帯）'!$C$6:$U$35,19,FALSE))</f>
        <v/>
      </c>
      <c r="T141" s="257" t="str">
        <f>IF(T139="","",VLOOKUP(T139,'シフト記号表（勤務時間帯）'!$C$6:$U$35,19,FALSE))</f>
        <v/>
      </c>
      <c r="U141" s="257" t="str">
        <f>IF(U139="","",VLOOKUP(U139,'シフト記号表（勤務時間帯）'!$C$6:$U$35,19,FALSE))</f>
        <v/>
      </c>
      <c r="V141" s="257" t="str">
        <f>IF(V139="","",VLOOKUP(V139,'シフト記号表（勤務時間帯）'!$C$6:$U$35,19,FALSE))</f>
        <v/>
      </c>
      <c r="W141" s="257" t="str">
        <f>IF(W139="","",VLOOKUP(W139,'シフト記号表（勤務時間帯）'!$C$6:$U$35,19,FALSE))</f>
        <v/>
      </c>
      <c r="X141" s="257" t="str">
        <f>IF(X139="","",VLOOKUP(X139,'シフト記号表（勤務時間帯）'!$C$6:$U$35,19,FALSE))</f>
        <v/>
      </c>
      <c r="Y141" s="258" t="str">
        <f>IF(Y139="","",VLOOKUP(Y139,'シフト記号表（勤務時間帯）'!$C$6:$U$35,19,FALSE))</f>
        <v/>
      </c>
      <c r="Z141" s="256" t="str">
        <f>IF(Z139="","",VLOOKUP(Z139,'シフト記号表（勤務時間帯）'!$C$6:$U$35,19,FALSE))</f>
        <v/>
      </c>
      <c r="AA141" s="257" t="str">
        <f>IF(AA139="","",VLOOKUP(AA139,'シフト記号表（勤務時間帯）'!$C$6:$U$35,19,FALSE))</f>
        <v/>
      </c>
      <c r="AB141" s="257" t="str">
        <f>IF(AB139="","",VLOOKUP(AB139,'シフト記号表（勤務時間帯）'!$C$6:$U$35,19,FALSE))</f>
        <v/>
      </c>
      <c r="AC141" s="257" t="str">
        <f>IF(AC139="","",VLOOKUP(AC139,'シフト記号表（勤務時間帯）'!$C$6:$U$35,19,FALSE))</f>
        <v/>
      </c>
      <c r="AD141" s="257" t="str">
        <f>IF(AD139="","",VLOOKUP(AD139,'シフト記号表（勤務時間帯）'!$C$6:$U$35,19,FALSE))</f>
        <v/>
      </c>
      <c r="AE141" s="257" t="str">
        <f>IF(AE139="","",VLOOKUP(AE139,'シフト記号表（勤務時間帯）'!$C$6:$U$35,19,FALSE))</f>
        <v/>
      </c>
      <c r="AF141" s="258" t="str">
        <f>IF(AF139="","",VLOOKUP(AF139,'シフト記号表（勤務時間帯）'!$C$6:$U$35,19,FALSE))</f>
        <v/>
      </c>
      <c r="AG141" s="256" t="str">
        <f>IF(AG139="","",VLOOKUP(AG139,'シフト記号表（勤務時間帯）'!$C$6:$U$35,19,FALSE))</f>
        <v/>
      </c>
      <c r="AH141" s="257" t="str">
        <f>IF(AH139="","",VLOOKUP(AH139,'シフト記号表（勤務時間帯）'!$C$6:$U$35,19,FALSE))</f>
        <v/>
      </c>
      <c r="AI141" s="257" t="str">
        <f>IF(AI139="","",VLOOKUP(AI139,'シフト記号表（勤務時間帯）'!$C$6:$U$35,19,FALSE))</f>
        <v/>
      </c>
      <c r="AJ141" s="257" t="str">
        <f>IF(AJ139="","",VLOOKUP(AJ139,'シフト記号表（勤務時間帯）'!$C$6:$U$35,19,FALSE))</f>
        <v/>
      </c>
      <c r="AK141" s="257" t="str">
        <f>IF(AK139="","",VLOOKUP(AK139,'シフト記号表（勤務時間帯）'!$C$6:$U$35,19,FALSE))</f>
        <v/>
      </c>
      <c r="AL141" s="257" t="str">
        <f>IF(AL139="","",VLOOKUP(AL139,'シフト記号表（勤務時間帯）'!$C$6:$U$35,19,FALSE))</f>
        <v/>
      </c>
      <c r="AM141" s="258" t="str">
        <f>IF(AM139="","",VLOOKUP(AM139,'シフト記号表（勤務時間帯）'!$C$6:$U$35,19,FALSE))</f>
        <v/>
      </c>
      <c r="AN141" s="256" t="str">
        <f>IF(AN139="","",VLOOKUP(AN139,'シフト記号表（勤務時間帯）'!$C$6:$U$35,19,FALSE))</f>
        <v/>
      </c>
      <c r="AO141" s="257" t="str">
        <f>IF(AO139="","",VLOOKUP(AO139,'シフト記号表（勤務時間帯）'!$C$6:$U$35,19,FALSE))</f>
        <v/>
      </c>
      <c r="AP141" s="257" t="str">
        <f>IF(AP139="","",VLOOKUP(AP139,'シフト記号表（勤務時間帯）'!$C$6:$U$35,19,FALSE))</f>
        <v/>
      </c>
      <c r="AQ141" s="257" t="str">
        <f>IF(AQ139="","",VLOOKUP(AQ139,'シフト記号表（勤務時間帯）'!$C$6:$U$35,19,FALSE))</f>
        <v/>
      </c>
      <c r="AR141" s="257" t="str">
        <f>IF(AR139="","",VLOOKUP(AR139,'シフト記号表（勤務時間帯）'!$C$6:$U$35,19,FALSE))</f>
        <v/>
      </c>
      <c r="AS141" s="257" t="str">
        <f>IF(AS139="","",VLOOKUP(AS139,'シフト記号表（勤務時間帯）'!$C$6:$U$35,19,FALSE))</f>
        <v/>
      </c>
      <c r="AT141" s="258" t="str">
        <f>IF(AT139="","",VLOOKUP(AT139,'シフト記号表（勤務時間帯）'!$C$6:$U$35,19,FALSE))</f>
        <v/>
      </c>
      <c r="AU141" s="256" t="str">
        <f>IF(AU139="","",VLOOKUP(AU139,'シフト記号表（勤務時間帯）'!$C$6:$U$35,19,FALSE))</f>
        <v/>
      </c>
      <c r="AV141" s="257" t="str">
        <f>IF(AV139="","",VLOOKUP(AV139,'シフト記号表（勤務時間帯）'!$C$6:$U$35,19,FALSE))</f>
        <v/>
      </c>
      <c r="AW141" s="257" t="str">
        <f>IF(AW139="","",VLOOKUP(AW139,'シフト記号表（勤務時間帯）'!$C$6:$U$35,19,FALSE))</f>
        <v/>
      </c>
      <c r="AX141" s="723" t="str">
        <f>IF($BB$3="４週",SUM(S141:AT141),IF($BB$3="暦月",SUM(S141:AW141),""))</f>
        <v/>
      </c>
      <c r="AY141" s="724"/>
      <c r="AZ141" s="725" t="str">
        <f>IF($BB$3="４週",AX141/4,IF($BB$3="暦月",'勤務表（参考様式１_100名まで）'!AX141/('勤務表（参考様式１_100名まで）'!$BB$8/7),""))</f>
        <v/>
      </c>
      <c r="BA141" s="726"/>
      <c r="BB141" s="710"/>
      <c r="BC141" s="711"/>
      <c r="BD141" s="711"/>
      <c r="BE141" s="711"/>
      <c r="BF141" s="712"/>
    </row>
    <row r="142" spans="2:58" ht="20.25" customHeight="1" x14ac:dyDescent="0.15">
      <c r="B142" s="727">
        <f>B139+1</f>
        <v>41</v>
      </c>
      <c r="C142" s="728"/>
      <c r="D142" s="729"/>
      <c r="E142" s="730"/>
      <c r="F142" s="259"/>
      <c r="G142" s="737"/>
      <c r="H142" s="740"/>
      <c r="I142" s="741"/>
      <c r="J142" s="741"/>
      <c r="K142" s="742"/>
      <c r="L142" s="744"/>
      <c r="M142" s="705"/>
      <c r="N142" s="705"/>
      <c r="O142" s="706"/>
      <c r="P142" s="747" t="s">
        <v>248</v>
      </c>
      <c r="Q142" s="748"/>
      <c r="R142" s="749"/>
      <c r="S142" s="248"/>
      <c r="T142" s="249"/>
      <c r="U142" s="249"/>
      <c r="V142" s="249"/>
      <c r="W142" s="249"/>
      <c r="X142" s="249"/>
      <c r="Y142" s="250"/>
      <c r="Z142" s="248"/>
      <c r="AA142" s="249"/>
      <c r="AB142" s="249"/>
      <c r="AC142" s="249"/>
      <c r="AD142" s="249"/>
      <c r="AE142" s="249"/>
      <c r="AF142" s="250"/>
      <c r="AG142" s="248"/>
      <c r="AH142" s="249"/>
      <c r="AI142" s="249"/>
      <c r="AJ142" s="249"/>
      <c r="AK142" s="249"/>
      <c r="AL142" s="249"/>
      <c r="AM142" s="250"/>
      <c r="AN142" s="248"/>
      <c r="AO142" s="249"/>
      <c r="AP142" s="249"/>
      <c r="AQ142" s="249"/>
      <c r="AR142" s="249"/>
      <c r="AS142" s="249"/>
      <c r="AT142" s="250"/>
      <c r="AU142" s="248"/>
      <c r="AV142" s="249"/>
      <c r="AW142" s="249"/>
      <c r="AX142" s="700"/>
      <c r="AY142" s="701"/>
      <c r="AZ142" s="702"/>
      <c r="BA142" s="703"/>
      <c r="BB142" s="704"/>
      <c r="BC142" s="705"/>
      <c r="BD142" s="705"/>
      <c r="BE142" s="705"/>
      <c r="BF142" s="706"/>
    </row>
    <row r="143" spans="2:58" ht="20.25" customHeight="1" x14ac:dyDescent="0.15">
      <c r="B143" s="727"/>
      <c r="C143" s="731"/>
      <c r="D143" s="732"/>
      <c r="E143" s="733"/>
      <c r="F143" s="251"/>
      <c r="G143" s="738"/>
      <c r="H143" s="743"/>
      <c r="I143" s="741"/>
      <c r="J143" s="741"/>
      <c r="K143" s="742"/>
      <c r="L143" s="745"/>
      <c r="M143" s="708"/>
      <c r="N143" s="708"/>
      <c r="O143" s="709"/>
      <c r="P143" s="713" t="s">
        <v>249</v>
      </c>
      <c r="Q143" s="714"/>
      <c r="R143" s="715"/>
      <c r="S143" s="252" t="str">
        <f>IF(S142="","",VLOOKUP(S142,'シフト記号表（勤務時間帯）'!$C$6:$K$35,9,FALSE))</f>
        <v/>
      </c>
      <c r="T143" s="253" t="str">
        <f>IF(T142="","",VLOOKUP(T142,'シフト記号表（勤務時間帯）'!$C$6:$K$35,9,FALSE))</f>
        <v/>
      </c>
      <c r="U143" s="253" t="str">
        <f>IF(U142="","",VLOOKUP(U142,'シフト記号表（勤務時間帯）'!$C$6:$K$35,9,FALSE))</f>
        <v/>
      </c>
      <c r="V143" s="253" t="str">
        <f>IF(V142="","",VLOOKUP(V142,'シフト記号表（勤務時間帯）'!$C$6:$K$35,9,FALSE))</f>
        <v/>
      </c>
      <c r="W143" s="253" t="str">
        <f>IF(W142="","",VLOOKUP(W142,'シフト記号表（勤務時間帯）'!$C$6:$K$35,9,FALSE))</f>
        <v/>
      </c>
      <c r="X143" s="253" t="str">
        <f>IF(X142="","",VLOOKUP(X142,'シフト記号表（勤務時間帯）'!$C$6:$K$35,9,FALSE))</f>
        <v/>
      </c>
      <c r="Y143" s="254" t="str">
        <f>IF(Y142="","",VLOOKUP(Y142,'シフト記号表（勤務時間帯）'!$C$6:$K$35,9,FALSE))</f>
        <v/>
      </c>
      <c r="Z143" s="252" t="str">
        <f>IF(Z142="","",VLOOKUP(Z142,'シフト記号表（勤務時間帯）'!$C$6:$K$35,9,FALSE))</f>
        <v/>
      </c>
      <c r="AA143" s="253" t="str">
        <f>IF(AA142="","",VLOOKUP(AA142,'シフト記号表（勤務時間帯）'!$C$6:$K$35,9,FALSE))</f>
        <v/>
      </c>
      <c r="AB143" s="253" t="str">
        <f>IF(AB142="","",VLOOKUP(AB142,'シフト記号表（勤務時間帯）'!$C$6:$K$35,9,FALSE))</f>
        <v/>
      </c>
      <c r="AC143" s="253" t="str">
        <f>IF(AC142="","",VLOOKUP(AC142,'シフト記号表（勤務時間帯）'!$C$6:$K$35,9,FALSE))</f>
        <v/>
      </c>
      <c r="AD143" s="253" t="str">
        <f>IF(AD142="","",VLOOKUP(AD142,'シフト記号表（勤務時間帯）'!$C$6:$K$35,9,FALSE))</f>
        <v/>
      </c>
      <c r="AE143" s="253" t="str">
        <f>IF(AE142="","",VLOOKUP(AE142,'シフト記号表（勤務時間帯）'!$C$6:$K$35,9,FALSE))</f>
        <v/>
      </c>
      <c r="AF143" s="254" t="str">
        <f>IF(AF142="","",VLOOKUP(AF142,'シフト記号表（勤務時間帯）'!$C$6:$K$35,9,FALSE))</f>
        <v/>
      </c>
      <c r="AG143" s="252" t="str">
        <f>IF(AG142="","",VLOOKUP(AG142,'シフト記号表（勤務時間帯）'!$C$6:$K$35,9,FALSE))</f>
        <v/>
      </c>
      <c r="AH143" s="253" t="str">
        <f>IF(AH142="","",VLOOKUP(AH142,'シフト記号表（勤務時間帯）'!$C$6:$K$35,9,FALSE))</f>
        <v/>
      </c>
      <c r="AI143" s="253" t="str">
        <f>IF(AI142="","",VLOOKUP(AI142,'シフト記号表（勤務時間帯）'!$C$6:$K$35,9,FALSE))</f>
        <v/>
      </c>
      <c r="AJ143" s="253" t="str">
        <f>IF(AJ142="","",VLOOKUP(AJ142,'シフト記号表（勤務時間帯）'!$C$6:$K$35,9,FALSE))</f>
        <v/>
      </c>
      <c r="AK143" s="253" t="str">
        <f>IF(AK142="","",VLOOKUP(AK142,'シフト記号表（勤務時間帯）'!$C$6:$K$35,9,FALSE))</f>
        <v/>
      </c>
      <c r="AL143" s="253" t="str">
        <f>IF(AL142="","",VLOOKUP(AL142,'シフト記号表（勤務時間帯）'!$C$6:$K$35,9,FALSE))</f>
        <v/>
      </c>
      <c r="AM143" s="254" t="str">
        <f>IF(AM142="","",VLOOKUP(AM142,'シフト記号表（勤務時間帯）'!$C$6:$K$35,9,FALSE))</f>
        <v/>
      </c>
      <c r="AN143" s="252" t="str">
        <f>IF(AN142="","",VLOOKUP(AN142,'シフト記号表（勤務時間帯）'!$C$6:$K$35,9,FALSE))</f>
        <v/>
      </c>
      <c r="AO143" s="253" t="str">
        <f>IF(AO142="","",VLOOKUP(AO142,'シフト記号表（勤務時間帯）'!$C$6:$K$35,9,FALSE))</f>
        <v/>
      </c>
      <c r="AP143" s="253" t="str">
        <f>IF(AP142="","",VLOOKUP(AP142,'シフト記号表（勤務時間帯）'!$C$6:$K$35,9,FALSE))</f>
        <v/>
      </c>
      <c r="AQ143" s="253" t="str">
        <f>IF(AQ142="","",VLOOKUP(AQ142,'シフト記号表（勤務時間帯）'!$C$6:$K$35,9,FALSE))</f>
        <v/>
      </c>
      <c r="AR143" s="253" t="str">
        <f>IF(AR142="","",VLOOKUP(AR142,'シフト記号表（勤務時間帯）'!$C$6:$K$35,9,FALSE))</f>
        <v/>
      </c>
      <c r="AS143" s="253" t="str">
        <f>IF(AS142="","",VLOOKUP(AS142,'シフト記号表（勤務時間帯）'!$C$6:$K$35,9,FALSE))</f>
        <v/>
      </c>
      <c r="AT143" s="254" t="str">
        <f>IF(AT142="","",VLOOKUP(AT142,'シフト記号表（勤務時間帯）'!$C$6:$K$35,9,FALSE))</f>
        <v/>
      </c>
      <c r="AU143" s="252" t="str">
        <f>IF(AU142="","",VLOOKUP(AU142,'シフト記号表（勤務時間帯）'!$C$6:$K$35,9,FALSE))</f>
        <v/>
      </c>
      <c r="AV143" s="253" t="str">
        <f>IF(AV142="","",VLOOKUP(AV142,'シフト記号表（勤務時間帯）'!$C$6:$K$35,9,FALSE))</f>
        <v/>
      </c>
      <c r="AW143" s="253" t="str">
        <f>IF(AW142="","",VLOOKUP(AW142,'シフト記号表（勤務時間帯）'!$C$6:$K$35,9,FALSE))</f>
        <v/>
      </c>
      <c r="AX143" s="716" t="str">
        <f>IF($BB$3="４週",SUM(S143:AT143),IF($BB$3="暦月",SUM(S143:AW143),""))</f>
        <v/>
      </c>
      <c r="AY143" s="717"/>
      <c r="AZ143" s="718" t="str">
        <f>IF($BB$3="４週",AX143/4,IF($BB$3="暦月",'勤務表（参考様式１_100名まで）'!AX143/('勤務表（参考様式１_100名まで）'!$BB$8/7),""))</f>
        <v/>
      </c>
      <c r="BA143" s="719"/>
      <c r="BB143" s="707"/>
      <c r="BC143" s="708"/>
      <c r="BD143" s="708"/>
      <c r="BE143" s="708"/>
      <c r="BF143" s="709"/>
    </row>
    <row r="144" spans="2:58" ht="20.25" customHeight="1" x14ac:dyDescent="0.15">
      <c r="B144" s="727"/>
      <c r="C144" s="734"/>
      <c r="D144" s="735"/>
      <c r="E144" s="736"/>
      <c r="F144" s="260">
        <f>C142</f>
        <v>0</v>
      </c>
      <c r="G144" s="739"/>
      <c r="H144" s="743"/>
      <c r="I144" s="741"/>
      <c r="J144" s="741"/>
      <c r="K144" s="742"/>
      <c r="L144" s="746"/>
      <c r="M144" s="711"/>
      <c r="N144" s="711"/>
      <c r="O144" s="712"/>
      <c r="P144" s="720" t="s">
        <v>250</v>
      </c>
      <c r="Q144" s="721"/>
      <c r="R144" s="722"/>
      <c r="S144" s="256" t="str">
        <f>IF(S142="","",VLOOKUP(S142,'シフト記号表（勤務時間帯）'!$C$6:$U$35,19,FALSE))</f>
        <v/>
      </c>
      <c r="T144" s="257" t="str">
        <f>IF(T142="","",VLOOKUP(T142,'シフト記号表（勤務時間帯）'!$C$6:$U$35,19,FALSE))</f>
        <v/>
      </c>
      <c r="U144" s="257" t="str">
        <f>IF(U142="","",VLOOKUP(U142,'シフト記号表（勤務時間帯）'!$C$6:$U$35,19,FALSE))</f>
        <v/>
      </c>
      <c r="V144" s="257" t="str">
        <f>IF(V142="","",VLOOKUP(V142,'シフト記号表（勤務時間帯）'!$C$6:$U$35,19,FALSE))</f>
        <v/>
      </c>
      <c r="W144" s="257" t="str">
        <f>IF(W142="","",VLOOKUP(W142,'シフト記号表（勤務時間帯）'!$C$6:$U$35,19,FALSE))</f>
        <v/>
      </c>
      <c r="X144" s="257" t="str">
        <f>IF(X142="","",VLOOKUP(X142,'シフト記号表（勤務時間帯）'!$C$6:$U$35,19,FALSE))</f>
        <v/>
      </c>
      <c r="Y144" s="258" t="str">
        <f>IF(Y142="","",VLOOKUP(Y142,'シフト記号表（勤務時間帯）'!$C$6:$U$35,19,FALSE))</f>
        <v/>
      </c>
      <c r="Z144" s="256" t="str">
        <f>IF(Z142="","",VLOOKUP(Z142,'シフト記号表（勤務時間帯）'!$C$6:$U$35,19,FALSE))</f>
        <v/>
      </c>
      <c r="AA144" s="257" t="str">
        <f>IF(AA142="","",VLOOKUP(AA142,'シフト記号表（勤務時間帯）'!$C$6:$U$35,19,FALSE))</f>
        <v/>
      </c>
      <c r="AB144" s="257" t="str">
        <f>IF(AB142="","",VLOOKUP(AB142,'シフト記号表（勤務時間帯）'!$C$6:$U$35,19,FALSE))</f>
        <v/>
      </c>
      <c r="AC144" s="257" t="str">
        <f>IF(AC142="","",VLOOKUP(AC142,'シフト記号表（勤務時間帯）'!$C$6:$U$35,19,FALSE))</f>
        <v/>
      </c>
      <c r="AD144" s="257" t="str">
        <f>IF(AD142="","",VLOOKUP(AD142,'シフト記号表（勤務時間帯）'!$C$6:$U$35,19,FALSE))</f>
        <v/>
      </c>
      <c r="AE144" s="257" t="str">
        <f>IF(AE142="","",VLOOKUP(AE142,'シフト記号表（勤務時間帯）'!$C$6:$U$35,19,FALSE))</f>
        <v/>
      </c>
      <c r="AF144" s="258" t="str">
        <f>IF(AF142="","",VLOOKUP(AF142,'シフト記号表（勤務時間帯）'!$C$6:$U$35,19,FALSE))</f>
        <v/>
      </c>
      <c r="AG144" s="256" t="str">
        <f>IF(AG142="","",VLOOKUP(AG142,'シフト記号表（勤務時間帯）'!$C$6:$U$35,19,FALSE))</f>
        <v/>
      </c>
      <c r="AH144" s="257" t="str">
        <f>IF(AH142="","",VLOOKUP(AH142,'シフト記号表（勤務時間帯）'!$C$6:$U$35,19,FALSE))</f>
        <v/>
      </c>
      <c r="AI144" s="257" t="str">
        <f>IF(AI142="","",VLOOKUP(AI142,'シフト記号表（勤務時間帯）'!$C$6:$U$35,19,FALSE))</f>
        <v/>
      </c>
      <c r="AJ144" s="257" t="str">
        <f>IF(AJ142="","",VLOOKUP(AJ142,'シフト記号表（勤務時間帯）'!$C$6:$U$35,19,FALSE))</f>
        <v/>
      </c>
      <c r="AK144" s="257" t="str">
        <f>IF(AK142="","",VLOOKUP(AK142,'シフト記号表（勤務時間帯）'!$C$6:$U$35,19,FALSE))</f>
        <v/>
      </c>
      <c r="AL144" s="257" t="str">
        <f>IF(AL142="","",VLOOKUP(AL142,'シフト記号表（勤務時間帯）'!$C$6:$U$35,19,FALSE))</f>
        <v/>
      </c>
      <c r="AM144" s="258" t="str">
        <f>IF(AM142="","",VLOOKUP(AM142,'シフト記号表（勤務時間帯）'!$C$6:$U$35,19,FALSE))</f>
        <v/>
      </c>
      <c r="AN144" s="256" t="str">
        <f>IF(AN142="","",VLOOKUP(AN142,'シフト記号表（勤務時間帯）'!$C$6:$U$35,19,FALSE))</f>
        <v/>
      </c>
      <c r="AO144" s="257" t="str">
        <f>IF(AO142="","",VLOOKUP(AO142,'シフト記号表（勤務時間帯）'!$C$6:$U$35,19,FALSE))</f>
        <v/>
      </c>
      <c r="AP144" s="257" t="str">
        <f>IF(AP142="","",VLOOKUP(AP142,'シフト記号表（勤務時間帯）'!$C$6:$U$35,19,FALSE))</f>
        <v/>
      </c>
      <c r="AQ144" s="257" t="str">
        <f>IF(AQ142="","",VLOOKUP(AQ142,'シフト記号表（勤務時間帯）'!$C$6:$U$35,19,FALSE))</f>
        <v/>
      </c>
      <c r="AR144" s="257" t="str">
        <f>IF(AR142="","",VLOOKUP(AR142,'シフト記号表（勤務時間帯）'!$C$6:$U$35,19,FALSE))</f>
        <v/>
      </c>
      <c r="AS144" s="257" t="str">
        <f>IF(AS142="","",VLOOKUP(AS142,'シフト記号表（勤務時間帯）'!$C$6:$U$35,19,FALSE))</f>
        <v/>
      </c>
      <c r="AT144" s="258" t="str">
        <f>IF(AT142="","",VLOOKUP(AT142,'シフト記号表（勤務時間帯）'!$C$6:$U$35,19,FALSE))</f>
        <v/>
      </c>
      <c r="AU144" s="256" t="str">
        <f>IF(AU142="","",VLOOKUP(AU142,'シフト記号表（勤務時間帯）'!$C$6:$U$35,19,FALSE))</f>
        <v/>
      </c>
      <c r="AV144" s="257" t="str">
        <f>IF(AV142="","",VLOOKUP(AV142,'シフト記号表（勤務時間帯）'!$C$6:$U$35,19,FALSE))</f>
        <v/>
      </c>
      <c r="AW144" s="257" t="str">
        <f>IF(AW142="","",VLOOKUP(AW142,'シフト記号表（勤務時間帯）'!$C$6:$U$35,19,FALSE))</f>
        <v/>
      </c>
      <c r="AX144" s="723" t="str">
        <f>IF($BB$3="４週",SUM(S144:AT144),IF($BB$3="暦月",SUM(S144:AW144),""))</f>
        <v/>
      </c>
      <c r="AY144" s="724"/>
      <c r="AZ144" s="725" t="str">
        <f>IF($BB$3="４週",AX144/4,IF($BB$3="暦月",'勤務表（参考様式１_100名まで）'!AX144/('勤務表（参考様式１_100名まで）'!$BB$8/7),""))</f>
        <v/>
      </c>
      <c r="BA144" s="726"/>
      <c r="BB144" s="710"/>
      <c r="BC144" s="711"/>
      <c r="BD144" s="711"/>
      <c r="BE144" s="711"/>
      <c r="BF144" s="712"/>
    </row>
    <row r="145" spans="2:58" ht="20.25" customHeight="1" x14ac:dyDescent="0.15">
      <c r="B145" s="727">
        <f>B142+1</f>
        <v>42</v>
      </c>
      <c r="C145" s="728"/>
      <c r="D145" s="729"/>
      <c r="E145" s="730"/>
      <c r="F145" s="259"/>
      <c r="G145" s="737"/>
      <c r="H145" s="740"/>
      <c r="I145" s="741"/>
      <c r="J145" s="741"/>
      <c r="K145" s="742"/>
      <c r="L145" s="744"/>
      <c r="M145" s="705"/>
      <c r="N145" s="705"/>
      <c r="O145" s="706"/>
      <c r="P145" s="747" t="s">
        <v>248</v>
      </c>
      <c r="Q145" s="748"/>
      <c r="R145" s="749"/>
      <c r="S145" s="248"/>
      <c r="T145" s="249"/>
      <c r="U145" s="249"/>
      <c r="V145" s="249"/>
      <c r="W145" s="249"/>
      <c r="X145" s="249"/>
      <c r="Y145" s="250"/>
      <c r="Z145" s="248"/>
      <c r="AA145" s="249"/>
      <c r="AB145" s="249"/>
      <c r="AC145" s="249"/>
      <c r="AD145" s="249"/>
      <c r="AE145" s="249"/>
      <c r="AF145" s="250"/>
      <c r="AG145" s="248"/>
      <c r="AH145" s="249"/>
      <c r="AI145" s="249"/>
      <c r="AJ145" s="249"/>
      <c r="AK145" s="249"/>
      <c r="AL145" s="249"/>
      <c r="AM145" s="250"/>
      <c r="AN145" s="248"/>
      <c r="AO145" s="249"/>
      <c r="AP145" s="249"/>
      <c r="AQ145" s="249"/>
      <c r="AR145" s="249"/>
      <c r="AS145" s="249"/>
      <c r="AT145" s="250"/>
      <c r="AU145" s="248"/>
      <c r="AV145" s="249"/>
      <c r="AW145" s="249"/>
      <c r="AX145" s="700"/>
      <c r="AY145" s="701"/>
      <c r="AZ145" s="702"/>
      <c r="BA145" s="703"/>
      <c r="BB145" s="704"/>
      <c r="BC145" s="705"/>
      <c r="BD145" s="705"/>
      <c r="BE145" s="705"/>
      <c r="BF145" s="706"/>
    </row>
    <row r="146" spans="2:58" ht="20.25" customHeight="1" x14ac:dyDescent="0.15">
      <c r="B146" s="727"/>
      <c r="C146" s="731"/>
      <c r="D146" s="732"/>
      <c r="E146" s="733"/>
      <c r="F146" s="251"/>
      <c r="G146" s="738"/>
      <c r="H146" s="743"/>
      <c r="I146" s="741"/>
      <c r="J146" s="741"/>
      <c r="K146" s="742"/>
      <c r="L146" s="745"/>
      <c r="M146" s="708"/>
      <c r="N146" s="708"/>
      <c r="O146" s="709"/>
      <c r="P146" s="713" t="s">
        <v>249</v>
      </c>
      <c r="Q146" s="714"/>
      <c r="R146" s="715"/>
      <c r="S146" s="252" t="str">
        <f>IF(S145="","",VLOOKUP(S145,'シフト記号表（勤務時間帯）'!$C$6:$K$35,9,FALSE))</f>
        <v/>
      </c>
      <c r="T146" s="253" t="str">
        <f>IF(T145="","",VLOOKUP(T145,'シフト記号表（勤務時間帯）'!$C$6:$K$35,9,FALSE))</f>
        <v/>
      </c>
      <c r="U146" s="253" t="str">
        <f>IF(U145="","",VLOOKUP(U145,'シフト記号表（勤務時間帯）'!$C$6:$K$35,9,FALSE))</f>
        <v/>
      </c>
      <c r="V146" s="253" t="str">
        <f>IF(V145="","",VLOOKUP(V145,'シフト記号表（勤務時間帯）'!$C$6:$K$35,9,FALSE))</f>
        <v/>
      </c>
      <c r="W146" s="253" t="str">
        <f>IF(W145="","",VLOOKUP(W145,'シフト記号表（勤務時間帯）'!$C$6:$K$35,9,FALSE))</f>
        <v/>
      </c>
      <c r="X146" s="253" t="str">
        <f>IF(X145="","",VLOOKUP(X145,'シフト記号表（勤務時間帯）'!$C$6:$K$35,9,FALSE))</f>
        <v/>
      </c>
      <c r="Y146" s="254" t="str">
        <f>IF(Y145="","",VLOOKUP(Y145,'シフト記号表（勤務時間帯）'!$C$6:$K$35,9,FALSE))</f>
        <v/>
      </c>
      <c r="Z146" s="252" t="str">
        <f>IF(Z145="","",VLOOKUP(Z145,'シフト記号表（勤務時間帯）'!$C$6:$K$35,9,FALSE))</f>
        <v/>
      </c>
      <c r="AA146" s="253" t="str">
        <f>IF(AA145="","",VLOOKUP(AA145,'シフト記号表（勤務時間帯）'!$C$6:$K$35,9,FALSE))</f>
        <v/>
      </c>
      <c r="AB146" s="253" t="str">
        <f>IF(AB145="","",VLOOKUP(AB145,'シフト記号表（勤務時間帯）'!$C$6:$K$35,9,FALSE))</f>
        <v/>
      </c>
      <c r="AC146" s="253" t="str">
        <f>IF(AC145="","",VLOOKUP(AC145,'シフト記号表（勤務時間帯）'!$C$6:$K$35,9,FALSE))</f>
        <v/>
      </c>
      <c r="AD146" s="253" t="str">
        <f>IF(AD145="","",VLOOKUP(AD145,'シフト記号表（勤務時間帯）'!$C$6:$K$35,9,FALSE))</f>
        <v/>
      </c>
      <c r="AE146" s="253" t="str">
        <f>IF(AE145="","",VLOOKUP(AE145,'シフト記号表（勤務時間帯）'!$C$6:$K$35,9,FALSE))</f>
        <v/>
      </c>
      <c r="AF146" s="254" t="str">
        <f>IF(AF145="","",VLOOKUP(AF145,'シフト記号表（勤務時間帯）'!$C$6:$K$35,9,FALSE))</f>
        <v/>
      </c>
      <c r="AG146" s="252" t="str">
        <f>IF(AG145="","",VLOOKUP(AG145,'シフト記号表（勤務時間帯）'!$C$6:$K$35,9,FALSE))</f>
        <v/>
      </c>
      <c r="AH146" s="253" t="str">
        <f>IF(AH145="","",VLOOKUP(AH145,'シフト記号表（勤務時間帯）'!$C$6:$K$35,9,FALSE))</f>
        <v/>
      </c>
      <c r="AI146" s="253" t="str">
        <f>IF(AI145="","",VLOOKUP(AI145,'シフト記号表（勤務時間帯）'!$C$6:$K$35,9,FALSE))</f>
        <v/>
      </c>
      <c r="AJ146" s="253" t="str">
        <f>IF(AJ145="","",VLOOKUP(AJ145,'シフト記号表（勤務時間帯）'!$C$6:$K$35,9,FALSE))</f>
        <v/>
      </c>
      <c r="AK146" s="253" t="str">
        <f>IF(AK145="","",VLOOKUP(AK145,'シフト記号表（勤務時間帯）'!$C$6:$K$35,9,FALSE))</f>
        <v/>
      </c>
      <c r="AL146" s="253" t="str">
        <f>IF(AL145="","",VLOOKUP(AL145,'シフト記号表（勤務時間帯）'!$C$6:$K$35,9,FALSE))</f>
        <v/>
      </c>
      <c r="AM146" s="254" t="str">
        <f>IF(AM145="","",VLOOKUP(AM145,'シフト記号表（勤務時間帯）'!$C$6:$K$35,9,FALSE))</f>
        <v/>
      </c>
      <c r="AN146" s="252" t="str">
        <f>IF(AN145="","",VLOOKUP(AN145,'シフト記号表（勤務時間帯）'!$C$6:$K$35,9,FALSE))</f>
        <v/>
      </c>
      <c r="AO146" s="253" t="str">
        <f>IF(AO145="","",VLOOKUP(AO145,'シフト記号表（勤務時間帯）'!$C$6:$K$35,9,FALSE))</f>
        <v/>
      </c>
      <c r="AP146" s="253" t="str">
        <f>IF(AP145="","",VLOOKUP(AP145,'シフト記号表（勤務時間帯）'!$C$6:$K$35,9,FALSE))</f>
        <v/>
      </c>
      <c r="AQ146" s="253" t="str">
        <f>IF(AQ145="","",VLOOKUP(AQ145,'シフト記号表（勤務時間帯）'!$C$6:$K$35,9,FALSE))</f>
        <v/>
      </c>
      <c r="AR146" s="253" t="str">
        <f>IF(AR145="","",VLOOKUP(AR145,'シフト記号表（勤務時間帯）'!$C$6:$K$35,9,FALSE))</f>
        <v/>
      </c>
      <c r="AS146" s="253" t="str">
        <f>IF(AS145="","",VLOOKUP(AS145,'シフト記号表（勤務時間帯）'!$C$6:$K$35,9,FALSE))</f>
        <v/>
      </c>
      <c r="AT146" s="254" t="str">
        <f>IF(AT145="","",VLOOKUP(AT145,'シフト記号表（勤務時間帯）'!$C$6:$K$35,9,FALSE))</f>
        <v/>
      </c>
      <c r="AU146" s="252" t="str">
        <f>IF(AU145="","",VLOOKUP(AU145,'シフト記号表（勤務時間帯）'!$C$6:$K$35,9,FALSE))</f>
        <v/>
      </c>
      <c r="AV146" s="253" t="str">
        <f>IF(AV145="","",VLOOKUP(AV145,'シフト記号表（勤務時間帯）'!$C$6:$K$35,9,FALSE))</f>
        <v/>
      </c>
      <c r="AW146" s="253" t="str">
        <f>IF(AW145="","",VLOOKUP(AW145,'シフト記号表（勤務時間帯）'!$C$6:$K$35,9,FALSE))</f>
        <v/>
      </c>
      <c r="AX146" s="716" t="str">
        <f>IF($BB$3="４週",SUM(S146:AT146),IF($BB$3="暦月",SUM(S146:AW146),""))</f>
        <v/>
      </c>
      <c r="AY146" s="717"/>
      <c r="AZ146" s="718" t="str">
        <f>IF($BB$3="４週",AX146/4,IF($BB$3="暦月",'勤務表（参考様式１_100名まで）'!AX146/('勤務表（参考様式１_100名まで）'!$BB$8/7),""))</f>
        <v/>
      </c>
      <c r="BA146" s="719"/>
      <c r="BB146" s="707"/>
      <c r="BC146" s="708"/>
      <c r="BD146" s="708"/>
      <c r="BE146" s="708"/>
      <c r="BF146" s="709"/>
    </row>
    <row r="147" spans="2:58" ht="20.25" customHeight="1" x14ac:dyDescent="0.15">
      <c r="B147" s="727"/>
      <c r="C147" s="734"/>
      <c r="D147" s="735"/>
      <c r="E147" s="736"/>
      <c r="F147" s="260">
        <f>C145</f>
        <v>0</v>
      </c>
      <c r="G147" s="739"/>
      <c r="H147" s="743"/>
      <c r="I147" s="741"/>
      <c r="J147" s="741"/>
      <c r="K147" s="742"/>
      <c r="L147" s="746"/>
      <c r="M147" s="711"/>
      <c r="N147" s="711"/>
      <c r="O147" s="712"/>
      <c r="P147" s="720" t="s">
        <v>250</v>
      </c>
      <c r="Q147" s="721"/>
      <c r="R147" s="722"/>
      <c r="S147" s="256" t="str">
        <f>IF(S145="","",VLOOKUP(S145,'シフト記号表（勤務時間帯）'!$C$6:$U$35,19,FALSE))</f>
        <v/>
      </c>
      <c r="T147" s="257" t="str">
        <f>IF(T145="","",VLOOKUP(T145,'シフト記号表（勤務時間帯）'!$C$6:$U$35,19,FALSE))</f>
        <v/>
      </c>
      <c r="U147" s="257" t="str">
        <f>IF(U145="","",VLOOKUP(U145,'シフト記号表（勤務時間帯）'!$C$6:$U$35,19,FALSE))</f>
        <v/>
      </c>
      <c r="V147" s="257" t="str">
        <f>IF(V145="","",VLOOKUP(V145,'シフト記号表（勤務時間帯）'!$C$6:$U$35,19,FALSE))</f>
        <v/>
      </c>
      <c r="W147" s="257" t="str">
        <f>IF(W145="","",VLOOKUP(W145,'シフト記号表（勤務時間帯）'!$C$6:$U$35,19,FALSE))</f>
        <v/>
      </c>
      <c r="X147" s="257" t="str">
        <f>IF(X145="","",VLOOKUP(X145,'シフト記号表（勤務時間帯）'!$C$6:$U$35,19,FALSE))</f>
        <v/>
      </c>
      <c r="Y147" s="258" t="str">
        <f>IF(Y145="","",VLOOKUP(Y145,'シフト記号表（勤務時間帯）'!$C$6:$U$35,19,FALSE))</f>
        <v/>
      </c>
      <c r="Z147" s="256" t="str">
        <f>IF(Z145="","",VLOOKUP(Z145,'シフト記号表（勤務時間帯）'!$C$6:$U$35,19,FALSE))</f>
        <v/>
      </c>
      <c r="AA147" s="257" t="str">
        <f>IF(AA145="","",VLOOKUP(AA145,'シフト記号表（勤務時間帯）'!$C$6:$U$35,19,FALSE))</f>
        <v/>
      </c>
      <c r="AB147" s="257" t="str">
        <f>IF(AB145="","",VLOOKUP(AB145,'シフト記号表（勤務時間帯）'!$C$6:$U$35,19,FALSE))</f>
        <v/>
      </c>
      <c r="AC147" s="257" t="str">
        <f>IF(AC145="","",VLOOKUP(AC145,'シフト記号表（勤務時間帯）'!$C$6:$U$35,19,FALSE))</f>
        <v/>
      </c>
      <c r="AD147" s="257" t="str">
        <f>IF(AD145="","",VLOOKUP(AD145,'シフト記号表（勤務時間帯）'!$C$6:$U$35,19,FALSE))</f>
        <v/>
      </c>
      <c r="AE147" s="257" t="str">
        <f>IF(AE145="","",VLOOKUP(AE145,'シフト記号表（勤務時間帯）'!$C$6:$U$35,19,FALSE))</f>
        <v/>
      </c>
      <c r="AF147" s="258" t="str">
        <f>IF(AF145="","",VLOOKUP(AF145,'シフト記号表（勤務時間帯）'!$C$6:$U$35,19,FALSE))</f>
        <v/>
      </c>
      <c r="AG147" s="256" t="str">
        <f>IF(AG145="","",VLOOKUP(AG145,'シフト記号表（勤務時間帯）'!$C$6:$U$35,19,FALSE))</f>
        <v/>
      </c>
      <c r="AH147" s="257" t="str">
        <f>IF(AH145="","",VLOOKUP(AH145,'シフト記号表（勤務時間帯）'!$C$6:$U$35,19,FALSE))</f>
        <v/>
      </c>
      <c r="AI147" s="257" t="str">
        <f>IF(AI145="","",VLOOKUP(AI145,'シフト記号表（勤務時間帯）'!$C$6:$U$35,19,FALSE))</f>
        <v/>
      </c>
      <c r="AJ147" s="257" t="str">
        <f>IF(AJ145="","",VLOOKUP(AJ145,'シフト記号表（勤務時間帯）'!$C$6:$U$35,19,FALSE))</f>
        <v/>
      </c>
      <c r="AK147" s="257" t="str">
        <f>IF(AK145="","",VLOOKUP(AK145,'シフト記号表（勤務時間帯）'!$C$6:$U$35,19,FALSE))</f>
        <v/>
      </c>
      <c r="AL147" s="257" t="str">
        <f>IF(AL145="","",VLOOKUP(AL145,'シフト記号表（勤務時間帯）'!$C$6:$U$35,19,FALSE))</f>
        <v/>
      </c>
      <c r="AM147" s="258" t="str">
        <f>IF(AM145="","",VLOOKUP(AM145,'シフト記号表（勤務時間帯）'!$C$6:$U$35,19,FALSE))</f>
        <v/>
      </c>
      <c r="AN147" s="256" t="str">
        <f>IF(AN145="","",VLOOKUP(AN145,'シフト記号表（勤務時間帯）'!$C$6:$U$35,19,FALSE))</f>
        <v/>
      </c>
      <c r="AO147" s="257" t="str">
        <f>IF(AO145="","",VLOOKUP(AO145,'シフト記号表（勤務時間帯）'!$C$6:$U$35,19,FALSE))</f>
        <v/>
      </c>
      <c r="AP147" s="257" t="str">
        <f>IF(AP145="","",VLOOKUP(AP145,'シフト記号表（勤務時間帯）'!$C$6:$U$35,19,FALSE))</f>
        <v/>
      </c>
      <c r="AQ147" s="257" t="str">
        <f>IF(AQ145="","",VLOOKUP(AQ145,'シフト記号表（勤務時間帯）'!$C$6:$U$35,19,FALSE))</f>
        <v/>
      </c>
      <c r="AR147" s="257" t="str">
        <f>IF(AR145="","",VLOOKUP(AR145,'シフト記号表（勤務時間帯）'!$C$6:$U$35,19,FALSE))</f>
        <v/>
      </c>
      <c r="AS147" s="257" t="str">
        <f>IF(AS145="","",VLOOKUP(AS145,'シフト記号表（勤務時間帯）'!$C$6:$U$35,19,FALSE))</f>
        <v/>
      </c>
      <c r="AT147" s="258" t="str">
        <f>IF(AT145="","",VLOOKUP(AT145,'シフト記号表（勤務時間帯）'!$C$6:$U$35,19,FALSE))</f>
        <v/>
      </c>
      <c r="AU147" s="256" t="str">
        <f>IF(AU145="","",VLOOKUP(AU145,'シフト記号表（勤務時間帯）'!$C$6:$U$35,19,FALSE))</f>
        <v/>
      </c>
      <c r="AV147" s="257" t="str">
        <f>IF(AV145="","",VLOOKUP(AV145,'シフト記号表（勤務時間帯）'!$C$6:$U$35,19,FALSE))</f>
        <v/>
      </c>
      <c r="AW147" s="257" t="str">
        <f>IF(AW145="","",VLOOKUP(AW145,'シフト記号表（勤務時間帯）'!$C$6:$U$35,19,FALSE))</f>
        <v/>
      </c>
      <c r="AX147" s="723" t="str">
        <f>IF($BB$3="４週",SUM(S147:AT147),IF($BB$3="暦月",SUM(S147:AW147),""))</f>
        <v/>
      </c>
      <c r="AY147" s="724"/>
      <c r="AZ147" s="725" t="str">
        <f>IF($BB$3="４週",AX147/4,IF($BB$3="暦月",'勤務表（参考様式１_100名まで）'!AX147/('勤務表（参考様式１_100名まで）'!$BB$8/7),""))</f>
        <v/>
      </c>
      <c r="BA147" s="726"/>
      <c r="BB147" s="710"/>
      <c r="BC147" s="711"/>
      <c r="BD147" s="711"/>
      <c r="BE147" s="711"/>
      <c r="BF147" s="712"/>
    </row>
    <row r="148" spans="2:58" ht="20.25" customHeight="1" x14ac:dyDescent="0.15">
      <c r="B148" s="727">
        <f>B145+1</f>
        <v>43</v>
      </c>
      <c r="C148" s="728"/>
      <c r="D148" s="729"/>
      <c r="E148" s="730"/>
      <c r="F148" s="259"/>
      <c r="G148" s="737"/>
      <c r="H148" s="740"/>
      <c r="I148" s="741"/>
      <c r="J148" s="741"/>
      <c r="K148" s="742"/>
      <c r="L148" s="744"/>
      <c r="M148" s="705"/>
      <c r="N148" s="705"/>
      <c r="O148" s="706"/>
      <c r="P148" s="747" t="s">
        <v>248</v>
      </c>
      <c r="Q148" s="748"/>
      <c r="R148" s="749"/>
      <c r="S148" s="248"/>
      <c r="T148" s="249"/>
      <c r="U148" s="249"/>
      <c r="V148" s="249"/>
      <c r="W148" s="249"/>
      <c r="X148" s="249"/>
      <c r="Y148" s="250"/>
      <c r="Z148" s="248"/>
      <c r="AA148" s="249"/>
      <c r="AB148" s="249"/>
      <c r="AC148" s="249"/>
      <c r="AD148" s="249"/>
      <c r="AE148" s="249"/>
      <c r="AF148" s="250"/>
      <c r="AG148" s="248"/>
      <c r="AH148" s="249"/>
      <c r="AI148" s="249"/>
      <c r="AJ148" s="249"/>
      <c r="AK148" s="249"/>
      <c r="AL148" s="249"/>
      <c r="AM148" s="250"/>
      <c r="AN148" s="248"/>
      <c r="AO148" s="249"/>
      <c r="AP148" s="249"/>
      <c r="AQ148" s="249"/>
      <c r="AR148" s="249"/>
      <c r="AS148" s="249"/>
      <c r="AT148" s="250"/>
      <c r="AU148" s="248"/>
      <c r="AV148" s="249"/>
      <c r="AW148" s="249"/>
      <c r="AX148" s="700"/>
      <c r="AY148" s="701"/>
      <c r="AZ148" s="702"/>
      <c r="BA148" s="703"/>
      <c r="BB148" s="704"/>
      <c r="BC148" s="705"/>
      <c r="BD148" s="705"/>
      <c r="BE148" s="705"/>
      <c r="BF148" s="706"/>
    </row>
    <row r="149" spans="2:58" ht="20.25" customHeight="1" x14ac:dyDescent="0.15">
      <c r="B149" s="727"/>
      <c r="C149" s="731"/>
      <c r="D149" s="732"/>
      <c r="E149" s="733"/>
      <c r="F149" s="251"/>
      <c r="G149" s="738"/>
      <c r="H149" s="743"/>
      <c r="I149" s="741"/>
      <c r="J149" s="741"/>
      <c r="K149" s="742"/>
      <c r="L149" s="745"/>
      <c r="M149" s="708"/>
      <c r="N149" s="708"/>
      <c r="O149" s="709"/>
      <c r="P149" s="713" t="s">
        <v>249</v>
      </c>
      <c r="Q149" s="714"/>
      <c r="R149" s="715"/>
      <c r="S149" s="252" t="str">
        <f>IF(S148="","",VLOOKUP(S148,'シフト記号表（勤務時間帯）'!$C$6:$K$35,9,FALSE))</f>
        <v/>
      </c>
      <c r="T149" s="253" t="str">
        <f>IF(T148="","",VLOOKUP(T148,'シフト記号表（勤務時間帯）'!$C$6:$K$35,9,FALSE))</f>
        <v/>
      </c>
      <c r="U149" s="253" t="str">
        <f>IF(U148="","",VLOOKUP(U148,'シフト記号表（勤務時間帯）'!$C$6:$K$35,9,FALSE))</f>
        <v/>
      </c>
      <c r="V149" s="253" t="str">
        <f>IF(V148="","",VLOOKUP(V148,'シフト記号表（勤務時間帯）'!$C$6:$K$35,9,FALSE))</f>
        <v/>
      </c>
      <c r="W149" s="253" t="str">
        <f>IF(W148="","",VLOOKUP(W148,'シフト記号表（勤務時間帯）'!$C$6:$K$35,9,FALSE))</f>
        <v/>
      </c>
      <c r="X149" s="253" t="str">
        <f>IF(X148="","",VLOOKUP(X148,'シフト記号表（勤務時間帯）'!$C$6:$K$35,9,FALSE))</f>
        <v/>
      </c>
      <c r="Y149" s="254" t="str">
        <f>IF(Y148="","",VLOOKUP(Y148,'シフト記号表（勤務時間帯）'!$C$6:$K$35,9,FALSE))</f>
        <v/>
      </c>
      <c r="Z149" s="252" t="str">
        <f>IF(Z148="","",VLOOKUP(Z148,'シフト記号表（勤務時間帯）'!$C$6:$K$35,9,FALSE))</f>
        <v/>
      </c>
      <c r="AA149" s="253" t="str">
        <f>IF(AA148="","",VLOOKUP(AA148,'シフト記号表（勤務時間帯）'!$C$6:$K$35,9,FALSE))</f>
        <v/>
      </c>
      <c r="AB149" s="253" t="str">
        <f>IF(AB148="","",VLOOKUP(AB148,'シフト記号表（勤務時間帯）'!$C$6:$K$35,9,FALSE))</f>
        <v/>
      </c>
      <c r="AC149" s="253" t="str">
        <f>IF(AC148="","",VLOOKUP(AC148,'シフト記号表（勤務時間帯）'!$C$6:$K$35,9,FALSE))</f>
        <v/>
      </c>
      <c r="AD149" s="253" t="str">
        <f>IF(AD148="","",VLOOKUP(AD148,'シフト記号表（勤務時間帯）'!$C$6:$K$35,9,FALSE))</f>
        <v/>
      </c>
      <c r="AE149" s="253" t="str">
        <f>IF(AE148="","",VLOOKUP(AE148,'シフト記号表（勤務時間帯）'!$C$6:$K$35,9,FALSE))</f>
        <v/>
      </c>
      <c r="AF149" s="254" t="str">
        <f>IF(AF148="","",VLOOKUP(AF148,'シフト記号表（勤務時間帯）'!$C$6:$K$35,9,FALSE))</f>
        <v/>
      </c>
      <c r="AG149" s="252" t="str">
        <f>IF(AG148="","",VLOOKUP(AG148,'シフト記号表（勤務時間帯）'!$C$6:$K$35,9,FALSE))</f>
        <v/>
      </c>
      <c r="AH149" s="253" t="str">
        <f>IF(AH148="","",VLOOKUP(AH148,'シフト記号表（勤務時間帯）'!$C$6:$K$35,9,FALSE))</f>
        <v/>
      </c>
      <c r="AI149" s="253" t="str">
        <f>IF(AI148="","",VLOOKUP(AI148,'シフト記号表（勤務時間帯）'!$C$6:$K$35,9,FALSE))</f>
        <v/>
      </c>
      <c r="AJ149" s="253" t="str">
        <f>IF(AJ148="","",VLOOKUP(AJ148,'シフト記号表（勤務時間帯）'!$C$6:$K$35,9,FALSE))</f>
        <v/>
      </c>
      <c r="AK149" s="253" t="str">
        <f>IF(AK148="","",VLOOKUP(AK148,'シフト記号表（勤務時間帯）'!$C$6:$K$35,9,FALSE))</f>
        <v/>
      </c>
      <c r="AL149" s="253" t="str">
        <f>IF(AL148="","",VLOOKUP(AL148,'シフト記号表（勤務時間帯）'!$C$6:$K$35,9,FALSE))</f>
        <v/>
      </c>
      <c r="AM149" s="254" t="str">
        <f>IF(AM148="","",VLOOKUP(AM148,'シフト記号表（勤務時間帯）'!$C$6:$K$35,9,FALSE))</f>
        <v/>
      </c>
      <c r="AN149" s="252" t="str">
        <f>IF(AN148="","",VLOOKUP(AN148,'シフト記号表（勤務時間帯）'!$C$6:$K$35,9,FALSE))</f>
        <v/>
      </c>
      <c r="AO149" s="253" t="str">
        <f>IF(AO148="","",VLOOKUP(AO148,'シフト記号表（勤務時間帯）'!$C$6:$K$35,9,FALSE))</f>
        <v/>
      </c>
      <c r="AP149" s="253" t="str">
        <f>IF(AP148="","",VLOOKUP(AP148,'シフト記号表（勤務時間帯）'!$C$6:$K$35,9,FALSE))</f>
        <v/>
      </c>
      <c r="AQ149" s="253" t="str">
        <f>IF(AQ148="","",VLOOKUP(AQ148,'シフト記号表（勤務時間帯）'!$C$6:$K$35,9,FALSE))</f>
        <v/>
      </c>
      <c r="AR149" s="253" t="str">
        <f>IF(AR148="","",VLOOKUP(AR148,'シフト記号表（勤務時間帯）'!$C$6:$K$35,9,FALSE))</f>
        <v/>
      </c>
      <c r="AS149" s="253" t="str">
        <f>IF(AS148="","",VLOOKUP(AS148,'シフト記号表（勤務時間帯）'!$C$6:$K$35,9,FALSE))</f>
        <v/>
      </c>
      <c r="AT149" s="254" t="str">
        <f>IF(AT148="","",VLOOKUP(AT148,'シフト記号表（勤務時間帯）'!$C$6:$K$35,9,FALSE))</f>
        <v/>
      </c>
      <c r="AU149" s="252" t="str">
        <f>IF(AU148="","",VLOOKUP(AU148,'シフト記号表（勤務時間帯）'!$C$6:$K$35,9,FALSE))</f>
        <v/>
      </c>
      <c r="AV149" s="253" t="str">
        <f>IF(AV148="","",VLOOKUP(AV148,'シフト記号表（勤務時間帯）'!$C$6:$K$35,9,FALSE))</f>
        <v/>
      </c>
      <c r="AW149" s="253" t="str">
        <f>IF(AW148="","",VLOOKUP(AW148,'シフト記号表（勤務時間帯）'!$C$6:$K$35,9,FALSE))</f>
        <v/>
      </c>
      <c r="AX149" s="716" t="str">
        <f>IF($BB$3="４週",SUM(S149:AT149),IF($BB$3="暦月",SUM(S149:AW149),""))</f>
        <v/>
      </c>
      <c r="AY149" s="717"/>
      <c r="AZ149" s="718" t="str">
        <f>IF($BB$3="４週",AX149/4,IF($BB$3="暦月",'勤務表（参考様式１_100名まで）'!AX149/('勤務表（参考様式１_100名まで）'!$BB$8/7),""))</f>
        <v/>
      </c>
      <c r="BA149" s="719"/>
      <c r="BB149" s="707"/>
      <c r="BC149" s="708"/>
      <c r="BD149" s="708"/>
      <c r="BE149" s="708"/>
      <c r="BF149" s="709"/>
    </row>
    <row r="150" spans="2:58" ht="20.25" customHeight="1" x14ac:dyDescent="0.15">
      <c r="B150" s="727"/>
      <c r="C150" s="734"/>
      <c r="D150" s="735"/>
      <c r="E150" s="736"/>
      <c r="F150" s="260">
        <f>C148</f>
        <v>0</v>
      </c>
      <c r="G150" s="739"/>
      <c r="H150" s="743"/>
      <c r="I150" s="741"/>
      <c r="J150" s="741"/>
      <c r="K150" s="742"/>
      <c r="L150" s="746"/>
      <c r="M150" s="711"/>
      <c r="N150" s="711"/>
      <c r="O150" s="712"/>
      <c r="P150" s="720" t="s">
        <v>250</v>
      </c>
      <c r="Q150" s="721"/>
      <c r="R150" s="722"/>
      <c r="S150" s="256" t="str">
        <f>IF(S148="","",VLOOKUP(S148,'シフト記号表（勤務時間帯）'!$C$6:$U$35,19,FALSE))</f>
        <v/>
      </c>
      <c r="T150" s="257" t="str">
        <f>IF(T148="","",VLOOKUP(T148,'シフト記号表（勤務時間帯）'!$C$6:$U$35,19,FALSE))</f>
        <v/>
      </c>
      <c r="U150" s="257" t="str">
        <f>IF(U148="","",VLOOKUP(U148,'シフト記号表（勤務時間帯）'!$C$6:$U$35,19,FALSE))</f>
        <v/>
      </c>
      <c r="V150" s="257" t="str">
        <f>IF(V148="","",VLOOKUP(V148,'シフト記号表（勤務時間帯）'!$C$6:$U$35,19,FALSE))</f>
        <v/>
      </c>
      <c r="W150" s="257" t="str">
        <f>IF(W148="","",VLOOKUP(W148,'シフト記号表（勤務時間帯）'!$C$6:$U$35,19,FALSE))</f>
        <v/>
      </c>
      <c r="X150" s="257" t="str">
        <f>IF(X148="","",VLOOKUP(X148,'シフト記号表（勤務時間帯）'!$C$6:$U$35,19,FALSE))</f>
        <v/>
      </c>
      <c r="Y150" s="258" t="str">
        <f>IF(Y148="","",VLOOKUP(Y148,'シフト記号表（勤務時間帯）'!$C$6:$U$35,19,FALSE))</f>
        <v/>
      </c>
      <c r="Z150" s="256" t="str">
        <f>IF(Z148="","",VLOOKUP(Z148,'シフト記号表（勤務時間帯）'!$C$6:$U$35,19,FALSE))</f>
        <v/>
      </c>
      <c r="AA150" s="257" t="str">
        <f>IF(AA148="","",VLOOKUP(AA148,'シフト記号表（勤務時間帯）'!$C$6:$U$35,19,FALSE))</f>
        <v/>
      </c>
      <c r="AB150" s="257" t="str">
        <f>IF(AB148="","",VLOOKUP(AB148,'シフト記号表（勤務時間帯）'!$C$6:$U$35,19,FALSE))</f>
        <v/>
      </c>
      <c r="AC150" s="257" t="str">
        <f>IF(AC148="","",VLOOKUP(AC148,'シフト記号表（勤務時間帯）'!$C$6:$U$35,19,FALSE))</f>
        <v/>
      </c>
      <c r="AD150" s="257" t="str">
        <f>IF(AD148="","",VLOOKUP(AD148,'シフト記号表（勤務時間帯）'!$C$6:$U$35,19,FALSE))</f>
        <v/>
      </c>
      <c r="AE150" s="257" t="str">
        <f>IF(AE148="","",VLOOKUP(AE148,'シフト記号表（勤務時間帯）'!$C$6:$U$35,19,FALSE))</f>
        <v/>
      </c>
      <c r="AF150" s="258" t="str">
        <f>IF(AF148="","",VLOOKUP(AF148,'シフト記号表（勤務時間帯）'!$C$6:$U$35,19,FALSE))</f>
        <v/>
      </c>
      <c r="AG150" s="256" t="str">
        <f>IF(AG148="","",VLOOKUP(AG148,'シフト記号表（勤務時間帯）'!$C$6:$U$35,19,FALSE))</f>
        <v/>
      </c>
      <c r="AH150" s="257" t="str">
        <f>IF(AH148="","",VLOOKUP(AH148,'シフト記号表（勤務時間帯）'!$C$6:$U$35,19,FALSE))</f>
        <v/>
      </c>
      <c r="AI150" s="257" t="str">
        <f>IF(AI148="","",VLOOKUP(AI148,'シフト記号表（勤務時間帯）'!$C$6:$U$35,19,FALSE))</f>
        <v/>
      </c>
      <c r="AJ150" s="257" t="str">
        <f>IF(AJ148="","",VLOOKUP(AJ148,'シフト記号表（勤務時間帯）'!$C$6:$U$35,19,FALSE))</f>
        <v/>
      </c>
      <c r="AK150" s="257" t="str">
        <f>IF(AK148="","",VLOOKUP(AK148,'シフト記号表（勤務時間帯）'!$C$6:$U$35,19,FALSE))</f>
        <v/>
      </c>
      <c r="AL150" s="257" t="str">
        <f>IF(AL148="","",VLOOKUP(AL148,'シフト記号表（勤務時間帯）'!$C$6:$U$35,19,FALSE))</f>
        <v/>
      </c>
      <c r="AM150" s="258" t="str">
        <f>IF(AM148="","",VLOOKUP(AM148,'シフト記号表（勤務時間帯）'!$C$6:$U$35,19,FALSE))</f>
        <v/>
      </c>
      <c r="AN150" s="256" t="str">
        <f>IF(AN148="","",VLOOKUP(AN148,'シフト記号表（勤務時間帯）'!$C$6:$U$35,19,FALSE))</f>
        <v/>
      </c>
      <c r="AO150" s="257" t="str">
        <f>IF(AO148="","",VLOOKUP(AO148,'シフト記号表（勤務時間帯）'!$C$6:$U$35,19,FALSE))</f>
        <v/>
      </c>
      <c r="AP150" s="257" t="str">
        <f>IF(AP148="","",VLOOKUP(AP148,'シフト記号表（勤務時間帯）'!$C$6:$U$35,19,FALSE))</f>
        <v/>
      </c>
      <c r="AQ150" s="257" t="str">
        <f>IF(AQ148="","",VLOOKUP(AQ148,'シフト記号表（勤務時間帯）'!$C$6:$U$35,19,FALSE))</f>
        <v/>
      </c>
      <c r="AR150" s="257" t="str">
        <f>IF(AR148="","",VLOOKUP(AR148,'シフト記号表（勤務時間帯）'!$C$6:$U$35,19,FALSE))</f>
        <v/>
      </c>
      <c r="AS150" s="257" t="str">
        <f>IF(AS148="","",VLOOKUP(AS148,'シフト記号表（勤務時間帯）'!$C$6:$U$35,19,FALSE))</f>
        <v/>
      </c>
      <c r="AT150" s="258" t="str">
        <f>IF(AT148="","",VLOOKUP(AT148,'シフト記号表（勤務時間帯）'!$C$6:$U$35,19,FALSE))</f>
        <v/>
      </c>
      <c r="AU150" s="256" t="str">
        <f>IF(AU148="","",VLOOKUP(AU148,'シフト記号表（勤務時間帯）'!$C$6:$U$35,19,FALSE))</f>
        <v/>
      </c>
      <c r="AV150" s="257" t="str">
        <f>IF(AV148="","",VLOOKUP(AV148,'シフト記号表（勤務時間帯）'!$C$6:$U$35,19,FALSE))</f>
        <v/>
      </c>
      <c r="AW150" s="257" t="str">
        <f>IF(AW148="","",VLOOKUP(AW148,'シフト記号表（勤務時間帯）'!$C$6:$U$35,19,FALSE))</f>
        <v/>
      </c>
      <c r="AX150" s="723" t="str">
        <f>IF($BB$3="４週",SUM(S150:AT150),IF($BB$3="暦月",SUM(S150:AW150),""))</f>
        <v/>
      </c>
      <c r="AY150" s="724"/>
      <c r="AZ150" s="725" t="str">
        <f>IF($BB$3="４週",AX150/4,IF($BB$3="暦月",'勤務表（参考様式１_100名まで）'!AX150/('勤務表（参考様式１_100名まで）'!$BB$8/7),""))</f>
        <v/>
      </c>
      <c r="BA150" s="726"/>
      <c r="BB150" s="710"/>
      <c r="BC150" s="711"/>
      <c r="BD150" s="711"/>
      <c r="BE150" s="711"/>
      <c r="BF150" s="712"/>
    </row>
    <row r="151" spans="2:58" ht="20.25" customHeight="1" x14ac:dyDescent="0.15">
      <c r="B151" s="727">
        <f>B148+1</f>
        <v>44</v>
      </c>
      <c r="C151" s="728"/>
      <c r="D151" s="729"/>
      <c r="E151" s="730"/>
      <c r="F151" s="259"/>
      <c r="G151" s="737"/>
      <c r="H151" s="740"/>
      <c r="I151" s="741"/>
      <c r="J151" s="741"/>
      <c r="K151" s="742"/>
      <c r="L151" s="744"/>
      <c r="M151" s="705"/>
      <c r="N151" s="705"/>
      <c r="O151" s="706"/>
      <c r="P151" s="747" t="s">
        <v>248</v>
      </c>
      <c r="Q151" s="748"/>
      <c r="R151" s="749"/>
      <c r="S151" s="248"/>
      <c r="T151" s="249"/>
      <c r="U151" s="249"/>
      <c r="V151" s="249"/>
      <c r="W151" s="249"/>
      <c r="X151" s="249"/>
      <c r="Y151" s="250"/>
      <c r="Z151" s="248"/>
      <c r="AA151" s="249"/>
      <c r="AB151" s="249"/>
      <c r="AC151" s="249"/>
      <c r="AD151" s="249"/>
      <c r="AE151" s="249"/>
      <c r="AF151" s="250"/>
      <c r="AG151" s="248"/>
      <c r="AH151" s="249"/>
      <c r="AI151" s="249"/>
      <c r="AJ151" s="249"/>
      <c r="AK151" s="249"/>
      <c r="AL151" s="249"/>
      <c r="AM151" s="250"/>
      <c r="AN151" s="248"/>
      <c r="AO151" s="249"/>
      <c r="AP151" s="249"/>
      <c r="AQ151" s="249"/>
      <c r="AR151" s="249"/>
      <c r="AS151" s="249"/>
      <c r="AT151" s="250"/>
      <c r="AU151" s="248"/>
      <c r="AV151" s="249"/>
      <c r="AW151" s="249"/>
      <c r="AX151" s="700"/>
      <c r="AY151" s="701"/>
      <c r="AZ151" s="702"/>
      <c r="BA151" s="703"/>
      <c r="BB151" s="704"/>
      <c r="BC151" s="705"/>
      <c r="BD151" s="705"/>
      <c r="BE151" s="705"/>
      <c r="BF151" s="706"/>
    </row>
    <row r="152" spans="2:58" ht="20.25" customHeight="1" x14ac:dyDescent="0.15">
      <c r="B152" s="727"/>
      <c r="C152" s="731"/>
      <c r="D152" s="732"/>
      <c r="E152" s="733"/>
      <c r="F152" s="251"/>
      <c r="G152" s="738"/>
      <c r="H152" s="743"/>
      <c r="I152" s="741"/>
      <c r="J152" s="741"/>
      <c r="K152" s="742"/>
      <c r="L152" s="745"/>
      <c r="M152" s="708"/>
      <c r="N152" s="708"/>
      <c r="O152" s="709"/>
      <c r="P152" s="713" t="s">
        <v>249</v>
      </c>
      <c r="Q152" s="714"/>
      <c r="R152" s="715"/>
      <c r="S152" s="252" t="str">
        <f>IF(S151="","",VLOOKUP(S151,'シフト記号表（勤務時間帯）'!$C$6:$K$35,9,FALSE))</f>
        <v/>
      </c>
      <c r="T152" s="253" t="str">
        <f>IF(T151="","",VLOOKUP(T151,'シフト記号表（勤務時間帯）'!$C$6:$K$35,9,FALSE))</f>
        <v/>
      </c>
      <c r="U152" s="253" t="str">
        <f>IF(U151="","",VLOOKUP(U151,'シフト記号表（勤務時間帯）'!$C$6:$K$35,9,FALSE))</f>
        <v/>
      </c>
      <c r="V152" s="253" t="str">
        <f>IF(V151="","",VLOOKUP(V151,'シフト記号表（勤務時間帯）'!$C$6:$K$35,9,FALSE))</f>
        <v/>
      </c>
      <c r="W152" s="253" t="str">
        <f>IF(W151="","",VLOOKUP(W151,'シフト記号表（勤務時間帯）'!$C$6:$K$35,9,FALSE))</f>
        <v/>
      </c>
      <c r="X152" s="253" t="str">
        <f>IF(X151="","",VLOOKUP(X151,'シフト記号表（勤務時間帯）'!$C$6:$K$35,9,FALSE))</f>
        <v/>
      </c>
      <c r="Y152" s="254" t="str">
        <f>IF(Y151="","",VLOOKUP(Y151,'シフト記号表（勤務時間帯）'!$C$6:$K$35,9,FALSE))</f>
        <v/>
      </c>
      <c r="Z152" s="252" t="str">
        <f>IF(Z151="","",VLOOKUP(Z151,'シフト記号表（勤務時間帯）'!$C$6:$K$35,9,FALSE))</f>
        <v/>
      </c>
      <c r="AA152" s="253" t="str">
        <f>IF(AA151="","",VLOOKUP(AA151,'シフト記号表（勤務時間帯）'!$C$6:$K$35,9,FALSE))</f>
        <v/>
      </c>
      <c r="AB152" s="253" t="str">
        <f>IF(AB151="","",VLOOKUP(AB151,'シフト記号表（勤務時間帯）'!$C$6:$K$35,9,FALSE))</f>
        <v/>
      </c>
      <c r="AC152" s="253" t="str">
        <f>IF(AC151="","",VLOOKUP(AC151,'シフト記号表（勤務時間帯）'!$C$6:$K$35,9,FALSE))</f>
        <v/>
      </c>
      <c r="AD152" s="253" t="str">
        <f>IF(AD151="","",VLOOKUP(AD151,'シフト記号表（勤務時間帯）'!$C$6:$K$35,9,FALSE))</f>
        <v/>
      </c>
      <c r="AE152" s="253" t="str">
        <f>IF(AE151="","",VLOOKUP(AE151,'シフト記号表（勤務時間帯）'!$C$6:$K$35,9,FALSE))</f>
        <v/>
      </c>
      <c r="AF152" s="254" t="str">
        <f>IF(AF151="","",VLOOKUP(AF151,'シフト記号表（勤務時間帯）'!$C$6:$K$35,9,FALSE))</f>
        <v/>
      </c>
      <c r="AG152" s="252" t="str">
        <f>IF(AG151="","",VLOOKUP(AG151,'シフト記号表（勤務時間帯）'!$C$6:$K$35,9,FALSE))</f>
        <v/>
      </c>
      <c r="AH152" s="253" t="str">
        <f>IF(AH151="","",VLOOKUP(AH151,'シフト記号表（勤務時間帯）'!$C$6:$K$35,9,FALSE))</f>
        <v/>
      </c>
      <c r="AI152" s="253" t="str">
        <f>IF(AI151="","",VLOOKUP(AI151,'シフト記号表（勤務時間帯）'!$C$6:$K$35,9,FALSE))</f>
        <v/>
      </c>
      <c r="AJ152" s="253" t="str">
        <f>IF(AJ151="","",VLOOKUP(AJ151,'シフト記号表（勤務時間帯）'!$C$6:$K$35,9,FALSE))</f>
        <v/>
      </c>
      <c r="AK152" s="253" t="str">
        <f>IF(AK151="","",VLOOKUP(AK151,'シフト記号表（勤務時間帯）'!$C$6:$K$35,9,FALSE))</f>
        <v/>
      </c>
      <c r="AL152" s="253" t="str">
        <f>IF(AL151="","",VLOOKUP(AL151,'シフト記号表（勤務時間帯）'!$C$6:$K$35,9,FALSE))</f>
        <v/>
      </c>
      <c r="AM152" s="254" t="str">
        <f>IF(AM151="","",VLOOKUP(AM151,'シフト記号表（勤務時間帯）'!$C$6:$K$35,9,FALSE))</f>
        <v/>
      </c>
      <c r="AN152" s="252" t="str">
        <f>IF(AN151="","",VLOOKUP(AN151,'シフト記号表（勤務時間帯）'!$C$6:$K$35,9,FALSE))</f>
        <v/>
      </c>
      <c r="AO152" s="253" t="str">
        <f>IF(AO151="","",VLOOKUP(AO151,'シフト記号表（勤務時間帯）'!$C$6:$K$35,9,FALSE))</f>
        <v/>
      </c>
      <c r="AP152" s="253" t="str">
        <f>IF(AP151="","",VLOOKUP(AP151,'シフト記号表（勤務時間帯）'!$C$6:$K$35,9,FALSE))</f>
        <v/>
      </c>
      <c r="AQ152" s="253" t="str">
        <f>IF(AQ151="","",VLOOKUP(AQ151,'シフト記号表（勤務時間帯）'!$C$6:$K$35,9,FALSE))</f>
        <v/>
      </c>
      <c r="AR152" s="253" t="str">
        <f>IF(AR151="","",VLOOKUP(AR151,'シフト記号表（勤務時間帯）'!$C$6:$K$35,9,FALSE))</f>
        <v/>
      </c>
      <c r="AS152" s="253" t="str">
        <f>IF(AS151="","",VLOOKUP(AS151,'シフト記号表（勤務時間帯）'!$C$6:$K$35,9,FALSE))</f>
        <v/>
      </c>
      <c r="AT152" s="254" t="str">
        <f>IF(AT151="","",VLOOKUP(AT151,'シフト記号表（勤務時間帯）'!$C$6:$K$35,9,FALSE))</f>
        <v/>
      </c>
      <c r="AU152" s="252" t="str">
        <f>IF(AU151="","",VLOOKUP(AU151,'シフト記号表（勤務時間帯）'!$C$6:$K$35,9,FALSE))</f>
        <v/>
      </c>
      <c r="AV152" s="253" t="str">
        <f>IF(AV151="","",VLOOKUP(AV151,'シフト記号表（勤務時間帯）'!$C$6:$K$35,9,FALSE))</f>
        <v/>
      </c>
      <c r="AW152" s="253" t="str">
        <f>IF(AW151="","",VLOOKUP(AW151,'シフト記号表（勤務時間帯）'!$C$6:$K$35,9,FALSE))</f>
        <v/>
      </c>
      <c r="AX152" s="716" t="str">
        <f>IF($BB$3="４週",SUM(S152:AT152),IF($BB$3="暦月",SUM(S152:AW152),""))</f>
        <v/>
      </c>
      <c r="AY152" s="717"/>
      <c r="AZ152" s="718" t="str">
        <f>IF($BB$3="４週",AX152/4,IF($BB$3="暦月",'勤務表（参考様式１_100名まで）'!AX152/('勤務表（参考様式１_100名まで）'!$BB$8/7),""))</f>
        <v/>
      </c>
      <c r="BA152" s="719"/>
      <c r="BB152" s="707"/>
      <c r="BC152" s="708"/>
      <c r="BD152" s="708"/>
      <c r="BE152" s="708"/>
      <c r="BF152" s="709"/>
    </row>
    <row r="153" spans="2:58" ht="20.25" customHeight="1" x14ac:dyDescent="0.15">
      <c r="B153" s="727"/>
      <c r="C153" s="734"/>
      <c r="D153" s="735"/>
      <c r="E153" s="736"/>
      <c r="F153" s="260">
        <f>C151</f>
        <v>0</v>
      </c>
      <c r="G153" s="739"/>
      <c r="H153" s="743"/>
      <c r="I153" s="741"/>
      <c r="J153" s="741"/>
      <c r="K153" s="742"/>
      <c r="L153" s="746"/>
      <c r="M153" s="711"/>
      <c r="N153" s="711"/>
      <c r="O153" s="712"/>
      <c r="P153" s="720" t="s">
        <v>250</v>
      </c>
      <c r="Q153" s="721"/>
      <c r="R153" s="722"/>
      <c r="S153" s="256" t="str">
        <f>IF(S151="","",VLOOKUP(S151,'シフト記号表（勤務時間帯）'!$C$6:$U$35,19,FALSE))</f>
        <v/>
      </c>
      <c r="T153" s="257" t="str">
        <f>IF(T151="","",VLOOKUP(T151,'シフト記号表（勤務時間帯）'!$C$6:$U$35,19,FALSE))</f>
        <v/>
      </c>
      <c r="U153" s="257" t="str">
        <f>IF(U151="","",VLOOKUP(U151,'シフト記号表（勤務時間帯）'!$C$6:$U$35,19,FALSE))</f>
        <v/>
      </c>
      <c r="V153" s="257" t="str">
        <f>IF(V151="","",VLOOKUP(V151,'シフト記号表（勤務時間帯）'!$C$6:$U$35,19,FALSE))</f>
        <v/>
      </c>
      <c r="W153" s="257" t="str">
        <f>IF(W151="","",VLOOKUP(W151,'シフト記号表（勤務時間帯）'!$C$6:$U$35,19,FALSE))</f>
        <v/>
      </c>
      <c r="X153" s="257" t="str">
        <f>IF(X151="","",VLOOKUP(X151,'シフト記号表（勤務時間帯）'!$C$6:$U$35,19,FALSE))</f>
        <v/>
      </c>
      <c r="Y153" s="258" t="str">
        <f>IF(Y151="","",VLOOKUP(Y151,'シフト記号表（勤務時間帯）'!$C$6:$U$35,19,FALSE))</f>
        <v/>
      </c>
      <c r="Z153" s="256" t="str">
        <f>IF(Z151="","",VLOOKUP(Z151,'シフト記号表（勤務時間帯）'!$C$6:$U$35,19,FALSE))</f>
        <v/>
      </c>
      <c r="AA153" s="257" t="str">
        <f>IF(AA151="","",VLOOKUP(AA151,'シフト記号表（勤務時間帯）'!$C$6:$U$35,19,FALSE))</f>
        <v/>
      </c>
      <c r="AB153" s="257" t="str">
        <f>IF(AB151="","",VLOOKUP(AB151,'シフト記号表（勤務時間帯）'!$C$6:$U$35,19,FALSE))</f>
        <v/>
      </c>
      <c r="AC153" s="257" t="str">
        <f>IF(AC151="","",VLOOKUP(AC151,'シフト記号表（勤務時間帯）'!$C$6:$U$35,19,FALSE))</f>
        <v/>
      </c>
      <c r="AD153" s="257" t="str">
        <f>IF(AD151="","",VLOOKUP(AD151,'シフト記号表（勤務時間帯）'!$C$6:$U$35,19,FALSE))</f>
        <v/>
      </c>
      <c r="AE153" s="257" t="str">
        <f>IF(AE151="","",VLOOKUP(AE151,'シフト記号表（勤務時間帯）'!$C$6:$U$35,19,FALSE))</f>
        <v/>
      </c>
      <c r="AF153" s="258" t="str">
        <f>IF(AF151="","",VLOOKUP(AF151,'シフト記号表（勤務時間帯）'!$C$6:$U$35,19,FALSE))</f>
        <v/>
      </c>
      <c r="AG153" s="256" t="str">
        <f>IF(AG151="","",VLOOKUP(AG151,'シフト記号表（勤務時間帯）'!$C$6:$U$35,19,FALSE))</f>
        <v/>
      </c>
      <c r="AH153" s="257" t="str">
        <f>IF(AH151="","",VLOOKUP(AH151,'シフト記号表（勤務時間帯）'!$C$6:$U$35,19,FALSE))</f>
        <v/>
      </c>
      <c r="AI153" s="257" t="str">
        <f>IF(AI151="","",VLOOKUP(AI151,'シフト記号表（勤務時間帯）'!$C$6:$U$35,19,FALSE))</f>
        <v/>
      </c>
      <c r="AJ153" s="257" t="str">
        <f>IF(AJ151="","",VLOOKUP(AJ151,'シフト記号表（勤務時間帯）'!$C$6:$U$35,19,FALSE))</f>
        <v/>
      </c>
      <c r="AK153" s="257" t="str">
        <f>IF(AK151="","",VLOOKUP(AK151,'シフト記号表（勤務時間帯）'!$C$6:$U$35,19,FALSE))</f>
        <v/>
      </c>
      <c r="AL153" s="257" t="str">
        <f>IF(AL151="","",VLOOKUP(AL151,'シフト記号表（勤務時間帯）'!$C$6:$U$35,19,FALSE))</f>
        <v/>
      </c>
      <c r="AM153" s="258" t="str">
        <f>IF(AM151="","",VLOOKUP(AM151,'シフト記号表（勤務時間帯）'!$C$6:$U$35,19,FALSE))</f>
        <v/>
      </c>
      <c r="AN153" s="256" t="str">
        <f>IF(AN151="","",VLOOKUP(AN151,'シフト記号表（勤務時間帯）'!$C$6:$U$35,19,FALSE))</f>
        <v/>
      </c>
      <c r="AO153" s="257" t="str">
        <f>IF(AO151="","",VLOOKUP(AO151,'シフト記号表（勤務時間帯）'!$C$6:$U$35,19,FALSE))</f>
        <v/>
      </c>
      <c r="AP153" s="257" t="str">
        <f>IF(AP151="","",VLOOKUP(AP151,'シフト記号表（勤務時間帯）'!$C$6:$U$35,19,FALSE))</f>
        <v/>
      </c>
      <c r="AQ153" s="257" t="str">
        <f>IF(AQ151="","",VLOOKUP(AQ151,'シフト記号表（勤務時間帯）'!$C$6:$U$35,19,FALSE))</f>
        <v/>
      </c>
      <c r="AR153" s="257" t="str">
        <f>IF(AR151="","",VLOOKUP(AR151,'シフト記号表（勤務時間帯）'!$C$6:$U$35,19,FALSE))</f>
        <v/>
      </c>
      <c r="AS153" s="257" t="str">
        <f>IF(AS151="","",VLOOKUP(AS151,'シフト記号表（勤務時間帯）'!$C$6:$U$35,19,FALSE))</f>
        <v/>
      </c>
      <c r="AT153" s="258" t="str">
        <f>IF(AT151="","",VLOOKUP(AT151,'シフト記号表（勤務時間帯）'!$C$6:$U$35,19,FALSE))</f>
        <v/>
      </c>
      <c r="AU153" s="256" t="str">
        <f>IF(AU151="","",VLOOKUP(AU151,'シフト記号表（勤務時間帯）'!$C$6:$U$35,19,FALSE))</f>
        <v/>
      </c>
      <c r="AV153" s="257" t="str">
        <f>IF(AV151="","",VLOOKUP(AV151,'シフト記号表（勤務時間帯）'!$C$6:$U$35,19,FALSE))</f>
        <v/>
      </c>
      <c r="AW153" s="257" t="str">
        <f>IF(AW151="","",VLOOKUP(AW151,'シフト記号表（勤務時間帯）'!$C$6:$U$35,19,FALSE))</f>
        <v/>
      </c>
      <c r="AX153" s="723" t="str">
        <f>IF($BB$3="４週",SUM(S153:AT153),IF($BB$3="暦月",SUM(S153:AW153),""))</f>
        <v/>
      </c>
      <c r="AY153" s="724"/>
      <c r="AZ153" s="725" t="str">
        <f>IF($BB$3="４週",AX153/4,IF($BB$3="暦月",'勤務表（参考様式１_100名まで）'!AX153/('勤務表（参考様式１_100名まで）'!$BB$8/7),""))</f>
        <v/>
      </c>
      <c r="BA153" s="726"/>
      <c r="BB153" s="710"/>
      <c r="BC153" s="711"/>
      <c r="BD153" s="711"/>
      <c r="BE153" s="711"/>
      <c r="BF153" s="712"/>
    </row>
    <row r="154" spans="2:58" ht="20.25" customHeight="1" x14ac:dyDescent="0.15">
      <c r="B154" s="727">
        <f>B151+1</f>
        <v>45</v>
      </c>
      <c r="C154" s="728"/>
      <c r="D154" s="729"/>
      <c r="E154" s="730"/>
      <c r="F154" s="259"/>
      <c r="G154" s="737"/>
      <c r="H154" s="740"/>
      <c r="I154" s="741"/>
      <c r="J154" s="741"/>
      <c r="K154" s="742"/>
      <c r="L154" s="744"/>
      <c r="M154" s="705"/>
      <c r="N154" s="705"/>
      <c r="O154" s="706"/>
      <c r="P154" s="747" t="s">
        <v>248</v>
      </c>
      <c r="Q154" s="748"/>
      <c r="R154" s="749"/>
      <c r="S154" s="248"/>
      <c r="T154" s="249"/>
      <c r="U154" s="249"/>
      <c r="V154" s="249"/>
      <c r="W154" s="249"/>
      <c r="X154" s="249"/>
      <c r="Y154" s="250"/>
      <c r="Z154" s="248"/>
      <c r="AA154" s="249"/>
      <c r="AB154" s="249"/>
      <c r="AC154" s="249"/>
      <c r="AD154" s="249"/>
      <c r="AE154" s="249"/>
      <c r="AF154" s="250"/>
      <c r="AG154" s="248"/>
      <c r="AH154" s="249"/>
      <c r="AI154" s="249"/>
      <c r="AJ154" s="249"/>
      <c r="AK154" s="249"/>
      <c r="AL154" s="249"/>
      <c r="AM154" s="250"/>
      <c r="AN154" s="248"/>
      <c r="AO154" s="249"/>
      <c r="AP154" s="249"/>
      <c r="AQ154" s="249"/>
      <c r="AR154" s="249"/>
      <c r="AS154" s="249"/>
      <c r="AT154" s="250"/>
      <c r="AU154" s="248"/>
      <c r="AV154" s="249"/>
      <c r="AW154" s="249"/>
      <c r="AX154" s="700"/>
      <c r="AY154" s="701"/>
      <c r="AZ154" s="702"/>
      <c r="BA154" s="703"/>
      <c r="BB154" s="704"/>
      <c r="BC154" s="705"/>
      <c r="BD154" s="705"/>
      <c r="BE154" s="705"/>
      <c r="BF154" s="706"/>
    </row>
    <row r="155" spans="2:58" ht="20.25" customHeight="1" x14ac:dyDescent="0.15">
      <c r="B155" s="727"/>
      <c r="C155" s="731"/>
      <c r="D155" s="732"/>
      <c r="E155" s="733"/>
      <c r="F155" s="251"/>
      <c r="G155" s="738"/>
      <c r="H155" s="743"/>
      <c r="I155" s="741"/>
      <c r="J155" s="741"/>
      <c r="K155" s="742"/>
      <c r="L155" s="745"/>
      <c r="M155" s="708"/>
      <c r="N155" s="708"/>
      <c r="O155" s="709"/>
      <c r="P155" s="713" t="s">
        <v>249</v>
      </c>
      <c r="Q155" s="714"/>
      <c r="R155" s="715"/>
      <c r="S155" s="252" t="str">
        <f>IF(S154="","",VLOOKUP(S154,'シフト記号表（勤務時間帯）'!$C$6:$K$35,9,FALSE))</f>
        <v/>
      </c>
      <c r="T155" s="253" t="str">
        <f>IF(T154="","",VLOOKUP(T154,'シフト記号表（勤務時間帯）'!$C$6:$K$35,9,FALSE))</f>
        <v/>
      </c>
      <c r="U155" s="253" t="str">
        <f>IF(U154="","",VLOOKUP(U154,'シフト記号表（勤務時間帯）'!$C$6:$K$35,9,FALSE))</f>
        <v/>
      </c>
      <c r="V155" s="253" t="str">
        <f>IF(V154="","",VLOOKUP(V154,'シフト記号表（勤務時間帯）'!$C$6:$K$35,9,FALSE))</f>
        <v/>
      </c>
      <c r="W155" s="253" t="str">
        <f>IF(W154="","",VLOOKUP(W154,'シフト記号表（勤務時間帯）'!$C$6:$K$35,9,FALSE))</f>
        <v/>
      </c>
      <c r="X155" s="253" t="str">
        <f>IF(X154="","",VLOOKUP(X154,'シフト記号表（勤務時間帯）'!$C$6:$K$35,9,FALSE))</f>
        <v/>
      </c>
      <c r="Y155" s="254" t="str">
        <f>IF(Y154="","",VLOOKUP(Y154,'シフト記号表（勤務時間帯）'!$C$6:$K$35,9,FALSE))</f>
        <v/>
      </c>
      <c r="Z155" s="252" t="str">
        <f>IF(Z154="","",VLOOKUP(Z154,'シフト記号表（勤務時間帯）'!$C$6:$K$35,9,FALSE))</f>
        <v/>
      </c>
      <c r="AA155" s="253" t="str">
        <f>IF(AA154="","",VLOOKUP(AA154,'シフト記号表（勤務時間帯）'!$C$6:$K$35,9,FALSE))</f>
        <v/>
      </c>
      <c r="AB155" s="253" t="str">
        <f>IF(AB154="","",VLOOKUP(AB154,'シフト記号表（勤務時間帯）'!$C$6:$K$35,9,FALSE))</f>
        <v/>
      </c>
      <c r="AC155" s="253" t="str">
        <f>IF(AC154="","",VLOOKUP(AC154,'シフト記号表（勤務時間帯）'!$C$6:$K$35,9,FALSE))</f>
        <v/>
      </c>
      <c r="AD155" s="253" t="str">
        <f>IF(AD154="","",VLOOKUP(AD154,'シフト記号表（勤務時間帯）'!$C$6:$K$35,9,FALSE))</f>
        <v/>
      </c>
      <c r="AE155" s="253" t="str">
        <f>IF(AE154="","",VLOOKUP(AE154,'シフト記号表（勤務時間帯）'!$C$6:$K$35,9,FALSE))</f>
        <v/>
      </c>
      <c r="AF155" s="254" t="str">
        <f>IF(AF154="","",VLOOKUP(AF154,'シフト記号表（勤務時間帯）'!$C$6:$K$35,9,FALSE))</f>
        <v/>
      </c>
      <c r="AG155" s="252" t="str">
        <f>IF(AG154="","",VLOOKUP(AG154,'シフト記号表（勤務時間帯）'!$C$6:$K$35,9,FALSE))</f>
        <v/>
      </c>
      <c r="AH155" s="253" t="str">
        <f>IF(AH154="","",VLOOKUP(AH154,'シフト記号表（勤務時間帯）'!$C$6:$K$35,9,FALSE))</f>
        <v/>
      </c>
      <c r="AI155" s="253" t="str">
        <f>IF(AI154="","",VLOOKUP(AI154,'シフト記号表（勤務時間帯）'!$C$6:$K$35,9,FALSE))</f>
        <v/>
      </c>
      <c r="AJ155" s="253" t="str">
        <f>IF(AJ154="","",VLOOKUP(AJ154,'シフト記号表（勤務時間帯）'!$C$6:$K$35,9,FALSE))</f>
        <v/>
      </c>
      <c r="AK155" s="253" t="str">
        <f>IF(AK154="","",VLOOKUP(AK154,'シフト記号表（勤務時間帯）'!$C$6:$K$35,9,FALSE))</f>
        <v/>
      </c>
      <c r="AL155" s="253" t="str">
        <f>IF(AL154="","",VLOOKUP(AL154,'シフト記号表（勤務時間帯）'!$C$6:$K$35,9,FALSE))</f>
        <v/>
      </c>
      <c r="AM155" s="254" t="str">
        <f>IF(AM154="","",VLOOKUP(AM154,'シフト記号表（勤務時間帯）'!$C$6:$K$35,9,FALSE))</f>
        <v/>
      </c>
      <c r="AN155" s="252" t="str">
        <f>IF(AN154="","",VLOOKUP(AN154,'シフト記号表（勤務時間帯）'!$C$6:$K$35,9,FALSE))</f>
        <v/>
      </c>
      <c r="AO155" s="253" t="str">
        <f>IF(AO154="","",VLOOKUP(AO154,'シフト記号表（勤務時間帯）'!$C$6:$K$35,9,FALSE))</f>
        <v/>
      </c>
      <c r="AP155" s="253" t="str">
        <f>IF(AP154="","",VLOOKUP(AP154,'シフト記号表（勤務時間帯）'!$C$6:$K$35,9,FALSE))</f>
        <v/>
      </c>
      <c r="AQ155" s="253" t="str">
        <f>IF(AQ154="","",VLOOKUP(AQ154,'シフト記号表（勤務時間帯）'!$C$6:$K$35,9,FALSE))</f>
        <v/>
      </c>
      <c r="AR155" s="253" t="str">
        <f>IF(AR154="","",VLOOKUP(AR154,'シフト記号表（勤務時間帯）'!$C$6:$K$35,9,FALSE))</f>
        <v/>
      </c>
      <c r="AS155" s="253" t="str">
        <f>IF(AS154="","",VLOOKUP(AS154,'シフト記号表（勤務時間帯）'!$C$6:$K$35,9,FALSE))</f>
        <v/>
      </c>
      <c r="AT155" s="254" t="str">
        <f>IF(AT154="","",VLOOKUP(AT154,'シフト記号表（勤務時間帯）'!$C$6:$K$35,9,FALSE))</f>
        <v/>
      </c>
      <c r="AU155" s="252" t="str">
        <f>IF(AU154="","",VLOOKUP(AU154,'シフト記号表（勤務時間帯）'!$C$6:$K$35,9,FALSE))</f>
        <v/>
      </c>
      <c r="AV155" s="253" t="str">
        <f>IF(AV154="","",VLOOKUP(AV154,'シフト記号表（勤務時間帯）'!$C$6:$K$35,9,FALSE))</f>
        <v/>
      </c>
      <c r="AW155" s="253" t="str">
        <f>IF(AW154="","",VLOOKUP(AW154,'シフト記号表（勤務時間帯）'!$C$6:$K$35,9,FALSE))</f>
        <v/>
      </c>
      <c r="AX155" s="716" t="str">
        <f>IF($BB$3="４週",SUM(S155:AT155),IF($BB$3="暦月",SUM(S155:AW155),""))</f>
        <v/>
      </c>
      <c r="AY155" s="717"/>
      <c r="AZ155" s="718" t="str">
        <f>IF($BB$3="４週",AX155/4,IF($BB$3="暦月",'勤務表（参考様式１_100名まで）'!AX155/('勤務表（参考様式１_100名まで）'!$BB$8/7),""))</f>
        <v/>
      </c>
      <c r="BA155" s="719"/>
      <c r="BB155" s="707"/>
      <c r="BC155" s="708"/>
      <c r="BD155" s="708"/>
      <c r="BE155" s="708"/>
      <c r="BF155" s="709"/>
    </row>
    <row r="156" spans="2:58" ht="20.25" customHeight="1" x14ac:dyDescent="0.15">
      <c r="B156" s="727"/>
      <c r="C156" s="734"/>
      <c r="D156" s="735"/>
      <c r="E156" s="736"/>
      <c r="F156" s="260">
        <f>C154</f>
        <v>0</v>
      </c>
      <c r="G156" s="739"/>
      <c r="H156" s="743"/>
      <c r="I156" s="741"/>
      <c r="J156" s="741"/>
      <c r="K156" s="742"/>
      <c r="L156" s="746"/>
      <c r="M156" s="711"/>
      <c r="N156" s="711"/>
      <c r="O156" s="712"/>
      <c r="P156" s="720" t="s">
        <v>250</v>
      </c>
      <c r="Q156" s="721"/>
      <c r="R156" s="722"/>
      <c r="S156" s="256" t="str">
        <f>IF(S154="","",VLOOKUP(S154,'シフト記号表（勤務時間帯）'!$C$6:$U$35,19,FALSE))</f>
        <v/>
      </c>
      <c r="T156" s="257" t="str">
        <f>IF(T154="","",VLOOKUP(T154,'シフト記号表（勤務時間帯）'!$C$6:$U$35,19,FALSE))</f>
        <v/>
      </c>
      <c r="U156" s="257" t="str">
        <f>IF(U154="","",VLOOKUP(U154,'シフト記号表（勤務時間帯）'!$C$6:$U$35,19,FALSE))</f>
        <v/>
      </c>
      <c r="V156" s="257" t="str">
        <f>IF(V154="","",VLOOKUP(V154,'シフト記号表（勤務時間帯）'!$C$6:$U$35,19,FALSE))</f>
        <v/>
      </c>
      <c r="W156" s="257" t="str">
        <f>IF(W154="","",VLOOKUP(W154,'シフト記号表（勤務時間帯）'!$C$6:$U$35,19,FALSE))</f>
        <v/>
      </c>
      <c r="X156" s="257" t="str">
        <f>IF(X154="","",VLOOKUP(X154,'シフト記号表（勤務時間帯）'!$C$6:$U$35,19,FALSE))</f>
        <v/>
      </c>
      <c r="Y156" s="258" t="str">
        <f>IF(Y154="","",VLOOKUP(Y154,'シフト記号表（勤務時間帯）'!$C$6:$U$35,19,FALSE))</f>
        <v/>
      </c>
      <c r="Z156" s="256" t="str">
        <f>IF(Z154="","",VLOOKUP(Z154,'シフト記号表（勤務時間帯）'!$C$6:$U$35,19,FALSE))</f>
        <v/>
      </c>
      <c r="AA156" s="257" t="str">
        <f>IF(AA154="","",VLOOKUP(AA154,'シフト記号表（勤務時間帯）'!$C$6:$U$35,19,FALSE))</f>
        <v/>
      </c>
      <c r="AB156" s="257" t="str">
        <f>IF(AB154="","",VLOOKUP(AB154,'シフト記号表（勤務時間帯）'!$C$6:$U$35,19,FALSE))</f>
        <v/>
      </c>
      <c r="AC156" s="257" t="str">
        <f>IF(AC154="","",VLOOKUP(AC154,'シフト記号表（勤務時間帯）'!$C$6:$U$35,19,FALSE))</f>
        <v/>
      </c>
      <c r="AD156" s="257" t="str">
        <f>IF(AD154="","",VLOOKUP(AD154,'シフト記号表（勤務時間帯）'!$C$6:$U$35,19,FALSE))</f>
        <v/>
      </c>
      <c r="AE156" s="257" t="str">
        <f>IF(AE154="","",VLOOKUP(AE154,'シフト記号表（勤務時間帯）'!$C$6:$U$35,19,FALSE))</f>
        <v/>
      </c>
      <c r="AF156" s="258" t="str">
        <f>IF(AF154="","",VLOOKUP(AF154,'シフト記号表（勤務時間帯）'!$C$6:$U$35,19,FALSE))</f>
        <v/>
      </c>
      <c r="AG156" s="256" t="str">
        <f>IF(AG154="","",VLOOKUP(AG154,'シフト記号表（勤務時間帯）'!$C$6:$U$35,19,FALSE))</f>
        <v/>
      </c>
      <c r="AH156" s="257" t="str">
        <f>IF(AH154="","",VLOOKUP(AH154,'シフト記号表（勤務時間帯）'!$C$6:$U$35,19,FALSE))</f>
        <v/>
      </c>
      <c r="AI156" s="257" t="str">
        <f>IF(AI154="","",VLOOKUP(AI154,'シフト記号表（勤務時間帯）'!$C$6:$U$35,19,FALSE))</f>
        <v/>
      </c>
      <c r="AJ156" s="257" t="str">
        <f>IF(AJ154="","",VLOOKUP(AJ154,'シフト記号表（勤務時間帯）'!$C$6:$U$35,19,FALSE))</f>
        <v/>
      </c>
      <c r="AK156" s="257" t="str">
        <f>IF(AK154="","",VLOOKUP(AK154,'シフト記号表（勤務時間帯）'!$C$6:$U$35,19,FALSE))</f>
        <v/>
      </c>
      <c r="AL156" s="257" t="str">
        <f>IF(AL154="","",VLOOKUP(AL154,'シフト記号表（勤務時間帯）'!$C$6:$U$35,19,FALSE))</f>
        <v/>
      </c>
      <c r="AM156" s="258" t="str">
        <f>IF(AM154="","",VLOOKUP(AM154,'シフト記号表（勤務時間帯）'!$C$6:$U$35,19,FALSE))</f>
        <v/>
      </c>
      <c r="AN156" s="256" t="str">
        <f>IF(AN154="","",VLOOKUP(AN154,'シフト記号表（勤務時間帯）'!$C$6:$U$35,19,FALSE))</f>
        <v/>
      </c>
      <c r="AO156" s="257" t="str">
        <f>IF(AO154="","",VLOOKUP(AO154,'シフト記号表（勤務時間帯）'!$C$6:$U$35,19,FALSE))</f>
        <v/>
      </c>
      <c r="AP156" s="257" t="str">
        <f>IF(AP154="","",VLOOKUP(AP154,'シフト記号表（勤務時間帯）'!$C$6:$U$35,19,FALSE))</f>
        <v/>
      </c>
      <c r="AQ156" s="257" t="str">
        <f>IF(AQ154="","",VLOOKUP(AQ154,'シフト記号表（勤務時間帯）'!$C$6:$U$35,19,FALSE))</f>
        <v/>
      </c>
      <c r="AR156" s="257" t="str">
        <f>IF(AR154="","",VLOOKUP(AR154,'シフト記号表（勤務時間帯）'!$C$6:$U$35,19,FALSE))</f>
        <v/>
      </c>
      <c r="AS156" s="257" t="str">
        <f>IF(AS154="","",VLOOKUP(AS154,'シフト記号表（勤務時間帯）'!$C$6:$U$35,19,FALSE))</f>
        <v/>
      </c>
      <c r="AT156" s="258" t="str">
        <f>IF(AT154="","",VLOOKUP(AT154,'シフト記号表（勤務時間帯）'!$C$6:$U$35,19,FALSE))</f>
        <v/>
      </c>
      <c r="AU156" s="256" t="str">
        <f>IF(AU154="","",VLOOKUP(AU154,'シフト記号表（勤務時間帯）'!$C$6:$U$35,19,FALSE))</f>
        <v/>
      </c>
      <c r="AV156" s="257" t="str">
        <f>IF(AV154="","",VLOOKUP(AV154,'シフト記号表（勤務時間帯）'!$C$6:$U$35,19,FALSE))</f>
        <v/>
      </c>
      <c r="AW156" s="257" t="str">
        <f>IF(AW154="","",VLOOKUP(AW154,'シフト記号表（勤務時間帯）'!$C$6:$U$35,19,FALSE))</f>
        <v/>
      </c>
      <c r="AX156" s="723" t="str">
        <f>IF($BB$3="４週",SUM(S156:AT156),IF($BB$3="暦月",SUM(S156:AW156),""))</f>
        <v/>
      </c>
      <c r="AY156" s="724"/>
      <c r="AZ156" s="725" t="str">
        <f>IF($BB$3="４週",AX156/4,IF($BB$3="暦月",'勤務表（参考様式１_100名まで）'!AX156/('勤務表（参考様式１_100名まで）'!$BB$8/7),""))</f>
        <v/>
      </c>
      <c r="BA156" s="726"/>
      <c r="BB156" s="710"/>
      <c r="BC156" s="711"/>
      <c r="BD156" s="711"/>
      <c r="BE156" s="711"/>
      <c r="BF156" s="712"/>
    </row>
    <row r="157" spans="2:58" ht="20.25" customHeight="1" x14ac:dyDescent="0.15">
      <c r="B157" s="727">
        <f>B154+1</f>
        <v>46</v>
      </c>
      <c r="C157" s="728"/>
      <c r="D157" s="729"/>
      <c r="E157" s="730"/>
      <c r="F157" s="259"/>
      <c r="G157" s="737"/>
      <c r="H157" s="740"/>
      <c r="I157" s="741"/>
      <c r="J157" s="741"/>
      <c r="K157" s="742"/>
      <c r="L157" s="744"/>
      <c r="M157" s="705"/>
      <c r="N157" s="705"/>
      <c r="O157" s="706"/>
      <c r="P157" s="747" t="s">
        <v>248</v>
      </c>
      <c r="Q157" s="748"/>
      <c r="R157" s="749"/>
      <c r="S157" s="248"/>
      <c r="T157" s="249"/>
      <c r="U157" s="249"/>
      <c r="V157" s="249"/>
      <c r="W157" s="249"/>
      <c r="X157" s="249"/>
      <c r="Y157" s="250"/>
      <c r="Z157" s="248"/>
      <c r="AA157" s="249"/>
      <c r="AB157" s="249"/>
      <c r="AC157" s="249"/>
      <c r="AD157" s="249"/>
      <c r="AE157" s="249"/>
      <c r="AF157" s="250"/>
      <c r="AG157" s="248"/>
      <c r="AH157" s="249"/>
      <c r="AI157" s="249"/>
      <c r="AJ157" s="249"/>
      <c r="AK157" s="249"/>
      <c r="AL157" s="249"/>
      <c r="AM157" s="250"/>
      <c r="AN157" s="248"/>
      <c r="AO157" s="249"/>
      <c r="AP157" s="249"/>
      <c r="AQ157" s="249"/>
      <c r="AR157" s="249"/>
      <c r="AS157" s="249"/>
      <c r="AT157" s="250"/>
      <c r="AU157" s="248"/>
      <c r="AV157" s="249"/>
      <c r="AW157" s="249"/>
      <c r="AX157" s="700"/>
      <c r="AY157" s="701"/>
      <c r="AZ157" s="702"/>
      <c r="BA157" s="703"/>
      <c r="BB157" s="704"/>
      <c r="BC157" s="705"/>
      <c r="BD157" s="705"/>
      <c r="BE157" s="705"/>
      <c r="BF157" s="706"/>
    </row>
    <row r="158" spans="2:58" ht="20.25" customHeight="1" x14ac:dyDescent="0.15">
      <c r="B158" s="727"/>
      <c r="C158" s="731"/>
      <c r="D158" s="732"/>
      <c r="E158" s="733"/>
      <c r="F158" s="251"/>
      <c r="G158" s="738"/>
      <c r="H158" s="743"/>
      <c r="I158" s="741"/>
      <c r="J158" s="741"/>
      <c r="K158" s="742"/>
      <c r="L158" s="745"/>
      <c r="M158" s="708"/>
      <c r="N158" s="708"/>
      <c r="O158" s="709"/>
      <c r="P158" s="713" t="s">
        <v>249</v>
      </c>
      <c r="Q158" s="714"/>
      <c r="R158" s="715"/>
      <c r="S158" s="252" t="str">
        <f>IF(S157="","",VLOOKUP(S157,'シフト記号表（勤務時間帯）'!$C$6:$K$35,9,FALSE))</f>
        <v/>
      </c>
      <c r="T158" s="253" t="str">
        <f>IF(T157="","",VLOOKUP(T157,'シフト記号表（勤務時間帯）'!$C$6:$K$35,9,FALSE))</f>
        <v/>
      </c>
      <c r="U158" s="253" t="str">
        <f>IF(U157="","",VLOOKUP(U157,'シフト記号表（勤務時間帯）'!$C$6:$K$35,9,FALSE))</f>
        <v/>
      </c>
      <c r="V158" s="253" t="str">
        <f>IF(V157="","",VLOOKUP(V157,'シフト記号表（勤務時間帯）'!$C$6:$K$35,9,FALSE))</f>
        <v/>
      </c>
      <c r="W158" s="253" t="str">
        <f>IF(W157="","",VLOOKUP(W157,'シフト記号表（勤務時間帯）'!$C$6:$K$35,9,FALSE))</f>
        <v/>
      </c>
      <c r="X158" s="253" t="str">
        <f>IF(X157="","",VLOOKUP(X157,'シフト記号表（勤務時間帯）'!$C$6:$K$35,9,FALSE))</f>
        <v/>
      </c>
      <c r="Y158" s="254" t="str">
        <f>IF(Y157="","",VLOOKUP(Y157,'シフト記号表（勤務時間帯）'!$C$6:$K$35,9,FALSE))</f>
        <v/>
      </c>
      <c r="Z158" s="252" t="str">
        <f>IF(Z157="","",VLOOKUP(Z157,'シフト記号表（勤務時間帯）'!$C$6:$K$35,9,FALSE))</f>
        <v/>
      </c>
      <c r="AA158" s="253" t="str">
        <f>IF(AA157="","",VLOOKUP(AA157,'シフト記号表（勤務時間帯）'!$C$6:$K$35,9,FALSE))</f>
        <v/>
      </c>
      <c r="AB158" s="253" t="str">
        <f>IF(AB157="","",VLOOKUP(AB157,'シフト記号表（勤務時間帯）'!$C$6:$K$35,9,FALSE))</f>
        <v/>
      </c>
      <c r="AC158" s="253" t="str">
        <f>IF(AC157="","",VLOOKUP(AC157,'シフト記号表（勤務時間帯）'!$C$6:$K$35,9,FALSE))</f>
        <v/>
      </c>
      <c r="AD158" s="253" t="str">
        <f>IF(AD157="","",VLOOKUP(AD157,'シフト記号表（勤務時間帯）'!$C$6:$K$35,9,FALSE))</f>
        <v/>
      </c>
      <c r="AE158" s="253" t="str">
        <f>IF(AE157="","",VLOOKUP(AE157,'シフト記号表（勤務時間帯）'!$C$6:$K$35,9,FALSE))</f>
        <v/>
      </c>
      <c r="AF158" s="254" t="str">
        <f>IF(AF157="","",VLOOKUP(AF157,'シフト記号表（勤務時間帯）'!$C$6:$K$35,9,FALSE))</f>
        <v/>
      </c>
      <c r="AG158" s="252" t="str">
        <f>IF(AG157="","",VLOOKUP(AG157,'シフト記号表（勤務時間帯）'!$C$6:$K$35,9,FALSE))</f>
        <v/>
      </c>
      <c r="AH158" s="253" t="str">
        <f>IF(AH157="","",VLOOKUP(AH157,'シフト記号表（勤務時間帯）'!$C$6:$K$35,9,FALSE))</f>
        <v/>
      </c>
      <c r="AI158" s="253" t="str">
        <f>IF(AI157="","",VLOOKUP(AI157,'シフト記号表（勤務時間帯）'!$C$6:$K$35,9,FALSE))</f>
        <v/>
      </c>
      <c r="AJ158" s="253" t="str">
        <f>IF(AJ157="","",VLOOKUP(AJ157,'シフト記号表（勤務時間帯）'!$C$6:$K$35,9,FALSE))</f>
        <v/>
      </c>
      <c r="AK158" s="253" t="str">
        <f>IF(AK157="","",VLOOKUP(AK157,'シフト記号表（勤務時間帯）'!$C$6:$K$35,9,FALSE))</f>
        <v/>
      </c>
      <c r="AL158" s="253" t="str">
        <f>IF(AL157="","",VLOOKUP(AL157,'シフト記号表（勤務時間帯）'!$C$6:$K$35,9,FALSE))</f>
        <v/>
      </c>
      <c r="AM158" s="254" t="str">
        <f>IF(AM157="","",VLOOKUP(AM157,'シフト記号表（勤務時間帯）'!$C$6:$K$35,9,FALSE))</f>
        <v/>
      </c>
      <c r="AN158" s="252" t="str">
        <f>IF(AN157="","",VLOOKUP(AN157,'シフト記号表（勤務時間帯）'!$C$6:$K$35,9,FALSE))</f>
        <v/>
      </c>
      <c r="AO158" s="253" t="str">
        <f>IF(AO157="","",VLOOKUP(AO157,'シフト記号表（勤務時間帯）'!$C$6:$K$35,9,FALSE))</f>
        <v/>
      </c>
      <c r="AP158" s="253" t="str">
        <f>IF(AP157="","",VLOOKUP(AP157,'シフト記号表（勤務時間帯）'!$C$6:$K$35,9,FALSE))</f>
        <v/>
      </c>
      <c r="AQ158" s="253" t="str">
        <f>IF(AQ157="","",VLOOKUP(AQ157,'シフト記号表（勤務時間帯）'!$C$6:$K$35,9,FALSE))</f>
        <v/>
      </c>
      <c r="AR158" s="253" t="str">
        <f>IF(AR157="","",VLOOKUP(AR157,'シフト記号表（勤務時間帯）'!$C$6:$K$35,9,FALSE))</f>
        <v/>
      </c>
      <c r="AS158" s="253" t="str">
        <f>IF(AS157="","",VLOOKUP(AS157,'シフト記号表（勤務時間帯）'!$C$6:$K$35,9,FALSE))</f>
        <v/>
      </c>
      <c r="AT158" s="254" t="str">
        <f>IF(AT157="","",VLOOKUP(AT157,'シフト記号表（勤務時間帯）'!$C$6:$K$35,9,FALSE))</f>
        <v/>
      </c>
      <c r="AU158" s="252" t="str">
        <f>IF(AU157="","",VLOOKUP(AU157,'シフト記号表（勤務時間帯）'!$C$6:$K$35,9,FALSE))</f>
        <v/>
      </c>
      <c r="AV158" s="253" t="str">
        <f>IF(AV157="","",VLOOKUP(AV157,'シフト記号表（勤務時間帯）'!$C$6:$K$35,9,FALSE))</f>
        <v/>
      </c>
      <c r="AW158" s="253" t="str">
        <f>IF(AW157="","",VLOOKUP(AW157,'シフト記号表（勤務時間帯）'!$C$6:$K$35,9,FALSE))</f>
        <v/>
      </c>
      <c r="AX158" s="716" t="str">
        <f>IF($BB$3="４週",SUM(S158:AT158),IF($BB$3="暦月",SUM(S158:AW158),""))</f>
        <v/>
      </c>
      <c r="AY158" s="717"/>
      <c r="AZ158" s="718" t="str">
        <f>IF($BB$3="４週",AX158/4,IF($BB$3="暦月",'勤務表（参考様式１_100名まで）'!AX158/('勤務表（参考様式１_100名まで）'!$BB$8/7),""))</f>
        <v/>
      </c>
      <c r="BA158" s="719"/>
      <c r="BB158" s="707"/>
      <c r="BC158" s="708"/>
      <c r="BD158" s="708"/>
      <c r="BE158" s="708"/>
      <c r="BF158" s="709"/>
    </row>
    <row r="159" spans="2:58" ht="20.25" customHeight="1" x14ac:dyDescent="0.15">
      <c r="B159" s="727"/>
      <c r="C159" s="734"/>
      <c r="D159" s="735"/>
      <c r="E159" s="736"/>
      <c r="F159" s="260">
        <f>C157</f>
        <v>0</v>
      </c>
      <c r="G159" s="739"/>
      <c r="H159" s="743"/>
      <c r="I159" s="741"/>
      <c r="J159" s="741"/>
      <c r="K159" s="742"/>
      <c r="L159" s="746"/>
      <c r="M159" s="711"/>
      <c r="N159" s="711"/>
      <c r="O159" s="712"/>
      <c r="P159" s="720" t="s">
        <v>250</v>
      </c>
      <c r="Q159" s="721"/>
      <c r="R159" s="722"/>
      <c r="S159" s="256" t="str">
        <f>IF(S157="","",VLOOKUP(S157,'シフト記号表（勤務時間帯）'!$C$6:$U$35,19,FALSE))</f>
        <v/>
      </c>
      <c r="T159" s="257" t="str">
        <f>IF(T157="","",VLOOKUP(T157,'シフト記号表（勤務時間帯）'!$C$6:$U$35,19,FALSE))</f>
        <v/>
      </c>
      <c r="U159" s="257" t="str">
        <f>IF(U157="","",VLOOKUP(U157,'シフト記号表（勤務時間帯）'!$C$6:$U$35,19,FALSE))</f>
        <v/>
      </c>
      <c r="V159" s="257" t="str">
        <f>IF(V157="","",VLOOKUP(V157,'シフト記号表（勤務時間帯）'!$C$6:$U$35,19,FALSE))</f>
        <v/>
      </c>
      <c r="W159" s="257" t="str">
        <f>IF(W157="","",VLOOKUP(W157,'シフト記号表（勤務時間帯）'!$C$6:$U$35,19,FALSE))</f>
        <v/>
      </c>
      <c r="X159" s="257" t="str">
        <f>IF(X157="","",VLOOKUP(X157,'シフト記号表（勤務時間帯）'!$C$6:$U$35,19,FALSE))</f>
        <v/>
      </c>
      <c r="Y159" s="258" t="str">
        <f>IF(Y157="","",VLOOKUP(Y157,'シフト記号表（勤務時間帯）'!$C$6:$U$35,19,FALSE))</f>
        <v/>
      </c>
      <c r="Z159" s="256" t="str">
        <f>IF(Z157="","",VLOOKUP(Z157,'シフト記号表（勤務時間帯）'!$C$6:$U$35,19,FALSE))</f>
        <v/>
      </c>
      <c r="AA159" s="257" t="str">
        <f>IF(AA157="","",VLOOKUP(AA157,'シフト記号表（勤務時間帯）'!$C$6:$U$35,19,FALSE))</f>
        <v/>
      </c>
      <c r="AB159" s="257" t="str">
        <f>IF(AB157="","",VLOOKUP(AB157,'シフト記号表（勤務時間帯）'!$C$6:$U$35,19,FALSE))</f>
        <v/>
      </c>
      <c r="AC159" s="257" t="str">
        <f>IF(AC157="","",VLOOKUP(AC157,'シフト記号表（勤務時間帯）'!$C$6:$U$35,19,FALSE))</f>
        <v/>
      </c>
      <c r="AD159" s="257" t="str">
        <f>IF(AD157="","",VLOOKUP(AD157,'シフト記号表（勤務時間帯）'!$C$6:$U$35,19,FALSE))</f>
        <v/>
      </c>
      <c r="AE159" s="257" t="str">
        <f>IF(AE157="","",VLOOKUP(AE157,'シフト記号表（勤務時間帯）'!$C$6:$U$35,19,FALSE))</f>
        <v/>
      </c>
      <c r="AF159" s="258" t="str">
        <f>IF(AF157="","",VLOOKUP(AF157,'シフト記号表（勤務時間帯）'!$C$6:$U$35,19,FALSE))</f>
        <v/>
      </c>
      <c r="AG159" s="256" t="str">
        <f>IF(AG157="","",VLOOKUP(AG157,'シフト記号表（勤務時間帯）'!$C$6:$U$35,19,FALSE))</f>
        <v/>
      </c>
      <c r="AH159" s="257" t="str">
        <f>IF(AH157="","",VLOOKUP(AH157,'シフト記号表（勤務時間帯）'!$C$6:$U$35,19,FALSE))</f>
        <v/>
      </c>
      <c r="AI159" s="257" t="str">
        <f>IF(AI157="","",VLOOKUP(AI157,'シフト記号表（勤務時間帯）'!$C$6:$U$35,19,FALSE))</f>
        <v/>
      </c>
      <c r="AJ159" s="257" t="str">
        <f>IF(AJ157="","",VLOOKUP(AJ157,'シフト記号表（勤務時間帯）'!$C$6:$U$35,19,FALSE))</f>
        <v/>
      </c>
      <c r="AK159" s="257" t="str">
        <f>IF(AK157="","",VLOOKUP(AK157,'シフト記号表（勤務時間帯）'!$C$6:$U$35,19,FALSE))</f>
        <v/>
      </c>
      <c r="AL159" s="257" t="str">
        <f>IF(AL157="","",VLOOKUP(AL157,'シフト記号表（勤務時間帯）'!$C$6:$U$35,19,FALSE))</f>
        <v/>
      </c>
      <c r="AM159" s="258" t="str">
        <f>IF(AM157="","",VLOOKUP(AM157,'シフト記号表（勤務時間帯）'!$C$6:$U$35,19,FALSE))</f>
        <v/>
      </c>
      <c r="AN159" s="256" t="str">
        <f>IF(AN157="","",VLOOKUP(AN157,'シフト記号表（勤務時間帯）'!$C$6:$U$35,19,FALSE))</f>
        <v/>
      </c>
      <c r="AO159" s="257" t="str">
        <f>IF(AO157="","",VLOOKUP(AO157,'シフト記号表（勤務時間帯）'!$C$6:$U$35,19,FALSE))</f>
        <v/>
      </c>
      <c r="AP159" s="257" t="str">
        <f>IF(AP157="","",VLOOKUP(AP157,'シフト記号表（勤務時間帯）'!$C$6:$U$35,19,FALSE))</f>
        <v/>
      </c>
      <c r="AQ159" s="257" t="str">
        <f>IF(AQ157="","",VLOOKUP(AQ157,'シフト記号表（勤務時間帯）'!$C$6:$U$35,19,FALSE))</f>
        <v/>
      </c>
      <c r="AR159" s="257" t="str">
        <f>IF(AR157="","",VLOOKUP(AR157,'シフト記号表（勤務時間帯）'!$C$6:$U$35,19,FALSE))</f>
        <v/>
      </c>
      <c r="AS159" s="257" t="str">
        <f>IF(AS157="","",VLOOKUP(AS157,'シフト記号表（勤務時間帯）'!$C$6:$U$35,19,FALSE))</f>
        <v/>
      </c>
      <c r="AT159" s="258" t="str">
        <f>IF(AT157="","",VLOOKUP(AT157,'シフト記号表（勤務時間帯）'!$C$6:$U$35,19,FALSE))</f>
        <v/>
      </c>
      <c r="AU159" s="256" t="str">
        <f>IF(AU157="","",VLOOKUP(AU157,'シフト記号表（勤務時間帯）'!$C$6:$U$35,19,FALSE))</f>
        <v/>
      </c>
      <c r="AV159" s="257" t="str">
        <f>IF(AV157="","",VLOOKUP(AV157,'シフト記号表（勤務時間帯）'!$C$6:$U$35,19,FALSE))</f>
        <v/>
      </c>
      <c r="AW159" s="257" t="str">
        <f>IF(AW157="","",VLOOKUP(AW157,'シフト記号表（勤務時間帯）'!$C$6:$U$35,19,FALSE))</f>
        <v/>
      </c>
      <c r="AX159" s="723" t="str">
        <f>IF($BB$3="４週",SUM(S159:AT159),IF($BB$3="暦月",SUM(S159:AW159),""))</f>
        <v/>
      </c>
      <c r="AY159" s="724"/>
      <c r="AZ159" s="725" t="str">
        <f>IF($BB$3="４週",AX159/4,IF($BB$3="暦月",'勤務表（参考様式１_100名まで）'!AX159/('勤務表（参考様式１_100名まで）'!$BB$8/7),""))</f>
        <v/>
      </c>
      <c r="BA159" s="726"/>
      <c r="BB159" s="710"/>
      <c r="BC159" s="711"/>
      <c r="BD159" s="711"/>
      <c r="BE159" s="711"/>
      <c r="BF159" s="712"/>
    </row>
    <row r="160" spans="2:58" ht="20.25" customHeight="1" x14ac:dyDescent="0.15">
      <c r="B160" s="727">
        <f>B157+1</f>
        <v>47</v>
      </c>
      <c r="C160" s="728"/>
      <c r="D160" s="729"/>
      <c r="E160" s="730"/>
      <c r="F160" s="259"/>
      <c r="G160" s="737"/>
      <c r="H160" s="740"/>
      <c r="I160" s="741"/>
      <c r="J160" s="741"/>
      <c r="K160" s="742"/>
      <c r="L160" s="744"/>
      <c r="M160" s="705"/>
      <c r="N160" s="705"/>
      <c r="O160" s="706"/>
      <c r="P160" s="747" t="s">
        <v>248</v>
      </c>
      <c r="Q160" s="748"/>
      <c r="R160" s="749"/>
      <c r="S160" s="248"/>
      <c r="T160" s="249"/>
      <c r="U160" s="249"/>
      <c r="V160" s="249"/>
      <c r="W160" s="249"/>
      <c r="X160" s="249"/>
      <c r="Y160" s="250"/>
      <c r="Z160" s="248"/>
      <c r="AA160" s="249"/>
      <c r="AB160" s="249"/>
      <c r="AC160" s="249"/>
      <c r="AD160" s="249"/>
      <c r="AE160" s="249"/>
      <c r="AF160" s="250"/>
      <c r="AG160" s="248"/>
      <c r="AH160" s="249"/>
      <c r="AI160" s="249"/>
      <c r="AJ160" s="249"/>
      <c r="AK160" s="249"/>
      <c r="AL160" s="249"/>
      <c r="AM160" s="250"/>
      <c r="AN160" s="248"/>
      <c r="AO160" s="249"/>
      <c r="AP160" s="249"/>
      <c r="AQ160" s="249"/>
      <c r="AR160" s="249"/>
      <c r="AS160" s="249"/>
      <c r="AT160" s="250"/>
      <c r="AU160" s="248"/>
      <c r="AV160" s="249"/>
      <c r="AW160" s="249"/>
      <c r="AX160" s="700"/>
      <c r="AY160" s="701"/>
      <c r="AZ160" s="702"/>
      <c r="BA160" s="703"/>
      <c r="BB160" s="704"/>
      <c r="BC160" s="705"/>
      <c r="BD160" s="705"/>
      <c r="BE160" s="705"/>
      <c r="BF160" s="706"/>
    </row>
    <row r="161" spans="2:58" ht="20.25" customHeight="1" x14ac:dyDescent="0.15">
      <c r="B161" s="727"/>
      <c r="C161" s="731"/>
      <c r="D161" s="732"/>
      <c r="E161" s="733"/>
      <c r="F161" s="251"/>
      <c r="G161" s="738"/>
      <c r="H161" s="743"/>
      <c r="I161" s="741"/>
      <c r="J161" s="741"/>
      <c r="K161" s="742"/>
      <c r="L161" s="745"/>
      <c r="M161" s="708"/>
      <c r="N161" s="708"/>
      <c r="O161" s="709"/>
      <c r="P161" s="713" t="s">
        <v>249</v>
      </c>
      <c r="Q161" s="714"/>
      <c r="R161" s="715"/>
      <c r="S161" s="252" t="str">
        <f>IF(S160="","",VLOOKUP(S160,'シフト記号表（勤務時間帯）'!$C$6:$K$35,9,FALSE))</f>
        <v/>
      </c>
      <c r="T161" s="253" t="str">
        <f>IF(T160="","",VLOOKUP(T160,'シフト記号表（勤務時間帯）'!$C$6:$K$35,9,FALSE))</f>
        <v/>
      </c>
      <c r="U161" s="253" t="str">
        <f>IF(U160="","",VLOOKUP(U160,'シフト記号表（勤務時間帯）'!$C$6:$K$35,9,FALSE))</f>
        <v/>
      </c>
      <c r="V161" s="253" t="str">
        <f>IF(V160="","",VLOOKUP(V160,'シフト記号表（勤務時間帯）'!$C$6:$K$35,9,FALSE))</f>
        <v/>
      </c>
      <c r="W161" s="253" t="str">
        <f>IF(W160="","",VLOOKUP(W160,'シフト記号表（勤務時間帯）'!$C$6:$K$35,9,FALSE))</f>
        <v/>
      </c>
      <c r="X161" s="253" t="str">
        <f>IF(X160="","",VLOOKUP(X160,'シフト記号表（勤務時間帯）'!$C$6:$K$35,9,FALSE))</f>
        <v/>
      </c>
      <c r="Y161" s="254" t="str">
        <f>IF(Y160="","",VLOOKUP(Y160,'シフト記号表（勤務時間帯）'!$C$6:$K$35,9,FALSE))</f>
        <v/>
      </c>
      <c r="Z161" s="252" t="str">
        <f>IF(Z160="","",VLOOKUP(Z160,'シフト記号表（勤務時間帯）'!$C$6:$K$35,9,FALSE))</f>
        <v/>
      </c>
      <c r="AA161" s="253" t="str">
        <f>IF(AA160="","",VLOOKUP(AA160,'シフト記号表（勤務時間帯）'!$C$6:$K$35,9,FALSE))</f>
        <v/>
      </c>
      <c r="AB161" s="253" t="str">
        <f>IF(AB160="","",VLOOKUP(AB160,'シフト記号表（勤務時間帯）'!$C$6:$K$35,9,FALSE))</f>
        <v/>
      </c>
      <c r="AC161" s="253" t="str">
        <f>IF(AC160="","",VLOOKUP(AC160,'シフト記号表（勤務時間帯）'!$C$6:$K$35,9,FALSE))</f>
        <v/>
      </c>
      <c r="AD161" s="253" t="str">
        <f>IF(AD160="","",VLOOKUP(AD160,'シフト記号表（勤務時間帯）'!$C$6:$K$35,9,FALSE))</f>
        <v/>
      </c>
      <c r="AE161" s="253" t="str">
        <f>IF(AE160="","",VLOOKUP(AE160,'シフト記号表（勤務時間帯）'!$C$6:$K$35,9,FALSE))</f>
        <v/>
      </c>
      <c r="AF161" s="254" t="str">
        <f>IF(AF160="","",VLOOKUP(AF160,'シフト記号表（勤務時間帯）'!$C$6:$K$35,9,FALSE))</f>
        <v/>
      </c>
      <c r="AG161" s="252" t="str">
        <f>IF(AG160="","",VLOOKUP(AG160,'シフト記号表（勤務時間帯）'!$C$6:$K$35,9,FALSE))</f>
        <v/>
      </c>
      <c r="AH161" s="253" t="str">
        <f>IF(AH160="","",VLOOKUP(AH160,'シフト記号表（勤務時間帯）'!$C$6:$K$35,9,FALSE))</f>
        <v/>
      </c>
      <c r="AI161" s="253" t="str">
        <f>IF(AI160="","",VLOOKUP(AI160,'シフト記号表（勤務時間帯）'!$C$6:$K$35,9,FALSE))</f>
        <v/>
      </c>
      <c r="AJ161" s="253" t="str">
        <f>IF(AJ160="","",VLOOKUP(AJ160,'シフト記号表（勤務時間帯）'!$C$6:$K$35,9,FALSE))</f>
        <v/>
      </c>
      <c r="AK161" s="253" t="str">
        <f>IF(AK160="","",VLOOKUP(AK160,'シフト記号表（勤務時間帯）'!$C$6:$K$35,9,FALSE))</f>
        <v/>
      </c>
      <c r="AL161" s="253" t="str">
        <f>IF(AL160="","",VLOOKUP(AL160,'シフト記号表（勤務時間帯）'!$C$6:$K$35,9,FALSE))</f>
        <v/>
      </c>
      <c r="AM161" s="254" t="str">
        <f>IF(AM160="","",VLOOKUP(AM160,'シフト記号表（勤務時間帯）'!$C$6:$K$35,9,FALSE))</f>
        <v/>
      </c>
      <c r="AN161" s="252" t="str">
        <f>IF(AN160="","",VLOOKUP(AN160,'シフト記号表（勤務時間帯）'!$C$6:$K$35,9,FALSE))</f>
        <v/>
      </c>
      <c r="AO161" s="253" t="str">
        <f>IF(AO160="","",VLOOKUP(AO160,'シフト記号表（勤務時間帯）'!$C$6:$K$35,9,FALSE))</f>
        <v/>
      </c>
      <c r="AP161" s="253" t="str">
        <f>IF(AP160="","",VLOOKUP(AP160,'シフト記号表（勤務時間帯）'!$C$6:$K$35,9,FALSE))</f>
        <v/>
      </c>
      <c r="AQ161" s="253" t="str">
        <f>IF(AQ160="","",VLOOKUP(AQ160,'シフト記号表（勤務時間帯）'!$C$6:$K$35,9,FALSE))</f>
        <v/>
      </c>
      <c r="AR161" s="253" t="str">
        <f>IF(AR160="","",VLOOKUP(AR160,'シフト記号表（勤務時間帯）'!$C$6:$K$35,9,FALSE))</f>
        <v/>
      </c>
      <c r="AS161" s="253" t="str">
        <f>IF(AS160="","",VLOOKUP(AS160,'シフト記号表（勤務時間帯）'!$C$6:$K$35,9,FALSE))</f>
        <v/>
      </c>
      <c r="AT161" s="254" t="str">
        <f>IF(AT160="","",VLOOKUP(AT160,'シフト記号表（勤務時間帯）'!$C$6:$K$35,9,FALSE))</f>
        <v/>
      </c>
      <c r="AU161" s="252" t="str">
        <f>IF(AU160="","",VLOOKUP(AU160,'シフト記号表（勤務時間帯）'!$C$6:$K$35,9,FALSE))</f>
        <v/>
      </c>
      <c r="AV161" s="253" t="str">
        <f>IF(AV160="","",VLOOKUP(AV160,'シフト記号表（勤務時間帯）'!$C$6:$K$35,9,FALSE))</f>
        <v/>
      </c>
      <c r="AW161" s="253" t="str">
        <f>IF(AW160="","",VLOOKUP(AW160,'シフト記号表（勤務時間帯）'!$C$6:$K$35,9,FALSE))</f>
        <v/>
      </c>
      <c r="AX161" s="716" t="str">
        <f>IF($BB$3="４週",SUM(S161:AT161),IF($BB$3="暦月",SUM(S161:AW161),""))</f>
        <v/>
      </c>
      <c r="AY161" s="717"/>
      <c r="AZ161" s="718" t="str">
        <f>IF($BB$3="４週",AX161/4,IF($BB$3="暦月",'勤務表（参考様式１_100名まで）'!AX161/('勤務表（参考様式１_100名まで）'!$BB$8/7),""))</f>
        <v/>
      </c>
      <c r="BA161" s="719"/>
      <c r="BB161" s="707"/>
      <c r="BC161" s="708"/>
      <c r="BD161" s="708"/>
      <c r="BE161" s="708"/>
      <c r="BF161" s="709"/>
    </row>
    <row r="162" spans="2:58" ht="20.25" customHeight="1" x14ac:dyDescent="0.15">
      <c r="B162" s="727"/>
      <c r="C162" s="734"/>
      <c r="D162" s="735"/>
      <c r="E162" s="736"/>
      <c r="F162" s="260">
        <f>C160</f>
        <v>0</v>
      </c>
      <c r="G162" s="739"/>
      <c r="H162" s="743"/>
      <c r="I162" s="741"/>
      <c r="J162" s="741"/>
      <c r="K162" s="742"/>
      <c r="L162" s="746"/>
      <c r="M162" s="711"/>
      <c r="N162" s="711"/>
      <c r="O162" s="712"/>
      <c r="P162" s="720" t="s">
        <v>250</v>
      </c>
      <c r="Q162" s="721"/>
      <c r="R162" s="722"/>
      <c r="S162" s="256" t="str">
        <f>IF(S160="","",VLOOKUP(S160,'シフト記号表（勤務時間帯）'!$C$6:$U$35,19,FALSE))</f>
        <v/>
      </c>
      <c r="T162" s="257" t="str">
        <f>IF(T160="","",VLOOKUP(T160,'シフト記号表（勤務時間帯）'!$C$6:$U$35,19,FALSE))</f>
        <v/>
      </c>
      <c r="U162" s="257" t="str">
        <f>IF(U160="","",VLOOKUP(U160,'シフト記号表（勤務時間帯）'!$C$6:$U$35,19,FALSE))</f>
        <v/>
      </c>
      <c r="V162" s="257" t="str">
        <f>IF(V160="","",VLOOKUP(V160,'シフト記号表（勤務時間帯）'!$C$6:$U$35,19,FALSE))</f>
        <v/>
      </c>
      <c r="W162" s="257" t="str">
        <f>IF(W160="","",VLOOKUP(W160,'シフト記号表（勤務時間帯）'!$C$6:$U$35,19,FALSE))</f>
        <v/>
      </c>
      <c r="X162" s="257" t="str">
        <f>IF(X160="","",VLOOKUP(X160,'シフト記号表（勤務時間帯）'!$C$6:$U$35,19,FALSE))</f>
        <v/>
      </c>
      <c r="Y162" s="258" t="str">
        <f>IF(Y160="","",VLOOKUP(Y160,'シフト記号表（勤務時間帯）'!$C$6:$U$35,19,FALSE))</f>
        <v/>
      </c>
      <c r="Z162" s="256" t="str">
        <f>IF(Z160="","",VLOOKUP(Z160,'シフト記号表（勤務時間帯）'!$C$6:$U$35,19,FALSE))</f>
        <v/>
      </c>
      <c r="AA162" s="257" t="str">
        <f>IF(AA160="","",VLOOKUP(AA160,'シフト記号表（勤務時間帯）'!$C$6:$U$35,19,FALSE))</f>
        <v/>
      </c>
      <c r="AB162" s="257" t="str">
        <f>IF(AB160="","",VLOOKUP(AB160,'シフト記号表（勤務時間帯）'!$C$6:$U$35,19,FALSE))</f>
        <v/>
      </c>
      <c r="AC162" s="257" t="str">
        <f>IF(AC160="","",VLOOKUP(AC160,'シフト記号表（勤務時間帯）'!$C$6:$U$35,19,FALSE))</f>
        <v/>
      </c>
      <c r="AD162" s="257" t="str">
        <f>IF(AD160="","",VLOOKUP(AD160,'シフト記号表（勤務時間帯）'!$C$6:$U$35,19,FALSE))</f>
        <v/>
      </c>
      <c r="AE162" s="257" t="str">
        <f>IF(AE160="","",VLOOKUP(AE160,'シフト記号表（勤務時間帯）'!$C$6:$U$35,19,FALSE))</f>
        <v/>
      </c>
      <c r="AF162" s="258" t="str">
        <f>IF(AF160="","",VLOOKUP(AF160,'シフト記号表（勤務時間帯）'!$C$6:$U$35,19,FALSE))</f>
        <v/>
      </c>
      <c r="AG162" s="256" t="str">
        <f>IF(AG160="","",VLOOKUP(AG160,'シフト記号表（勤務時間帯）'!$C$6:$U$35,19,FALSE))</f>
        <v/>
      </c>
      <c r="AH162" s="257" t="str">
        <f>IF(AH160="","",VLOOKUP(AH160,'シフト記号表（勤務時間帯）'!$C$6:$U$35,19,FALSE))</f>
        <v/>
      </c>
      <c r="AI162" s="257" t="str">
        <f>IF(AI160="","",VLOOKUP(AI160,'シフト記号表（勤務時間帯）'!$C$6:$U$35,19,FALSE))</f>
        <v/>
      </c>
      <c r="AJ162" s="257" t="str">
        <f>IF(AJ160="","",VLOOKUP(AJ160,'シフト記号表（勤務時間帯）'!$C$6:$U$35,19,FALSE))</f>
        <v/>
      </c>
      <c r="AK162" s="257" t="str">
        <f>IF(AK160="","",VLOOKUP(AK160,'シフト記号表（勤務時間帯）'!$C$6:$U$35,19,FALSE))</f>
        <v/>
      </c>
      <c r="AL162" s="257" t="str">
        <f>IF(AL160="","",VLOOKUP(AL160,'シフト記号表（勤務時間帯）'!$C$6:$U$35,19,FALSE))</f>
        <v/>
      </c>
      <c r="AM162" s="258" t="str">
        <f>IF(AM160="","",VLOOKUP(AM160,'シフト記号表（勤務時間帯）'!$C$6:$U$35,19,FALSE))</f>
        <v/>
      </c>
      <c r="AN162" s="256" t="str">
        <f>IF(AN160="","",VLOOKUP(AN160,'シフト記号表（勤務時間帯）'!$C$6:$U$35,19,FALSE))</f>
        <v/>
      </c>
      <c r="AO162" s="257" t="str">
        <f>IF(AO160="","",VLOOKUP(AO160,'シフト記号表（勤務時間帯）'!$C$6:$U$35,19,FALSE))</f>
        <v/>
      </c>
      <c r="AP162" s="257" t="str">
        <f>IF(AP160="","",VLOOKUP(AP160,'シフト記号表（勤務時間帯）'!$C$6:$U$35,19,FALSE))</f>
        <v/>
      </c>
      <c r="AQ162" s="257" t="str">
        <f>IF(AQ160="","",VLOOKUP(AQ160,'シフト記号表（勤務時間帯）'!$C$6:$U$35,19,FALSE))</f>
        <v/>
      </c>
      <c r="AR162" s="257" t="str">
        <f>IF(AR160="","",VLOOKUP(AR160,'シフト記号表（勤務時間帯）'!$C$6:$U$35,19,FALSE))</f>
        <v/>
      </c>
      <c r="AS162" s="257" t="str">
        <f>IF(AS160="","",VLOOKUP(AS160,'シフト記号表（勤務時間帯）'!$C$6:$U$35,19,FALSE))</f>
        <v/>
      </c>
      <c r="AT162" s="258" t="str">
        <f>IF(AT160="","",VLOOKUP(AT160,'シフト記号表（勤務時間帯）'!$C$6:$U$35,19,FALSE))</f>
        <v/>
      </c>
      <c r="AU162" s="256" t="str">
        <f>IF(AU160="","",VLOOKUP(AU160,'シフト記号表（勤務時間帯）'!$C$6:$U$35,19,FALSE))</f>
        <v/>
      </c>
      <c r="AV162" s="257" t="str">
        <f>IF(AV160="","",VLOOKUP(AV160,'シフト記号表（勤務時間帯）'!$C$6:$U$35,19,FALSE))</f>
        <v/>
      </c>
      <c r="AW162" s="257" t="str">
        <f>IF(AW160="","",VLOOKUP(AW160,'シフト記号表（勤務時間帯）'!$C$6:$U$35,19,FALSE))</f>
        <v/>
      </c>
      <c r="AX162" s="723" t="str">
        <f>IF($BB$3="４週",SUM(S162:AT162),IF($BB$3="暦月",SUM(S162:AW162),""))</f>
        <v/>
      </c>
      <c r="AY162" s="724"/>
      <c r="AZ162" s="725" t="str">
        <f>IF($BB$3="４週",AX162/4,IF($BB$3="暦月",'勤務表（参考様式１_100名まで）'!AX162/('勤務表（参考様式１_100名まで）'!$BB$8/7),""))</f>
        <v/>
      </c>
      <c r="BA162" s="726"/>
      <c r="BB162" s="710"/>
      <c r="BC162" s="711"/>
      <c r="BD162" s="711"/>
      <c r="BE162" s="711"/>
      <c r="BF162" s="712"/>
    </row>
    <row r="163" spans="2:58" ht="20.25" customHeight="1" x14ac:dyDescent="0.15">
      <c r="B163" s="727">
        <f>B160+1</f>
        <v>48</v>
      </c>
      <c r="C163" s="728"/>
      <c r="D163" s="729"/>
      <c r="E163" s="730"/>
      <c r="F163" s="259"/>
      <c r="G163" s="737"/>
      <c r="H163" s="740"/>
      <c r="I163" s="741"/>
      <c r="J163" s="741"/>
      <c r="K163" s="742"/>
      <c r="L163" s="744"/>
      <c r="M163" s="705"/>
      <c r="N163" s="705"/>
      <c r="O163" s="706"/>
      <c r="P163" s="747" t="s">
        <v>248</v>
      </c>
      <c r="Q163" s="748"/>
      <c r="R163" s="749"/>
      <c r="S163" s="248"/>
      <c r="T163" s="249"/>
      <c r="U163" s="249"/>
      <c r="V163" s="249"/>
      <c r="W163" s="249"/>
      <c r="X163" s="249"/>
      <c r="Y163" s="250"/>
      <c r="Z163" s="248"/>
      <c r="AA163" s="249"/>
      <c r="AB163" s="249"/>
      <c r="AC163" s="249"/>
      <c r="AD163" s="249"/>
      <c r="AE163" s="249"/>
      <c r="AF163" s="250"/>
      <c r="AG163" s="248"/>
      <c r="AH163" s="249"/>
      <c r="AI163" s="249"/>
      <c r="AJ163" s="249"/>
      <c r="AK163" s="249"/>
      <c r="AL163" s="249"/>
      <c r="AM163" s="250"/>
      <c r="AN163" s="248"/>
      <c r="AO163" s="249"/>
      <c r="AP163" s="249"/>
      <c r="AQ163" s="249"/>
      <c r="AR163" s="249"/>
      <c r="AS163" s="249"/>
      <c r="AT163" s="250"/>
      <c r="AU163" s="248"/>
      <c r="AV163" s="249"/>
      <c r="AW163" s="249"/>
      <c r="AX163" s="700"/>
      <c r="AY163" s="701"/>
      <c r="AZ163" s="702"/>
      <c r="BA163" s="703"/>
      <c r="BB163" s="704"/>
      <c r="BC163" s="705"/>
      <c r="BD163" s="705"/>
      <c r="BE163" s="705"/>
      <c r="BF163" s="706"/>
    </row>
    <row r="164" spans="2:58" ht="20.25" customHeight="1" x14ac:dyDescent="0.15">
      <c r="B164" s="727"/>
      <c r="C164" s="731"/>
      <c r="D164" s="732"/>
      <c r="E164" s="733"/>
      <c r="F164" s="251"/>
      <c r="G164" s="738"/>
      <c r="H164" s="743"/>
      <c r="I164" s="741"/>
      <c r="J164" s="741"/>
      <c r="K164" s="742"/>
      <c r="L164" s="745"/>
      <c r="M164" s="708"/>
      <c r="N164" s="708"/>
      <c r="O164" s="709"/>
      <c r="P164" s="713" t="s">
        <v>249</v>
      </c>
      <c r="Q164" s="714"/>
      <c r="R164" s="715"/>
      <c r="S164" s="252" t="str">
        <f>IF(S163="","",VLOOKUP(S163,'シフト記号表（勤務時間帯）'!$C$6:$K$35,9,FALSE))</f>
        <v/>
      </c>
      <c r="T164" s="253" t="str">
        <f>IF(T163="","",VLOOKUP(T163,'シフト記号表（勤務時間帯）'!$C$6:$K$35,9,FALSE))</f>
        <v/>
      </c>
      <c r="U164" s="253" t="str">
        <f>IF(U163="","",VLOOKUP(U163,'シフト記号表（勤務時間帯）'!$C$6:$K$35,9,FALSE))</f>
        <v/>
      </c>
      <c r="V164" s="253" t="str">
        <f>IF(V163="","",VLOOKUP(V163,'シフト記号表（勤務時間帯）'!$C$6:$K$35,9,FALSE))</f>
        <v/>
      </c>
      <c r="W164" s="253" t="str">
        <f>IF(W163="","",VLOOKUP(W163,'シフト記号表（勤務時間帯）'!$C$6:$K$35,9,FALSE))</f>
        <v/>
      </c>
      <c r="X164" s="253" t="str">
        <f>IF(X163="","",VLOOKUP(X163,'シフト記号表（勤務時間帯）'!$C$6:$K$35,9,FALSE))</f>
        <v/>
      </c>
      <c r="Y164" s="254" t="str">
        <f>IF(Y163="","",VLOOKUP(Y163,'シフト記号表（勤務時間帯）'!$C$6:$K$35,9,FALSE))</f>
        <v/>
      </c>
      <c r="Z164" s="252" t="str">
        <f>IF(Z163="","",VLOOKUP(Z163,'シフト記号表（勤務時間帯）'!$C$6:$K$35,9,FALSE))</f>
        <v/>
      </c>
      <c r="AA164" s="253" t="str">
        <f>IF(AA163="","",VLOOKUP(AA163,'シフト記号表（勤務時間帯）'!$C$6:$K$35,9,FALSE))</f>
        <v/>
      </c>
      <c r="AB164" s="253" t="str">
        <f>IF(AB163="","",VLOOKUP(AB163,'シフト記号表（勤務時間帯）'!$C$6:$K$35,9,FALSE))</f>
        <v/>
      </c>
      <c r="AC164" s="253" t="str">
        <f>IF(AC163="","",VLOOKUP(AC163,'シフト記号表（勤務時間帯）'!$C$6:$K$35,9,FALSE))</f>
        <v/>
      </c>
      <c r="AD164" s="253" t="str">
        <f>IF(AD163="","",VLOOKUP(AD163,'シフト記号表（勤務時間帯）'!$C$6:$K$35,9,FALSE))</f>
        <v/>
      </c>
      <c r="AE164" s="253" t="str">
        <f>IF(AE163="","",VLOOKUP(AE163,'シフト記号表（勤務時間帯）'!$C$6:$K$35,9,FALSE))</f>
        <v/>
      </c>
      <c r="AF164" s="254" t="str">
        <f>IF(AF163="","",VLOOKUP(AF163,'シフト記号表（勤務時間帯）'!$C$6:$K$35,9,FALSE))</f>
        <v/>
      </c>
      <c r="AG164" s="252" t="str">
        <f>IF(AG163="","",VLOOKUP(AG163,'シフト記号表（勤務時間帯）'!$C$6:$K$35,9,FALSE))</f>
        <v/>
      </c>
      <c r="AH164" s="253" t="str">
        <f>IF(AH163="","",VLOOKUP(AH163,'シフト記号表（勤務時間帯）'!$C$6:$K$35,9,FALSE))</f>
        <v/>
      </c>
      <c r="AI164" s="253" t="str">
        <f>IF(AI163="","",VLOOKUP(AI163,'シフト記号表（勤務時間帯）'!$C$6:$K$35,9,FALSE))</f>
        <v/>
      </c>
      <c r="AJ164" s="253" t="str">
        <f>IF(AJ163="","",VLOOKUP(AJ163,'シフト記号表（勤務時間帯）'!$C$6:$K$35,9,FALSE))</f>
        <v/>
      </c>
      <c r="AK164" s="253" t="str">
        <f>IF(AK163="","",VLOOKUP(AK163,'シフト記号表（勤務時間帯）'!$C$6:$K$35,9,FALSE))</f>
        <v/>
      </c>
      <c r="AL164" s="253" t="str">
        <f>IF(AL163="","",VLOOKUP(AL163,'シフト記号表（勤務時間帯）'!$C$6:$K$35,9,FALSE))</f>
        <v/>
      </c>
      <c r="AM164" s="254" t="str">
        <f>IF(AM163="","",VLOOKUP(AM163,'シフト記号表（勤務時間帯）'!$C$6:$K$35,9,FALSE))</f>
        <v/>
      </c>
      <c r="AN164" s="252" t="str">
        <f>IF(AN163="","",VLOOKUP(AN163,'シフト記号表（勤務時間帯）'!$C$6:$K$35,9,FALSE))</f>
        <v/>
      </c>
      <c r="AO164" s="253" t="str">
        <f>IF(AO163="","",VLOOKUP(AO163,'シフト記号表（勤務時間帯）'!$C$6:$K$35,9,FALSE))</f>
        <v/>
      </c>
      <c r="AP164" s="253" t="str">
        <f>IF(AP163="","",VLOOKUP(AP163,'シフト記号表（勤務時間帯）'!$C$6:$K$35,9,FALSE))</f>
        <v/>
      </c>
      <c r="AQ164" s="253" t="str">
        <f>IF(AQ163="","",VLOOKUP(AQ163,'シフト記号表（勤務時間帯）'!$C$6:$K$35,9,FALSE))</f>
        <v/>
      </c>
      <c r="AR164" s="253" t="str">
        <f>IF(AR163="","",VLOOKUP(AR163,'シフト記号表（勤務時間帯）'!$C$6:$K$35,9,FALSE))</f>
        <v/>
      </c>
      <c r="AS164" s="253" t="str">
        <f>IF(AS163="","",VLOOKUP(AS163,'シフト記号表（勤務時間帯）'!$C$6:$K$35,9,FALSE))</f>
        <v/>
      </c>
      <c r="AT164" s="254" t="str">
        <f>IF(AT163="","",VLOOKUP(AT163,'シフト記号表（勤務時間帯）'!$C$6:$K$35,9,FALSE))</f>
        <v/>
      </c>
      <c r="AU164" s="252" t="str">
        <f>IF(AU163="","",VLOOKUP(AU163,'シフト記号表（勤務時間帯）'!$C$6:$K$35,9,FALSE))</f>
        <v/>
      </c>
      <c r="AV164" s="253" t="str">
        <f>IF(AV163="","",VLOOKUP(AV163,'シフト記号表（勤務時間帯）'!$C$6:$K$35,9,FALSE))</f>
        <v/>
      </c>
      <c r="AW164" s="253" t="str">
        <f>IF(AW163="","",VLOOKUP(AW163,'シフト記号表（勤務時間帯）'!$C$6:$K$35,9,FALSE))</f>
        <v/>
      </c>
      <c r="AX164" s="716" t="str">
        <f>IF($BB$3="４週",SUM(S164:AT164),IF($BB$3="暦月",SUM(S164:AW164),""))</f>
        <v/>
      </c>
      <c r="AY164" s="717"/>
      <c r="AZ164" s="718" t="str">
        <f>IF($BB$3="４週",AX164/4,IF($BB$3="暦月",'勤務表（参考様式１_100名まで）'!AX164/('勤務表（参考様式１_100名まで）'!$BB$8/7),""))</f>
        <v/>
      </c>
      <c r="BA164" s="719"/>
      <c r="BB164" s="707"/>
      <c r="BC164" s="708"/>
      <c r="BD164" s="708"/>
      <c r="BE164" s="708"/>
      <c r="BF164" s="709"/>
    </row>
    <row r="165" spans="2:58" ht="20.25" customHeight="1" x14ac:dyDescent="0.15">
      <c r="B165" s="727"/>
      <c r="C165" s="734"/>
      <c r="D165" s="735"/>
      <c r="E165" s="736"/>
      <c r="F165" s="260">
        <f>C163</f>
        <v>0</v>
      </c>
      <c r="G165" s="739"/>
      <c r="H165" s="743"/>
      <c r="I165" s="741"/>
      <c r="J165" s="741"/>
      <c r="K165" s="742"/>
      <c r="L165" s="746"/>
      <c r="M165" s="711"/>
      <c r="N165" s="711"/>
      <c r="O165" s="712"/>
      <c r="P165" s="720" t="s">
        <v>250</v>
      </c>
      <c r="Q165" s="721"/>
      <c r="R165" s="722"/>
      <c r="S165" s="256" t="str">
        <f>IF(S163="","",VLOOKUP(S163,'シフト記号表（勤務時間帯）'!$C$6:$U$35,19,FALSE))</f>
        <v/>
      </c>
      <c r="T165" s="257" t="str">
        <f>IF(T163="","",VLOOKUP(T163,'シフト記号表（勤務時間帯）'!$C$6:$U$35,19,FALSE))</f>
        <v/>
      </c>
      <c r="U165" s="257" t="str">
        <f>IF(U163="","",VLOOKUP(U163,'シフト記号表（勤務時間帯）'!$C$6:$U$35,19,FALSE))</f>
        <v/>
      </c>
      <c r="V165" s="257" t="str">
        <f>IF(V163="","",VLOOKUP(V163,'シフト記号表（勤務時間帯）'!$C$6:$U$35,19,FALSE))</f>
        <v/>
      </c>
      <c r="W165" s="257" t="str">
        <f>IF(W163="","",VLOOKUP(W163,'シフト記号表（勤務時間帯）'!$C$6:$U$35,19,FALSE))</f>
        <v/>
      </c>
      <c r="X165" s="257" t="str">
        <f>IF(X163="","",VLOOKUP(X163,'シフト記号表（勤務時間帯）'!$C$6:$U$35,19,FALSE))</f>
        <v/>
      </c>
      <c r="Y165" s="258" t="str">
        <f>IF(Y163="","",VLOOKUP(Y163,'シフト記号表（勤務時間帯）'!$C$6:$U$35,19,FALSE))</f>
        <v/>
      </c>
      <c r="Z165" s="256" t="str">
        <f>IF(Z163="","",VLOOKUP(Z163,'シフト記号表（勤務時間帯）'!$C$6:$U$35,19,FALSE))</f>
        <v/>
      </c>
      <c r="AA165" s="257" t="str">
        <f>IF(AA163="","",VLOOKUP(AA163,'シフト記号表（勤務時間帯）'!$C$6:$U$35,19,FALSE))</f>
        <v/>
      </c>
      <c r="AB165" s="257" t="str">
        <f>IF(AB163="","",VLOOKUP(AB163,'シフト記号表（勤務時間帯）'!$C$6:$U$35,19,FALSE))</f>
        <v/>
      </c>
      <c r="AC165" s="257" t="str">
        <f>IF(AC163="","",VLOOKUP(AC163,'シフト記号表（勤務時間帯）'!$C$6:$U$35,19,FALSE))</f>
        <v/>
      </c>
      <c r="AD165" s="257" t="str">
        <f>IF(AD163="","",VLOOKUP(AD163,'シフト記号表（勤務時間帯）'!$C$6:$U$35,19,FALSE))</f>
        <v/>
      </c>
      <c r="AE165" s="257" t="str">
        <f>IF(AE163="","",VLOOKUP(AE163,'シフト記号表（勤務時間帯）'!$C$6:$U$35,19,FALSE))</f>
        <v/>
      </c>
      <c r="AF165" s="258" t="str">
        <f>IF(AF163="","",VLOOKUP(AF163,'シフト記号表（勤務時間帯）'!$C$6:$U$35,19,FALSE))</f>
        <v/>
      </c>
      <c r="AG165" s="256" t="str">
        <f>IF(AG163="","",VLOOKUP(AG163,'シフト記号表（勤務時間帯）'!$C$6:$U$35,19,FALSE))</f>
        <v/>
      </c>
      <c r="AH165" s="257" t="str">
        <f>IF(AH163="","",VLOOKUP(AH163,'シフト記号表（勤務時間帯）'!$C$6:$U$35,19,FALSE))</f>
        <v/>
      </c>
      <c r="AI165" s="257" t="str">
        <f>IF(AI163="","",VLOOKUP(AI163,'シフト記号表（勤務時間帯）'!$C$6:$U$35,19,FALSE))</f>
        <v/>
      </c>
      <c r="AJ165" s="257" t="str">
        <f>IF(AJ163="","",VLOOKUP(AJ163,'シフト記号表（勤務時間帯）'!$C$6:$U$35,19,FALSE))</f>
        <v/>
      </c>
      <c r="AK165" s="257" t="str">
        <f>IF(AK163="","",VLOOKUP(AK163,'シフト記号表（勤務時間帯）'!$C$6:$U$35,19,FALSE))</f>
        <v/>
      </c>
      <c r="AL165" s="257" t="str">
        <f>IF(AL163="","",VLOOKUP(AL163,'シフト記号表（勤務時間帯）'!$C$6:$U$35,19,FALSE))</f>
        <v/>
      </c>
      <c r="AM165" s="258" t="str">
        <f>IF(AM163="","",VLOOKUP(AM163,'シフト記号表（勤務時間帯）'!$C$6:$U$35,19,FALSE))</f>
        <v/>
      </c>
      <c r="AN165" s="256" t="str">
        <f>IF(AN163="","",VLOOKUP(AN163,'シフト記号表（勤務時間帯）'!$C$6:$U$35,19,FALSE))</f>
        <v/>
      </c>
      <c r="AO165" s="257" t="str">
        <f>IF(AO163="","",VLOOKUP(AO163,'シフト記号表（勤務時間帯）'!$C$6:$U$35,19,FALSE))</f>
        <v/>
      </c>
      <c r="AP165" s="257" t="str">
        <f>IF(AP163="","",VLOOKUP(AP163,'シフト記号表（勤務時間帯）'!$C$6:$U$35,19,FALSE))</f>
        <v/>
      </c>
      <c r="AQ165" s="257" t="str">
        <f>IF(AQ163="","",VLOOKUP(AQ163,'シフト記号表（勤務時間帯）'!$C$6:$U$35,19,FALSE))</f>
        <v/>
      </c>
      <c r="AR165" s="257" t="str">
        <f>IF(AR163="","",VLOOKUP(AR163,'シフト記号表（勤務時間帯）'!$C$6:$U$35,19,FALSE))</f>
        <v/>
      </c>
      <c r="AS165" s="257" t="str">
        <f>IF(AS163="","",VLOOKUP(AS163,'シフト記号表（勤務時間帯）'!$C$6:$U$35,19,FALSE))</f>
        <v/>
      </c>
      <c r="AT165" s="258" t="str">
        <f>IF(AT163="","",VLOOKUP(AT163,'シフト記号表（勤務時間帯）'!$C$6:$U$35,19,FALSE))</f>
        <v/>
      </c>
      <c r="AU165" s="256" t="str">
        <f>IF(AU163="","",VLOOKUP(AU163,'シフト記号表（勤務時間帯）'!$C$6:$U$35,19,FALSE))</f>
        <v/>
      </c>
      <c r="AV165" s="257" t="str">
        <f>IF(AV163="","",VLOOKUP(AV163,'シフト記号表（勤務時間帯）'!$C$6:$U$35,19,FALSE))</f>
        <v/>
      </c>
      <c r="AW165" s="257" t="str">
        <f>IF(AW163="","",VLOOKUP(AW163,'シフト記号表（勤務時間帯）'!$C$6:$U$35,19,FALSE))</f>
        <v/>
      </c>
      <c r="AX165" s="723" t="str">
        <f>IF($BB$3="４週",SUM(S165:AT165),IF($BB$3="暦月",SUM(S165:AW165),""))</f>
        <v/>
      </c>
      <c r="AY165" s="724"/>
      <c r="AZ165" s="725" t="str">
        <f>IF($BB$3="４週",AX165/4,IF($BB$3="暦月",'勤務表（参考様式１_100名まで）'!AX165/('勤務表（参考様式１_100名まで）'!$BB$8/7),""))</f>
        <v/>
      </c>
      <c r="BA165" s="726"/>
      <c r="BB165" s="710"/>
      <c r="BC165" s="711"/>
      <c r="BD165" s="711"/>
      <c r="BE165" s="711"/>
      <c r="BF165" s="712"/>
    </row>
    <row r="166" spans="2:58" ht="20.25" customHeight="1" x14ac:dyDescent="0.15">
      <c r="B166" s="727">
        <f>B163+1</f>
        <v>49</v>
      </c>
      <c r="C166" s="728"/>
      <c r="D166" s="729"/>
      <c r="E166" s="730"/>
      <c r="F166" s="259"/>
      <c r="G166" s="737"/>
      <c r="H166" s="740"/>
      <c r="I166" s="741"/>
      <c r="J166" s="741"/>
      <c r="K166" s="742"/>
      <c r="L166" s="744"/>
      <c r="M166" s="705"/>
      <c r="N166" s="705"/>
      <c r="O166" s="706"/>
      <c r="P166" s="747" t="s">
        <v>248</v>
      </c>
      <c r="Q166" s="748"/>
      <c r="R166" s="749"/>
      <c r="S166" s="248"/>
      <c r="T166" s="249"/>
      <c r="U166" s="249"/>
      <c r="V166" s="249"/>
      <c r="W166" s="249"/>
      <c r="X166" s="249"/>
      <c r="Y166" s="250"/>
      <c r="Z166" s="248"/>
      <c r="AA166" s="249"/>
      <c r="AB166" s="249"/>
      <c r="AC166" s="249"/>
      <c r="AD166" s="249"/>
      <c r="AE166" s="249"/>
      <c r="AF166" s="250"/>
      <c r="AG166" s="248"/>
      <c r="AH166" s="249"/>
      <c r="AI166" s="249"/>
      <c r="AJ166" s="249"/>
      <c r="AK166" s="249"/>
      <c r="AL166" s="249"/>
      <c r="AM166" s="250"/>
      <c r="AN166" s="248"/>
      <c r="AO166" s="249"/>
      <c r="AP166" s="249"/>
      <c r="AQ166" s="249"/>
      <c r="AR166" s="249"/>
      <c r="AS166" s="249"/>
      <c r="AT166" s="250"/>
      <c r="AU166" s="248"/>
      <c r="AV166" s="249"/>
      <c r="AW166" s="249"/>
      <c r="AX166" s="700"/>
      <c r="AY166" s="701"/>
      <c r="AZ166" s="702"/>
      <c r="BA166" s="703"/>
      <c r="BB166" s="704"/>
      <c r="BC166" s="705"/>
      <c r="BD166" s="705"/>
      <c r="BE166" s="705"/>
      <c r="BF166" s="706"/>
    </row>
    <row r="167" spans="2:58" ht="20.25" customHeight="1" x14ac:dyDescent="0.15">
      <c r="B167" s="727"/>
      <c r="C167" s="731"/>
      <c r="D167" s="732"/>
      <c r="E167" s="733"/>
      <c r="F167" s="251"/>
      <c r="G167" s="738"/>
      <c r="H167" s="743"/>
      <c r="I167" s="741"/>
      <c r="J167" s="741"/>
      <c r="K167" s="742"/>
      <c r="L167" s="745"/>
      <c r="M167" s="708"/>
      <c r="N167" s="708"/>
      <c r="O167" s="709"/>
      <c r="P167" s="713" t="s">
        <v>249</v>
      </c>
      <c r="Q167" s="714"/>
      <c r="R167" s="715"/>
      <c r="S167" s="252" t="str">
        <f>IF(S166="","",VLOOKUP(S166,'シフト記号表（勤務時間帯）'!$C$6:$K$35,9,FALSE))</f>
        <v/>
      </c>
      <c r="T167" s="253" t="str">
        <f>IF(T166="","",VLOOKUP(T166,'シフト記号表（勤務時間帯）'!$C$6:$K$35,9,FALSE))</f>
        <v/>
      </c>
      <c r="U167" s="253" t="str">
        <f>IF(U166="","",VLOOKUP(U166,'シフト記号表（勤務時間帯）'!$C$6:$K$35,9,FALSE))</f>
        <v/>
      </c>
      <c r="V167" s="253" t="str">
        <f>IF(V166="","",VLOOKUP(V166,'シフト記号表（勤務時間帯）'!$C$6:$K$35,9,FALSE))</f>
        <v/>
      </c>
      <c r="W167" s="253" t="str">
        <f>IF(W166="","",VLOOKUP(W166,'シフト記号表（勤務時間帯）'!$C$6:$K$35,9,FALSE))</f>
        <v/>
      </c>
      <c r="X167" s="253" t="str">
        <f>IF(X166="","",VLOOKUP(X166,'シフト記号表（勤務時間帯）'!$C$6:$K$35,9,FALSE))</f>
        <v/>
      </c>
      <c r="Y167" s="254" t="str">
        <f>IF(Y166="","",VLOOKUP(Y166,'シフト記号表（勤務時間帯）'!$C$6:$K$35,9,FALSE))</f>
        <v/>
      </c>
      <c r="Z167" s="252" t="str">
        <f>IF(Z166="","",VLOOKUP(Z166,'シフト記号表（勤務時間帯）'!$C$6:$K$35,9,FALSE))</f>
        <v/>
      </c>
      <c r="AA167" s="253" t="str">
        <f>IF(AA166="","",VLOOKUP(AA166,'シフト記号表（勤務時間帯）'!$C$6:$K$35,9,FALSE))</f>
        <v/>
      </c>
      <c r="AB167" s="253" t="str">
        <f>IF(AB166="","",VLOOKUP(AB166,'シフト記号表（勤務時間帯）'!$C$6:$K$35,9,FALSE))</f>
        <v/>
      </c>
      <c r="AC167" s="253" t="str">
        <f>IF(AC166="","",VLOOKUP(AC166,'シフト記号表（勤務時間帯）'!$C$6:$K$35,9,FALSE))</f>
        <v/>
      </c>
      <c r="AD167" s="253" t="str">
        <f>IF(AD166="","",VLOOKUP(AD166,'シフト記号表（勤務時間帯）'!$C$6:$K$35,9,FALSE))</f>
        <v/>
      </c>
      <c r="AE167" s="253" t="str">
        <f>IF(AE166="","",VLOOKUP(AE166,'シフト記号表（勤務時間帯）'!$C$6:$K$35,9,FALSE))</f>
        <v/>
      </c>
      <c r="AF167" s="254" t="str">
        <f>IF(AF166="","",VLOOKUP(AF166,'シフト記号表（勤務時間帯）'!$C$6:$K$35,9,FALSE))</f>
        <v/>
      </c>
      <c r="AG167" s="252" t="str">
        <f>IF(AG166="","",VLOOKUP(AG166,'シフト記号表（勤務時間帯）'!$C$6:$K$35,9,FALSE))</f>
        <v/>
      </c>
      <c r="AH167" s="253" t="str">
        <f>IF(AH166="","",VLOOKUP(AH166,'シフト記号表（勤務時間帯）'!$C$6:$K$35,9,FALSE))</f>
        <v/>
      </c>
      <c r="AI167" s="253" t="str">
        <f>IF(AI166="","",VLOOKUP(AI166,'シフト記号表（勤務時間帯）'!$C$6:$K$35,9,FALSE))</f>
        <v/>
      </c>
      <c r="AJ167" s="253" t="str">
        <f>IF(AJ166="","",VLOOKUP(AJ166,'シフト記号表（勤務時間帯）'!$C$6:$K$35,9,FALSE))</f>
        <v/>
      </c>
      <c r="AK167" s="253" t="str">
        <f>IF(AK166="","",VLOOKUP(AK166,'シフト記号表（勤務時間帯）'!$C$6:$K$35,9,FALSE))</f>
        <v/>
      </c>
      <c r="AL167" s="253" t="str">
        <f>IF(AL166="","",VLOOKUP(AL166,'シフト記号表（勤務時間帯）'!$C$6:$K$35,9,FALSE))</f>
        <v/>
      </c>
      <c r="AM167" s="254" t="str">
        <f>IF(AM166="","",VLOOKUP(AM166,'シフト記号表（勤務時間帯）'!$C$6:$K$35,9,FALSE))</f>
        <v/>
      </c>
      <c r="AN167" s="252" t="str">
        <f>IF(AN166="","",VLOOKUP(AN166,'シフト記号表（勤務時間帯）'!$C$6:$K$35,9,FALSE))</f>
        <v/>
      </c>
      <c r="AO167" s="253" t="str">
        <f>IF(AO166="","",VLOOKUP(AO166,'シフト記号表（勤務時間帯）'!$C$6:$K$35,9,FALSE))</f>
        <v/>
      </c>
      <c r="AP167" s="253" t="str">
        <f>IF(AP166="","",VLOOKUP(AP166,'シフト記号表（勤務時間帯）'!$C$6:$K$35,9,FALSE))</f>
        <v/>
      </c>
      <c r="AQ167" s="253" t="str">
        <f>IF(AQ166="","",VLOOKUP(AQ166,'シフト記号表（勤務時間帯）'!$C$6:$K$35,9,FALSE))</f>
        <v/>
      </c>
      <c r="AR167" s="253" t="str">
        <f>IF(AR166="","",VLOOKUP(AR166,'シフト記号表（勤務時間帯）'!$C$6:$K$35,9,FALSE))</f>
        <v/>
      </c>
      <c r="AS167" s="253" t="str">
        <f>IF(AS166="","",VLOOKUP(AS166,'シフト記号表（勤務時間帯）'!$C$6:$K$35,9,FALSE))</f>
        <v/>
      </c>
      <c r="AT167" s="254" t="str">
        <f>IF(AT166="","",VLOOKUP(AT166,'シフト記号表（勤務時間帯）'!$C$6:$K$35,9,FALSE))</f>
        <v/>
      </c>
      <c r="AU167" s="252" t="str">
        <f>IF(AU166="","",VLOOKUP(AU166,'シフト記号表（勤務時間帯）'!$C$6:$K$35,9,FALSE))</f>
        <v/>
      </c>
      <c r="AV167" s="253" t="str">
        <f>IF(AV166="","",VLOOKUP(AV166,'シフト記号表（勤務時間帯）'!$C$6:$K$35,9,FALSE))</f>
        <v/>
      </c>
      <c r="AW167" s="253" t="str">
        <f>IF(AW166="","",VLOOKUP(AW166,'シフト記号表（勤務時間帯）'!$C$6:$K$35,9,FALSE))</f>
        <v/>
      </c>
      <c r="AX167" s="716" t="str">
        <f>IF($BB$3="４週",SUM(S167:AT167),IF($BB$3="暦月",SUM(S167:AW167),""))</f>
        <v/>
      </c>
      <c r="AY167" s="717"/>
      <c r="AZ167" s="718" t="str">
        <f>IF($BB$3="４週",AX167/4,IF($BB$3="暦月",'勤務表（参考様式１_100名まで）'!AX167/('勤務表（参考様式１_100名まで）'!$BB$8/7),""))</f>
        <v/>
      </c>
      <c r="BA167" s="719"/>
      <c r="BB167" s="707"/>
      <c r="BC167" s="708"/>
      <c r="BD167" s="708"/>
      <c r="BE167" s="708"/>
      <c r="BF167" s="709"/>
    </row>
    <row r="168" spans="2:58" ht="20.25" customHeight="1" x14ac:dyDescent="0.15">
      <c r="B168" s="727"/>
      <c r="C168" s="734"/>
      <c r="D168" s="735"/>
      <c r="E168" s="736"/>
      <c r="F168" s="260">
        <f>C166</f>
        <v>0</v>
      </c>
      <c r="G168" s="739"/>
      <c r="H168" s="743"/>
      <c r="I168" s="741"/>
      <c r="J168" s="741"/>
      <c r="K168" s="742"/>
      <c r="L168" s="746"/>
      <c r="M168" s="711"/>
      <c r="N168" s="711"/>
      <c r="O168" s="712"/>
      <c r="P168" s="720" t="s">
        <v>250</v>
      </c>
      <c r="Q168" s="721"/>
      <c r="R168" s="722"/>
      <c r="S168" s="256" t="str">
        <f>IF(S166="","",VLOOKUP(S166,'シフト記号表（勤務時間帯）'!$C$6:$U$35,19,FALSE))</f>
        <v/>
      </c>
      <c r="T168" s="257" t="str">
        <f>IF(T166="","",VLOOKUP(T166,'シフト記号表（勤務時間帯）'!$C$6:$U$35,19,FALSE))</f>
        <v/>
      </c>
      <c r="U168" s="257" t="str">
        <f>IF(U166="","",VLOOKUP(U166,'シフト記号表（勤務時間帯）'!$C$6:$U$35,19,FALSE))</f>
        <v/>
      </c>
      <c r="V168" s="257" t="str">
        <f>IF(V166="","",VLOOKUP(V166,'シフト記号表（勤務時間帯）'!$C$6:$U$35,19,FALSE))</f>
        <v/>
      </c>
      <c r="W168" s="257" t="str">
        <f>IF(W166="","",VLOOKUP(W166,'シフト記号表（勤務時間帯）'!$C$6:$U$35,19,FALSE))</f>
        <v/>
      </c>
      <c r="X168" s="257" t="str">
        <f>IF(X166="","",VLOOKUP(X166,'シフト記号表（勤務時間帯）'!$C$6:$U$35,19,FALSE))</f>
        <v/>
      </c>
      <c r="Y168" s="258" t="str">
        <f>IF(Y166="","",VLOOKUP(Y166,'シフト記号表（勤務時間帯）'!$C$6:$U$35,19,FALSE))</f>
        <v/>
      </c>
      <c r="Z168" s="256" t="str">
        <f>IF(Z166="","",VLOOKUP(Z166,'シフト記号表（勤務時間帯）'!$C$6:$U$35,19,FALSE))</f>
        <v/>
      </c>
      <c r="AA168" s="257" t="str">
        <f>IF(AA166="","",VLOOKUP(AA166,'シフト記号表（勤務時間帯）'!$C$6:$U$35,19,FALSE))</f>
        <v/>
      </c>
      <c r="AB168" s="257" t="str">
        <f>IF(AB166="","",VLOOKUP(AB166,'シフト記号表（勤務時間帯）'!$C$6:$U$35,19,FALSE))</f>
        <v/>
      </c>
      <c r="AC168" s="257" t="str">
        <f>IF(AC166="","",VLOOKUP(AC166,'シフト記号表（勤務時間帯）'!$C$6:$U$35,19,FALSE))</f>
        <v/>
      </c>
      <c r="AD168" s="257" t="str">
        <f>IF(AD166="","",VLOOKUP(AD166,'シフト記号表（勤務時間帯）'!$C$6:$U$35,19,FALSE))</f>
        <v/>
      </c>
      <c r="AE168" s="257" t="str">
        <f>IF(AE166="","",VLOOKUP(AE166,'シフト記号表（勤務時間帯）'!$C$6:$U$35,19,FALSE))</f>
        <v/>
      </c>
      <c r="AF168" s="258" t="str">
        <f>IF(AF166="","",VLOOKUP(AF166,'シフト記号表（勤務時間帯）'!$C$6:$U$35,19,FALSE))</f>
        <v/>
      </c>
      <c r="AG168" s="256" t="str">
        <f>IF(AG166="","",VLOOKUP(AG166,'シフト記号表（勤務時間帯）'!$C$6:$U$35,19,FALSE))</f>
        <v/>
      </c>
      <c r="AH168" s="257" t="str">
        <f>IF(AH166="","",VLOOKUP(AH166,'シフト記号表（勤務時間帯）'!$C$6:$U$35,19,FALSE))</f>
        <v/>
      </c>
      <c r="AI168" s="257" t="str">
        <f>IF(AI166="","",VLOOKUP(AI166,'シフト記号表（勤務時間帯）'!$C$6:$U$35,19,FALSE))</f>
        <v/>
      </c>
      <c r="AJ168" s="257" t="str">
        <f>IF(AJ166="","",VLOOKUP(AJ166,'シフト記号表（勤務時間帯）'!$C$6:$U$35,19,FALSE))</f>
        <v/>
      </c>
      <c r="AK168" s="257" t="str">
        <f>IF(AK166="","",VLOOKUP(AK166,'シフト記号表（勤務時間帯）'!$C$6:$U$35,19,FALSE))</f>
        <v/>
      </c>
      <c r="AL168" s="257" t="str">
        <f>IF(AL166="","",VLOOKUP(AL166,'シフト記号表（勤務時間帯）'!$C$6:$U$35,19,FALSE))</f>
        <v/>
      </c>
      <c r="AM168" s="258" t="str">
        <f>IF(AM166="","",VLOOKUP(AM166,'シフト記号表（勤務時間帯）'!$C$6:$U$35,19,FALSE))</f>
        <v/>
      </c>
      <c r="AN168" s="256" t="str">
        <f>IF(AN166="","",VLOOKUP(AN166,'シフト記号表（勤務時間帯）'!$C$6:$U$35,19,FALSE))</f>
        <v/>
      </c>
      <c r="AO168" s="257" t="str">
        <f>IF(AO166="","",VLOOKUP(AO166,'シフト記号表（勤務時間帯）'!$C$6:$U$35,19,FALSE))</f>
        <v/>
      </c>
      <c r="AP168" s="257" t="str">
        <f>IF(AP166="","",VLOOKUP(AP166,'シフト記号表（勤務時間帯）'!$C$6:$U$35,19,FALSE))</f>
        <v/>
      </c>
      <c r="AQ168" s="257" t="str">
        <f>IF(AQ166="","",VLOOKUP(AQ166,'シフト記号表（勤務時間帯）'!$C$6:$U$35,19,FALSE))</f>
        <v/>
      </c>
      <c r="AR168" s="257" t="str">
        <f>IF(AR166="","",VLOOKUP(AR166,'シフト記号表（勤務時間帯）'!$C$6:$U$35,19,FALSE))</f>
        <v/>
      </c>
      <c r="AS168" s="257" t="str">
        <f>IF(AS166="","",VLOOKUP(AS166,'シフト記号表（勤務時間帯）'!$C$6:$U$35,19,FALSE))</f>
        <v/>
      </c>
      <c r="AT168" s="258" t="str">
        <f>IF(AT166="","",VLOOKUP(AT166,'シフト記号表（勤務時間帯）'!$C$6:$U$35,19,FALSE))</f>
        <v/>
      </c>
      <c r="AU168" s="256" t="str">
        <f>IF(AU166="","",VLOOKUP(AU166,'シフト記号表（勤務時間帯）'!$C$6:$U$35,19,FALSE))</f>
        <v/>
      </c>
      <c r="AV168" s="257" t="str">
        <f>IF(AV166="","",VLOOKUP(AV166,'シフト記号表（勤務時間帯）'!$C$6:$U$35,19,FALSE))</f>
        <v/>
      </c>
      <c r="AW168" s="257" t="str">
        <f>IF(AW166="","",VLOOKUP(AW166,'シフト記号表（勤務時間帯）'!$C$6:$U$35,19,FALSE))</f>
        <v/>
      </c>
      <c r="AX168" s="723" t="str">
        <f>IF($BB$3="４週",SUM(S168:AT168),IF($BB$3="暦月",SUM(S168:AW168),""))</f>
        <v/>
      </c>
      <c r="AY168" s="724"/>
      <c r="AZ168" s="725" t="str">
        <f>IF($BB$3="４週",AX168/4,IF($BB$3="暦月",'勤務表（参考様式１_100名まで）'!AX168/('勤務表（参考様式１_100名まで）'!$BB$8/7),""))</f>
        <v/>
      </c>
      <c r="BA168" s="726"/>
      <c r="BB168" s="710"/>
      <c r="BC168" s="711"/>
      <c r="BD168" s="711"/>
      <c r="BE168" s="711"/>
      <c r="BF168" s="712"/>
    </row>
    <row r="169" spans="2:58" ht="20.25" customHeight="1" x14ac:dyDescent="0.15">
      <c r="B169" s="727">
        <f>B166+1</f>
        <v>50</v>
      </c>
      <c r="C169" s="728"/>
      <c r="D169" s="729"/>
      <c r="E169" s="730"/>
      <c r="F169" s="259"/>
      <c r="G169" s="737"/>
      <c r="H169" s="740"/>
      <c r="I169" s="741"/>
      <c r="J169" s="741"/>
      <c r="K169" s="742"/>
      <c r="L169" s="744"/>
      <c r="M169" s="705"/>
      <c r="N169" s="705"/>
      <c r="O169" s="706"/>
      <c r="P169" s="747" t="s">
        <v>248</v>
      </c>
      <c r="Q169" s="748"/>
      <c r="R169" s="749"/>
      <c r="S169" s="248"/>
      <c r="T169" s="249"/>
      <c r="U169" s="249"/>
      <c r="V169" s="249"/>
      <c r="W169" s="249"/>
      <c r="X169" s="249"/>
      <c r="Y169" s="250"/>
      <c r="Z169" s="248"/>
      <c r="AA169" s="249"/>
      <c r="AB169" s="249"/>
      <c r="AC169" s="249"/>
      <c r="AD169" s="249"/>
      <c r="AE169" s="249"/>
      <c r="AF169" s="250"/>
      <c r="AG169" s="248"/>
      <c r="AH169" s="249"/>
      <c r="AI169" s="249"/>
      <c r="AJ169" s="249"/>
      <c r="AK169" s="249"/>
      <c r="AL169" s="249"/>
      <c r="AM169" s="250"/>
      <c r="AN169" s="248"/>
      <c r="AO169" s="249"/>
      <c r="AP169" s="249"/>
      <c r="AQ169" s="249"/>
      <c r="AR169" s="249"/>
      <c r="AS169" s="249"/>
      <c r="AT169" s="250"/>
      <c r="AU169" s="248"/>
      <c r="AV169" s="249"/>
      <c r="AW169" s="249"/>
      <c r="AX169" s="700"/>
      <c r="AY169" s="701"/>
      <c r="AZ169" s="702"/>
      <c r="BA169" s="703"/>
      <c r="BB169" s="704"/>
      <c r="BC169" s="705"/>
      <c r="BD169" s="705"/>
      <c r="BE169" s="705"/>
      <c r="BF169" s="706"/>
    </row>
    <row r="170" spans="2:58" ht="20.25" customHeight="1" x14ac:dyDescent="0.15">
      <c r="B170" s="727"/>
      <c r="C170" s="731"/>
      <c r="D170" s="732"/>
      <c r="E170" s="733"/>
      <c r="F170" s="251"/>
      <c r="G170" s="738"/>
      <c r="H170" s="743"/>
      <c r="I170" s="741"/>
      <c r="J170" s="741"/>
      <c r="K170" s="742"/>
      <c r="L170" s="745"/>
      <c r="M170" s="708"/>
      <c r="N170" s="708"/>
      <c r="O170" s="709"/>
      <c r="P170" s="713" t="s">
        <v>249</v>
      </c>
      <c r="Q170" s="714"/>
      <c r="R170" s="715"/>
      <c r="S170" s="252" t="str">
        <f>IF(S169="","",VLOOKUP(S169,'シフト記号表（勤務時間帯）'!$C$6:$K$35,9,FALSE))</f>
        <v/>
      </c>
      <c r="T170" s="253" t="str">
        <f>IF(T169="","",VLOOKUP(T169,'シフト記号表（勤務時間帯）'!$C$6:$K$35,9,FALSE))</f>
        <v/>
      </c>
      <c r="U170" s="253" t="str">
        <f>IF(U169="","",VLOOKUP(U169,'シフト記号表（勤務時間帯）'!$C$6:$K$35,9,FALSE))</f>
        <v/>
      </c>
      <c r="V170" s="253" t="str">
        <f>IF(V169="","",VLOOKUP(V169,'シフト記号表（勤務時間帯）'!$C$6:$K$35,9,FALSE))</f>
        <v/>
      </c>
      <c r="W170" s="253" t="str">
        <f>IF(W169="","",VLOOKUP(W169,'シフト記号表（勤務時間帯）'!$C$6:$K$35,9,FALSE))</f>
        <v/>
      </c>
      <c r="X170" s="253" t="str">
        <f>IF(X169="","",VLOOKUP(X169,'シフト記号表（勤務時間帯）'!$C$6:$K$35,9,FALSE))</f>
        <v/>
      </c>
      <c r="Y170" s="254" t="str">
        <f>IF(Y169="","",VLOOKUP(Y169,'シフト記号表（勤務時間帯）'!$C$6:$K$35,9,FALSE))</f>
        <v/>
      </c>
      <c r="Z170" s="252" t="str">
        <f>IF(Z169="","",VLOOKUP(Z169,'シフト記号表（勤務時間帯）'!$C$6:$K$35,9,FALSE))</f>
        <v/>
      </c>
      <c r="AA170" s="253" t="str">
        <f>IF(AA169="","",VLOOKUP(AA169,'シフト記号表（勤務時間帯）'!$C$6:$K$35,9,FALSE))</f>
        <v/>
      </c>
      <c r="AB170" s="253" t="str">
        <f>IF(AB169="","",VLOOKUP(AB169,'シフト記号表（勤務時間帯）'!$C$6:$K$35,9,FALSE))</f>
        <v/>
      </c>
      <c r="AC170" s="253" t="str">
        <f>IF(AC169="","",VLOOKUP(AC169,'シフト記号表（勤務時間帯）'!$C$6:$K$35,9,FALSE))</f>
        <v/>
      </c>
      <c r="AD170" s="253" t="str">
        <f>IF(AD169="","",VLOOKUP(AD169,'シフト記号表（勤務時間帯）'!$C$6:$K$35,9,FALSE))</f>
        <v/>
      </c>
      <c r="AE170" s="253" t="str">
        <f>IF(AE169="","",VLOOKUP(AE169,'シフト記号表（勤務時間帯）'!$C$6:$K$35,9,FALSE))</f>
        <v/>
      </c>
      <c r="AF170" s="254" t="str">
        <f>IF(AF169="","",VLOOKUP(AF169,'シフト記号表（勤務時間帯）'!$C$6:$K$35,9,FALSE))</f>
        <v/>
      </c>
      <c r="AG170" s="252" t="str">
        <f>IF(AG169="","",VLOOKUP(AG169,'シフト記号表（勤務時間帯）'!$C$6:$K$35,9,FALSE))</f>
        <v/>
      </c>
      <c r="AH170" s="253" t="str">
        <f>IF(AH169="","",VLOOKUP(AH169,'シフト記号表（勤務時間帯）'!$C$6:$K$35,9,FALSE))</f>
        <v/>
      </c>
      <c r="AI170" s="253" t="str">
        <f>IF(AI169="","",VLOOKUP(AI169,'シフト記号表（勤務時間帯）'!$C$6:$K$35,9,FALSE))</f>
        <v/>
      </c>
      <c r="AJ170" s="253" t="str">
        <f>IF(AJ169="","",VLOOKUP(AJ169,'シフト記号表（勤務時間帯）'!$C$6:$K$35,9,FALSE))</f>
        <v/>
      </c>
      <c r="AK170" s="253" t="str">
        <f>IF(AK169="","",VLOOKUP(AK169,'シフト記号表（勤務時間帯）'!$C$6:$K$35,9,FALSE))</f>
        <v/>
      </c>
      <c r="AL170" s="253" t="str">
        <f>IF(AL169="","",VLOOKUP(AL169,'シフト記号表（勤務時間帯）'!$C$6:$K$35,9,FALSE))</f>
        <v/>
      </c>
      <c r="AM170" s="254" t="str">
        <f>IF(AM169="","",VLOOKUP(AM169,'シフト記号表（勤務時間帯）'!$C$6:$K$35,9,FALSE))</f>
        <v/>
      </c>
      <c r="AN170" s="252" t="str">
        <f>IF(AN169="","",VLOOKUP(AN169,'シフト記号表（勤務時間帯）'!$C$6:$K$35,9,FALSE))</f>
        <v/>
      </c>
      <c r="AO170" s="253" t="str">
        <f>IF(AO169="","",VLOOKUP(AO169,'シフト記号表（勤務時間帯）'!$C$6:$K$35,9,FALSE))</f>
        <v/>
      </c>
      <c r="AP170" s="253" t="str">
        <f>IF(AP169="","",VLOOKUP(AP169,'シフト記号表（勤務時間帯）'!$C$6:$K$35,9,FALSE))</f>
        <v/>
      </c>
      <c r="AQ170" s="253" t="str">
        <f>IF(AQ169="","",VLOOKUP(AQ169,'シフト記号表（勤務時間帯）'!$C$6:$K$35,9,FALSE))</f>
        <v/>
      </c>
      <c r="AR170" s="253" t="str">
        <f>IF(AR169="","",VLOOKUP(AR169,'シフト記号表（勤務時間帯）'!$C$6:$K$35,9,FALSE))</f>
        <v/>
      </c>
      <c r="AS170" s="253" t="str">
        <f>IF(AS169="","",VLOOKUP(AS169,'シフト記号表（勤務時間帯）'!$C$6:$K$35,9,FALSE))</f>
        <v/>
      </c>
      <c r="AT170" s="254" t="str">
        <f>IF(AT169="","",VLOOKUP(AT169,'シフト記号表（勤務時間帯）'!$C$6:$K$35,9,FALSE))</f>
        <v/>
      </c>
      <c r="AU170" s="252" t="str">
        <f>IF(AU169="","",VLOOKUP(AU169,'シフト記号表（勤務時間帯）'!$C$6:$K$35,9,FALSE))</f>
        <v/>
      </c>
      <c r="AV170" s="253" t="str">
        <f>IF(AV169="","",VLOOKUP(AV169,'シフト記号表（勤務時間帯）'!$C$6:$K$35,9,FALSE))</f>
        <v/>
      </c>
      <c r="AW170" s="253" t="str">
        <f>IF(AW169="","",VLOOKUP(AW169,'シフト記号表（勤務時間帯）'!$C$6:$K$35,9,FALSE))</f>
        <v/>
      </c>
      <c r="AX170" s="716" t="str">
        <f>IF($BB$3="４週",SUM(S170:AT170),IF($BB$3="暦月",SUM(S170:AW170),""))</f>
        <v/>
      </c>
      <c r="AY170" s="717"/>
      <c r="AZ170" s="718" t="str">
        <f>IF($BB$3="４週",AX170/4,IF($BB$3="暦月",'勤務表（参考様式１_100名まで）'!AX170/('勤務表（参考様式１_100名まで）'!$BB$8/7),""))</f>
        <v/>
      </c>
      <c r="BA170" s="719"/>
      <c r="BB170" s="707"/>
      <c r="BC170" s="708"/>
      <c r="BD170" s="708"/>
      <c r="BE170" s="708"/>
      <c r="BF170" s="709"/>
    </row>
    <row r="171" spans="2:58" ht="20.25" customHeight="1" x14ac:dyDescent="0.15">
      <c r="B171" s="727"/>
      <c r="C171" s="734"/>
      <c r="D171" s="735"/>
      <c r="E171" s="736"/>
      <c r="F171" s="260">
        <f>C169</f>
        <v>0</v>
      </c>
      <c r="G171" s="739"/>
      <c r="H171" s="743"/>
      <c r="I171" s="741"/>
      <c r="J171" s="741"/>
      <c r="K171" s="742"/>
      <c r="L171" s="746"/>
      <c r="M171" s="711"/>
      <c r="N171" s="711"/>
      <c r="O171" s="712"/>
      <c r="P171" s="720" t="s">
        <v>250</v>
      </c>
      <c r="Q171" s="721"/>
      <c r="R171" s="722"/>
      <c r="S171" s="256" t="str">
        <f>IF(S169="","",VLOOKUP(S169,'シフト記号表（勤務時間帯）'!$C$6:$U$35,19,FALSE))</f>
        <v/>
      </c>
      <c r="T171" s="257" t="str">
        <f>IF(T169="","",VLOOKUP(T169,'シフト記号表（勤務時間帯）'!$C$6:$U$35,19,FALSE))</f>
        <v/>
      </c>
      <c r="U171" s="257" t="str">
        <f>IF(U169="","",VLOOKUP(U169,'シフト記号表（勤務時間帯）'!$C$6:$U$35,19,FALSE))</f>
        <v/>
      </c>
      <c r="V171" s="257" t="str">
        <f>IF(V169="","",VLOOKUP(V169,'シフト記号表（勤務時間帯）'!$C$6:$U$35,19,FALSE))</f>
        <v/>
      </c>
      <c r="W171" s="257" t="str">
        <f>IF(W169="","",VLOOKUP(W169,'シフト記号表（勤務時間帯）'!$C$6:$U$35,19,FALSE))</f>
        <v/>
      </c>
      <c r="X171" s="257" t="str">
        <f>IF(X169="","",VLOOKUP(X169,'シフト記号表（勤務時間帯）'!$C$6:$U$35,19,FALSE))</f>
        <v/>
      </c>
      <c r="Y171" s="258" t="str">
        <f>IF(Y169="","",VLOOKUP(Y169,'シフト記号表（勤務時間帯）'!$C$6:$U$35,19,FALSE))</f>
        <v/>
      </c>
      <c r="Z171" s="256" t="str">
        <f>IF(Z169="","",VLOOKUP(Z169,'シフト記号表（勤務時間帯）'!$C$6:$U$35,19,FALSE))</f>
        <v/>
      </c>
      <c r="AA171" s="257" t="str">
        <f>IF(AA169="","",VLOOKUP(AA169,'シフト記号表（勤務時間帯）'!$C$6:$U$35,19,FALSE))</f>
        <v/>
      </c>
      <c r="AB171" s="257" t="str">
        <f>IF(AB169="","",VLOOKUP(AB169,'シフト記号表（勤務時間帯）'!$C$6:$U$35,19,FALSE))</f>
        <v/>
      </c>
      <c r="AC171" s="257" t="str">
        <f>IF(AC169="","",VLOOKUP(AC169,'シフト記号表（勤務時間帯）'!$C$6:$U$35,19,FALSE))</f>
        <v/>
      </c>
      <c r="AD171" s="257" t="str">
        <f>IF(AD169="","",VLOOKUP(AD169,'シフト記号表（勤務時間帯）'!$C$6:$U$35,19,FALSE))</f>
        <v/>
      </c>
      <c r="AE171" s="257" t="str">
        <f>IF(AE169="","",VLOOKUP(AE169,'シフト記号表（勤務時間帯）'!$C$6:$U$35,19,FALSE))</f>
        <v/>
      </c>
      <c r="AF171" s="258" t="str">
        <f>IF(AF169="","",VLOOKUP(AF169,'シフト記号表（勤務時間帯）'!$C$6:$U$35,19,FALSE))</f>
        <v/>
      </c>
      <c r="AG171" s="256" t="str">
        <f>IF(AG169="","",VLOOKUP(AG169,'シフト記号表（勤務時間帯）'!$C$6:$U$35,19,FALSE))</f>
        <v/>
      </c>
      <c r="AH171" s="257" t="str">
        <f>IF(AH169="","",VLOOKUP(AH169,'シフト記号表（勤務時間帯）'!$C$6:$U$35,19,FALSE))</f>
        <v/>
      </c>
      <c r="AI171" s="257" t="str">
        <f>IF(AI169="","",VLOOKUP(AI169,'シフト記号表（勤務時間帯）'!$C$6:$U$35,19,FALSE))</f>
        <v/>
      </c>
      <c r="AJ171" s="257" t="str">
        <f>IF(AJ169="","",VLOOKUP(AJ169,'シフト記号表（勤務時間帯）'!$C$6:$U$35,19,FALSE))</f>
        <v/>
      </c>
      <c r="AK171" s="257" t="str">
        <f>IF(AK169="","",VLOOKUP(AK169,'シフト記号表（勤務時間帯）'!$C$6:$U$35,19,FALSE))</f>
        <v/>
      </c>
      <c r="AL171" s="257" t="str">
        <f>IF(AL169="","",VLOOKUP(AL169,'シフト記号表（勤務時間帯）'!$C$6:$U$35,19,FALSE))</f>
        <v/>
      </c>
      <c r="AM171" s="258" t="str">
        <f>IF(AM169="","",VLOOKUP(AM169,'シフト記号表（勤務時間帯）'!$C$6:$U$35,19,FALSE))</f>
        <v/>
      </c>
      <c r="AN171" s="256" t="str">
        <f>IF(AN169="","",VLOOKUP(AN169,'シフト記号表（勤務時間帯）'!$C$6:$U$35,19,FALSE))</f>
        <v/>
      </c>
      <c r="AO171" s="257" t="str">
        <f>IF(AO169="","",VLOOKUP(AO169,'シフト記号表（勤務時間帯）'!$C$6:$U$35,19,FALSE))</f>
        <v/>
      </c>
      <c r="AP171" s="257" t="str">
        <f>IF(AP169="","",VLOOKUP(AP169,'シフト記号表（勤務時間帯）'!$C$6:$U$35,19,FALSE))</f>
        <v/>
      </c>
      <c r="AQ171" s="257" t="str">
        <f>IF(AQ169="","",VLOOKUP(AQ169,'シフト記号表（勤務時間帯）'!$C$6:$U$35,19,FALSE))</f>
        <v/>
      </c>
      <c r="AR171" s="257" t="str">
        <f>IF(AR169="","",VLOOKUP(AR169,'シフト記号表（勤務時間帯）'!$C$6:$U$35,19,FALSE))</f>
        <v/>
      </c>
      <c r="AS171" s="257" t="str">
        <f>IF(AS169="","",VLOOKUP(AS169,'シフト記号表（勤務時間帯）'!$C$6:$U$35,19,FALSE))</f>
        <v/>
      </c>
      <c r="AT171" s="258" t="str">
        <f>IF(AT169="","",VLOOKUP(AT169,'シフト記号表（勤務時間帯）'!$C$6:$U$35,19,FALSE))</f>
        <v/>
      </c>
      <c r="AU171" s="256" t="str">
        <f>IF(AU169="","",VLOOKUP(AU169,'シフト記号表（勤務時間帯）'!$C$6:$U$35,19,FALSE))</f>
        <v/>
      </c>
      <c r="AV171" s="257" t="str">
        <f>IF(AV169="","",VLOOKUP(AV169,'シフト記号表（勤務時間帯）'!$C$6:$U$35,19,FALSE))</f>
        <v/>
      </c>
      <c r="AW171" s="257" t="str">
        <f>IF(AW169="","",VLOOKUP(AW169,'シフト記号表（勤務時間帯）'!$C$6:$U$35,19,FALSE))</f>
        <v/>
      </c>
      <c r="AX171" s="723" t="str">
        <f>IF($BB$3="４週",SUM(S171:AT171),IF($BB$3="暦月",SUM(S171:AW171),""))</f>
        <v/>
      </c>
      <c r="AY171" s="724"/>
      <c r="AZ171" s="725" t="str">
        <f>IF($BB$3="４週",AX171/4,IF($BB$3="暦月",'勤務表（参考様式１_100名まで）'!AX171/('勤務表（参考様式１_100名まで）'!$BB$8/7),""))</f>
        <v/>
      </c>
      <c r="BA171" s="726"/>
      <c r="BB171" s="710"/>
      <c r="BC171" s="711"/>
      <c r="BD171" s="711"/>
      <c r="BE171" s="711"/>
      <c r="BF171" s="712"/>
    </row>
    <row r="172" spans="2:58" ht="20.25" customHeight="1" x14ac:dyDescent="0.15">
      <c r="B172" s="727">
        <f>B169+1</f>
        <v>51</v>
      </c>
      <c r="C172" s="728"/>
      <c r="D172" s="729"/>
      <c r="E172" s="730"/>
      <c r="F172" s="259"/>
      <c r="G172" s="737"/>
      <c r="H172" s="740"/>
      <c r="I172" s="741"/>
      <c r="J172" s="741"/>
      <c r="K172" s="742"/>
      <c r="L172" s="744"/>
      <c r="M172" s="705"/>
      <c r="N172" s="705"/>
      <c r="O172" s="706"/>
      <c r="P172" s="747" t="s">
        <v>248</v>
      </c>
      <c r="Q172" s="748"/>
      <c r="R172" s="749"/>
      <c r="S172" s="248"/>
      <c r="T172" s="249"/>
      <c r="U172" s="249"/>
      <c r="V172" s="249"/>
      <c r="W172" s="249"/>
      <c r="X172" s="249"/>
      <c r="Y172" s="250"/>
      <c r="Z172" s="248"/>
      <c r="AA172" s="249"/>
      <c r="AB172" s="249"/>
      <c r="AC172" s="249"/>
      <c r="AD172" s="249"/>
      <c r="AE172" s="249"/>
      <c r="AF172" s="250"/>
      <c r="AG172" s="248"/>
      <c r="AH172" s="249"/>
      <c r="AI172" s="249"/>
      <c r="AJ172" s="249"/>
      <c r="AK172" s="249"/>
      <c r="AL172" s="249"/>
      <c r="AM172" s="250"/>
      <c r="AN172" s="248"/>
      <c r="AO172" s="249"/>
      <c r="AP172" s="249"/>
      <c r="AQ172" s="249"/>
      <c r="AR172" s="249"/>
      <c r="AS172" s="249"/>
      <c r="AT172" s="250"/>
      <c r="AU172" s="248"/>
      <c r="AV172" s="249"/>
      <c r="AW172" s="249"/>
      <c r="AX172" s="700"/>
      <c r="AY172" s="701"/>
      <c r="AZ172" s="702"/>
      <c r="BA172" s="703"/>
      <c r="BB172" s="704"/>
      <c r="BC172" s="705"/>
      <c r="BD172" s="705"/>
      <c r="BE172" s="705"/>
      <c r="BF172" s="706"/>
    </row>
    <row r="173" spans="2:58" ht="20.25" customHeight="1" x14ac:dyDescent="0.15">
      <c r="B173" s="727"/>
      <c r="C173" s="731"/>
      <c r="D173" s="732"/>
      <c r="E173" s="733"/>
      <c r="F173" s="251"/>
      <c r="G173" s="738"/>
      <c r="H173" s="743"/>
      <c r="I173" s="741"/>
      <c r="J173" s="741"/>
      <c r="K173" s="742"/>
      <c r="L173" s="745"/>
      <c r="M173" s="708"/>
      <c r="N173" s="708"/>
      <c r="O173" s="709"/>
      <c r="P173" s="713" t="s">
        <v>249</v>
      </c>
      <c r="Q173" s="714"/>
      <c r="R173" s="715"/>
      <c r="S173" s="252" t="str">
        <f>IF(S172="","",VLOOKUP(S172,'シフト記号表（勤務時間帯）'!$C$6:$K$35,9,FALSE))</f>
        <v/>
      </c>
      <c r="T173" s="253" t="str">
        <f>IF(T172="","",VLOOKUP(T172,'シフト記号表（勤務時間帯）'!$C$6:$K$35,9,FALSE))</f>
        <v/>
      </c>
      <c r="U173" s="253" t="str">
        <f>IF(U172="","",VLOOKUP(U172,'シフト記号表（勤務時間帯）'!$C$6:$K$35,9,FALSE))</f>
        <v/>
      </c>
      <c r="V173" s="253" t="str">
        <f>IF(V172="","",VLOOKUP(V172,'シフト記号表（勤務時間帯）'!$C$6:$K$35,9,FALSE))</f>
        <v/>
      </c>
      <c r="W173" s="253" t="str">
        <f>IF(W172="","",VLOOKUP(W172,'シフト記号表（勤務時間帯）'!$C$6:$K$35,9,FALSE))</f>
        <v/>
      </c>
      <c r="X173" s="253" t="str">
        <f>IF(X172="","",VLOOKUP(X172,'シフト記号表（勤務時間帯）'!$C$6:$K$35,9,FALSE))</f>
        <v/>
      </c>
      <c r="Y173" s="254" t="str">
        <f>IF(Y172="","",VLOOKUP(Y172,'シフト記号表（勤務時間帯）'!$C$6:$K$35,9,FALSE))</f>
        <v/>
      </c>
      <c r="Z173" s="252" t="str">
        <f>IF(Z172="","",VLOOKUP(Z172,'シフト記号表（勤務時間帯）'!$C$6:$K$35,9,FALSE))</f>
        <v/>
      </c>
      <c r="AA173" s="253" t="str">
        <f>IF(AA172="","",VLOOKUP(AA172,'シフト記号表（勤務時間帯）'!$C$6:$K$35,9,FALSE))</f>
        <v/>
      </c>
      <c r="AB173" s="253" t="str">
        <f>IF(AB172="","",VLOOKUP(AB172,'シフト記号表（勤務時間帯）'!$C$6:$K$35,9,FALSE))</f>
        <v/>
      </c>
      <c r="AC173" s="253" t="str">
        <f>IF(AC172="","",VLOOKUP(AC172,'シフト記号表（勤務時間帯）'!$C$6:$K$35,9,FALSE))</f>
        <v/>
      </c>
      <c r="AD173" s="253" t="str">
        <f>IF(AD172="","",VLOOKUP(AD172,'シフト記号表（勤務時間帯）'!$C$6:$K$35,9,FALSE))</f>
        <v/>
      </c>
      <c r="AE173" s="253" t="str">
        <f>IF(AE172="","",VLOOKUP(AE172,'シフト記号表（勤務時間帯）'!$C$6:$K$35,9,FALSE))</f>
        <v/>
      </c>
      <c r="AF173" s="254" t="str">
        <f>IF(AF172="","",VLOOKUP(AF172,'シフト記号表（勤務時間帯）'!$C$6:$K$35,9,FALSE))</f>
        <v/>
      </c>
      <c r="AG173" s="252" t="str">
        <f>IF(AG172="","",VLOOKUP(AG172,'シフト記号表（勤務時間帯）'!$C$6:$K$35,9,FALSE))</f>
        <v/>
      </c>
      <c r="AH173" s="253" t="str">
        <f>IF(AH172="","",VLOOKUP(AH172,'シフト記号表（勤務時間帯）'!$C$6:$K$35,9,FALSE))</f>
        <v/>
      </c>
      <c r="AI173" s="253" t="str">
        <f>IF(AI172="","",VLOOKUP(AI172,'シフト記号表（勤務時間帯）'!$C$6:$K$35,9,FALSE))</f>
        <v/>
      </c>
      <c r="AJ173" s="253" t="str">
        <f>IF(AJ172="","",VLOOKUP(AJ172,'シフト記号表（勤務時間帯）'!$C$6:$K$35,9,FALSE))</f>
        <v/>
      </c>
      <c r="AK173" s="253" t="str">
        <f>IF(AK172="","",VLOOKUP(AK172,'シフト記号表（勤務時間帯）'!$C$6:$K$35,9,FALSE))</f>
        <v/>
      </c>
      <c r="AL173" s="253" t="str">
        <f>IF(AL172="","",VLOOKUP(AL172,'シフト記号表（勤務時間帯）'!$C$6:$K$35,9,FALSE))</f>
        <v/>
      </c>
      <c r="AM173" s="254" t="str">
        <f>IF(AM172="","",VLOOKUP(AM172,'シフト記号表（勤務時間帯）'!$C$6:$K$35,9,FALSE))</f>
        <v/>
      </c>
      <c r="AN173" s="252" t="str">
        <f>IF(AN172="","",VLOOKUP(AN172,'シフト記号表（勤務時間帯）'!$C$6:$K$35,9,FALSE))</f>
        <v/>
      </c>
      <c r="AO173" s="253" t="str">
        <f>IF(AO172="","",VLOOKUP(AO172,'シフト記号表（勤務時間帯）'!$C$6:$K$35,9,FALSE))</f>
        <v/>
      </c>
      <c r="AP173" s="253" t="str">
        <f>IF(AP172="","",VLOOKUP(AP172,'シフト記号表（勤務時間帯）'!$C$6:$K$35,9,FALSE))</f>
        <v/>
      </c>
      <c r="AQ173" s="253" t="str">
        <f>IF(AQ172="","",VLOOKUP(AQ172,'シフト記号表（勤務時間帯）'!$C$6:$K$35,9,FALSE))</f>
        <v/>
      </c>
      <c r="AR173" s="253" t="str">
        <f>IF(AR172="","",VLOOKUP(AR172,'シフト記号表（勤務時間帯）'!$C$6:$K$35,9,FALSE))</f>
        <v/>
      </c>
      <c r="AS173" s="253" t="str">
        <f>IF(AS172="","",VLOOKUP(AS172,'シフト記号表（勤務時間帯）'!$C$6:$K$35,9,FALSE))</f>
        <v/>
      </c>
      <c r="AT173" s="254" t="str">
        <f>IF(AT172="","",VLOOKUP(AT172,'シフト記号表（勤務時間帯）'!$C$6:$K$35,9,FALSE))</f>
        <v/>
      </c>
      <c r="AU173" s="252" t="str">
        <f>IF(AU172="","",VLOOKUP(AU172,'シフト記号表（勤務時間帯）'!$C$6:$K$35,9,FALSE))</f>
        <v/>
      </c>
      <c r="AV173" s="253" t="str">
        <f>IF(AV172="","",VLOOKUP(AV172,'シフト記号表（勤務時間帯）'!$C$6:$K$35,9,FALSE))</f>
        <v/>
      </c>
      <c r="AW173" s="253" t="str">
        <f>IF(AW172="","",VLOOKUP(AW172,'シフト記号表（勤務時間帯）'!$C$6:$K$35,9,FALSE))</f>
        <v/>
      </c>
      <c r="AX173" s="716" t="str">
        <f>IF($BB$3="４週",SUM(S173:AT173),IF($BB$3="暦月",SUM(S173:AW173),""))</f>
        <v/>
      </c>
      <c r="AY173" s="717"/>
      <c r="AZ173" s="718" t="str">
        <f>IF($BB$3="４週",AX173/4,IF($BB$3="暦月",'勤務表（参考様式１_100名まで）'!AX173/('勤務表（参考様式１_100名まで）'!$BB$8/7),""))</f>
        <v/>
      </c>
      <c r="BA173" s="719"/>
      <c r="BB173" s="707"/>
      <c r="BC173" s="708"/>
      <c r="BD173" s="708"/>
      <c r="BE173" s="708"/>
      <c r="BF173" s="709"/>
    </row>
    <row r="174" spans="2:58" ht="20.25" customHeight="1" x14ac:dyDescent="0.15">
      <c r="B174" s="727"/>
      <c r="C174" s="734"/>
      <c r="D174" s="735"/>
      <c r="E174" s="736"/>
      <c r="F174" s="260">
        <f>C172</f>
        <v>0</v>
      </c>
      <c r="G174" s="739"/>
      <c r="H174" s="743"/>
      <c r="I174" s="741"/>
      <c r="J174" s="741"/>
      <c r="K174" s="742"/>
      <c r="L174" s="746"/>
      <c r="M174" s="711"/>
      <c r="N174" s="711"/>
      <c r="O174" s="712"/>
      <c r="P174" s="720" t="s">
        <v>250</v>
      </c>
      <c r="Q174" s="721"/>
      <c r="R174" s="722"/>
      <c r="S174" s="256" t="str">
        <f>IF(S172="","",VLOOKUP(S172,'シフト記号表（勤務時間帯）'!$C$6:$U$35,19,FALSE))</f>
        <v/>
      </c>
      <c r="T174" s="257" t="str">
        <f>IF(T172="","",VLOOKUP(T172,'シフト記号表（勤務時間帯）'!$C$6:$U$35,19,FALSE))</f>
        <v/>
      </c>
      <c r="U174" s="257" t="str">
        <f>IF(U172="","",VLOOKUP(U172,'シフト記号表（勤務時間帯）'!$C$6:$U$35,19,FALSE))</f>
        <v/>
      </c>
      <c r="V174" s="257" t="str">
        <f>IF(V172="","",VLOOKUP(V172,'シフト記号表（勤務時間帯）'!$C$6:$U$35,19,FALSE))</f>
        <v/>
      </c>
      <c r="W174" s="257" t="str">
        <f>IF(W172="","",VLOOKUP(W172,'シフト記号表（勤務時間帯）'!$C$6:$U$35,19,FALSE))</f>
        <v/>
      </c>
      <c r="X174" s="257" t="str">
        <f>IF(X172="","",VLOOKUP(X172,'シフト記号表（勤務時間帯）'!$C$6:$U$35,19,FALSE))</f>
        <v/>
      </c>
      <c r="Y174" s="258" t="str">
        <f>IF(Y172="","",VLOOKUP(Y172,'シフト記号表（勤務時間帯）'!$C$6:$U$35,19,FALSE))</f>
        <v/>
      </c>
      <c r="Z174" s="256" t="str">
        <f>IF(Z172="","",VLOOKUP(Z172,'シフト記号表（勤務時間帯）'!$C$6:$U$35,19,FALSE))</f>
        <v/>
      </c>
      <c r="AA174" s="257" t="str">
        <f>IF(AA172="","",VLOOKUP(AA172,'シフト記号表（勤務時間帯）'!$C$6:$U$35,19,FALSE))</f>
        <v/>
      </c>
      <c r="AB174" s="257" t="str">
        <f>IF(AB172="","",VLOOKUP(AB172,'シフト記号表（勤務時間帯）'!$C$6:$U$35,19,FALSE))</f>
        <v/>
      </c>
      <c r="AC174" s="257" t="str">
        <f>IF(AC172="","",VLOOKUP(AC172,'シフト記号表（勤務時間帯）'!$C$6:$U$35,19,FALSE))</f>
        <v/>
      </c>
      <c r="AD174" s="257" t="str">
        <f>IF(AD172="","",VLOOKUP(AD172,'シフト記号表（勤務時間帯）'!$C$6:$U$35,19,FALSE))</f>
        <v/>
      </c>
      <c r="AE174" s="257" t="str">
        <f>IF(AE172="","",VLOOKUP(AE172,'シフト記号表（勤務時間帯）'!$C$6:$U$35,19,FALSE))</f>
        <v/>
      </c>
      <c r="AF174" s="258" t="str">
        <f>IF(AF172="","",VLOOKUP(AF172,'シフト記号表（勤務時間帯）'!$C$6:$U$35,19,FALSE))</f>
        <v/>
      </c>
      <c r="AG174" s="256" t="str">
        <f>IF(AG172="","",VLOOKUP(AG172,'シフト記号表（勤務時間帯）'!$C$6:$U$35,19,FALSE))</f>
        <v/>
      </c>
      <c r="AH174" s="257" t="str">
        <f>IF(AH172="","",VLOOKUP(AH172,'シフト記号表（勤務時間帯）'!$C$6:$U$35,19,FALSE))</f>
        <v/>
      </c>
      <c r="AI174" s="257" t="str">
        <f>IF(AI172="","",VLOOKUP(AI172,'シフト記号表（勤務時間帯）'!$C$6:$U$35,19,FALSE))</f>
        <v/>
      </c>
      <c r="AJ174" s="257" t="str">
        <f>IF(AJ172="","",VLOOKUP(AJ172,'シフト記号表（勤務時間帯）'!$C$6:$U$35,19,FALSE))</f>
        <v/>
      </c>
      <c r="AK174" s="257" t="str">
        <f>IF(AK172="","",VLOOKUP(AK172,'シフト記号表（勤務時間帯）'!$C$6:$U$35,19,FALSE))</f>
        <v/>
      </c>
      <c r="AL174" s="257" t="str">
        <f>IF(AL172="","",VLOOKUP(AL172,'シフト記号表（勤務時間帯）'!$C$6:$U$35,19,FALSE))</f>
        <v/>
      </c>
      <c r="AM174" s="258" t="str">
        <f>IF(AM172="","",VLOOKUP(AM172,'シフト記号表（勤務時間帯）'!$C$6:$U$35,19,FALSE))</f>
        <v/>
      </c>
      <c r="AN174" s="256" t="str">
        <f>IF(AN172="","",VLOOKUP(AN172,'シフト記号表（勤務時間帯）'!$C$6:$U$35,19,FALSE))</f>
        <v/>
      </c>
      <c r="AO174" s="257" t="str">
        <f>IF(AO172="","",VLOOKUP(AO172,'シフト記号表（勤務時間帯）'!$C$6:$U$35,19,FALSE))</f>
        <v/>
      </c>
      <c r="AP174" s="257" t="str">
        <f>IF(AP172="","",VLOOKUP(AP172,'シフト記号表（勤務時間帯）'!$C$6:$U$35,19,FALSE))</f>
        <v/>
      </c>
      <c r="AQ174" s="257" t="str">
        <f>IF(AQ172="","",VLOOKUP(AQ172,'シフト記号表（勤務時間帯）'!$C$6:$U$35,19,FALSE))</f>
        <v/>
      </c>
      <c r="AR174" s="257" t="str">
        <f>IF(AR172="","",VLOOKUP(AR172,'シフト記号表（勤務時間帯）'!$C$6:$U$35,19,FALSE))</f>
        <v/>
      </c>
      <c r="AS174" s="257" t="str">
        <f>IF(AS172="","",VLOOKUP(AS172,'シフト記号表（勤務時間帯）'!$C$6:$U$35,19,FALSE))</f>
        <v/>
      </c>
      <c r="AT174" s="258" t="str">
        <f>IF(AT172="","",VLOOKUP(AT172,'シフト記号表（勤務時間帯）'!$C$6:$U$35,19,FALSE))</f>
        <v/>
      </c>
      <c r="AU174" s="256" t="str">
        <f>IF(AU172="","",VLOOKUP(AU172,'シフト記号表（勤務時間帯）'!$C$6:$U$35,19,FALSE))</f>
        <v/>
      </c>
      <c r="AV174" s="257" t="str">
        <f>IF(AV172="","",VLOOKUP(AV172,'シフト記号表（勤務時間帯）'!$C$6:$U$35,19,FALSE))</f>
        <v/>
      </c>
      <c r="AW174" s="257" t="str">
        <f>IF(AW172="","",VLOOKUP(AW172,'シフト記号表（勤務時間帯）'!$C$6:$U$35,19,FALSE))</f>
        <v/>
      </c>
      <c r="AX174" s="723" t="str">
        <f>IF($BB$3="４週",SUM(S174:AT174),IF($BB$3="暦月",SUM(S174:AW174),""))</f>
        <v/>
      </c>
      <c r="AY174" s="724"/>
      <c r="AZ174" s="725" t="str">
        <f>IF($BB$3="４週",AX174/4,IF($BB$3="暦月",'勤務表（参考様式１_100名まで）'!AX174/('勤務表（参考様式１_100名まで）'!$BB$8/7),""))</f>
        <v/>
      </c>
      <c r="BA174" s="726"/>
      <c r="BB174" s="710"/>
      <c r="BC174" s="711"/>
      <c r="BD174" s="711"/>
      <c r="BE174" s="711"/>
      <c r="BF174" s="712"/>
    </row>
    <row r="175" spans="2:58" ht="20.25" customHeight="1" x14ac:dyDescent="0.15">
      <c r="B175" s="727">
        <f>B172+1</f>
        <v>52</v>
      </c>
      <c r="C175" s="728"/>
      <c r="D175" s="729"/>
      <c r="E175" s="730"/>
      <c r="F175" s="259"/>
      <c r="G175" s="737"/>
      <c r="H175" s="740"/>
      <c r="I175" s="741"/>
      <c r="J175" s="741"/>
      <c r="K175" s="742"/>
      <c r="L175" s="744"/>
      <c r="M175" s="705"/>
      <c r="N175" s="705"/>
      <c r="O175" s="706"/>
      <c r="P175" s="747" t="s">
        <v>248</v>
      </c>
      <c r="Q175" s="748"/>
      <c r="R175" s="749"/>
      <c r="S175" s="248"/>
      <c r="T175" s="249"/>
      <c r="U175" s="249"/>
      <c r="V175" s="249"/>
      <c r="W175" s="249"/>
      <c r="X175" s="249"/>
      <c r="Y175" s="250"/>
      <c r="Z175" s="248"/>
      <c r="AA175" s="249"/>
      <c r="AB175" s="249"/>
      <c r="AC175" s="249"/>
      <c r="AD175" s="249"/>
      <c r="AE175" s="249"/>
      <c r="AF175" s="250"/>
      <c r="AG175" s="248"/>
      <c r="AH175" s="249"/>
      <c r="AI175" s="249"/>
      <c r="AJ175" s="249"/>
      <c r="AK175" s="249"/>
      <c r="AL175" s="249"/>
      <c r="AM175" s="250"/>
      <c r="AN175" s="248"/>
      <c r="AO175" s="249"/>
      <c r="AP175" s="249"/>
      <c r="AQ175" s="249"/>
      <c r="AR175" s="249"/>
      <c r="AS175" s="249"/>
      <c r="AT175" s="250"/>
      <c r="AU175" s="248"/>
      <c r="AV175" s="249"/>
      <c r="AW175" s="249"/>
      <c r="AX175" s="700"/>
      <c r="AY175" s="701"/>
      <c r="AZ175" s="702"/>
      <c r="BA175" s="703"/>
      <c r="BB175" s="704"/>
      <c r="BC175" s="705"/>
      <c r="BD175" s="705"/>
      <c r="BE175" s="705"/>
      <c r="BF175" s="706"/>
    </row>
    <row r="176" spans="2:58" ht="20.25" customHeight="1" x14ac:dyDescent="0.15">
      <c r="B176" s="727"/>
      <c r="C176" s="731"/>
      <c r="D176" s="732"/>
      <c r="E176" s="733"/>
      <c r="F176" s="251"/>
      <c r="G176" s="738"/>
      <c r="H176" s="743"/>
      <c r="I176" s="741"/>
      <c r="J176" s="741"/>
      <c r="K176" s="742"/>
      <c r="L176" s="745"/>
      <c r="M176" s="708"/>
      <c r="N176" s="708"/>
      <c r="O176" s="709"/>
      <c r="P176" s="713" t="s">
        <v>249</v>
      </c>
      <c r="Q176" s="714"/>
      <c r="R176" s="715"/>
      <c r="S176" s="252" t="str">
        <f>IF(S175="","",VLOOKUP(S175,'シフト記号表（勤務時間帯）'!$C$6:$K$35,9,FALSE))</f>
        <v/>
      </c>
      <c r="T176" s="253" t="str">
        <f>IF(T175="","",VLOOKUP(T175,'シフト記号表（勤務時間帯）'!$C$6:$K$35,9,FALSE))</f>
        <v/>
      </c>
      <c r="U176" s="253" t="str">
        <f>IF(U175="","",VLOOKUP(U175,'シフト記号表（勤務時間帯）'!$C$6:$K$35,9,FALSE))</f>
        <v/>
      </c>
      <c r="V176" s="253" t="str">
        <f>IF(V175="","",VLOOKUP(V175,'シフト記号表（勤務時間帯）'!$C$6:$K$35,9,FALSE))</f>
        <v/>
      </c>
      <c r="W176" s="253" t="str">
        <f>IF(W175="","",VLOOKUP(W175,'シフト記号表（勤務時間帯）'!$C$6:$K$35,9,FALSE))</f>
        <v/>
      </c>
      <c r="X176" s="253" t="str">
        <f>IF(X175="","",VLOOKUP(X175,'シフト記号表（勤務時間帯）'!$C$6:$K$35,9,FALSE))</f>
        <v/>
      </c>
      <c r="Y176" s="254" t="str">
        <f>IF(Y175="","",VLOOKUP(Y175,'シフト記号表（勤務時間帯）'!$C$6:$K$35,9,FALSE))</f>
        <v/>
      </c>
      <c r="Z176" s="252" t="str">
        <f>IF(Z175="","",VLOOKUP(Z175,'シフト記号表（勤務時間帯）'!$C$6:$K$35,9,FALSE))</f>
        <v/>
      </c>
      <c r="AA176" s="253" t="str">
        <f>IF(AA175="","",VLOOKUP(AA175,'シフト記号表（勤務時間帯）'!$C$6:$K$35,9,FALSE))</f>
        <v/>
      </c>
      <c r="AB176" s="253" t="str">
        <f>IF(AB175="","",VLOOKUP(AB175,'シフト記号表（勤務時間帯）'!$C$6:$K$35,9,FALSE))</f>
        <v/>
      </c>
      <c r="AC176" s="253" t="str">
        <f>IF(AC175="","",VLOOKUP(AC175,'シフト記号表（勤務時間帯）'!$C$6:$K$35,9,FALSE))</f>
        <v/>
      </c>
      <c r="AD176" s="253" t="str">
        <f>IF(AD175="","",VLOOKUP(AD175,'シフト記号表（勤務時間帯）'!$C$6:$K$35,9,FALSE))</f>
        <v/>
      </c>
      <c r="AE176" s="253" t="str">
        <f>IF(AE175="","",VLOOKUP(AE175,'シフト記号表（勤務時間帯）'!$C$6:$K$35,9,FALSE))</f>
        <v/>
      </c>
      <c r="AF176" s="254" t="str">
        <f>IF(AF175="","",VLOOKUP(AF175,'シフト記号表（勤務時間帯）'!$C$6:$K$35,9,FALSE))</f>
        <v/>
      </c>
      <c r="AG176" s="252" t="str">
        <f>IF(AG175="","",VLOOKUP(AG175,'シフト記号表（勤務時間帯）'!$C$6:$K$35,9,FALSE))</f>
        <v/>
      </c>
      <c r="AH176" s="253" t="str">
        <f>IF(AH175="","",VLOOKUP(AH175,'シフト記号表（勤務時間帯）'!$C$6:$K$35,9,FALSE))</f>
        <v/>
      </c>
      <c r="AI176" s="253" t="str">
        <f>IF(AI175="","",VLOOKUP(AI175,'シフト記号表（勤務時間帯）'!$C$6:$K$35,9,FALSE))</f>
        <v/>
      </c>
      <c r="AJ176" s="253" t="str">
        <f>IF(AJ175="","",VLOOKUP(AJ175,'シフト記号表（勤務時間帯）'!$C$6:$K$35,9,FALSE))</f>
        <v/>
      </c>
      <c r="AK176" s="253" t="str">
        <f>IF(AK175="","",VLOOKUP(AK175,'シフト記号表（勤務時間帯）'!$C$6:$K$35,9,FALSE))</f>
        <v/>
      </c>
      <c r="AL176" s="253" t="str">
        <f>IF(AL175="","",VLOOKUP(AL175,'シフト記号表（勤務時間帯）'!$C$6:$K$35,9,FALSE))</f>
        <v/>
      </c>
      <c r="AM176" s="254" t="str">
        <f>IF(AM175="","",VLOOKUP(AM175,'シフト記号表（勤務時間帯）'!$C$6:$K$35,9,FALSE))</f>
        <v/>
      </c>
      <c r="AN176" s="252" t="str">
        <f>IF(AN175="","",VLOOKUP(AN175,'シフト記号表（勤務時間帯）'!$C$6:$K$35,9,FALSE))</f>
        <v/>
      </c>
      <c r="AO176" s="253" t="str">
        <f>IF(AO175="","",VLOOKUP(AO175,'シフト記号表（勤務時間帯）'!$C$6:$K$35,9,FALSE))</f>
        <v/>
      </c>
      <c r="AP176" s="253" t="str">
        <f>IF(AP175="","",VLOOKUP(AP175,'シフト記号表（勤務時間帯）'!$C$6:$K$35,9,FALSE))</f>
        <v/>
      </c>
      <c r="AQ176" s="253" t="str">
        <f>IF(AQ175="","",VLOOKUP(AQ175,'シフト記号表（勤務時間帯）'!$C$6:$K$35,9,FALSE))</f>
        <v/>
      </c>
      <c r="AR176" s="253" t="str">
        <f>IF(AR175="","",VLOOKUP(AR175,'シフト記号表（勤務時間帯）'!$C$6:$K$35,9,FALSE))</f>
        <v/>
      </c>
      <c r="AS176" s="253" t="str">
        <f>IF(AS175="","",VLOOKUP(AS175,'シフト記号表（勤務時間帯）'!$C$6:$K$35,9,FALSE))</f>
        <v/>
      </c>
      <c r="AT176" s="254" t="str">
        <f>IF(AT175="","",VLOOKUP(AT175,'シフト記号表（勤務時間帯）'!$C$6:$K$35,9,FALSE))</f>
        <v/>
      </c>
      <c r="AU176" s="252" t="str">
        <f>IF(AU175="","",VLOOKUP(AU175,'シフト記号表（勤務時間帯）'!$C$6:$K$35,9,FALSE))</f>
        <v/>
      </c>
      <c r="AV176" s="253" t="str">
        <f>IF(AV175="","",VLOOKUP(AV175,'シフト記号表（勤務時間帯）'!$C$6:$K$35,9,FALSE))</f>
        <v/>
      </c>
      <c r="AW176" s="253" t="str">
        <f>IF(AW175="","",VLOOKUP(AW175,'シフト記号表（勤務時間帯）'!$C$6:$K$35,9,FALSE))</f>
        <v/>
      </c>
      <c r="AX176" s="716" t="str">
        <f>IF($BB$3="４週",SUM(S176:AT176),IF($BB$3="暦月",SUM(S176:AW176),""))</f>
        <v/>
      </c>
      <c r="AY176" s="717"/>
      <c r="AZ176" s="718" t="str">
        <f>IF($BB$3="４週",AX176/4,IF($BB$3="暦月",'勤務表（参考様式１_100名まで）'!AX176/('勤務表（参考様式１_100名まで）'!$BB$8/7),""))</f>
        <v/>
      </c>
      <c r="BA176" s="719"/>
      <c r="BB176" s="707"/>
      <c r="BC176" s="708"/>
      <c r="BD176" s="708"/>
      <c r="BE176" s="708"/>
      <c r="BF176" s="709"/>
    </row>
    <row r="177" spans="2:58" ht="20.25" customHeight="1" x14ac:dyDescent="0.15">
      <c r="B177" s="727"/>
      <c r="C177" s="734"/>
      <c r="D177" s="735"/>
      <c r="E177" s="736"/>
      <c r="F177" s="260">
        <f>C175</f>
        <v>0</v>
      </c>
      <c r="G177" s="739"/>
      <c r="H177" s="743"/>
      <c r="I177" s="741"/>
      <c r="J177" s="741"/>
      <c r="K177" s="742"/>
      <c r="L177" s="746"/>
      <c r="M177" s="711"/>
      <c r="N177" s="711"/>
      <c r="O177" s="712"/>
      <c r="P177" s="720" t="s">
        <v>250</v>
      </c>
      <c r="Q177" s="721"/>
      <c r="R177" s="722"/>
      <c r="S177" s="256" t="str">
        <f>IF(S175="","",VLOOKUP(S175,'シフト記号表（勤務時間帯）'!$C$6:$U$35,19,FALSE))</f>
        <v/>
      </c>
      <c r="T177" s="257" t="str">
        <f>IF(T175="","",VLOOKUP(T175,'シフト記号表（勤務時間帯）'!$C$6:$U$35,19,FALSE))</f>
        <v/>
      </c>
      <c r="U177" s="257" t="str">
        <f>IF(U175="","",VLOOKUP(U175,'シフト記号表（勤務時間帯）'!$C$6:$U$35,19,FALSE))</f>
        <v/>
      </c>
      <c r="V177" s="257" t="str">
        <f>IF(V175="","",VLOOKUP(V175,'シフト記号表（勤務時間帯）'!$C$6:$U$35,19,FALSE))</f>
        <v/>
      </c>
      <c r="W177" s="257" t="str">
        <f>IF(W175="","",VLOOKUP(W175,'シフト記号表（勤務時間帯）'!$C$6:$U$35,19,FALSE))</f>
        <v/>
      </c>
      <c r="X177" s="257" t="str">
        <f>IF(X175="","",VLOOKUP(X175,'シフト記号表（勤務時間帯）'!$C$6:$U$35,19,FALSE))</f>
        <v/>
      </c>
      <c r="Y177" s="258" t="str">
        <f>IF(Y175="","",VLOOKUP(Y175,'シフト記号表（勤務時間帯）'!$C$6:$U$35,19,FALSE))</f>
        <v/>
      </c>
      <c r="Z177" s="256" t="str">
        <f>IF(Z175="","",VLOOKUP(Z175,'シフト記号表（勤務時間帯）'!$C$6:$U$35,19,FALSE))</f>
        <v/>
      </c>
      <c r="AA177" s="257" t="str">
        <f>IF(AA175="","",VLOOKUP(AA175,'シフト記号表（勤務時間帯）'!$C$6:$U$35,19,FALSE))</f>
        <v/>
      </c>
      <c r="AB177" s="257" t="str">
        <f>IF(AB175="","",VLOOKUP(AB175,'シフト記号表（勤務時間帯）'!$C$6:$U$35,19,FALSE))</f>
        <v/>
      </c>
      <c r="AC177" s="257" t="str">
        <f>IF(AC175="","",VLOOKUP(AC175,'シフト記号表（勤務時間帯）'!$C$6:$U$35,19,FALSE))</f>
        <v/>
      </c>
      <c r="AD177" s="257" t="str">
        <f>IF(AD175="","",VLOOKUP(AD175,'シフト記号表（勤務時間帯）'!$C$6:$U$35,19,FALSE))</f>
        <v/>
      </c>
      <c r="AE177" s="257" t="str">
        <f>IF(AE175="","",VLOOKUP(AE175,'シフト記号表（勤務時間帯）'!$C$6:$U$35,19,FALSE))</f>
        <v/>
      </c>
      <c r="AF177" s="258" t="str">
        <f>IF(AF175="","",VLOOKUP(AF175,'シフト記号表（勤務時間帯）'!$C$6:$U$35,19,FALSE))</f>
        <v/>
      </c>
      <c r="AG177" s="256" t="str">
        <f>IF(AG175="","",VLOOKUP(AG175,'シフト記号表（勤務時間帯）'!$C$6:$U$35,19,FALSE))</f>
        <v/>
      </c>
      <c r="AH177" s="257" t="str">
        <f>IF(AH175="","",VLOOKUP(AH175,'シフト記号表（勤務時間帯）'!$C$6:$U$35,19,FALSE))</f>
        <v/>
      </c>
      <c r="AI177" s="257" t="str">
        <f>IF(AI175="","",VLOOKUP(AI175,'シフト記号表（勤務時間帯）'!$C$6:$U$35,19,FALSE))</f>
        <v/>
      </c>
      <c r="AJ177" s="257" t="str">
        <f>IF(AJ175="","",VLOOKUP(AJ175,'シフト記号表（勤務時間帯）'!$C$6:$U$35,19,FALSE))</f>
        <v/>
      </c>
      <c r="AK177" s="257" t="str">
        <f>IF(AK175="","",VLOOKUP(AK175,'シフト記号表（勤務時間帯）'!$C$6:$U$35,19,FALSE))</f>
        <v/>
      </c>
      <c r="AL177" s="257" t="str">
        <f>IF(AL175="","",VLOOKUP(AL175,'シフト記号表（勤務時間帯）'!$C$6:$U$35,19,FALSE))</f>
        <v/>
      </c>
      <c r="AM177" s="258" t="str">
        <f>IF(AM175="","",VLOOKUP(AM175,'シフト記号表（勤務時間帯）'!$C$6:$U$35,19,FALSE))</f>
        <v/>
      </c>
      <c r="AN177" s="256" t="str">
        <f>IF(AN175="","",VLOOKUP(AN175,'シフト記号表（勤務時間帯）'!$C$6:$U$35,19,FALSE))</f>
        <v/>
      </c>
      <c r="AO177" s="257" t="str">
        <f>IF(AO175="","",VLOOKUP(AO175,'シフト記号表（勤務時間帯）'!$C$6:$U$35,19,FALSE))</f>
        <v/>
      </c>
      <c r="AP177" s="257" t="str">
        <f>IF(AP175="","",VLOOKUP(AP175,'シフト記号表（勤務時間帯）'!$C$6:$U$35,19,FALSE))</f>
        <v/>
      </c>
      <c r="AQ177" s="257" t="str">
        <f>IF(AQ175="","",VLOOKUP(AQ175,'シフト記号表（勤務時間帯）'!$C$6:$U$35,19,FALSE))</f>
        <v/>
      </c>
      <c r="AR177" s="257" t="str">
        <f>IF(AR175="","",VLOOKUP(AR175,'シフト記号表（勤務時間帯）'!$C$6:$U$35,19,FALSE))</f>
        <v/>
      </c>
      <c r="AS177" s="257" t="str">
        <f>IF(AS175="","",VLOOKUP(AS175,'シフト記号表（勤務時間帯）'!$C$6:$U$35,19,FALSE))</f>
        <v/>
      </c>
      <c r="AT177" s="258" t="str">
        <f>IF(AT175="","",VLOOKUP(AT175,'シフト記号表（勤務時間帯）'!$C$6:$U$35,19,FALSE))</f>
        <v/>
      </c>
      <c r="AU177" s="256" t="str">
        <f>IF(AU175="","",VLOOKUP(AU175,'シフト記号表（勤務時間帯）'!$C$6:$U$35,19,FALSE))</f>
        <v/>
      </c>
      <c r="AV177" s="257" t="str">
        <f>IF(AV175="","",VLOOKUP(AV175,'シフト記号表（勤務時間帯）'!$C$6:$U$35,19,FALSE))</f>
        <v/>
      </c>
      <c r="AW177" s="257" t="str">
        <f>IF(AW175="","",VLOOKUP(AW175,'シフト記号表（勤務時間帯）'!$C$6:$U$35,19,FALSE))</f>
        <v/>
      </c>
      <c r="AX177" s="723" t="str">
        <f>IF($BB$3="４週",SUM(S177:AT177),IF($BB$3="暦月",SUM(S177:AW177),""))</f>
        <v/>
      </c>
      <c r="AY177" s="724"/>
      <c r="AZ177" s="725" t="str">
        <f>IF($BB$3="４週",AX177/4,IF($BB$3="暦月",'勤務表（参考様式１_100名まで）'!AX177/('勤務表（参考様式１_100名まで）'!$BB$8/7),""))</f>
        <v/>
      </c>
      <c r="BA177" s="726"/>
      <c r="BB177" s="710"/>
      <c r="BC177" s="711"/>
      <c r="BD177" s="711"/>
      <c r="BE177" s="711"/>
      <c r="BF177" s="712"/>
    </row>
    <row r="178" spans="2:58" ht="20.25" customHeight="1" x14ac:dyDescent="0.15">
      <c r="B178" s="727">
        <f>B175+1</f>
        <v>53</v>
      </c>
      <c r="C178" s="728"/>
      <c r="D178" s="729"/>
      <c r="E178" s="730"/>
      <c r="F178" s="259"/>
      <c r="G178" s="737"/>
      <c r="H178" s="740"/>
      <c r="I178" s="741"/>
      <c r="J178" s="741"/>
      <c r="K178" s="742"/>
      <c r="L178" s="744"/>
      <c r="M178" s="705"/>
      <c r="N178" s="705"/>
      <c r="O178" s="706"/>
      <c r="P178" s="747" t="s">
        <v>248</v>
      </c>
      <c r="Q178" s="748"/>
      <c r="R178" s="749"/>
      <c r="S178" s="248"/>
      <c r="T178" s="249"/>
      <c r="U178" s="249"/>
      <c r="V178" s="249"/>
      <c r="W178" s="249"/>
      <c r="X178" s="249"/>
      <c r="Y178" s="250"/>
      <c r="Z178" s="248"/>
      <c r="AA178" s="249"/>
      <c r="AB178" s="249"/>
      <c r="AC178" s="249"/>
      <c r="AD178" s="249"/>
      <c r="AE178" s="249"/>
      <c r="AF178" s="250"/>
      <c r="AG178" s="248"/>
      <c r="AH178" s="249"/>
      <c r="AI178" s="249"/>
      <c r="AJ178" s="249"/>
      <c r="AK178" s="249"/>
      <c r="AL178" s="249"/>
      <c r="AM178" s="250"/>
      <c r="AN178" s="248"/>
      <c r="AO178" s="249"/>
      <c r="AP178" s="249"/>
      <c r="AQ178" s="249"/>
      <c r="AR178" s="249"/>
      <c r="AS178" s="249"/>
      <c r="AT178" s="250"/>
      <c r="AU178" s="248"/>
      <c r="AV178" s="249"/>
      <c r="AW178" s="249"/>
      <c r="AX178" s="700"/>
      <c r="AY178" s="701"/>
      <c r="AZ178" s="702"/>
      <c r="BA178" s="703"/>
      <c r="BB178" s="704"/>
      <c r="BC178" s="705"/>
      <c r="BD178" s="705"/>
      <c r="BE178" s="705"/>
      <c r="BF178" s="706"/>
    </row>
    <row r="179" spans="2:58" ht="20.25" customHeight="1" x14ac:dyDescent="0.15">
      <c r="B179" s="727"/>
      <c r="C179" s="731"/>
      <c r="D179" s="732"/>
      <c r="E179" s="733"/>
      <c r="F179" s="251"/>
      <c r="G179" s="738"/>
      <c r="H179" s="743"/>
      <c r="I179" s="741"/>
      <c r="J179" s="741"/>
      <c r="K179" s="742"/>
      <c r="L179" s="745"/>
      <c r="M179" s="708"/>
      <c r="N179" s="708"/>
      <c r="O179" s="709"/>
      <c r="P179" s="713" t="s">
        <v>249</v>
      </c>
      <c r="Q179" s="714"/>
      <c r="R179" s="715"/>
      <c r="S179" s="252" t="str">
        <f>IF(S178="","",VLOOKUP(S178,'シフト記号表（勤務時間帯）'!$C$6:$K$35,9,FALSE))</f>
        <v/>
      </c>
      <c r="T179" s="253" t="str">
        <f>IF(T178="","",VLOOKUP(T178,'シフト記号表（勤務時間帯）'!$C$6:$K$35,9,FALSE))</f>
        <v/>
      </c>
      <c r="U179" s="253" t="str">
        <f>IF(U178="","",VLOOKUP(U178,'シフト記号表（勤務時間帯）'!$C$6:$K$35,9,FALSE))</f>
        <v/>
      </c>
      <c r="V179" s="253" t="str">
        <f>IF(V178="","",VLOOKUP(V178,'シフト記号表（勤務時間帯）'!$C$6:$K$35,9,FALSE))</f>
        <v/>
      </c>
      <c r="W179" s="253" t="str">
        <f>IF(W178="","",VLOOKUP(W178,'シフト記号表（勤務時間帯）'!$C$6:$K$35,9,FALSE))</f>
        <v/>
      </c>
      <c r="X179" s="253" t="str">
        <f>IF(X178="","",VLOOKUP(X178,'シフト記号表（勤務時間帯）'!$C$6:$K$35,9,FALSE))</f>
        <v/>
      </c>
      <c r="Y179" s="254" t="str">
        <f>IF(Y178="","",VLOOKUP(Y178,'シフト記号表（勤務時間帯）'!$C$6:$K$35,9,FALSE))</f>
        <v/>
      </c>
      <c r="Z179" s="252" t="str">
        <f>IF(Z178="","",VLOOKUP(Z178,'シフト記号表（勤務時間帯）'!$C$6:$K$35,9,FALSE))</f>
        <v/>
      </c>
      <c r="AA179" s="253" t="str">
        <f>IF(AA178="","",VLOOKUP(AA178,'シフト記号表（勤務時間帯）'!$C$6:$K$35,9,FALSE))</f>
        <v/>
      </c>
      <c r="AB179" s="253" t="str">
        <f>IF(AB178="","",VLOOKUP(AB178,'シフト記号表（勤務時間帯）'!$C$6:$K$35,9,FALSE))</f>
        <v/>
      </c>
      <c r="AC179" s="253" t="str">
        <f>IF(AC178="","",VLOOKUP(AC178,'シフト記号表（勤務時間帯）'!$C$6:$K$35,9,FALSE))</f>
        <v/>
      </c>
      <c r="AD179" s="253" t="str">
        <f>IF(AD178="","",VLOOKUP(AD178,'シフト記号表（勤務時間帯）'!$C$6:$K$35,9,FALSE))</f>
        <v/>
      </c>
      <c r="AE179" s="253" t="str">
        <f>IF(AE178="","",VLOOKUP(AE178,'シフト記号表（勤務時間帯）'!$C$6:$K$35,9,FALSE))</f>
        <v/>
      </c>
      <c r="AF179" s="254" t="str">
        <f>IF(AF178="","",VLOOKUP(AF178,'シフト記号表（勤務時間帯）'!$C$6:$K$35,9,FALSE))</f>
        <v/>
      </c>
      <c r="AG179" s="252" t="str">
        <f>IF(AG178="","",VLOOKUP(AG178,'シフト記号表（勤務時間帯）'!$C$6:$K$35,9,FALSE))</f>
        <v/>
      </c>
      <c r="AH179" s="253" t="str">
        <f>IF(AH178="","",VLOOKUP(AH178,'シフト記号表（勤務時間帯）'!$C$6:$K$35,9,FALSE))</f>
        <v/>
      </c>
      <c r="AI179" s="253" t="str">
        <f>IF(AI178="","",VLOOKUP(AI178,'シフト記号表（勤務時間帯）'!$C$6:$K$35,9,FALSE))</f>
        <v/>
      </c>
      <c r="AJ179" s="253" t="str">
        <f>IF(AJ178="","",VLOOKUP(AJ178,'シフト記号表（勤務時間帯）'!$C$6:$K$35,9,FALSE))</f>
        <v/>
      </c>
      <c r="AK179" s="253" t="str">
        <f>IF(AK178="","",VLOOKUP(AK178,'シフト記号表（勤務時間帯）'!$C$6:$K$35,9,FALSE))</f>
        <v/>
      </c>
      <c r="AL179" s="253" t="str">
        <f>IF(AL178="","",VLOOKUP(AL178,'シフト記号表（勤務時間帯）'!$C$6:$K$35,9,FALSE))</f>
        <v/>
      </c>
      <c r="AM179" s="254" t="str">
        <f>IF(AM178="","",VLOOKUP(AM178,'シフト記号表（勤務時間帯）'!$C$6:$K$35,9,FALSE))</f>
        <v/>
      </c>
      <c r="AN179" s="252" t="str">
        <f>IF(AN178="","",VLOOKUP(AN178,'シフト記号表（勤務時間帯）'!$C$6:$K$35,9,FALSE))</f>
        <v/>
      </c>
      <c r="AO179" s="253" t="str">
        <f>IF(AO178="","",VLOOKUP(AO178,'シフト記号表（勤務時間帯）'!$C$6:$K$35,9,FALSE))</f>
        <v/>
      </c>
      <c r="AP179" s="253" t="str">
        <f>IF(AP178="","",VLOOKUP(AP178,'シフト記号表（勤務時間帯）'!$C$6:$K$35,9,FALSE))</f>
        <v/>
      </c>
      <c r="AQ179" s="253" t="str">
        <f>IF(AQ178="","",VLOOKUP(AQ178,'シフト記号表（勤務時間帯）'!$C$6:$K$35,9,FALSE))</f>
        <v/>
      </c>
      <c r="AR179" s="253" t="str">
        <f>IF(AR178="","",VLOOKUP(AR178,'シフト記号表（勤務時間帯）'!$C$6:$K$35,9,FALSE))</f>
        <v/>
      </c>
      <c r="AS179" s="253" t="str">
        <f>IF(AS178="","",VLOOKUP(AS178,'シフト記号表（勤務時間帯）'!$C$6:$K$35,9,FALSE))</f>
        <v/>
      </c>
      <c r="AT179" s="254" t="str">
        <f>IF(AT178="","",VLOOKUP(AT178,'シフト記号表（勤務時間帯）'!$C$6:$K$35,9,FALSE))</f>
        <v/>
      </c>
      <c r="AU179" s="252" t="str">
        <f>IF(AU178="","",VLOOKUP(AU178,'シフト記号表（勤務時間帯）'!$C$6:$K$35,9,FALSE))</f>
        <v/>
      </c>
      <c r="AV179" s="253" t="str">
        <f>IF(AV178="","",VLOOKUP(AV178,'シフト記号表（勤務時間帯）'!$C$6:$K$35,9,FALSE))</f>
        <v/>
      </c>
      <c r="AW179" s="253" t="str">
        <f>IF(AW178="","",VLOOKUP(AW178,'シフト記号表（勤務時間帯）'!$C$6:$K$35,9,FALSE))</f>
        <v/>
      </c>
      <c r="AX179" s="716" t="str">
        <f>IF($BB$3="４週",SUM(S179:AT179),IF($BB$3="暦月",SUM(S179:AW179),""))</f>
        <v/>
      </c>
      <c r="AY179" s="717"/>
      <c r="AZ179" s="718" t="str">
        <f>IF($BB$3="４週",AX179/4,IF($BB$3="暦月",'勤務表（参考様式１_100名まで）'!AX179/('勤務表（参考様式１_100名まで）'!$BB$8/7),""))</f>
        <v/>
      </c>
      <c r="BA179" s="719"/>
      <c r="BB179" s="707"/>
      <c r="BC179" s="708"/>
      <c r="BD179" s="708"/>
      <c r="BE179" s="708"/>
      <c r="BF179" s="709"/>
    </row>
    <row r="180" spans="2:58" ht="20.25" customHeight="1" x14ac:dyDescent="0.15">
      <c r="B180" s="727"/>
      <c r="C180" s="734"/>
      <c r="D180" s="735"/>
      <c r="E180" s="736"/>
      <c r="F180" s="260">
        <f>C178</f>
        <v>0</v>
      </c>
      <c r="G180" s="739"/>
      <c r="H180" s="743"/>
      <c r="I180" s="741"/>
      <c r="J180" s="741"/>
      <c r="K180" s="742"/>
      <c r="L180" s="746"/>
      <c r="M180" s="711"/>
      <c r="N180" s="711"/>
      <c r="O180" s="712"/>
      <c r="P180" s="720" t="s">
        <v>250</v>
      </c>
      <c r="Q180" s="721"/>
      <c r="R180" s="722"/>
      <c r="S180" s="256" t="str">
        <f>IF(S178="","",VLOOKUP(S178,'シフト記号表（勤務時間帯）'!$C$6:$U$35,19,FALSE))</f>
        <v/>
      </c>
      <c r="T180" s="257" t="str">
        <f>IF(T178="","",VLOOKUP(T178,'シフト記号表（勤務時間帯）'!$C$6:$U$35,19,FALSE))</f>
        <v/>
      </c>
      <c r="U180" s="257" t="str">
        <f>IF(U178="","",VLOOKUP(U178,'シフト記号表（勤務時間帯）'!$C$6:$U$35,19,FALSE))</f>
        <v/>
      </c>
      <c r="V180" s="257" t="str">
        <f>IF(V178="","",VLOOKUP(V178,'シフト記号表（勤務時間帯）'!$C$6:$U$35,19,FALSE))</f>
        <v/>
      </c>
      <c r="W180" s="257" t="str">
        <f>IF(W178="","",VLOOKUP(W178,'シフト記号表（勤務時間帯）'!$C$6:$U$35,19,FALSE))</f>
        <v/>
      </c>
      <c r="X180" s="257" t="str">
        <f>IF(X178="","",VLOOKUP(X178,'シフト記号表（勤務時間帯）'!$C$6:$U$35,19,FALSE))</f>
        <v/>
      </c>
      <c r="Y180" s="258" t="str">
        <f>IF(Y178="","",VLOOKUP(Y178,'シフト記号表（勤務時間帯）'!$C$6:$U$35,19,FALSE))</f>
        <v/>
      </c>
      <c r="Z180" s="256" t="str">
        <f>IF(Z178="","",VLOOKUP(Z178,'シフト記号表（勤務時間帯）'!$C$6:$U$35,19,FALSE))</f>
        <v/>
      </c>
      <c r="AA180" s="257" t="str">
        <f>IF(AA178="","",VLOOKUP(AA178,'シフト記号表（勤務時間帯）'!$C$6:$U$35,19,FALSE))</f>
        <v/>
      </c>
      <c r="AB180" s="257" t="str">
        <f>IF(AB178="","",VLOOKUP(AB178,'シフト記号表（勤務時間帯）'!$C$6:$U$35,19,FALSE))</f>
        <v/>
      </c>
      <c r="AC180" s="257" t="str">
        <f>IF(AC178="","",VLOOKUP(AC178,'シフト記号表（勤務時間帯）'!$C$6:$U$35,19,FALSE))</f>
        <v/>
      </c>
      <c r="AD180" s="257" t="str">
        <f>IF(AD178="","",VLOOKUP(AD178,'シフト記号表（勤務時間帯）'!$C$6:$U$35,19,FALSE))</f>
        <v/>
      </c>
      <c r="AE180" s="257" t="str">
        <f>IF(AE178="","",VLOOKUP(AE178,'シフト記号表（勤務時間帯）'!$C$6:$U$35,19,FALSE))</f>
        <v/>
      </c>
      <c r="AF180" s="258" t="str">
        <f>IF(AF178="","",VLOOKUP(AF178,'シフト記号表（勤務時間帯）'!$C$6:$U$35,19,FALSE))</f>
        <v/>
      </c>
      <c r="AG180" s="256" t="str">
        <f>IF(AG178="","",VLOOKUP(AG178,'シフト記号表（勤務時間帯）'!$C$6:$U$35,19,FALSE))</f>
        <v/>
      </c>
      <c r="AH180" s="257" t="str">
        <f>IF(AH178="","",VLOOKUP(AH178,'シフト記号表（勤務時間帯）'!$C$6:$U$35,19,FALSE))</f>
        <v/>
      </c>
      <c r="AI180" s="257" t="str">
        <f>IF(AI178="","",VLOOKUP(AI178,'シフト記号表（勤務時間帯）'!$C$6:$U$35,19,FALSE))</f>
        <v/>
      </c>
      <c r="AJ180" s="257" t="str">
        <f>IF(AJ178="","",VLOOKUP(AJ178,'シフト記号表（勤務時間帯）'!$C$6:$U$35,19,FALSE))</f>
        <v/>
      </c>
      <c r="AK180" s="257" t="str">
        <f>IF(AK178="","",VLOOKUP(AK178,'シフト記号表（勤務時間帯）'!$C$6:$U$35,19,FALSE))</f>
        <v/>
      </c>
      <c r="AL180" s="257" t="str">
        <f>IF(AL178="","",VLOOKUP(AL178,'シフト記号表（勤務時間帯）'!$C$6:$U$35,19,FALSE))</f>
        <v/>
      </c>
      <c r="AM180" s="258" t="str">
        <f>IF(AM178="","",VLOOKUP(AM178,'シフト記号表（勤務時間帯）'!$C$6:$U$35,19,FALSE))</f>
        <v/>
      </c>
      <c r="AN180" s="256" t="str">
        <f>IF(AN178="","",VLOOKUP(AN178,'シフト記号表（勤務時間帯）'!$C$6:$U$35,19,FALSE))</f>
        <v/>
      </c>
      <c r="AO180" s="257" t="str">
        <f>IF(AO178="","",VLOOKUP(AO178,'シフト記号表（勤務時間帯）'!$C$6:$U$35,19,FALSE))</f>
        <v/>
      </c>
      <c r="AP180" s="257" t="str">
        <f>IF(AP178="","",VLOOKUP(AP178,'シフト記号表（勤務時間帯）'!$C$6:$U$35,19,FALSE))</f>
        <v/>
      </c>
      <c r="AQ180" s="257" t="str">
        <f>IF(AQ178="","",VLOOKUP(AQ178,'シフト記号表（勤務時間帯）'!$C$6:$U$35,19,FALSE))</f>
        <v/>
      </c>
      <c r="AR180" s="257" t="str">
        <f>IF(AR178="","",VLOOKUP(AR178,'シフト記号表（勤務時間帯）'!$C$6:$U$35,19,FALSE))</f>
        <v/>
      </c>
      <c r="AS180" s="257" t="str">
        <f>IF(AS178="","",VLOOKUP(AS178,'シフト記号表（勤務時間帯）'!$C$6:$U$35,19,FALSE))</f>
        <v/>
      </c>
      <c r="AT180" s="258" t="str">
        <f>IF(AT178="","",VLOOKUP(AT178,'シフト記号表（勤務時間帯）'!$C$6:$U$35,19,FALSE))</f>
        <v/>
      </c>
      <c r="AU180" s="256" t="str">
        <f>IF(AU178="","",VLOOKUP(AU178,'シフト記号表（勤務時間帯）'!$C$6:$U$35,19,FALSE))</f>
        <v/>
      </c>
      <c r="AV180" s="257" t="str">
        <f>IF(AV178="","",VLOOKUP(AV178,'シフト記号表（勤務時間帯）'!$C$6:$U$35,19,FALSE))</f>
        <v/>
      </c>
      <c r="AW180" s="257" t="str">
        <f>IF(AW178="","",VLOOKUP(AW178,'シフト記号表（勤務時間帯）'!$C$6:$U$35,19,FALSE))</f>
        <v/>
      </c>
      <c r="AX180" s="723" t="str">
        <f>IF($BB$3="４週",SUM(S180:AT180),IF($BB$3="暦月",SUM(S180:AW180),""))</f>
        <v/>
      </c>
      <c r="AY180" s="724"/>
      <c r="AZ180" s="725" t="str">
        <f>IF($BB$3="４週",AX180/4,IF($BB$3="暦月",'勤務表（参考様式１_100名まで）'!AX180/('勤務表（参考様式１_100名まで）'!$BB$8/7),""))</f>
        <v/>
      </c>
      <c r="BA180" s="726"/>
      <c r="BB180" s="710"/>
      <c r="BC180" s="711"/>
      <c r="BD180" s="711"/>
      <c r="BE180" s="711"/>
      <c r="BF180" s="712"/>
    </row>
    <row r="181" spans="2:58" ht="20.25" customHeight="1" x14ac:dyDescent="0.15">
      <c r="B181" s="727">
        <f>B178+1</f>
        <v>54</v>
      </c>
      <c r="C181" s="728"/>
      <c r="D181" s="729"/>
      <c r="E181" s="730"/>
      <c r="F181" s="259"/>
      <c r="G181" s="737"/>
      <c r="H181" s="740"/>
      <c r="I181" s="741"/>
      <c r="J181" s="741"/>
      <c r="K181" s="742"/>
      <c r="L181" s="744"/>
      <c r="M181" s="705"/>
      <c r="N181" s="705"/>
      <c r="O181" s="706"/>
      <c r="P181" s="747" t="s">
        <v>248</v>
      </c>
      <c r="Q181" s="748"/>
      <c r="R181" s="749"/>
      <c r="S181" s="248"/>
      <c r="T181" s="249"/>
      <c r="U181" s="249"/>
      <c r="V181" s="249"/>
      <c r="W181" s="249"/>
      <c r="X181" s="249"/>
      <c r="Y181" s="250"/>
      <c r="Z181" s="248"/>
      <c r="AA181" s="249"/>
      <c r="AB181" s="249"/>
      <c r="AC181" s="249"/>
      <c r="AD181" s="249"/>
      <c r="AE181" s="249"/>
      <c r="AF181" s="250"/>
      <c r="AG181" s="248"/>
      <c r="AH181" s="249"/>
      <c r="AI181" s="249"/>
      <c r="AJ181" s="249"/>
      <c r="AK181" s="249"/>
      <c r="AL181" s="249"/>
      <c r="AM181" s="250"/>
      <c r="AN181" s="248"/>
      <c r="AO181" s="249"/>
      <c r="AP181" s="249"/>
      <c r="AQ181" s="249"/>
      <c r="AR181" s="249"/>
      <c r="AS181" s="249"/>
      <c r="AT181" s="250"/>
      <c r="AU181" s="248"/>
      <c r="AV181" s="249"/>
      <c r="AW181" s="249"/>
      <c r="AX181" s="700"/>
      <c r="AY181" s="701"/>
      <c r="AZ181" s="702"/>
      <c r="BA181" s="703"/>
      <c r="BB181" s="704"/>
      <c r="BC181" s="705"/>
      <c r="BD181" s="705"/>
      <c r="BE181" s="705"/>
      <c r="BF181" s="706"/>
    </row>
    <row r="182" spans="2:58" ht="20.25" customHeight="1" x14ac:dyDescent="0.15">
      <c r="B182" s="727"/>
      <c r="C182" s="731"/>
      <c r="D182" s="732"/>
      <c r="E182" s="733"/>
      <c r="F182" s="251"/>
      <c r="G182" s="738"/>
      <c r="H182" s="743"/>
      <c r="I182" s="741"/>
      <c r="J182" s="741"/>
      <c r="K182" s="742"/>
      <c r="L182" s="745"/>
      <c r="M182" s="708"/>
      <c r="N182" s="708"/>
      <c r="O182" s="709"/>
      <c r="P182" s="713" t="s">
        <v>249</v>
      </c>
      <c r="Q182" s="714"/>
      <c r="R182" s="715"/>
      <c r="S182" s="252" t="str">
        <f>IF(S181="","",VLOOKUP(S181,'シフト記号表（勤務時間帯）'!$C$6:$K$35,9,FALSE))</f>
        <v/>
      </c>
      <c r="T182" s="253" t="str">
        <f>IF(T181="","",VLOOKUP(T181,'シフト記号表（勤務時間帯）'!$C$6:$K$35,9,FALSE))</f>
        <v/>
      </c>
      <c r="U182" s="253" t="str">
        <f>IF(U181="","",VLOOKUP(U181,'シフト記号表（勤務時間帯）'!$C$6:$K$35,9,FALSE))</f>
        <v/>
      </c>
      <c r="V182" s="253" t="str">
        <f>IF(V181="","",VLOOKUP(V181,'シフト記号表（勤務時間帯）'!$C$6:$K$35,9,FALSE))</f>
        <v/>
      </c>
      <c r="W182" s="253" t="str">
        <f>IF(W181="","",VLOOKUP(W181,'シフト記号表（勤務時間帯）'!$C$6:$K$35,9,FALSE))</f>
        <v/>
      </c>
      <c r="X182" s="253" t="str">
        <f>IF(X181="","",VLOOKUP(X181,'シフト記号表（勤務時間帯）'!$C$6:$K$35,9,FALSE))</f>
        <v/>
      </c>
      <c r="Y182" s="254" t="str">
        <f>IF(Y181="","",VLOOKUP(Y181,'シフト記号表（勤務時間帯）'!$C$6:$K$35,9,FALSE))</f>
        <v/>
      </c>
      <c r="Z182" s="252" t="str">
        <f>IF(Z181="","",VLOOKUP(Z181,'シフト記号表（勤務時間帯）'!$C$6:$K$35,9,FALSE))</f>
        <v/>
      </c>
      <c r="AA182" s="253" t="str">
        <f>IF(AA181="","",VLOOKUP(AA181,'シフト記号表（勤務時間帯）'!$C$6:$K$35,9,FALSE))</f>
        <v/>
      </c>
      <c r="AB182" s="253" t="str">
        <f>IF(AB181="","",VLOOKUP(AB181,'シフト記号表（勤務時間帯）'!$C$6:$K$35,9,FALSE))</f>
        <v/>
      </c>
      <c r="AC182" s="253" t="str">
        <f>IF(AC181="","",VLOOKUP(AC181,'シフト記号表（勤務時間帯）'!$C$6:$K$35,9,FALSE))</f>
        <v/>
      </c>
      <c r="AD182" s="253" t="str">
        <f>IF(AD181="","",VLOOKUP(AD181,'シフト記号表（勤務時間帯）'!$C$6:$K$35,9,FALSE))</f>
        <v/>
      </c>
      <c r="AE182" s="253" t="str">
        <f>IF(AE181="","",VLOOKUP(AE181,'シフト記号表（勤務時間帯）'!$C$6:$K$35,9,FALSE))</f>
        <v/>
      </c>
      <c r="AF182" s="254" t="str">
        <f>IF(AF181="","",VLOOKUP(AF181,'シフト記号表（勤務時間帯）'!$C$6:$K$35,9,FALSE))</f>
        <v/>
      </c>
      <c r="AG182" s="252" t="str">
        <f>IF(AG181="","",VLOOKUP(AG181,'シフト記号表（勤務時間帯）'!$C$6:$K$35,9,FALSE))</f>
        <v/>
      </c>
      <c r="AH182" s="253" t="str">
        <f>IF(AH181="","",VLOOKUP(AH181,'シフト記号表（勤務時間帯）'!$C$6:$K$35,9,FALSE))</f>
        <v/>
      </c>
      <c r="AI182" s="253" t="str">
        <f>IF(AI181="","",VLOOKUP(AI181,'シフト記号表（勤務時間帯）'!$C$6:$K$35,9,FALSE))</f>
        <v/>
      </c>
      <c r="AJ182" s="253" t="str">
        <f>IF(AJ181="","",VLOOKUP(AJ181,'シフト記号表（勤務時間帯）'!$C$6:$K$35,9,FALSE))</f>
        <v/>
      </c>
      <c r="AK182" s="253" t="str">
        <f>IF(AK181="","",VLOOKUP(AK181,'シフト記号表（勤務時間帯）'!$C$6:$K$35,9,FALSE))</f>
        <v/>
      </c>
      <c r="AL182" s="253" t="str">
        <f>IF(AL181="","",VLOOKUP(AL181,'シフト記号表（勤務時間帯）'!$C$6:$K$35,9,FALSE))</f>
        <v/>
      </c>
      <c r="AM182" s="254" t="str">
        <f>IF(AM181="","",VLOOKUP(AM181,'シフト記号表（勤務時間帯）'!$C$6:$K$35,9,FALSE))</f>
        <v/>
      </c>
      <c r="AN182" s="252" t="str">
        <f>IF(AN181="","",VLOOKUP(AN181,'シフト記号表（勤務時間帯）'!$C$6:$K$35,9,FALSE))</f>
        <v/>
      </c>
      <c r="AO182" s="253" t="str">
        <f>IF(AO181="","",VLOOKUP(AO181,'シフト記号表（勤務時間帯）'!$C$6:$K$35,9,FALSE))</f>
        <v/>
      </c>
      <c r="AP182" s="253" t="str">
        <f>IF(AP181="","",VLOOKUP(AP181,'シフト記号表（勤務時間帯）'!$C$6:$K$35,9,FALSE))</f>
        <v/>
      </c>
      <c r="AQ182" s="253" t="str">
        <f>IF(AQ181="","",VLOOKUP(AQ181,'シフト記号表（勤務時間帯）'!$C$6:$K$35,9,FALSE))</f>
        <v/>
      </c>
      <c r="AR182" s="253" t="str">
        <f>IF(AR181="","",VLOOKUP(AR181,'シフト記号表（勤務時間帯）'!$C$6:$K$35,9,FALSE))</f>
        <v/>
      </c>
      <c r="AS182" s="253" t="str">
        <f>IF(AS181="","",VLOOKUP(AS181,'シフト記号表（勤務時間帯）'!$C$6:$K$35,9,FALSE))</f>
        <v/>
      </c>
      <c r="AT182" s="254" t="str">
        <f>IF(AT181="","",VLOOKUP(AT181,'シフト記号表（勤務時間帯）'!$C$6:$K$35,9,FALSE))</f>
        <v/>
      </c>
      <c r="AU182" s="252" t="str">
        <f>IF(AU181="","",VLOOKUP(AU181,'シフト記号表（勤務時間帯）'!$C$6:$K$35,9,FALSE))</f>
        <v/>
      </c>
      <c r="AV182" s="253" t="str">
        <f>IF(AV181="","",VLOOKUP(AV181,'シフト記号表（勤務時間帯）'!$C$6:$K$35,9,FALSE))</f>
        <v/>
      </c>
      <c r="AW182" s="253" t="str">
        <f>IF(AW181="","",VLOOKUP(AW181,'シフト記号表（勤務時間帯）'!$C$6:$K$35,9,FALSE))</f>
        <v/>
      </c>
      <c r="AX182" s="716" t="str">
        <f>IF($BB$3="４週",SUM(S182:AT182),IF($BB$3="暦月",SUM(S182:AW182),""))</f>
        <v/>
      </c>
      <c r="AY182" s="717"/>
      <c r="AZ182" s="718" t="str">
        <f>IF($BB$3="４週",AX182/4,IF($BB$3="暦月",'勤務表（参考様式１_100名まで）'!AX182/('勤務表（参考様式１_100名まで）'!$BB$8/7),""))</f>
        <v/>
      </c>
      <c r="BA182" s="719"/>
      <c r="BB182" s="707"/>
      <c r="BC182" s="708"/>
      <c r="BD182" s="708"/>
      <c r="BE182" s="708"/>
      <c r="BF182" s="709"/>
    </row>
    <row r="183" spans="2:58" ht="20.25" customHeight="1" x14ac:dyDescent="0.15">
      <c r="B183" s="727"/>
      <c r="C183" s="734"/>
      <c r="D183" s="735"/>
      <c r="E183" s="736"/>
      <c r="F183" s="260">
        <f>C181</f>
        <v>0</v>
      </c>
      <c r="G183" s="739"/>
      <c r="H183" s="743"/>
      <c r="I183" s="741"/>
      <c r="J183" s="741"/>
      <c r="K183" s="742"/>
      <c r="L183" s="746"/>
      <c r="M183" s="711"/>
      <c r="N183" s="711"/>
      <c r="O183" s="712"/>
      <c r="P183" s="720" t="s">
        <v>250</v>
      </c>
      <c r="Q183" s="721"/>
      <c r="R183" s="722"/>
      <c r="S183" s="256" t="str">
        <f>IF(S181="","",VLOOKUP(S181,'シフト記号表（勤務時間帯）'!$C$6:$U$35,19,FALSE))</f>
        <v/>
      </c>
      <c r="T183" s="257" t="str">
        <f>IF(T181="","",VLOOKUP(T181,'シフト記号表（勤務時間帯）'!$C$6:$U$35,19,FALSE))</f>
        <v/>
      </c>
      <c r="U183" s="257" t="str">
        <f>IF(U181="","",VLOOKUP(U181,'シフト記号表（勤務時間帯）'!$C$6:$U$35,19,FALSE))</f>
        <v/>
      </c>
      <c r="V183" s="257" t="str">
        <f>IF(V181="","",VLOOKUP(V181,'シフト記号表（勤務時間帯）'!$C$6:$U$35,19,FALSE))</f>
        <v/>
      </c>
      <c r="W183" s="257" t="str">
        <f>IF(W181="","",VLOOKUP(W181,'シフト記号表（勤務時間帯）'!$C$6:$U$35,19,FALSE))</f>
        <v/>
      </c>
      <c r="X183" s="257" t="str">
        <f>IF(X181="","",VLOOKUP(X181,'シフト記号表（勤務時間帯）'!$C$6:$U$35,19,FALSE))</f>
        <v/>
      </c>
      <c r="Y183" s="258" t="str">
        <f>IF(Y181="","",VLOOKUP(Y181,'シフト記号表（勤務時間帯）'!$C$6:$U$35,19,FALSE))</f>
        <v/>
      </c>
      <c r="Z183" s="256" t="str">
        <f>IF(Z181="","",VLOOKUP(Z181,'シフト記号表（勤務時間帯）'!$C$6:$U$35,19,FALSE))</f>
        <v/>
      </c>
      <c r="AA183" s="257" t="str">
        <f>IF(AA181="","",VLOOKUP(AA181,'シフト記号表（勤務時間帯）'!$C$6:$U$35,19,FALSE))</f>
        <v/>
      </c>
      <c r="AB183" s="257" t="str">
        <f>IF(AB181="","",VLOOKUP(AB181,'シフト記号表（勤務時間帯）'!$C$6:$U$35,19,FALSE))</f>
        <v/>
      </c>
      <c r="AC183" s="257" t="str">
        <f>IF(AC181="","",VLOOKUP(AC181,'シフト記号表（勤務時間帯）'!$C$6:$U$35,19,FALSE))</f>
        <v/>
      </c>
      <c r="AD183" s="257" t="str">
        <f>IF(AD181="","",VLOOKUP(AD181,'シフト記号表（勤務時間帯）'!$C$6:$U$35,19,FALSE))</f>
        <v/>
      </c>
      <c r="AE183" s="257" t="str">
        <f>IF(AE181="","",VLOOKUP(AE181,'シフト記号表（勤務時間帯）'!$C$6:$U$35,19,FALSE))</f>
        <v/>
      </c>
      <c r="AF183" s="258" t="str">
        <f>IF(AF181="","",VLOOKUP(AF181,'シフト記号表（勤務時間帯）'!$C$6:$U$35,19,FALSE))</f>
        <v/>
      </c>
      <c r="AG183" s="256" t="str">
        <f>IF(AG181="","",VLOOKUP(AG181,'シフト記号表（勤務時間帯）'!$C$6:$U$35,19,FALSE))</f>
        <v/>
      </c>
      <c r="AH183" s="257" t="str">
        <f>IF(AH181="","",VLOOKUP(AH181,'シフト記号表（勤務時間帯）'!$C$6:$U$35,19,FALSE))</f>
        <v/>
      </c>
      <c r="AI183" s="257" t="str">
        <f>IF(AI181="","",VLOOKUP(AI181,'シフト記号表（勤務時間帯）'!$C$6:$U$35,19,FALSE))</f>
        <v/>
      </c>
      <c r="AJ183" s="257" t="str">
        <f>IF(AJ181="","",VLOOKUP(AJ181,'シフト記号表（勤務時間帯）'!$C$6:$U$35,19,FALSE))</f>
        <v/>
      </c>
      <c r="AK183" s="257" t="str">
        <f>IF(AK181="","",VLOOKUP(AK181,'シフト記号表（勤務時間帯）'!$C$6:$U$35,19,FALSE))</f>
        <v/>
      </c>
      <c r="AL183" s="257" t="str">
        <f>IF(AL181="","",VLOOKUP(AL181,'シフト記号表（勤務時間帯）'!$C$6:$U$35,19,FALSE))</f>
        <v/>
      </c>
      <c r="AM183" s="258" t="str">
        <f>IF(AM181="","",VLOOKUP(AM181,'シフト記号表（勤務時間帯）'!$C$6:$U$35,19,FALSE))</f>
        <v/>
      </c>
      <c r="AN183" s="256" t="str">
        <f>IF(AN181="","",VLOOKUP(AN181,'シフト記号表（勤務時間帯）'!$C$6:$U$35,19,FALSE))</f>
        <v/>
      </c>
      <c r="AO183" s="257" t="str">
        <f>IF(AO181="","",VLOOKUP(AO181,'シフト記号表（勤務時間帯）'!$C$6:$U$35,19,FALSE))</f>
        <v/>
      </c>
      <c r="AP183" s="257" t="str">
        <f>IF(AP181="","",VLOOKUP(AP181,'シフト記号表（勤務時間帯）'!$C$6:$U$35,19,FALSE))</f>
        <v/>
      </c>
      <c r="AQ183" s="257" t="str">
        <f>IF(AQ181="","",VLOOKUP(AQ181,'シフト記号表（勤務時間帯）'!$C$6:$U$35,19,FALSE))</f>
        <v/>
      </c>
      <c r="AR183" s="257" t="str">
        <f>IF(AR181="","",VLOOKUP(AR181,'シフト記号表（勤務時間帯）'!$C$6:$U$35,19,FALSE))</f>
        <v/>
      </c>
      <c r="AS183" s="257" t="str">
        <f>IF(AS181="","",VLOOKUP(AS181,'シフト記号表（勤務時間帯）'!$C$6:$U$35,19,FALSE))</f>
        <v/>
      </c>
      <c r="AT183" s="258" t="str">
        <f>IF(AT181="","",VLOOKUP(AT181,'シフト記号表（勤務時間帯）'!$C$6:$U$35,19,FALSE))</f>
        <v/>
      </c>
      <c r="AU183" s="256" t="str">
        <f>IF(AU181="","",VLOOKUP(AU181,'シフト記号表（勤務時間帯）'!$C$6:$U$35,19,FALSE))</f>
        <v/>
      </c>
      <c r="AV183" s="257" t="str">
        <f>IF(AV181="","",VLOOKUP(AV181,'シフト記号表（勤務時間帯）'!$C$6:$U$35,19,FALSE))</f>
        <v/>
      </c>
      <c r="AW183" s="257" t="str">
        <f>IF(AW181="","",VLOOKUP(AW181,'シフト記号表（勤務時間帯）'!$C$6:$U$35,19,FALSE))</f>
        <v/>
      </c>
      <c r="AX183" s="723" t="str">
        <f>IF($BB$3="４週",SUM(S183:AT183),IF($BB$3="暦月",SUM(S183:AW183),""))</f>
        <v/>
      </c>
      <c r="AY183" s="724"/>
      <c r="AZ183" s="725" t="str">
        <f>IF($BB$3="４週",AX183/4,IF($BB$3="暦月",'勤務表（参考様式１_100名まで）'!AX183/('勤務表（参考様式１_100名まで）'!$BB$8/7),""))</f>
        <v/>
      </c>
      <c r="BA183" s="726"/>
      <c r="BB183" s="710"/>
      <c r="BC183" s="711"/>
      <c r="BD183" s="711"/>
      <c r="BE183" s="711"/>
      <c r="BF183" s="712"/>
    </row>
    <row r="184" spans="2:58" ht="20.25" customHeight="1" x14ac:dyDescent="0.15">
      <c r="B184" s="727">
        <f>B181+1</f>
        <v>55</v>
      </c>
      <c r="C184" s="728"/>
      <c r="D184" s="729"/>
      <c r="E184" s="730"/>
      <c r="F184" s="259"/>
      <c r="G184" s="737"/>
      <c r="H184" s="740"/>
      <c r="I184" s="741"/>
      <c r="J184" s="741"/>
      <c r="K184" s="742"/>
      <c r="L184" s="744"/>
      <c r="M184" s="705"/>
      <c r="N184" s="705"/>
      <c r="O184" s="706"/>
      <c r="P184" s="747" t="s">
        <v>248</v>
      </c>
      <c r="Q184" s="748"/>
      <c r="R184" s="749"/>
      <c r="S184" s="248"/>
      <c r="T184" s="249"/>
      <c r="U184" s="249"/>
      <c r="V184" s="249"/>
      <c r="W184" s="249"/>
      <c r="X184" s="249"/>
      <c r="Y184" s="250"/>
      <c r="Z184" s="248"/>
      <c r="AA184" s="249"/>
      <c r="AB184" s="249"/>
      <c r="AC184" s="249"/>
      <c r="AD184" s="249"/>
      <c r="AE184" s="249"/>
      <c r="AF184" s="250"/>
      <c r="AG184" s="248"/>
      <c r="AH184" s="249"/>
      <c r="AI184" s="249"/>
      <c r="AJ184" s="249"/>
      <c r="AK184" s="249"/>
      <c r="AL184" s="249"/>
      <c r="AM184" s="250"/>
      <c r="AN184" s="248"/>
      <c r="AO184" s="249"/>
      <c r="AP184" s="249"/>
      <c r="AQ184" s="249"/>
      <c r="AR184" s="249"/>
      <c r="AS184" s="249"/>
      <c r="AT184" s="250"/>
      <c r="AU184" s="248"/>
      <c r="AV184" s="249"/>
      <c r="AW184" s="249"/>
      <c r="AX184" s="700"/>
      <c r="AY184" s="701"/>
      <c r="AZ184" s="702"/>
      <c r="BA184" s="703"/>
      <c r="BB184" s="704"/>
      <c r="BC184" s="705"/>
      <c r="BD184" s="705"/>
      <c r="BE184" s="705"/>
      <c r="BF184" s="706"/>
    </row>
    <row r="185" spans="2:58" ht="20.25" customHeight="1" x14ac:dyDescent="0.15">
      <c r="B185" s="727"/>
      <c r="C185" s="731"/>
      <c r="D185" s="732"/>
      <c r="E185" s="733"/>
      <c r="F185" s="251"/>
      <c r="G185" s="738"/>
      <c r="H185" s="743"/>
      <c r="I185" s="741"/>
      <c r="J185" s="741"/>
      <c r="K185" s="742"/>
      <c r="L185" s="745"/>
      <c r="M185" s="708"/>
      <c r="N185" s="708"/>
      <c r="O185" s="709"/>
      <c r="P185" s="713" t="s">
        <v>249</v>
      </c>
      <c r="Q185" s="714"/>
      <c r="R185" s="715"/>
      <c r="S185" s="252" t="str">
        <f>IF(S184="","",VLOOKUP(S184,'シフト記号表（勤務時間帯）'!$C$6:$K$35,9,FALSE))</f>
        <v/>
      </c>
      <c r="T185" s="253" t="str">
        <f>IF(T184="","",VLOOKUP(T184,'シフト記号表（勤務時間帯）'!$C$6:$K$35,9,FALSE))</f>
        <v/>
      </c>
      <c r="U185" s="253" t="str">
        <f>IF(U184="","",VLOOKUP(U184,'シフト記号表（勤務時間帯）'!$C$6:$K$35,9,FALSE))</f>
        <v/>
      </c>
      <c r="V185" s="253" t="str">
        <f>IF(V184="","",VLOOKUP(V184,'シフト記号表（勤務時間帯）'!$C$6:$K$35,9,FALSE))</f>
        <v/>
      </c>
      <c r="W185" s="253" t="str">
        <f>IF(W184="","",VLOOKUP(W184,'シフト記号表（勤務時間帯）'!$C$6:$K$35,9,FALSE))</f>
        <v/>
      </c>
      <c r="X185" s="253" t="str">
        <f>IF(X184="","",VLOOKUP(X184,'シフト記号表（勤務時間帯）'!$C$6:$K$35,9,FALSE))</f>
        <v/>
      </c>
      <c r="Y185" s="254" t="str">
        <f>IF(Y184="","",VLOOKUP(Y184,'シフト記号表（勤務時間帯）'!$C$6:$K$35,9,FALSE))</f>
        <v/>
      </c>
      <c r="Z185" s="252" t="str">
        <f>IF(Z184="","",VLOOKUP(Z184,'シフト記号表（勤務時間帯）'!$C$6:$K$35,9,FALSE))</f>
        <v/>
      </c>
      <c r="AA185" s="253" t="str">
        <f>IF(AA184="","",VLOOKUP(AA184,'シフト記号表（勤務時間帯）'!$C$6:$K$35,9,FALSE))</f>
        <v/>
      </c>
      <c r="AB185" s="253" t="str">
        <f>IF(AB184="","",VLOOKUP(AB184,'シフト記号表（勤務時間帯）'!$C$6:$K$35,9,FALSE))</f>
        <v/>
      </c>
      <c r="AC185" s="253" t="str">
        <f>IF(AC184="","",VLOOKUP(AC184,'シフト記号表（勤務時間帯）'!$C$6:$K$35,9,FALSE))</f>
        <v/>
      </c>
      <c r="AD185" s="253" t="str">
        <f>IF(AD184="","",VLOOKUP(AD184,'シフト記号表（勤務時間帯）'!$C$6:$K$35,9,FALSE))</f>
        <v/>
      </c>
      <c r="AE185" s="253" t="str">
        <f>IF(AE184="","",VLOOKUP(AE184,'シフト記号表（勤務時間帯）'!$C$6:$K$35,9,FALSE))</f>
        <v/>
      </c>
      <c r="AF185" s="254" t="str">
        <f>IF(AF184="","",VLOOKUP(AF184,'シフト記号表（勤務時間帯）'!$C$6:$K$35,9,FALSE))</f>
        <v/>
      </c>
      <c r="AG185" s="252" t="str">
        <f>IF(AG184="","",VLOOKUP(AG184,'シフト記号表（勤務時間帯）'!$C$6:$K$35,9,FALSE))</f>
        <v/>
      </c>
      <c r="AH185" s="253" t="str">
        <f>IF(AH184="","",VLOOKUP(AH184,'シフト記号表（勤務時間帯）'!$C$6:$K$35,9,FALSE))</f>
        <v/>
      </c>
      <c r="AI185" s="253" t="str">
        <f>IF(AI184="","",VLOOKUP(AI184,'シフト記号表（勤務時間帯）'!$C$6:$K$35,9,FALSE))</f>
        <v/>
      </c>
      <c r="AJ185" s="253" t="str">
        <f>IF(AJ184="","",VLOOKUP(AJ184,'シフト記号表（勤務時間帯）'!$C$6:$K$35,9,FALSE))</f>
        <v/>
      </c>
      <c r="AK185" s="253" t="str">
        <f>IF(AK184="","",VLOOKUP(AK184,'シフト記号表（勤務時間帯）'!$C$6:$K$35,9,FALSE))</f>
        <v/>
      </c>
      <c r="AL185" s="253" t="str">
        <f>IF(AL184="","",VLOOKUP(AL184,'シフト記号表（勤務時間帯）'!$C$6:$K$35,9,FALSE))</f>
        <v/>
      </c>
      <c r="AM185" s="254" t="str">
        <f>IF(AM184="","",VLOOKUP(AM184,'シフト記号表（勤務時間帯）'!$C$6:$K$35,9,FALSE))</f>
        <v/>
      </c>
      <c r="AN185" s="252" t="str">
        <f>IF(AN184="","",VLOOKUP(AN184,'シフト記号表（勤務時間帯）'!$C$6:$K$35,9,FALSE))</f>
        <v/>
      </c>
      <c r="AO185" s="253" t="str">
        <f>IF(AO184="","",VLOOKUP(AO184,'シフト記号表（勤務時間帯）'!$C$6:$K$35,9,FALSE))</f>
        <v/>
      </c>
      <c r="AP185" s="253" t="str">
        <f>IF(AP184="","",VLOOKUP(AP184,'シフト記号表（勤務時間帯）'!$C$6:$K$35,9,FALSE))</f>
        <v/>
      </c>
      <c r="AQ185" s="253" t="str">
        <f>IF(AQ184="","",VLOOKUP(AQ184,'シフト記号表（勤務時間帯）'!$C$6:$K$35,9,FALSE))</f>
        <v/>
      </c>
      <c r="AR185" s="253" t="str">
        <f>IF(AR184="","",VLOOKUP(AR184,'シフト記号表（勤務時間帯）'!$C$6:$K$35,9,FALSE))</f>
        <v/>
      </c>
      <c r="AS185" s="253" t="str">
        <f>IF(AS184="","",VLOOKUP(AS184,'シフト記号表（勤務時間帯）'!$C$6:$K$35,9,FALSE))</f>
        <v/>
      </c>
      <c r="AT185" s="254" t="str">
        <f>IF(AT184="","",VLOOKUP(AT184,'シフト記号表（勤務時間帯）'!$C$6:$K$35,9,FALSE))</f>
        <v/>
      </c>
      <c r="AU185" s="252" t="str">
        <f>IF(AU184="","",VLOOKUP(AU184,'シフト記号表（勤務時間帯）'!$C$6:$K$35,9,FALSE))</f>
        <v/>
      </c>
      <c r="AV185" s="253" t="str">
        <f>IF(AV184="","",VLOOKUP(AV184,'シフト記号表（勤務時間帯）'!$C$6:$K$35,9,FALSE))</f>
        <v/>
      </c>
      <c r="AW185" s="253" t="str">
        <f>IF(AW184="","",VLOOKUP(AW184,'シフト記号表（勤務時間帯）'!$C$6:$K$35,9,FALSE))</f>
        <v/>
      </c>
      <c r="AX185" s="716" t="str">
        <f>IF($BB$3="４週",SUM(S185:AT185),IF($BB$3="暦月",SUM(S185:AW185),""))</f>
        <v/>
      </c>
      <c r="AY185" s="717"/>
      <c r="AZ185" s="718" t="str">
        <f>IF($BB$3="４週",AX185/4,IF($BB$3="暦月",'勤務表（参考様式１_100名まで）'!AX185/('勤務表（参考様式１_100名まで）'!$BB$8/7),""))</f>
        <v/>
      </c>
      <c r="BA185" s="719"/>
      <c r="BB185" s="707"/>
      <c r="BC185" s="708"/>
      <c r="BD185" s="708"/>
      <c r="BE185" s="708"/>
      <c r="BF185" s="709"/>
    </row>
    <row r="186" spans="2:58" ht="20.25" customHeight="1" x14ac:dyDescent="0.15">
      <c r="B186" s="727"/>
      <c r="C186" s="734"/>
      <c r="D186" s="735"/>
      <c r="E186" s="736"/>
      <c r="F186" s="260">
        <f>C184</f>
        <v>0</v>
      </c>
      <c r="G186" s="739"/>
      <c r="H186" s="743"/>
      <c r="I186" s="741"/>
      <c r="J186" s="741"/>
      <c r="K186" s="742"/>
      <c r="L186" s="746"/>
      <c r="M186" s="711"/>
      <c r="N186" s="711"/>
      <c r="O186" s="712"/>
      <c r="P186" s="720" t="s">
        <v>250</v>
      </c>
      <c r="Q186" s="721"/>
      <c r="R186" s="722"/>
      <c r="S186" s="256" t="str">
        <f>IF(S184="","",VLOOKUP(S184,'シフト記号表（勤務時間帯）'!$C$6:$U$35,19,FALSE))</f>
        <v/>
      </c>
      <c r="T186" s="257" t="str">
        <f>IF(T184="","",VLOOKUP(T184,'シフト記号表（勤務時間帯）'!$C$6:$U$35,19,FALSE))</f>
        <v/>
      </c>
      <c r="U186" s="257" t="str">
        <f>IF(U184="","",VLOOKUP(U184,'シフト記号表（勤務時間帯）'!$C$6:$U$35,19,FALSE))</f>
        <v/>
      </c>
      <c r="V186" s="257" t="str">
        <f>IF(V184="","",VLOOKUP(V184,'シフト記号表（勤務時間帯）'!$C$6:$U$35,19,FALSE))</f>
        <v/>
      </c>
      <c r="W186" s="257" t="str">
        <f>IF(W184="","",VLOOKUP(W184,'シフト記号表（勤務時間帯）'!$C$6:$U$35,19,FALSE))</f>
        <v/>
      </c>
      <c r="X186" s="257" t="str">
        <f>IF(X184="","",VLOOKUP(X184,'シフト記号表（勤務時間帯）'!$C$6:$U$35,19,FALSE))</f>
        <v/>
      </c>
      <c r="Y186" s="258" t="str">
        <f>IF(Y184="","",VLOOKUP(Y184,'シフト記号表（勤務時間帯）'!$C$6:$U$35,19,FALSE))</f>
        <v/>
      </c>
      <c r="Z186" s="256" t="str">
        <f>IF(Z184="","",VLOOKUP(Z184,'シフト記号表（勤務時間帯）'!$C$6:$U$35,19,FALSE))</f>
        <v/>
      </c>
      <c r="AA186" s="257" t="str">
        <f>IF(AA184="","",VLOOKUP(AA184,'シフト記号表（勤務時間帯）'!$C$6:$U$35,19,FALSE))</f>
        <v/>
      </c>
      <c r="AB186" s="257" t="str">
        <f>IF(AB184="","",VLOOKUP(AB184,'シフト記号表（勤務時間帯）'!$C$6:$U$35,19,FALSE))</f>
        <v/>
      </c>
      <c r="AC186" s="257" t="str">
        <f>IF(AC184="","",VLOOKUP(AC184,'シフト記号表（勤務時間帯）'!$C$6:$U$35,19,FALSE))</f>
        <v/>
      </c>
      <c r="AD186" s="257" t="str">
        <f>IF(AD184="","",VLOOKUP(AD184,'シフト記号表（勤務時間帯）'!$C$6:$U$35,19,FALSE))</f>
        <v/>
      </c>
      <c r="AE186" s="257" t="str">
        <f>IF(AE184="","",VLOOKUP(AE184,'シフト記号表（勤務時間帯）'!$C$6:$U$35,19,FALSE))</f>
        <v/>
      </c>
      <c r="AF186" s="258" t="str">
        <f>IF(AF184="","",VLOOKUP(AF184,'シフト記号表（勤務時間帯）'!$C$6:$U$35,19,FALSE))</f>
        <v/>
      </c>
      <c r="AG186" s="256" t="str">
        <f>IF(AG184="","",VLOOKUP(AG184,'シフト記号表（勤務時間帯）'!$C$6:$U$35,19,FALSE))</f>
        <v/>
      </c>
      <c r="AH186" s="257" t="str">
        <f>IF(AH184="","",VLOOKUP(AH184,'シフト記号表（勤務時間帯）'!$C$6:$U$35,19,FALSE))</f>
        <v/>
      </c>
      <c r="AI186" s="257" t="str">
        <f>IF(AI184="","",VLOOKUP(AI184,'シフト記号表（勤務時間帯）'!$C$6:$U$35,19,FALSE))</f>
        <v/>
      </c>
      <c r="AJ186" s="257" t="str">
        <f>IF(AJ184="","",VLOOKUP(AJ184,'シフト記号表（勤務時間帯）'!$C$6:$U$35,19,FALSE))</f>
        <v/>
      </c>
      <c r="AK186" s="257" t="str">
        <f>IF(AK184="","",VLOOKUP(AK184,'シフト記号表（勤務時間帯）'!$C$6:$U$35,19,FALSE))</f>
        <v/>
      </c>
      <c r="AL186" s="257" t="str">
        <f>IF(AL184="","",VLOOKUP(AL184,'シフト記号表（勤務時間帯）'!$C$6:$U$35,19,FALSE))</f>
        <v/>
      </c>
      <c r="AM186" s="258" t="str">
        <f>IF(AM184="","",VLOOKUP(AM184,'シフト記号表（勤務時間帯）'!$C$6:$U$35,19,FALSE))</f>
        <v/>
      </c>
      <c r="AN186" s="256" t="str">
        <f>IF(AN184="","",VLOOKUP(AN184,'シフト記号表（勤務時間帯）'!$C$6:$U$35,19,FALSE))</f>
        <v/>
      </c>
      <c r="AO186" s="257" t="str">
        <f>IF(AO184="","",VLOOKUP(AO184,'シフト記号表（勤務時間帯）'!$C$6:$U$35,19,FALSE))</f>
        <v/>
      </c>
      <c r="AP186" s="257" t="str">
        <f>IF(AP184="","",VLOOKUP(AP184,'シフト記号表（勤務時間帯）'!$C$6:$U$35,19,FALSE))</f>
        <v/>
      </c>
      <c r="AQ186" s="257" t="str">
        <f>IF(AQ184="","",VLOOKUP(AQ184,'シフト記号表（勤務時間帯）'!$C$6:$U$35,19,FALSE))</f>
        <v/>
      </c>
      <c r="AR186" s="257" t="str">
        <f>IF(AR184="","",VLOOKUP(AR184,'シフト記号表（勤務時間帯）'!$C$6:$U$35,19,FALSE))</f>
        <v/>
      </c>
      <c r="AS186" s="257" t="str">
        <f>IF(AS184="","",VLOOKUP(AS184,'シフト記号表（勤務時間帯）'!$C$6:$U$35,19,FALSE))</f>
        <v/>
      </c>
      <c r="AT186" s="258" t="str">
        <f>IF(AT184="","",VLOOKUP(AT184,'シフト記号表（勤務時間帯）'!$C$6:$U$35,19,FALSE))</f>
        <v/>
      </c>
      <c r="AU186" s="256" t="str">
        <f>IF(AU184="","",VLOOKUP(AU184,'シフト記号表（勤務時間帯）'!$C$6:$U$35,19,FALSE))</f>
        <v/>
      </c>
      <c r="AV186" s="257" t="str">
        <f>IF(AV184="","",VLOOKUP(AV184,'シフト記号表（勤務時間帯）'!$C$6:$U$35,19,FALSE))</f>
        <v/>
      </c>
      <c r="AW186" s="257" t="str">
        <f>IF(AW184="","",VLOOKUP(AW184,'シフト記号表（勤務時間帯）'!$C$6:$U$35,19,FALSE))</f>
        <v/>
      </c>
      <c r="AX186" s="723" t="str">
        <f>IF($BB$3="４週",SUM(S186:AT186),IF($BB$3="暦月",SUM(S186:AW186),""))</f>
        <v/>
      </c>
      <c r="AY186" s="724"/>
      <c r="AZ186" s="725" t="str">
        <f>IF($BB$3="４週",AX186/4,IF($BB$3="暦月",'勤務表（参考様式１_100名まで）'!AX186/('勤務表（参考様式１_100名まで）'!$BB$8/7),""))</f>
        <v/>
      </c>
      <c r="BA186" s="726"/>
      <c r="BB186" s="710"/>
      <c r="BC186" s="711"/>
      <c r="BD186" s="711"/>
      <c r="BE186" s="711"/>
      <c r="BF186" s="712"/>
    </row>
    <row r="187" spans="2:58" ht="20.25" customHeight="1" x14ac:dyDescent="0.15">
      <c r="B187" s="727">
        <f>B184+1</f>
        <v>56</v>
      </c>
      <c r="C187" s="728"/>
      <c r="D187" s="729"/>
      <c r="E187" s="730"/>
      <c r="F187" s="259"/>
      <c r="G187" s="737"/>
      <c r="H187" s="740"/>
      <c r="I187" s="741"/>
      <c r="J187" s="741"/>
      <c r="K187" s="742"/>
      <c r="L187" s="744"/>
      <c r="M187" s="705"/>
      <c r="N187" s="705"/>
      <c r="O187" s="706"/>
      <c r="P187" s="747" t="s">
        <v>248</v>
      </c>
      <c r="Q187" s="748"/>
      <c r="R187" s="749"/>
      <c r="S187" s="248"/>
      <c r="T187" s="249"/>
      <c r="U187" s="249"/>
      <c r="V187" s="249"/>
      <c r="W187" s="249"/>
      <c r="X187" s="249"/>
      <c r="Y187" s="250"/>
      <c r="Z187" s="248"/>
      <c r="AA187" s="249"/>
      <c r="AB187" s="249"/>
      <c r="AC187" s="249"/>
      <c r="AD187" s="249"/>
      <c r="AE187" s="249"/>
      <c r="AF187" s="250"/>
      <c r="AG187" s="248"/>
      <c r="AH187" s="249"/>
      <c r="AI187" s="249"/>
      <c r="AJ187" s="249"/>
      <c r="AK187" s="249"/>
      <c r="AL187" s="249"/>
      <c r="AM187" s="250"/>
      <c r="AN187" s="248"/>
      <c r="AO187" s="249"/>
      <c r="AP187" s="249"/>
      <c r="AQ187" s="249"/>
      <c r="AR187" s="249"/>
      <c r="AS187" s="249"/>
      <c r="AT187" s="250"/>
      <c r="AU187" s="248"/>
      <c r="AV187" s="249"/>
      <c r="AW187" s="249"/>
      <c r="AX187" s="700"/>
      <c r="AY187" s="701"/>
      <c r="AZ187" s="702"/>
      <c r="BA187" s="703"/>
      <c r="BB187" s="704"/>
      <c r="BC187" s="705"/>
      <c r="BD187" s="705"/>
      <c r="BE187" s="705"/>
      <c r="BF187" s="706"/>
    </row>
    <row r="188" spans="2:58" ht="20.25" customHeight="1" x14ac:dyDescent="0.15">
      <c r="B188" s="727"/>
      <c r="C188" s="731"/>
      <c r="D188" s="732"/>
      <c r="E188" s="733"/>
      <c r="F188" s="251"/>
      <c r="G188" s="738"/>
      <c r="H188" s="743"/>
      <c r="I188" s="741"/>
      <c r="J188" s="741"/>
      <c r="K188" s="742"/>
      <c r="L188" s="745"/>
      <c r="M188" s="708"/>
      <c r="N188" s="708"/>
      <c r="O188" s="709"/>
      <c r="P188" s="713" t="s">
        <v>249</v>
      </c>
      <c r="Q188" s="714"/>
      <c r="R188" s="715"/>
      <c r="S188" s="252" t="str">
        <f>IF(S187="","",VLOOKUP(S187,'シフト記号表（勤務時間帯）'!$C$6:$K$35,9,FALSE))</f>
        <v/>
      </c>
      <c r="T188" s="253" t="str">
        <f>IF(T187="","",VLOOKUP(T187,'シフト記号表（勤務時間帯）'!$C$6:$K$35,9,FALSE))</f>
        <v/>
      </c>
      <c r="U188" s="253" t="str">
        <f>IF(U187="","",VLOOKUP(U187,'シフト記号表（勤務時間帯）'!$C$6:$K$35,9,FALSE))</f>
        <v/>
      </c>
      <c r="V188" s="253" t="str">
        <f>IF(V187="","",VLOOKUP(V187,'シフト記号表（勤務時間帯）'!$C$6:$K$35,9,FALSE))</f>
        <v/>
      </c>
      <c r="W188" s="253" t="str">
        <f>IF(W187="","",VLOOKUP(W187,'シフト記号表（勤務時間帯）'!$C$6:$K$35,9,FALSE))</f>
        <v/>
      </c>
      <c r="X188" s="253" t="str">
        <f>IF(X187="","",VLOOKUP(X187,'シフト記号表（勤務時間帯）'!$C$6:$K$35,9,FALSE))</f>
        <v/>
      </c>
      <c r="Y188" s="254" t="str">
        <f>IF(Y187="","",VLOOKUP(Y187,'シフト記号表（勤務時間帯）'!$C$6:$K$35,9,FALSE))</f>
        <v/>
      </c>
      <c r="Z188" s="252" t="str">
        <f>IF(Z187="","",VLOOKUP(Z187,'シフト記号表（勤務時間帯）'!$C$6:$K$35,9,FALSE))</f>
        <v/>
      </c>
      <c r="AA188" s="253" t="str">
        <f>IF(AA187="","",VLOOKUP(AA187,'シフト記号表（勤務時間帯）'!$C$6:$K$35,9,FALSE))</f>
        <v/>
      </c>
      <c r="AB188" s="253" t="str">
        <f>IF(AB187="","",VLOOKUP(AB187,'シフト記号表（勤務時間帯）'!$C$6:$K$35,9,FALSE))</f>
        <v/>
      </c>
      <c r="AC188" s="253" t="str">
        <f>IF(AC187="","",VLOOKUP(AC187,'シフト記号表（勤務時間帯）'!$C$6:$K$35,9,FALSE))</f>
        <v/>
      </c>
      <c r="AD188" s="253" t="str">
        <f>IF(AD187="","",VLOOKUP(AD187,'シフト記号表（勤務時間帯）'!$C$6:$K$35,9,FALSE))</f>
        <v/>
      </c>
      <c r="AE188" s="253" t="str">
        <f>IF(AE187="","",VLOOKUP(AE187,'シフト記号表（勤務時間帯）'!$C$6:$K$35,9,FALSE))</f>
        <v/>
      </c>
      <c r="AF188" s="254" t="str">
        <f>IF(AF187="","",VLOOKUP(AF187,'シフト記号表（勤務時間帯）'!$C$6:$K$35,9,FALSE))</f>
        <v/>
      </c>
      <c r="AG188" s="252" t="str">
        <f>IF(AG187="","",VLOOKUP(AG187,'シフト記号表（勤務時間帯）'!$C$6:$K$35,9,FALSE))</f>
        <v/>
      </c>
      <c r="AH188" s="253" t="str">
        <f>IF(AH187="","",VLOOKUP(AH187,'シフト記号表（勤務時間帯）'!$C$6:$K$35,9,FALSE))</f>
        <v/>
      </c>
      <c r="AI188" s="253" t="str">
        <f>IF(AI187="","",VLOOKUP(AI187,'シフト記号表（勤務時間帯）'!$C$6:$K$35,9,FALSE))</f>
        <v/>
      </c>
      <c r="AJ188" s="253" t="str">
        <f>IF(AJ187="","",VLOOKUP(AJ187,'シフト記号表（勤務時間帯）'!$C$6:$K$35,9,FALSE))</f>
        <v/>
      </c>
      <c r="AK188" s="253" t="str">
        <f>IF(AK187="","",VLOOKUP(AK187,'シフト記号表（勤務時間帯）'!$C$6:$K$35,9,FALSE))</f>
        <v/>
      </c>
      <c r="AL188" s="253" t="str">
        <f>IF(AL187="","",VLOOKUP(AL187,'シフト記号表（勤務時間帯）'!$C$6:$K$35,9,FALSE))</f>
        <v/>
      </c>
      <c r="AM188" s="254" t="str">
        <f>IF(AM187="","",VLOOKUP(AM187,'シフト記号表（勤務時間帯）'!$C$6:$K$35,9,FALSE))</f>
        <v/>
      </c>
      <c r="AN188" s="252" t="str">
        <f>IF(AN187="","",VLOOKUP(AN187,'シフト記号表（勤務時間帯）'!$C$6:$K$35,9,FALSE))</f>
        <v/>
      </c>
      <c r="AO188" s="253" t="str">
        <f>IF(AO187="","",VLOOKUP(AO187,'シフト記号表（勤務時間帯）'!$C$6:$K$35,9,FALSE))</f>
        <v/>
      </c>
      <c r="AP188" s="253" t="str">
        <f>IF(AP187="","",VLOOKUP(AP187,'シフト記号表（勤務時間帯）'!$C$6:$K$35,9,FALSE))</f>
        <v/>
      </c>
      <c r="AQ188" s="253" t="str">
        <f>IF(AQ187="","",VLOOKUP(AQ187,'シフト記号表（勤務時間帯）'!$C$6:$K$35,9,FALSE))</f>
        <v/>
      </c>
      <c r="AR188" s="253" t="str">
        <f>IF(AR187="","",VLOOKUP(AR187,'シフト記号表（勤務時間帯）'!$C$6:$K$35,9,FALSE))</f>
        <v/>
      </c>
      <c r="AS188" s="253" t="str">
        <f>IF(AS187="","",VLOOKUP(AS187,'シフト記号表（勤務時間帯）'!$C$6:$K$35,9,FALSE))</f>
        <v/>
      </c>
      <c r="AT188" s="254" t="str">
        <f>IF(AT187="","",VLOOKUP(AT187,'シフト記号表（勤務時間帯）'!$C$6:$K$35,9,FALSE))</f>
        <v/>
      </c>
      <c r="AU188" s="252" t="str">
        <f>IF(AU187="","",VLOOKUP(AU187,'シフト記号表（勤務時間帯）'!$C$6:$K$35,9,FALSE))</f>
        <v/>
      </c>
      <c r="AV188" s="253" t="str">
        <f>IF(AV187="","",VLOOKUP(AV187,'シフト記号表（勤務時間帯）'!$C$6:$K$35,9,FALSE))</f>
        <v/>
      </c>
      <c r="AW188" s="253" t="str">
        <f>IF(AW187="","",VLOOKUP(AW187,'シフト記号表（勤務時間帯）'!$C$6:$K$35,9,FALSE))</f>
        <v/>
      </c>
      <c r="AX188" s="716" t="str">
        <f>IF($BB$3="４週",SUM(S188:AT188),IF($BB$3="暦月",SUM(S188:AW188),""))</f>
        <v/>
      </c>
      <c r="AY188" s="717"/>
      <c r="AZ188" s="718" t="str">
        <f>IF($BB$3="４週",AX188/4,IF($BB$3="暦月",'勤務表（参考様式１_100名まで）'!AX188/('勤務表（参考様式１_100名まで）'!$BB$8/7),""))</f>
        <v/>
      </c>
      <c r="BA188" s="719"/>
      <c r="BB188" s="707"/>
      <c r="BC188" s="708"/>
      <c r="BD188" s="708"/>
      <c r="BE188" s="708"/>
      <c r="BF188" s="709"/>
    </row>
    <row r="189" spans="2:58" ht="20.25" customHeight="1" x14ac:dyDescent="0.15">
      <c r="B189" s="727"/>
      <c r="C189" s="734"/>
      <c r="D189" s="735"/>
      <c r="E189" s="736"/>
      <c r="F189" s="260">
        <f>C187</f>
        <v>0</v>
      </c>
      <c r="G189" s="739"/>
      <c r="H189" s="743"/>
      <c r="I189" s="741"/>
      <c r="J189" s="741"/>
      <c r="K189" s="742"/>
      <c r="L189" s="746"/>
      <c r="M189" s="711"/>
      <c r="N189" s="711"/>
      <c r="O189" s="712"/>
      <c r="P189" s="720" t="s">
        <v>250</v>
      </c>
      <c r="Q189" s="721"/>
      <c r="R189" s="722"/>
      <c r="S189" s="256" t="str">
        <f>IF(S187="","",VLOOKUP(S187,'シフト記号表（勤務時間帯）'!$C$6:$U$35,19,FALSE))</f>
        <v/>
      </c>
      <c r="T189" s="257" t="str">
        <f>IF(T187="","",VLOOKUP(T187,'シフト記号表（勤務時間帯）'!$C$6:$U$35,19,FALSE))</f>
        <v/>
      </c>
      <c r="U189" s="257" t="str">
        <f>IF(U187="","",VLOOKUP(U187,'シフト記号表（勤務時間帯）'!$C$6:$U$35,19,FALSE))</f>
        <v/>
      </c>
      <c r="V189" s="257" t="str">
        <f>IF(V187="","",VLOOKUP(V187,'シフト記号表（勤務時間帯）'!$C$6:$U$35,19,FALSE))</f>
        <v/>
      </c>
      <c r="W189" s="257" t="str">
        <f>IF(W187="","",VLOOKUP(W187,'シフト記号表（勤務時間帯）'!$C$6:$U$35,19,FALSE))</f>
        <v/>
      </c>
      <c r="X189" s="257" t="str">
        <f>IF(X187="","",VLOOKUP(X187,'シフト記号表（勤務時間帯）'!$C$6:$U$35,19,FALSE))</f>
        <v/>
      </c>
      <c r="Y189" s="258" t="str">
        <f>IF(Y187="","",VLOOKUP(Y187,'シフト記号表（勤務時間帯）'!$C$6:$U$35,19,FALSE))</f>
        <v/>
      </c>
      <c r="Z189" s="256" t="str">
        <f>IF(Z187="","",VLOOKUP(Z187,'シフト記号表（勤務時間帯）'!$C$6:$U$35,19,FALSE))</f>
        <v/>
      </c>
      <c r="AA189" s="257" t="str">
        <f>IF(AA187="","",VLOOKUP(AA187,'シフト記号表（勤務時間帯）'!$C$6:$U$35,19,FALSE))</f>
        <v/>
      </c>
      <c r="AB189" s="257" t="str">
        <f>IF(AB187="","",VLOOKUP(AB187,'シフト記号表（勤務時間帯）'!$C$6:$U$35,19,FALSE))</f>
        <v/>
      </c>
      <c r="AC189" s="257" t="str">
        <f>IF(AC187="","",VLOOKUP(AC187,'シフト記号表（勤務時間帯）'!$C$6:$U$35,19,FALSE))</f>
        <v/>
      </c>
      <c r="AD189" s="257" t="str">
        <f>IF(AD187="","",VLOOKUP(AD187,'シフト記号表（勤務時間帯）'!$C$6:$U$35,19,FALSE))</f>
        <v/>
      </c>
      <c r="AE189" s="257" t="str">
        <f>IF(AE187="","",VLOOKUP(AE187,'シフト記号表（勤務時間帯）'!$C$6:$U$35,19,FALSE))</f>
        <v/>
      </c>
      <c r="AF189" s="258" t="str">
        <f>IF(AF187="","",VLOOKUP(AF187,'シフト記号表（勤務時間帯）'!$C$6:$U$35,19,FALSE))</f>
        <v/>
      </c>
      <c r="AG189" s="256" t="str">
        <f>IF(AG187="","",VLOOKUP(AG187,'シフト記号表（勤務時間帯）'!$C$6:$U$35,19,FALSE))</f>
        <v/>
      </c>
      <c r="AH189" s="257" t="str">
        <f>IF(AH187="","",VLOOKUP(AH187,'シフト記号表（勤務時間帯）'!$C$6:$U$35,19,FALSE))</f>
        <v/>
      </c>
      <c r="AI189" s="257" t="str">
        <f>IF(AI187="","",VLOOKUP(AI187,'シフト記号表（勤務時間帯）'!$C$6:$U$35,19,FALSE))</f>
        <v/>
      </c>
      <c r="AJ189" s="257" t="str">
        <f>IF(AJ187="","",VLOOKUP(AJ187,'シフト記号表（勤務時間帯）'!$C$6:$U$35,19,FALSE))</f>
        <v/>
      </c>
      <c r="AK189" s="257" t="str">
        <f>IF(AK187="","",VLOOKUP(AK187,'シフト記号表（勤務時間帯）'!$C$6:$U$35,19,FALSE))</f>
        <v/>
      </c>
      <c r="AL189" s="257" t="str">
        <f>IF(AL187="","",VLOOKUP(AL187,'シフト記号表（勤務時間帯）'!$C$6:$U$35,19,FALSE))</f>
        <v/>
      </c>
      <c r="AM189" s="258" t="str">
        <f>IF(AM187="","",VLOOKUP(AM187,'シフト記号表（勤務時間帯）'!$C$6:$U$35,19,FALSE))</f>
        <v/>
      </c>
      <c r="AN189" s="256" t="str">
        <f>IF(AN187="","",VLOOKUP(AN187,'シフト記号表（勤務時間帯）'!$C$6:$U$35,19,FALSE))</f>
        <v/>
      </c>
      <c r="AO189" s="257" t="str">
        <f>IF(AO187="","",VLOOKUP(AO187,'シフト記号表（勤務時間帯）'!$C$6:$U$35,19,FALSE))</f>
        <v/>
      </c>
      <c r="AP189" s="257" t="str">
        <f>IF(AP187="","",VLOOKUP(AP187,'シフト記号表（勤務時間帯）'!$C$6:$U$35,19,FALSE))</f>
        <v/>
      </c>
      <c r="AQ189" s="257" t="str">
        <f>IF(AQ187="","",VLOOKUP(AQ187,'シフト記号表（勤務時間帯）'!$C$6:$U$35,19,FALSE))</f>
        <v/>
      </c>
      <c r="AR189" s="257" t="str">
        <f>IF(AR187="","",VLOOKUP(AR187,'シフト記号表（勤務時間帯）'!$C$6:$U$35,19,FALSE))</f>
        <v/>
      </c>
      <c r="AS189" s="257" t="str">
        <f>IF(AS187="","",VLOOKUP(AS187,'シフト記号表（勤務時間帯）'!$C$6:$U$35,19,FALSE))</f>
        <v/>
      </c>
      <c r="AT189" s="258" t="str">
        <f>IF(AT187="","",VLOOKUP(AT187,'シフト記号表（勤務時間帯）'!$C$6:$U$35,19,FALSE))</f>
        <v/>
      </c>
      <c r="AU189" s="256" t="str">
        <f>IF(AU187="","",VLOOKUP(AU187,'シフト記号表（勤務時間帯）'!$C$6:$U$35,19,FALSE))</f>
        <v/>
      </c>
      <c r="AV189" s="257" t="str">
        <f>IF(AV187="","",VLOOKUP(AV187,'シフト記号表（勤務時間帯）'!$C$6:$U$35,19,FALSE))</f>
        <v/>
      </c>
      <c r="AW189" s="257" t="str">
        <f>IF(AW187="","",VLOOKUP(AW187,'シフト記号表（勤務時間帯）'!$C$6:$U$35,19,FALSE))</f>
        <v/>
      </c>
      <c r="AX189" s="723" t="str">
        <f>IF($BB$3="４週",SUM(S189:AT189),IF($BB$3="暦月",SUM(S189:AW189),""))</f>
        <v/>
      </c>
      <c r="AY189" s="724"/>
      <c r="AZ189" s="725" t="str">
        <f>IF($BB$3="４週",AX189/4,IF($BB$3="暦月",'勤務表（参考様式１_100名まで）'!AX189/('勤務表（参考様式１_100名まで）'!$BB$8/7),""))</f>
        <v/>
      </c>
      <c r="BA189" s="726"/>
      <c r="BB189" s="710"/>
      <c r="BC189" s="711"/>
      <c r="BD189" s="711"/>
      <c r="BE189" s="711"/>
      <c r="BF189" s="712"/>
    </row>
    <row r="190" spans="2:58" ht="20.25" customHeight="1" x14ac:dyDescent="0.15">
      <c r="B190" s="727">
        <f>B187+1</f>
        <v>57</v>
      </c>
      <c r="C190" s="728"/>
      <c r="D190" s="729"/>
      <c r="E190" s="730"/>
      <c r="F190" s="259"/>
      <c r="G190" s="737"/>
      <c r="H190" s="740"/>
      <c r="I190" s="741"/>
      <c r="J190" s="741"/>
      <c r="K190" s="742"/>
      <c r="L190" s="744"/>
      <c r="M190" s="705"/>
      <c r="N190" s="705"/>
      <c r="O190" s="706"/>
      <c r="P190" s="747" t="s">
        <v>248</v>
      </c>
      <c r="Q190" s="748"/>
      <c r="R190" s="749"/>
      <c r="S190" s="248"/>
      <c r="T190" s="249"/>
      <c r="U190" s="249"/>
      <c r="V190" s="249"/>
      <c r="W190" s="249"/>
      <c r="X190" s="249"/>
      <c r="Y190" s="250"/>
      <c r="Z190" s="248"/>
      <c r="AA190" s="249"/>
      <c r="AB190" s="249"/>
      <c r="AC190" s="249"/>
      <c r="AD190" s="249"/>
      <c r="AE190" s="249"/>
      <c r="AF190" s="250"/>
      <c r="AG190" s="248"/>
      <c r="AH190" s="249"/>
      <c r="AI190" s="249"/>
      <c r="AJ190" s="249"/>
      <c r="AK190" s="249"/>
      <c r="AL190" s="249"/>
      <c r="AM190" s="250"/>
      <c r="AN190" s="248"/>
      <c r="AO190" s="249"/>
      <c r="AP190" s="249"/>
      <c r="AQ190" s="249"/>
      <c r="AR190" s="249"/>
      <c r="AS190" s="249"/>
      <c r="AT190" s="250"/>
      <c r="AU190" s="248"/>
      <c r="AV190" s="249"/>
      <c r="AW190" s="249"/>
      <c r="AX190" s="700"/>
      <c r="AY190" s="701"/>
      <c r="AZ190" s="702"/>
      <c r="BA190" s="703"/>
      <c r="BB190" s="704"/>
      <c r="BC190" s="705"/>
      <c r="BD190" s="705"/>
      <c r="BE190" s="705"/>
      <c r="BF190" s="706"/>
    </row>
    <row r="191" spans="2:58" ht="20.25" customHeight="1" x14ac:dyDescent="0.15">
      <c r="B191" s="727"/>
      <c r="C191" s="731"/>
      <c r="D191" s="732"/>
      <c r="E191" s="733"/>
      <c r="F191" s="251"/>
      <c r="G191" s="738"/>
      <c r="H191" s="743"/>
      <c r="I191" s="741"/>
      <c r="J191" s="741"/>
      <c r="K191" s="742"/>
      <c r="L191" s="745"/>
      <c r="M191" s="708"/>
      <c r="N191" s="708"/>
      <c r="O191" s="709"/>
      <c r="P191" s="713" t="s">
        <v>249</v>
      </c>
      <c r="Q191" s="714"/>
      <c r="R191" s="715"/>
      <c r="S191" s="252" t="str">
        <f>IF(S190="","",VLOOKUP(S190,'シフト記号表（勤務時間帯）'!$C$6:$K$35,9,FALSE))</f>
        <v/>
      </c>
      <c r="T191" s="253" t="str">
        <f>IF(T190="","",VLOOKUP(T190,'シフト記号表（勤務時間帯）'!$C$6:$K$35,9,FALSE))</f>
        <v/>
      </c>
      <c r="U191" s="253" t="str">
        <f>IF(U190="","",VLOOKUP(U190,'シフト記号表（勤務時間帯）'!$C$6:$K$35,9,FALSE))</f>
        <v/>
      </c>
      <c r="V191" s="253" t="str">
        <f>IF(V190="","",VLOOKUP(V190,'シフト記号表（勤務時間帯）'!$C$6:$K$35,9,FALSE))</f>
        <v/>
      </c>
      <c r="W191" s="253" t="str">
        <f>IF(W190="","",VLOOKUP(W190,'シフト記号表（勤務時間帯）'!$C$6:$K$35,9,FALSE))</f>
        <v/>
      </c>
      <c r="X191" s="253" t="str">
        <f>IF(X190="","",VLOOKUP(X190,'シフト記号表（勤務時間帯）'!$C$6:$K$35,9,FALSE))</f>
        <v/>
      </c>
      <c r="Y191" s="254" t="str">
        <f>IF(Y190="","",VLOOKUP(Y190,'シフト記号表（勤務時間帯）'!$C$6:$K$35,9,FALSE))</f>
        <v/>
      </c>
      <c r="Z191" s="252" t="str">
        <f>IF(Z190="","",VLOOKUP(Z190,'シフト記号表（勤務時間帯）'!$C$6:$K$35,9,FALSE))</f>
        <v/>
      </c>
      <c r="AA191" s="253" t="str">
        <f>IF(AA190="","",VLOOKUP(AA190,'シフト記号表（勤務時間帯）'!$C$6:$K$35,9,FALSE))</f>
        <v/>
      </c>
      <c r="AB191" s="253" t="str">
        <f>IF(AB190="","",VLOOKUP(AB190,'シフト記号表（勤務時間帯）'!$C$6:$K$35,9,FALSE))</f>
        <v/>
      </c>
      <c r="AC191" s="253" t="str">
        <f>IF(AC190="","",VLOOKUP(AC190,'シフト記号表（勤務時間帯）'!$C$6:$K$35,9,FALSE))</f>
        <v/>
      </c>
      <c r="AD191" s="253" t="str">
        <f>IF(AD190="","",VLOOKUP(AD190,'シフト記号表（勤務時間帯）'!$C$6:$K$35,9,FALSE))</f>
        <v/>
      </c>
      <c r="AE191" s="253" t="str">
        <f>IF(AE190="","",VLOOKUP(AE190,'シフト記号表（勤務時間帯）'!$C$6:$K$35,9,FALSE))</f>
        <v/>
      </c>
      <c r="AF191" s="254" t="str">
        <f>IF(AF190="","",VLOOKUP(AF190,'シフト記号表（勤務時間帯）'!$C$6:$K$35,9,FALSE))</f>
        <v/>
      </c>
      <c r="AG191" s="252" t="str">
        <f>IF(AG190="","",VLOOKUP(AG190,'シフト記号表（勤務時間帯）'!$C$6:$K$35,9,FALSE))</f>
        <v/>
      </c>
      <c r="AH191" s="253" t="str">
        <f>IF(AH190="","",VLOOKUP(AH190,'シフト記号表（勤務時間帯）'!$C$6:$K$35,9,FALSE))</f>
        <v/>
      </c>
      <c r="AI191" s="253" t="str">
        <f>IF(AI190="","",VLOOKUP(AI190,'シフト記号表（勤務時間帯）'!$C$6:$K$35,9,FALSE))</f>
        <v/>
      </c>
      <c r="AJ191" s="253" t="str">
        <f>IF(AJ190="","",VLOOKUP(AJ190,'シフト記号表（勤務時間帯）'!$C$6:$K$35,9,FALSE))</f>
        <v/>
      </c>
      <c r="AK191" s="253" t="str">
        <f>IF(AK190="","",VLOOKUP(AK190,'シフト記号表（勤務時間帯）'!$C$6:$K$35,9,FALSE))</f>
        <v/>
      </c>
      <c r="AL191" s="253" t="str">
        <f>IF(AL190="","",VLOOKUP(AL190,'シフト記号表（勤務時間帯）'!$C$6:$K$35,9,FALSE))</f>
        <v/>
      </c>
      <c r="AM191" s="254" t="str">
        <f>IF(AM190="","",VLOOKUP(AM190,'シフト記号表（勤務時間帯）'!$C$6:$K$35,9,FALSE))</f>
        <v/>
      </c>
      <c r="AN191" s="252" t="str">
        <f>IF(AN190="","",VLOOKUP(AN190,'シフト記号表（勤務時間帯）'!$C$6:$K$35,9,FALSE))</f>
        <v/>
      </c>
      <c r="AO191" s="253" t="str">
        <f>IF(AO190="","",VLOOKUP(AO190,'シフト記号表（勤務時間帯）'!$C$6:$K$35,9,FALSE))</f>
        <v/>
      </c>
      <c r="AP191" s="253" t="str">
        <f>IF(AP190="","",VLOOKUP(AP190,'シフト記号表（勤務時間帯）'!$C$6:$K$35,9,FALSE))</f>
        <v/>
      </c>
      <c r="AQ191" s="253" t="str">
        <f>IF(AQ190="","",VLOOKUP(AQ190,'シフト記号表（勤務時間帯）'!$C$6:$K$35,9,FALSE))</f>
        <v/>
      </c>
      <c r="AR191" s="253" t="str">
        <f>IF(AR190="","",VLOOKUP(AR190,'シフト記号表（勤務時間帯）'!$C$6:$K$35,9,FALSE))</f>
        <v/>
      </c>
      <c r="AS191" s="253" t="str">
        <f>IF(AS190="","",VLOOKUP(AS190,'シフト記号表（勤務時間帯）'!$C$6:$K$35,9,FALSE))</f>
        <v/>
      </c>
      <c r="AT191" s="254" t="str">
        <f>IF(AT190="","",VLOOKUP(AT190,'シフト記号表（勤務時間帯）'!$C$6:$K$35,9,FALSE))</f>
        <v/>
      </c>
      <c r="AU191" s="252" t="str">
        <f>IF(AU190="","",VLOOKUP(AU190,'シフト記号表（勤務時間帯）'!$C$6:$K$35,9,FALSE))</f>
        <v/>
      </c>
      <c r="AV191" s="253" t="str">
        <f>IF(AV190="","",VLOOKUP(AV190,'シフト記号表（勤務時間帯）'!$C$6:$K$35,9,FALSE))</f>
        <v/>
      </c>
      <c r="AW191" s="253" t="str">
        <f>IF(AW190="","",VLOOKUP(AW190,'シフト記号表（勤務時間帯）'!$C$6:$K$35,9,FALSE))</f>
        <v/>
      </c>
      <c r="AX191" s="716" t="str">
        <f>IF($BB$3="４週",SUM(S191:AT191),IF($BB$3="暦月",SUM(S191:AW191),""))</f>
        <v/>
      </c>
      <c r="AY191" s="717"/>
      <c r="AZ191" s="718" t="str">
        <f>IF($BB$3="４週",AX191/4,IF($BB$3="暦月",'勤務表（参考様式１_100名まで）'!AX191/('勤務表（参考様式１_100名まで）'!$BB$8/7),""))</f>
        <v/>
      </c>
      <c r="BA191" s="719"/>
      <c r="BB191" s="707"/>
      <c r="BC191" s="708"/>
      <c r="BD191" s="708"/>
      <c r="BE191" s="708"/>
      <c r="BF191" s="709"/>
    </row>
    <row r="192" spans="2:58" ht="20.25" customHeight="1" x14ac:dyDescent="0.15">
      <c r="B192" s="727"/>
      <c r="C192" s="734"/>
      <c r="D192" s="735"/>
      <c r="E192" s="736"/>
      <c r="F192" s="260">
        <f>C190</f>
        <v>0</v>
      </c>
      <c r="G192" s="739"/>
      <c r="H192" s="743"/>
      <c r="I192" s="741"/>
      <c r="J192" s="741"/>
      <c r="K192" s="742"/>
      <c r="L192" s="746"/>
      <c r="M192" s="711"/>
      <c r="N192" s="711"/>
      <c r="O192" s="712"/>
      <c r="P192" s="720" t="s">
        <v>250</v>
      </c>
      <c r="Q192" s="721"/>
      <c r="R192" s="722"/>
      <c r="S192" s="256" t="str">
        <f>IF(S190="","",VLOOKUP(S190,'シフト記号表（勤務時間帯）'!$C$6:$U$35,19,FALSE))</f>
        <v/>
      </c>
      <c r="T192" s="257" t="str">
        <f>IF(T190="","",VLOOKUP(T190,'シフト記号表（勤務時間帯）'!$C$6:$U$35,19,FALSE))</f>
        <v/>
      </c>
      <c r="U192" s="257" t="str">
        <f>IF(U190="","",VLOOKUP(U190,'シフト記号表（勤務時間帯）'!$C$6:$U$35,19,FALSE))</f>
        <v/>
      </c>
      <c r="V192" s="257" t="str">
        <f>IF(V190="","",VLOOKUP(V190,'シフト記号表（勤務時間帯）'!$C$6:$U$35,19,FALSE))</f>
        <v/>
      </c>
      <c r="W192" s="257" t="str">
        <f>IF(W190="","",VLOOKUP(W190,'シフト記号表（勤務時間帯）'!$C$6:$U$35,19,FALSE))</f>
        <v/>
      </c>
      <c r="X192" s="257" t="str">
        <f>IF(X190="","",VLOOKUP(X190,'シフト記号表（勤務時間帯）'!$C$6:$U$35,19,FALSE))</f>
        <v/>
      </c>
      <c r="Y192" s="258" t="str">
        <f>IF(Y190="","",VLOOKUP(Y190,'シフト記号表（勤務時間帯）'!$C$6:$U$35,19,FALSE))</f>
        <v/>
      </c>
      <c r="Z192" s="256" t="str">
        <f>IF(Z190="","",VLOOKUP(Z190,'シフト記号表（勤務時間帯）'!$C$6:$U$35,19,FALSE))</f>
        <v/>
      </c>
      <c r="AA192" s="257" t="str">
        <f>IF(AA190="","",VLOOKUP(AA190,'シフト記号表（勤務時間帯）'!$C$6:$U$35,19,FALSE))</f>
        <v/>
      </c>
      <c r="AB192" s="257" t="str">
        <f>IF(AB190="","",VLOOKUP(AB190,'シフト記号表（勤務時間帯）'!$C$6:$U$35,19,FALSE))</f>
        <v/>
      </c>
      <c r="AC192" s="257" t="str">
        <f>IF(AC190="","",VLOOKUP(AC190,'シフト記号表（勤務時間帯）'!$C$6:$U$35,19,FALSE))</f>
        <v/>
      </c>
      <c r="AD192" s="257" t="str">
        <f>IF(AD190="","",VLOOKUP(AD190,'シフト記号表（勤務時間帯）'!$C$6:$U$35,19,FALSE))</f>
        <v/>
      </c>
      <c r="AE192" s="257" t="str">
        <f>IF(AE190="","",VLOOKUP(AE190,'シフト記号表（勤務時間帯）'!$C$6:$U$35,19,FALSE))</f>
        <v/>
      </c>
      <c r="AF192" s="258" t="str">
        <f>IF(AF190="","",VLOOKUP(AF190,'シフト記号表（勤務時間帯）'!$C$6:$U$35,19,FALSE))</f>
        <v/>
      </c>
      <c r="AG192" s="256" t="str">
        <f>IF(AG190="","",VLOOKUP(AG190,'シフト記号表（勤務時間帯）'!$C$6:$U$35,19,FALSE))</f>
        <v/>
      </c>
      <c r="AH192" s="257" t="str">
        <f>IF(AH190="","",VLOOKUP(AH190,'シフト記号表（勤務時間帯）'!$C$6:$U$35,19,FALSE))</f>
        <v/>
      </c>
      <c r="AI192" s="257" t="str">
        <f>IF(AI190="","",VLOOKUP(AI190,'シフト記号表（勤務時間帯）'!$C$6:$U$35,19,FALSE))</f>
        <v/>
      </c>
      <c r="AJ192" s="257" t="str">
        <f>IF(AJ190="","",VLOOKUP(AJ190,'シフト記号表（勤務時間帯）'!$C$6:$U$35,19,FALSE))</f>
        <v/>
      </c>
      <c r="AK192" s="257" t="str">
        <f>IF(AK190="","",VLOOKUP(AK190,'シフト記号表（勤務時間帯）'!$C$6:$U$35,19,FALSE))</f>
        <v/>
      </c>
      <c r="AL192" s="257" t="str">
        <f>IF(AL190="","",VLOOKUP(AL190,'シフト記号表（勤務時間帯）'!$C$6:$U$35,19,FALSE))</f>
        <v/>
      </c>
      <c r="AM192" s="258" t="str">
        <f>IF(AM190="","",VLOOKUP(AM190,'シフト記号表（勤務時間帯）'!$C$6:$U$35,19,FALSE))</f>
        <v/>
      </c>
      <c r="AN192" s="256" t="str">
        <f>IF(AN190="","",VLOOKUP(AN190,'シフト記号表（勤務時間帯）'!$C$6:$U$35,19,FALSE))</f>
        <v/>
      </c>
      <c r="AO192" s="257" t="str">
        <f>IF(AO190="","",VLOOKUP(AO190,'シフト記号表（勤務時間帯）'!$C$6:$U$35,19,FALSE))</f>
        <v/>
      </c>
      <c r="AP192" s="257" t="str">
        <f>IF(AP190="","",VLOOKUP(AP190,'シフト記号表（勤務時間帯）'!$C$6:$U$35,19,FALSE))</f>
        <v/>
      </c>
      <c r="AQ192" s="257" t="str">
        <f>IF(AQ190="","",VLOOKUP(AQ190,'シフト記号表（勤務時間帯）'!$C$6:$U$35,19,FALSE))</f>
        <v/>
      </c>
      <c r="AR192" s="257" t="str">
        <f>IF(AR190="","",VLOOKUP(AR190,'シフト記号表（勤務時間帯）'!$C$6:$U$35,19,FALSE))</f>
        <v/>
      </c>
      <c r="AS192" s="257" t="str">
        <f>IF(AS190="","",VLOOKUP(AS190,'シフト記号表（勤務時間帯）'!$C$6:$U$35,19,FALSE))</f>
        <v/>
      </c>
      <c r="AT192" s="258" t="str">
        <f>IF(AT190="","",VLOOKUP(AT190,'シフト記号表（勤務時間帯）'!$C$6:$U$35,19,FALSE))</f>
        <v/>
      </c>
      <c r="AU192" s="256" t="str">
        <f>IF(AU190="","",VLOOKUP(AU190,'シフト記号表（勤務時間帯）'!$C$6:$U$35,19,FALSE))</f>
        <v/>
      </c>
      <c r="AV192" s="257" t="str">
        <f>IF(AV190="","",VLOOKUP(AV190,'シフト記号表（勤務時間帯）'!$C$6:$U$35,19,FALSE))</f>
        <v/>
      </c>
      <c r="AW192" s="257" t="str">
        <f>IF(AW190="","",VLOOKUP(AW190,'シフト記号表（勤務時間帯）'!$C$6:$U$35,19,FALSE))</f>
        <v/>
      </c>
      <c r="AX192" s="723" t="str">
        <f>IF($BB$3="４週",SUM(S192:AT192),IF($BB$3="暦月",SUM(S192:AW192),""))</f>
        <v/>
      </c>
      <c r="AY192" s="724"/>
      <c r="AZ192" s="725" t="str">
        <f>IF($BB$3="４週",AX192/4,IF($BB$3="暦月",'勤務表（参考様式１_100名まで）'!AX192/('勤務表（参考様式１_100名まで）'!$BB$8/7),""))</f>
        <v/>
      </c>
      <c r="BA192" s="726"/>
      <c r="BB192" s="710"/>
      <c r="BC192" s="711"/>
      <c r="BD192" s="711"/>
      <c r="BE192" s="711"/>
      <c r="BF192" s="712"/>
    </row>
    <row r="193" spans="2:58" ht="20.25" customHeight="1" x14ac:dyDescent="0.15">
      <c r="B193" s="727">
        <f>B190+1</f>
        <v>58</v>
      </c>
      <c r="C193" s="728"/>
      <c r="D193" s="729"/>
      <c r="E193" s="730"/>
      <c r="F193" s="259"/>
      <c r="G193" s="737"/>
      <c r="H193" s="740"/>
      <c r="I193" s="741"/>
      <c r="J193" s="741"/>
      <c r="K193" s="742"/>
      <c r="L193" s="744"/>
      <c r="M193" s="705"/>
      <c r="N193" s="705"/>
      <c r="O193" s="706"/>
      <c r="P193" s="747" t="s">
        <v>248</v>
      </c>
      <c r="Q193" s="748"/>
      <c r="R193" s="749"/>
      <c r="S193" s="248"/>
      <c r="T193" s="249"/>
      <c r="U193" s="249"/>
      <c r="V193" s="249"/>
      <c r="W193" s="249"/>
      <c r="X193" s="249"/>
      <c r="Y193" s="250"/>
      <c r="Z193" s="248"/>
      <c r="AA193" s="249"/>
      <c r="AB193" s="249"/>
      <c r="AC193" s="249"/>
      <c r="AD193" s="249"/>
      <c r="AE193" s="249"/>
      <c r="AF193" s="250"/>
      <c r="AG193" s="248"/>
      <c r="AH193" s="249"/>
      <c r="AI193" s="249"/>
      <c r="AJ193" s="249"/>
      <c r="AK193" s="249"/>
      <c r="AL193" s="249"/>
      <c r="AM193" s="250"/>
      <c r="AN193" s="248"/>
      <c r="AO193" s="249"/>
      <c r="AP193" s="249"/>
      <c r="AQ193" s="249"/>
      <c r="AR193" s="249"/>
      <c r="AS193" s="249"/>
      <c r="AT193" s="250"/>
      <c r="AU193" s="248"/>
      <c r="AV193" s="249"/>
      <c r="AW193" s="249"/>
      <c r="AX193" s="700"/>
      <c r="AY193" s="701"/>
      <c r="AZ193" s="702"/>
      <c r="BA193" s="703"/>
      <c r="BB193" s="704"/>
      <c r="BC193" s="705"/>
      <c r="BD193" s="705"/>
      <c r="BE193" s="705"/>
      <c r="BF193" s="706"/>
    </row>
    <row r="194" spans="2:58" ht="20.25" customHeight="1" x14ac:dyDescent="0.15">
      <c r="B194" s="727"/>
      <c r="C194" s="731"/>
      <c r="D194" s="732"/>
      <c r="E194" s="733"/>
      <c r="F194" s="251"/>
      <c r="G194" s="738"/>
      <c r="H194" s="743"/>
      <c r="I194" s="741"/>
      <c r="J194" s="741"/>
      <c r="K194" s="742"/>
      <c r="L194" s="745"/>
      <c r="M194" s="708"/>
      <c r="N194" s="708"/>
      <c r="O194" s="709"/>
      <c r="P194" s="713" t="s">
        <v>249</v>
      </c>
      <c r="Q194" s="714"/>
      <c r="R194" s="715"/>
      <c r="S194" s="252" t="str">
        <f>IF(S193="","",VLOOKUP(S193,'シフト記号表（勤務時間帯）'!$C$6:$K$35,9,FALSE))</f>
        <v/>
      </c>
      <c r="T194" s="253" t="str">
        <f>IF(T193="","",VLOOKUP(T193,'シフト記号表（勤務時間帯）'!$C$6:$K$35,9,FALSE))</f>
        <v/>
      </c>
      <c r="U194" s="253" t="str">
        <f>IF(U193="","",VLOOKUP(U193,'シフト記号表（勤務時間帯）'!$C$6:$K$35,9,FALSE))</f>
        <v/>
      </c>
      <c r="V194" s="253" t="str">
        <f>IF(V193="","",VLOOKUP(V193,'シフト記号表（勤務時間帯）'!$C$6:$K$35,9,FALSE))</f>
        <v/>
      </c>
      <c r="W194" s="253" t="str">
        <f>IF(W193="","",VLOOKUP(W193,'シフト記号表（勤務時間帯）'!$C$6:$K$35,9,FALSE))</f>
        <v/>
      </c>
      <c r="X194" s="253" t="str">
        <f>IF(X193="","",VLOOKUP(X193,'シフト記号表（勤務時間帯）'!$C$6:$K$35,9,FALSE))</f>
        <v/>
      </c>
      <c r="Y194" s="254" t="str">
        <f>IF(Y193="","",VLOOKUP(Y193,'シフト記号表（勤務時間帯）'!$C$6:$K$35,9,FALSE))</f>
        <v/>
      </c>
      <c r="Z194" s="252" t="str">
        <f>IF(Z193="","",VLOOKUP(Z193,'シフト記号表（勤務時間帯）'!$C$6:$K$35,9,FALSE))</f>
        <v/>
      </c>
      <c r="AA194" s="253" t="str">
        <f>IF(AA193="","",VLOOKUP(AA193,'シフト記号表（勤務時間帯）'!$C$6:$K$35,9,FALSE))</f>
        <v/>
      </c>
      <c r="AB194" s="253" t="str">
        <f>IF(AB193="","",VLOOKUP(AB193,'シフト記号表（勤務時間帯）'!$C$6:$K$35,9,FALSE))</f>
        <v/>
      </c>
      <c r="AC194" s="253" t="str">
        <f>IF(AC193="","",VLOOKUP(AC193,'シフト記号表（勤務時間帯）'!$C$6:$K$35,9,FALSE))</f>
        <v/>
      </c>
      <c r="AD194" s="253" t="str">
        <f>IF(AD193="","",VLOOKUP(AD193,'シフト記号表（勤務時間帯）'!$C$6:$K$35,9,FALSE))</f>
        <v/>
      </c>
      <c r="AE194" s="253" t="str">
        <f>IF(AE193="","",VLOOKUP(AE193,'シフト記号表（勤務時間帯）'!$C$6:$K$35,9,FALSE))</f>
        <v/>
      </c>
      <c r="AF194" s="254" t="str">
        <f>IF(AF193="","",VLOOKUP(AF193,'シフト記号表（勤務時間帯）'!$C$6:$K$35,9,FALSE))</f>
        <v/>
      </c>
      <c r="AG194" s="252" t="str">
        <f>IF(AG193="","",VLOOKUP(AG193,'シフト記号表（勤務時間帯）'!$C$6:$K$35,9,FALSE))</f>
        <v/>
      </c>
      <c r="AH194" s="253" t="str">
        <f>IF(AH193="","",VLOOKUP(AH193,'シフト記号表（勤務時間帯）'!$C$6:$K$35,9,FALSE))</f>
        <v/>
      </c>
      <c r="AI194" s="253" t="str">
        <f>IF(AI193="","",VLOOKUP(AI193,'シフト記号表（勤務時間帯）'!$C$6:$K$35,9,FALSE))</f>
        <v/>
      </c>
      <c r="AJ194" s="253" t="str">
        <f>IF(AJ193="","",VLOOKUP(AJ193,'シフト記号表（勤務時間帯）'!$C$6:$K$35,9,FALSE))</f>
        <v/>
      </c>
      <c r="AK194" s="253" t="str">
        <f>IF(AK193="","",VLOOKUP(AK193,'シフト記号表（勤務時間帯）'!$C$6:$K$35,9,FALSE))</f>
        <v/>
      </c>
      <c r="AL194" s="253" t="str">
        <f>IF(AL193="","",VLOOKUP(AL193,'シフト記号表（勤務時間帯）'!$C$6:$K$35,9,FALSE))</f>
        <v/>
      </c>
      <c r="AM194" s="254" t="str">
        <f>IF(AM193="","",VLOOKUP(AM193,'シフト記号表（勤務時間帯）'!$C$6:$K$35,9,FALSE))</f>
        <v/>
      </c>
      <c r="AN194" s="252" t="str">
        <f>IF(AN193="","",VLOOKUP(AN193,'シフト記号表（勤務時間帯）'!$C$6:$K$35,9,FALSE))</f>
        <v/>
      </c>
      <c r="AO194" s="253" t="str">
        <f>IF(AO193="","",VLOOKUP(AO193,'シフト記号表（勤務時間帯）'!$C$6:$K$35,9,FALSE))</f>
        <v/>
      </c>
      <c r="AP194" s="253" t="str">
        <f>IF(AP193="","",VLOOKUP(AP193,'シフト記号表（勤務時間帯）'!$C$6:$K$35,9,FALSE))</f>
        <v/>
      </c>
      <c r="AQ194" s="253" t="str">
        <f>IF(AQ193="","",VLOOKUP(AQ193,'シフト記号表（勤務時間帯）'!$C$6:$K$35,9,FALSE))</f>
        <v/>
      </c>
      <c r="AR194" s="253" t="str">
        <f>IF(AR193="","",VLOOKUP(AR193,'シフト記号表（勤務時間帯）'!$C$6:$K$35,9,FALSE))</f>
        <v/>
      </c>
      <c r="AS194" s="253" t="str">
        <f>IF(AS193="","",VLOOKUP(AS193,'シフト記号表（勤務時間帯）'!$C$6:$K$35,9,FALSE))</f>
        <v/>
      </c>
      <c r="AT194" s="254" t="str">
        <f>IF(AT193="","",VLOOKUP(AT193,'シフト記号表（勤務時間帯）'!$C$6:$K$35,9,FALSE))</f>
        <v/>
      </c>
      <c r="AU194" s="252" t="str">
        <f>IF(AU193="","",VLOOKUP(AU193,'シフト記号表（勤務時間帯）'!$C$6:$K$35,9,FALSE))</f>
        <v/>
      </c>
      <c r="AV194" s="253" t="str">
        <f>IF(AV193="","",VLOOKUP(AV193,'シフト記号表（勤務時間帯）'!$C$6:$K$35,9,FALSE))</f>
        <v/>
      </c>
      <c r="AW194" s="253" t="str">
        <f>IF(AW193="","",VLOOKUP(AW193,'シフト記号表（勤務時間帯）'!$C$6:$K$35,9,FALSE))</f>
        <v/>
      </c>
      <c r="AX194" s="716" t="str">
        <f>IF($BB$3="４週",SUM(S194:AT194),IF($BB$3="暦月",SUM(S194:AW194),""))</f>
        <v/>
      </c>
      <c r="AY194" s="717"/>
      <c r="AZ194" s="718" t="str">
        <f>IF($BB$3="４週",AX194/4,IF($BB$3="暦月",'勤務表（参考様式１_100名まで）'!AX194/('勤務表（参考様式１_100名まで）'!$BB$8/7),""))</f>
        <v/>
      </c>
      <c r="BA194" s="719"/>
      <c r="BB194" s="707"/>
      <c r="BC194" s="708"/>
      <c r="BD194" s="708"/>
      <c r="BE194" s="708"/>
      <c r="BF194" s="709"/>
    </row>
    <row r="195" spans="2:58" ht="20.25" customHeight="1" x14ac:dyDescent="0.15">
      <c r="B195" s="727"/>
      <c r="C195" s="734"/>
      <c r="D195" s="735"/>
      <c r="E195" s="736"/>
      <c r="F195" s="260">
        <f>C193</f>
        <v>0</v>
      </c>
      <c r="G195" s="739"/>
      <c r="H195" s="743"/>
      <c r="I195" s="741"/>
      <c r="J195" s="741"/>
      <c r="K195" s="742"/>
      <c r="L195" s="746"/>
      <c r="M195" s="711"/>
      <c r="N195" s="711"/>
      <c r="O195" s="712"/>
      <c r="P195" s="720" t="s">
        <v>250</v>
      </c>
      <c r="Q195" s="721"/>
      <c r="R195" s="722"/>
      <c r="S195" s="256" t="str">
        <f>IF(S193="","",VLOOKUP(S193,'シフト記号表（勤務時間帯）'!$C$6:$U$35,19,FALSE))</f>
        <v/>
      </c>
      <c r="T195" s="257" t="str">
        <f>IF(T193="","",VLOOKUP(T193,'シフト記号表（勤務時間帯）'!$C$6:$U$35,19,FALSE))</f>
        <v/>
      </c>
      <c r="U195" s="257" t="str">
        <f>IF(U193="","",VLOOKUP(U193,'シフト記号表（勤務時間帯）'!$C$6:$U$35,19,FALSE))</f>
        <v/>
      </c>
      <c r="V195" s="257" t="str">
        <f>IF(V193="","",VLOOKUP(V193,'シフト記号表（勤務時間帯）'!$C$6:$U$35,19,FALSE))</f>
        <v/>
      </c>
      <c r="W195" s="257" t="str">
        <f>IF(W193="","",VLOOKUP(W193,'シフト記号表（勤務時間帯）'!$C$6:$U$35,19,FALSE))</f>
        <v/>
      </c>
      <c r="X195" s="257" t="str">
        <f>IF(X193="","",VLOOKUP(X193,'シフト記号表（勤務時間帯）'!$C$6:$U$35,19,FALSE))</f>
        <v/>
      </c>
      <c r="Y195" s="258" t="str">
        <f>IF(Y193="","",VLOOKUP(Y193,'シフト記号表（勤務時間帯）'!$C$6:$U$35,19,FALSE))</f>
        <v/>
      </c>
      <c r="Z195" s="256" t="str">
        <f>IF(Z193="","",VLOOKUP(Z193,'シフト記号表（勤務時間帯）'!$C$6:$U$35,19,FALSE))</f>
        <v/>
      </c>
      <c r="AA195" s="257" t="str">
        <f>IF(AA193="","",VLOOKUP(AA193,'シフト記号表（勤務時間帯）'!$C$6:$U$35,19,FALSE))</f>
        <v/>
      </c>
      <c r="AB195" s="257" t="str">
        <f>IF(AB193="","",VLOOKUP(AB193,'シフト記号表（勤務時間帯）'!$C$6:$U$35,19,FALSE))</f>
        <v/>
      </c>
      <c r="AC195" s="257" t="str">
        <f>IF(AC193="","",VLOOKUP(AC193,'シフト記号表（勤務時間帯）'!$C$6:$U$35,19,FALSE))</f>
        <v/>
      </c>
      <c r="AD195" s="257" t="str">
        <f>IF(AD193="","",VLOOKUP(AD193,'シフト記号表（勤務時間帯）'!$C$6:$U$35,19,FALSE))</f>
        <v/>
      </c>
      <c r="AE195" s="257" t="str">
        <f>IF(AE193="","",VLOOKUP(AE193,'シフト記号表（勤務時間帯）'!$C$6:$U$35,19,FALSE))</f>
        <v/>
      </c>
      <c r="AF195" s="258" t="str">
        <f>IF(AF193="","",VLOOKUP(AF193,'シフト記号表（勤務時間帯）'!$C$6:$U$35,19,FALSE))</f>
        <v/>
      </c>
      <c r="AG195" s="256" t="str">
        <f>IF(AG193="","",VLOOKUP(AG193,'シフト記号表（勤務時間帯）'!$C$6:$U$35,19,FALSE))</f>
        <v/>
      </c>
      <c r="AH195" s="257" t="str">
        <f>IF(AH193="","",VLOOKUP(AH193,'シフト記号表（勤務時間帯）'!$C$6:$U$35,19,FALSE))</f>
        <v/>
      </c>
      <c r="AI195" s="257" t="str">
        <f>IF(AI193="","",VLOOKUP(AI193,'シフト記号表（勤務時間帯）'!$C$6:$U$35,19,FALSE))</f>
        <v/>
      </c>
      <c r="AJ195" s="257" t="str">
        <f>IF(AJ193="","",VLOOKUP(AJ193,'シフト記号表（勤務時間帯）'!$C$6:$U$35,19,FALSE))</f>
        <v/>
      </c>
      <c r="AK195" s="257" t="str">
        <f>IF(AK193="","",VLOOKUP(AK193,'シフト記号表（勤務時間帯）'!$C$6:$U$35,19,FALSE))</f>
        <v/>
      </c>
      <c r="AL195" s="257" t="str">
        <f>IF(AL193="","",VLOOKUP(AL193,'シフト記号表（勤務時間帯）'!$C$6:$U$35,19,FALSE))</f>
        <v/>
      </c>
      <c r="AM195" s="258" t="str">
        <f>IF(AM193="","",VLOOKUP(AM193,'シフト記号表（勤務時間帯）'!$C$6:$U$35,19,FALSE))</f>
        <v/>
      </c>
      <c r="AN195" s="256" t="str">
        <f>IF(AN193="","",VLOOKUP(AN193,'シフト記号表（勤務時間帯）'!$C$6:$U$35,19,FALSE))</f>
        <v/>
      </c>
      <c r="AO195" s="257" t="str">
        <f>IF(AO193="","",VLOOKUP(AO193,'シフト記号表（勤務時間帯）'!$C$6:$U$35,19,FALSE))</f>
        <v/>
      </c>
      <c r="AP195" s="257" t="str">
        <f>IF(AP193="","",VLOOKUP(AP193,'シフト記号表（勤務時間帯）'!$C$6:$U$35,19,FALSE))</f>
        <v/>
      </c>
      <c r="AQ195" s="257" t="str">
        <f>IF(AQ193="","",VLOOKUP(AQ193,'シフト記号表（勤務時間帯）'!$C$6:$U$35,19,FALSE))</f>
        <v/>
      </c>
      <c r="AR195" s="257" t="str">
        <f>IF(AR193="","",VLOOKUP(AR193,'シフト記号表（勤務時間帯）'!$C$6:$U$35,19,FALSE))</f>
        <v/>
      </c>
      <c r="AS195" s="257" t="str">
        <f>IF(AS193="","",VLOOKUP(AS193,'シフト記号表（勤務時間帯）'!$C$6:$U$35,19,FALSE))</f>
        <v/>
      </c>
      <c r="AT195" s="258" t="str">
        <f>IF(AT193="","",VLOOKUP(AT193,'シフト記号表（勤務時間帯）'!$C$6:$U$35,19,FALSE))</f>
        <v/>
      </c>
      <c r="AU195" s="256" t="str">
        <f>IF(AU193="","",VLOOKUP(AU193,'シフト記号表（勤務時間帯）'!$C$6:$U$35,19,FALSE))</f>
        <v/>
      </c>
      <c r="AV195" s="257" t="str">
        <f>IF(AV193="","",VLOOKUP(AV193,'シフト記号表（勤務時間帯）'!$C$6:$U$35,19,FALSE))</f>
        <v/>
      </c>
      <c r="AW195" s="257" t="str">
        <f>IF(AW193="","",VLOOKUP(AW193,'シフト記号表（勤務時間帯）'!$C$6:$U$35,19,FALSE))</f>
        <v/>
      </c>
      <c r="AX195" s="723" t="str">
        <f>IF($BB$3="４週",SUM(S195:AT195),IF($BB$3="暦月",SUM(S195:AW195),""))</f>
        <v/>
      </c>
      <c r="AY195" s="724"/>
      <c r="AZ195" s="725" t="str">
        <f>IF($BB$3="４週",AX195/4,IF($BB$3="暦月",'勤務表（参考様式１_100名まで）'!AX195/('勤務表（参考様式１_100名まで）'!$BB$8/7),""))</f>
        <v/>
      </c>
      <c r="BA195" s="726"/>
      <c r="BB195" s="710"/>
      <c r="BC195" s="711"/>
      <c r="BD195" s="711"/>
      <c r="BE195" s="711"/>
      <c r="BF195" s="712"/>
    </row>
    <row r="196" spans="2:58" ht="20.25" customHeight="1" x14ac:dyDescent="0.15">
      <c r="B196" s="727">
        <f>B193+1</f>
        <v>59</v>
      </c>
      <c r="C196" s="728"/>
      <c r="D196" s="729"/>
      <c r="E196" s="730"/>
      <c r="F196" s="259"/>
      <c r="G196" s="737"/>
      <c r="H196" s="740"/>
      <c r="I196" s="741"/>
      <c r="J196" s="741"/>
      <c r="K196" s="742"/>
      <c r="L196" s="744"/>
      <c r="M196" s="705"/>
      <c r="N196" s="705"/>
      <c r="O196" s="706"/>
      <c r="P196" s="747" t="s">
        <v>248</v>
      </c>
      <c r="Q196" s="748"/>
      <c r="R196" s="749"/>
      <c r="S196" s="248"/>
      <c r="T196" s="249"/>
      <c r="U196" s="249"/>
      <c r="V196" s="249"/>
      <c r="W196" s="249"/>
      <c r="X196" s="249"/>
      <c r="Y196" s="250"/>
      <c r="Z196" s="248"/>
      <c r="AA196" s="249"/>
      <c r="AB196" s="249"/>
      <c r="AC196" s="249"/>
      <c r="AD196" s="249"/>
      <c r="AE196" s="249"/>
      <c r="AF196" s="250"/>
      <c r="AG196" s="248"/>
      <c r="AH196" s="249"/>
      <c r="AI196" s="249"/>
      <c r="AJ196" s="249"/>
      <c r="AK196" s="249"/>
      <c r="AL196" s="249"/>
      <c r="AM196" s="250"/>
      <c r="AN196" s="248"/>
      <c r="AO196" s="249"/>
      <c r="AP196" s="249"/>
      <c r="AQ196" s="249"/>
      <c r="AR196" s="249"/>
      <c r="AS196" s="249"/>
      <c r="AT196" s="250"/>
      <c r="AU196" s="248"/>
      <c r="AV196" s="249"/>
      <c r="AW196" s="249"/>
      <c r="AX196" s="700"/>
      <c r="AY196" s="701"/>
      <c r="AZ196" s="702"/>
      <c r="BA196" s="703"/>
      <c r="BB196" s="704"/>
      <c r="BC196" s="705"/>
      <c r="BD196" s="705"/>
      <c r="BE196" s="705"/>
      <c r="BF196" s="706"/>
    </row>
    <row r="197" spans="2:58" ht="20.25" customHeight="1" x14ac:dyDescent="0.15">
      <c r="B197" s="727"/>
      <c r="C197" s="731"/>
      <c r="D197" s="732"/>
      <c r="E197" s="733"/>
      <c r="F197" s="251"/>
      <c r="G197" s="738"/>
      <c r="H197" s="743"/>
      <c r="I197" s="741"/>
      <c r="J197" s="741"/>
      <c r="K197" s="742"/>
      <c r="L197" s="745"/>
      <c r="M197" s="708"/>
      <c r="N197" s="708"/>
      <c r="O197" s="709"/>
      <c r="P197" s="713" t="s">
        <v>249</v>
      </c>
      <c r="Q197" s="714"/>
      <c r="R197" s="715"/>
      <c r="S197" s="252" t="str">
        <f>IF(S196="","",VLOOKUP(S196,'シフト記号表（勤務時間帯）'!$C$6:$K$35,9,FALSE))</f>
        <v/>
      </c>
      <c r="T197" s="253" t="str">
        <f>IF(T196="","",VLOOKUP(T196,'シフト記号表（勤務時間帯）'!$C$6:$K$35,9,FALSE))</f>
        <v/>
      </c>
      <c r="U197" s="253" t="str">
        <f>IF(U196="","",VLOOKUP(U196,'シフト記号表（勤務時間帯）'!$C$6:$K$35,9,FALSE))</f>
        <v/>
      </c>
      <c r="V197" s="253" t="str">
        <f>IF(V196="","",VLOOKUP(V196,'シフト記号表（勤務時間帯）'!$C$6:$K$35,9,FALSE))</f>
        <v/>
      </c>
      <c r="W197" s="253" t="str">
        <f>IF(W196="","",VLOOKUP(W196,'シフト記号表（勤務時間帯）'!$C$6:$K$35,9,FALSE))</f>
        <v/>
      </c>
      <c r="X197" s="253" t="str">
        <f>IF(X196="","",VLOOKUP(X196,'シフト記号表（勤務時間帯）'!$C$6:$K$35,9,FALSE))</f>
        <v/>
      </c>
      <c r="Y197" s="254" t="str">
        <f>IF(Y196="","",VLOOKUP(Y196,'シフト記号表（勤務時間帯）'!$C$6:$K$35,9,FALSE))</f>
        <v/>
      </c>
      <c r="Z197" s="252" t="str">
        <f>IF(Z196="","",VLOOKUP(Z196,'シフト記号表（勤務時間帯）'!$C$6:$K$35,9,FALSE))</f>
        <v/>
      </c>
      <c r="AA197" s="253" t="str">
        <f>IF(AA196="","",VLOOKUP(AA196,'シフト記号表（勤務時間帯）'!$C$6:$K$35,9,FALSE))</f>
        <v/>
      </c>
      <c r="AB197" s="253" t="str">
        <f>IF(AB196="","",VLOOKUP(AB196,'シフト記号表（勤務時間帯）'!$C$6:$K$35,9,FALSE))</f>
        <v/>
      </c>
      <c r="AC197" s="253" t="str">
        <f>IF(AC196="","",VLOOKUP(AC196,'シフト記号表（勤務時間帯）'!$C$6:$K$35,9,FALSE))</f>
        <v/>
      </c>
      <c r="AD197" s="253" t="str">
        <f>IF(AD196="","",VLOOKUP(AD196,'シフト記号表（勤務時間帯）'!$C$6:$K$35,9,FALSE))</f>
        <v/>
      </c>
      <c r="AE197" s="253" t="str">
        <f>IF(AE196="","",VLOOKUP(AE196,'シフト記号表（勤務時間帯）'!$C$6:$K$35,9,FALSE))</f>
        <v/>
      </c>
      <c r="AF197" s="254" t="str">
        <f>IF(AF196="","",VLOOKUP(AF196,'シフト記号表（勤務時間帯）'!$C$6:$K$35,9,FALSE))</f>
        <v/>
      </c>
      <c r="AG197" s="252" t="str">
        <f>IF(AG196="","",VLOOKUP(AG196,'シフト記号表（勤務時間帯）'!$C$6:$K$35,9,FALSE))</f>
        <v/>
      </c>
      <c r="AH197" s="253" t="str">
        <f>IF(AH196="","",VLOOKUP(AH196,'シフト記号表（勤務時間帯）'!$C$6:$K$35,9,FALSE))</f>
        <v/>
      </c>
      <c r="AI197" s="253" t="str">
        <f>IF(AI196="","",VLOOKUP(AI196,'シフト記号表（勤務時間帯）'!$C$6:$K$35,9,FALSE))</f>
        <v/>
      </c>
      <c r="AJ197" s="253" t="str">
        <f>IF(AJ196="","",VLOOKUP(AJ196,'シフト記号表（勤務時間帯）'!$C$6:$K$35,9,FALSE))</f>
        <v/>
      </c>
      <c r="AK197" s="253" t="str">
        <f>IF(AK196="","",VLOOKUP(AK196,'シフト記号表（勤務時間帯）'!$C$6:$K$35,9,FALSE))</f>
        <v/>
      </c>
      <c r="AL197" s="253" t="str">
        <f>IF(AL196="","",VLOOKUP(AL196,'シフト記号表（勤務時間帯）'!$C$6:$K$35,9,FALSE))</f>
        <v/>
      </c>
      <c r="AM197" s="254" t="str">
        <f>IF(AM196="","",VLOOKUP(AM196,'シフト記号表（勤務時間帯）'!$C$6:$K$35,9,FALSE))</f>
        <v/>
      </c>
      <c r="AN197" s="252" t="str">
        <f>IF(AN196="","",VLOOKUP(AN196,'シフト記号表（勤務時間帯）'!$C$6:$K$35,9,FALSE))</f>
        <v/>
      </c>
      <c r="AO197" s="253" t="str">
        <f>IF(AO196="","",VLOOKUP(AO196,'シフト記号表（勤務時間帯）'!$C$6:$K$35,9,FALSE))</f>
        <v/>
      </c>
      <c r="AP197" s="253" t="str">
        <f>IF(AP196="","",VLOOKUP(AP196,'シフト記号表（勤務時間帯）'!$C$6:$K$35,9,FALSE))</f>
        <v/>
      </c>
      <c r="AQ197" s="253" t="str">
        <f>IF(AQ196="","",VLOOKUP(AQ196,'シフト記号表（勤務時間帯）'!$C$6:$K$35,9,FALSE))</f>
        <v/>
      </c>
      <c r="AR197" s="253" t="str">
        <f>IF(AR196="","",VLOOKUP(AR196,'シフト記号表（勤務時間帯）'!$C$6:$K$35,9,FALSE))</f>
        <v/>
      </c>
      <c r="AS197" s="253" t="str">
        <f>IF(AS196="","",VLOOKUP(AS196,'シフト記号表（勤務時間帯）'!$C$6:$K$35,9,FALSE))</f>
        <v/>
      </c>
      <c r="AT197" s="254" t="str">
        <f>IF(AT196="","",VLOOKUP(AT196,'シフト記号表（勤務時間帯）'!$C$6:$K$35,9,FALSE))</f>
        <v/>
      </c>
      <c r="AU197" s="252" t="str">
        <f>IF(AU196="","",VLOOKUP(AU196,'シフト記号表（勤務時間帯）'!$C$6:$K$35,9,FALSE))</f>
        <v/>
      </c>
      <c r="AV197" s="253" t="str">
        <f>IF(AV196="","",VLOOKUP(AV196,'シフト記号表（勤務時間帯）'!$C$6:$K$35,9,FALSE))</f>
        <v/>
      </c>
      <c r="AW197" s="253" t="str">
        <f>IF(AW196="","",VLOOKUP(AW196,'シフト記号表（勤務時間帯）'!$C$6:$K$35,9,FALSE))</f>
        <v/>
      </c>
      <c r="AX197" s="716" t="str">
        <f>IF($BB$3="４週",SUM(S197:AT197),IF($BB$3="暦月",SUM(S197:AW197),""))</f>
        <v/>
      </c>
      <c r="AY197" s="717"/>
      <c r="AZ197" s="718" t="str">
        <f>IF($BB$3="４週",AX197/4,IF($BB$3="暦月",'勤務表（参考様式１_100名まで）'!AX197/('勤務表（参考様式１_100名まで）'!$BB$8/7),""))</f>
        <v/>
      </c>
      <c r="BA197" s="719"/>
      <c r="BB197" s="707"/>
      <c r="BC197" s="708"/>
      <c r="BD197" s="708"/>
      <c r="BE197" s="708"/>
      <c r="BF197" s="709"/>
    </row>
    <row r="198" spans="2:58" ht="20.25" customHeight="1" x14ac:dyDescent="0.15">
      <c r="B198" s="727"/>
      <c r="C198" s="734"/>
      <c r="D198" s="735"/>
      <c r="E198" s="736"/>
      <c r="F198" s="260">
        <f>C196</f>
        <v>0</v>
      </c>
      <c r="G198" s="739"/>
      <c r="H198" s="743"/>
      <c r="I198" s="741"/>
      <c r="J198" s="741"/>
      <c r="K198" s="742"/>
      <c r="L198" s="746"/>
      <c r="M198" s="711"/>
      <c r="N198" s="711"/>
      <c r="O198" s="712"/>
      <c r="P198" s="720" t="s">
        <v>250</v>
      </c>
      <c r="Q198" s="721"/>
      <c r="R198" s="722"/>
      <c r="S198" s="256" t="str">
        <f>IF(S196="","",VLOOKUP(S196,'シフト記号表（勤務時間帯）'!$C$6:$U$35,19,FALSE))</f>
        <v/>
      </c>
      <c r="T198" s="257" t="str">
        <f>IF(T196="","",VLOOKUP(T196,'シフト記号表（勤務時間帯）'!$C$6:$U$35,19,FALSE))</f>
        <v/>
      </c>
      <c r="U198" s="257" t="str">
        <f>IF(U196="","",VLOOKUP(U196,'シフト記号表（勤務時間帯）'!$C$6:$U$35,19,FALSE))</f>
        <v/>
      </c>
      <c r="V198" s="257" t="str">
        <f>IF(V196="","",VLOOKUP(V196,'シフト記号表（勤務時間帯）'!$C$6:$U$35,19,FALSE))</f>
        <v/>
      </c>
      <c r="W198" s="257" t="str">
        <f>IF(W196="","",VLOOKUP(W196,'シフト記号表（勤務時間帯）'!$C$6:$U$35,19,FALSE))</f>
        <v/>
      </c>
      <c r="X198" s="257" t="str">
        <f>IF(X196="","",VLOOKUP(X196,'シフト記号表（勤務時間帯）'!$C$6:$U$35,19,FALSE))</f>
        <v/>
      </c>
      <c r="Y198" s="258" t="str">
        <f>IF(Y196="","",VLOOKUP(Y196,'シフト記号表（勤務時間帯）'!$C$6:$U$35,19,FALSE))</f>
        <v/>
      </c>
      <c r="Z198" s="256" t="str">
        <f>IF(Z196="","",VLOOKUP(Z196,'シフト記号表（勤務時間帯）'!$C$6:$U$35,19,FALSE))</f>
        <v/>
      </c>
      <c r="AA198" s="257" t="str">
        <f>IF(AA196="","",VLOOKUP(AA196,'シフト記号表（勤務時間帯）'!$C$6:$U$35,19,FALSE))</f>
        <v/>
      </c>
      <c r="AB198" s="257" t="str">
        <f>IF(AB196="","",VLOOKUP(AB196,'シフト記号表（勤務時間帯）'!$C$6:$U$35,19,FALSE))</f>
        <v/>
      </c>
      <c r="AC198" s="257" t="str">
        <f>IF(AC196="","",VLOOKUP(AC196,'シフト記号表（勤務時間帯）'!$C$6:$U$35,19,FALSE))</f>
        <v/>
      </c>
      <c r="AD198" s="257" t="str">
        <f>IF(AD196="","",VLOOKUP(AD196,'シフト記号表（勤務時間帯）'!$C$6:$U$35,19,FALSE))</f>
        <v/>
      </c>
      <c r="AE198" s="257" t="str">
        <f>IF(AE196="","",VLOOKUP(AE196,'シフト記号表（勤務時間帯）'!$C$6:$U$35,19,FALSE))</f>
        <v/>
      </c>
      <c r="AF198" s="258" t="str">
        <f>IF(AF196="","",VLOOKUP(AF196,'シフト記号表（勤務時間帯）'!$C$6:$U$35,19,FALSE))</f>
        <v/>
      </c>
      <c r="AG198" s="256" t="str">
        <f>IF(AG196="","",VLOOKUP(AG196,'シフト記号表（勤務時間帯）'!$C$6:$U$35,19,FALSE))</f>
        <v/>
      </c>
      <c r="AH198" s="257" t="str">
        <f>IF(AH196="","",VLOOKUP(AH196,'シフト記号表（勤務時間帯）'!$C$6:$U$35,19,FALSE))</f>
        <v/>
      </c>
      <c r="AI198" s="257" t="str">
        <f>IF(AI196="","",VLOOKUP(AI196,'シフト記号表（勤務時間帯）'!$C$6:$U$35,19,FALSE))</f>
        <v/>
      </c>
      <c r="AJ198" s="257" t="str">
        <f>IF(AJ196="","",VLOOKUP(AJ196,'シフト記号表（勤務時間帯）'!$C$6:$U$35,19,FALSE))</f>
        <v/>
      </c>
      <c r="AK198" s="257" t="str">
        <f>IF(AK196="","",VLOOKUP(AK196,'シフト記号表（勤務時間帯）'!$C$6:$U$35,19,FALSE))</f>
        <v/>
      </c>
      <c r="AL198" s="257" t="str">
        <f>IF(AL196="","",VLOOKUP(AL196,'シフト記号表（勤務時間帯）'!$C$6:$U$35,19,FALSE))</f>
        <v/>
      </c>
      <c r="AM198" s="258" t="str">
        <f>IF(AM196="","",VLOOKUP(AM196,'シフト記号表（勤務時間帯）'!$C$6:$U$35,19,FALSE))</f>
        <v/>
      </c>
      <c r="AN198" s="256" t="str">
        <f>IF(AN196="","",VLOOKUP(AN196,'シフト記号表（勤務時間帯）'!$C$6:$U$35,19,FALSE))</f>
        <v/>
      </c>
      <c r="AO198" s="257" t="str">
        <f>IF(AO196="","",VLOOKUP(AO196,'シフト記号表（勤務時間帯）'!$C$6:$U$35,19,FALSE))</f>
        <v/>
      </c>
      <c r="AP198" s="257" t="str">
        <f>IF(AP196="","",VLOOKUP(AP196,'シフト記号表（勤務時間帯）'!$C$6:$U$35,19,FALSE))</f>
        <v/>
      </c>
      <c r="AQ198" s="257" t="str">
        <f>IF(AQ196="","",VLOOKUP(AQ196,'シフト記号表（勤務時間帯）'!$C$6:$U$35,19,FALSE))</f>
        <v/>
      </c>
      <c r="AR198" s="257" t="str">
        <f>IF(AR196="","",VLOOKUP(AR196,'シフト記号表（勤務時間帯）'!$C$6:$U$35,19,FALSE))</f>
        <v/>
      </c>
      <c r="AS198" s="257" t="str">
        <f>IF(AS196="","",VLOOKUP(AS196,'シフト記号表（勤務時間帯）'!$C$6:$U$35,19,FALSE))</f>
        <v/>
      </c>
      <c r="AT198" s="258" t="str">
        <f>IF(AT196="","",VLOOKUP(AT196,'シフト記号表（勤務時間帯）'!$C$6:$U$35,19,FALSE))</f>
        <v/>
      </c>
      <c r="AU198" s="256" t="str">
        <f>IF(AU196="","",VLOOKUP(AU196,'シフト記号表（勤務時間帯）'!$C$6:$U$35,19,FALSE))</f>
        <v/>
      </c>
      <c r="AV198" s="257" t="str">
        <f>IF(AV196="","",VLOOKUP(AV196,'シフト記号表（勤務時間帯）'!$C$6:$U$35,19,FALSE))</f>
        <v/>
      </c>
      <c r="AW198" s="257" t="str">
        <f>IF(AW196="","",VLOOKUP(AW196,'シフト記号表（勤務時間帯）'!$C$6:$U$35,19,FALSE))</f>
        <v/>
      </c>
      <c r="AX198" s="723" t="str">
        <f>IF($BB$3="４週",SUM(S198:AT198),IF($BB$3="暦月",SUM(S198:AW198),""))</f>
        <v/>
      </c>
      <c r="AY198" s="724"/>
      <c r="AZ198" s="725" t="str">
        <f>IF($BB$3="４週",AX198/4,IF($BB$3="暦月",'勤務表（参考様式１_100名まで）'!AX198/('勤務表（参考様式１_100名まで）'!$BB$8/7),""))</f>
        <v/>
      </c>
      <c r="BA198" s="726"/>
      <c r="BB198" s="710"/>
      <c r="BC198" s="711"/>
      <c r="BD198" s="711"/>
      <c r="BE198" s="711"/>
      <c r="BF198" s="712"/>
    </row>
    <row r="199" spans="2:58" ht="20.25" customHeight="1" x14ac:dyDescent="0.15">
      <c r="B199" s="727">
        <f>B196+1</f>
        <v>60</v>
      </c>
      <c r="C199" s="728"/>
      <c r="D199" s="729"/>
      <c r="E199" s="730"/>
      <c r="F199" s="259"/>
      <c r="G199" s="737"/>
      <c r="H199" s="740"/>
      <c r="I199" s="741"/>
      <c r="J199" s="741"/>
      <c r="K199" s="742"/>
      <c r="L199" s="744"/>
      <c r="M199" s="705"/>
      <c r="N199" s="705"/>
      <c r="O199" s="706"/>
      <c r="P199" s="747" t="s">
        <v>248</v>
      </c>
      <c r="Q199" s="748"/>
      <c r="R199" s="749"/>
      <c r="S199" s="248"/>
      <c r="T199" s="249"/>
      <c r="U199" s="249"/>
      <c r="V199" s="249"/>
      <c r="W199" s="249"/>
      <c r="X199" s="249"/>
      <c r="Y199" s="250"/>
      <c r="Z199" s="248"/>
      <c r="AA199" s="249"/>
      <c r="AB199" s="249"/>
      <c r="AC199" s="249"/>
      <c r="AD199" s="249"/>
      <c r="AE199" s="249"/>
      <c r="AF199" s="250"/>
      <c r="AG199" s="248"/>
      <c r="AH199" s="249"/>
      <c r="AI199" s="249"/>
      <c r="AJ199" s="249"/>
      <c r="AK199" s="249"/>
      <c r="AL199" s="249"/>
      <c r="AM199" s="250"/>
      <c r="AN199" s="248"/>
      <c r="AO199" s="249"/>
      <c r="AP199" s="249"/>
      <c r="AQ199" s="249"/>
      <c r="AR199" s="249"/>
      <c r="AS199" s="249"/>
      <c r="AT199" s="250"/>
      <c r="AU199" s="248"/>
      <c r="AV199" s="249"/>
      <c r="AW199" s="249"/>
      <c r="AX199" s="700"/>
      <c r="AY199" s="701"/>
      <c r="AZ199" s="702"/>
      <c r="BA199" s="703"/>
      <c r="BB199" s="704"/>
      <c r="BC199" s="705"/>
      <c r="BD199" s="705"/>
      <c r="BE199" s="705"/>
      <c r="BF199" s="706"/>
    </row>
    <row r="200" spans="2:58" ht="20.25" customHeight="1" x14ac:dyDescent="0.15">
      <c r="B200" s="727"/>
      <c r="C200" s="731"/>
      <c r="D200" s="732"/>
      <c r="E200" s="733"/>
      <c r="F200" s="251"/>
      <c r="G200" s="738"/>
      <c r="H200" s="743"/>
      <c r="I200" s="741"/>
      <c r="J200" s="741"/>
      <c r="K200" s="742"/>
      <c r="L200" s="745"/>
      <c r="M200" s="708"/>
      <c r="N200" s="708"/>
      <c r="O200" s="709"/>
      <c r="P200" s="713" t="s">
        <v>249</v>
      </c>
      <c r="Q200" s="714"/>
      <c r="R200" s="715"/>
      <c r="S200" s="252" t="str">
        <f>IF(S199="","",VLOOKUP(S199,'シフト記号表（勤務時間帯）'!$C$6:$K$35,9,FALSE))</f>
        <v/>
      </c>
      <c r="T200" s="253" t="str">
        <f>IF(T199="","",VLOOKUP(T199,'シフト記号表（勤務時間帯）'!$C$6:$K$35,9,FALSE))</f>
        <v/>
      </c>
      <c r="U200" s="253" t="str">
        <f>IF(U199="","",VLOOKUP(U199,'シフト記号表（勤務時間帯）'!$C$6:$K$35,9,FALSE))</f>
        <v/>
      </c>
      <c r="V200" s="253" t="str">
        <f>IF(V199="","",VLOOKUP(V199,'シフト記号表（勤務時間帯）'!$C$6:$K$35,9,FALSE))</f>
        <v/>
      </c>
      <c r="W200" s="253" t="str">
        <f>IF(W199="","",VLOOKUP(W199,'シフト記号表（勤務時間帯）'!$C$6:$K$35,9,FALSE))</f>
        <v/>
      </c>
      <c r="X200" s="253" t="str">
        <f>IF(X199="","",VLOOKUP(X199,'シフト記号表（勤務時間帯）'!$C$6:$K$35,9,FALSE))</f>
        <v/>
      </c>
      <c r="Y200" s="254" t="str">
        <f>IF(Y199="","",VLOOKUP(Y199,'シフト記号表（勤務時間帯）'!$C$6:$K$35,9,FALSE))</f>
        <v/>
      </c>
      <c r="Z200" s="252" t="str">
        <f>IF(Z199="","",VLOOKUP(Z199,'シフト記号表（勤務時間帯）'!$C$6:$K$35,9,FALSE))</f>
        <v/>
      </c>
      <c r="AA200" s="253" t="str">
        <f>IF(AA199="","",VLOOKUP(AA199,'シフト記号表（勤務時間帯）'!$C$6:$K$35,9,FALSE))</f>
        <v/>
      </c>
      <c r="AB200" s="253" t="str">
        <f>IF(AB199="","",VLOOKUP(AB199,'シフト記号表（勤務時間帯）'!$C$6:$K$35,9,FALSE))</f>
        <v/>
      </c>
      <c r="AC200" s="253" t="str">
        <f>IF(AC199="","",VLOOKUP(AC199,'シフト記号表（勤務時間帯）'!$C$6:$K$35,9,FALSE))</f>
        <v/>
      </c>
      <c r="AD200" s="253" t="str">
        <f>IF(AD199="","",VLOOKUP(AD199,'シフト記号表（勤務時間帯）'!$C$6:$K$35,9,FALSE))</f>
        <v/>
      </c>
      <c r="AE200" s="253" t="str">
        <f>IF(AE199="","",VLOOKUP(AE199,'シフト記号表（勤務時間帯）'!$C$6:$K$35,9,FALSE))</f>
        <v/>
      </c>
      <c r="AF200" s="254" t="str">
        <f>IF(AF199="","",VLOOKUP(AF199,'シフト記号表（勤務時間帯）'!$C$6:$K$35,9,FALSE))</f>
        <v/>
      </c>
      <c r="AG200" s="252" t="str">
        <f>IF(AG199="","",VLOOKUP(AG199,'シフト記号表（勤務時間帯）'!$C$6:$K$35,9,FALSE))</f>
        <v/>
      </c>
      <c r="AH200" s="253" t="str">
        <f>IF(AH199="","",VLOOKUP(AH199,'シフト記号表（勤務時間帯）'!$C$6:$K$35,9,FALSE))</f>
        <v/>
      </c>
      <c r="AI200" s="253" t="str">
        <f>IF(AI199="","",VLOOKUP(AI199,'シフト記号表（勤務時間帯）'!$C$6:$K$35,9,FALSE))</f>
        <v/>
      </c>
      <c r="AJ200" s="253" t="str">
        <f>IF(AJ199="","",VLOOKUP(AJ199,'シフト記号表（勤務時間帯）'!$C$6:$K$35,9,FALSE))</f>
        <v/>
      </c>
      <c r="AK200" s="253" t="str">
        <f>IF(AK199="","",VLOOKUP(AK199,'シフト記号表（勤務時間帯）'!$C$6:$K$35,9,FALSE))</f>
        <v/>
      </c>
      <c r="AL200" s="253" t="str">
        <f>IF(AL199="","",VLOOKUP(AL199,'シフト記号表（勤務時間帯）'!$C$6:$K$35,9,FALSE))</f>
        <v/>
      </c>
      <c r="AM200" s="254" t="str">
        <f>IF(AM199="","",VLOOKUP(AM199,'シフト記号表（勤務時間帯）'!$C$6:$K$35,9,FALSE))</f>
        <v/>
      </c>
      <c r="AN200" s="252" t="str">
        <f>IF(AN199="","",VLOOKUP(AN199,'シフト記号表（勤務時間帯）'!$C$6:$K$35,9,FALSE))</f>
        <v/>
      </c>
      <c r="AO200" s="253" t="str">
        <f>IF(AO199="","",VLOOKUP(AO199,'シフト記号表（勤務時間帯）'!$C$6:$K$35,9,FALSE))</f>
        <v/>
      </c>
      <c r="AP200" s="253" t="str">
        <f>IF(AP199="","",VLOOKUP(AP199,'シフト記号表（勤務時間帯）'!$C$6:$K$35,9,FALSE))</f>
        <v/>
      </c>
      <c r="AQ200" s="253" t="str">
        <f>IF(AQ199="","",VLOOKUP(AQ199,'シフト記号表（勤務時間帯）'!$C$6:$K$35,9,FALSE))</f>
        <v/>
      </c>
      <c r="AR200" s="253" t="str">
        <f>IF(AR199="","",VLOOKUP(AR199,'シフト記号表（勤務時間帯）'!$C$6:$K$35,9,FALSE))</f>
        <v/>
      </c>
      <c r="AS200" s="253" t="str">
        <f>IF(AS199="","",VLOOKUP(AS199,'シフト記号表（勤務時間帯）'!$C$6:$K$35,9,FALSE))</f>
        <v/>
      </c>
      <c r="AT200" s="254" t="str">
        <f>IF(AT199="","",VLOOKUP(AT199,'シフト記号表（勤務時間帯）'!$C$6:$K$35,9,FALSE))</f>
        <v/>
      </c>
      <c r="AU200" s="252" t="str">
        <f>IF(AU199="","",VLOOKUP(AU199,'シフト記号表（勤務時間帯）'!$C$6:$K$35,9,FALSE))</f>
        <v/>
      </c>
      <c r="AV200" s="253" t="str">
        <f>IF(AV199="","",VLOOKUP(AV199,'シフト記号表（勤務時間帯）'!$C$6:$K$35,9,FALSE))</f>
        <v/>
      </c>
      <c r="AW200" s="253" t="str">
        <f>IF(AW199="","",VLOOKUP(AW199,'シフト記号表（勤務時間帯）'!$C$6:$K$35,9,FALSE))</f>
        <v/>
      </c>
      <c r="AX200" s="716" t="str">
        <f>IF($BB$3="４週",SUM(S200:AT200),IF($BB$3="暦月",SUM(S200:AW200),""))</f>
        <v/>
      </c>
      <c r="AY200" s="717"/>
      <c r="AZ200" s="718" t="str">
        <f>IF($BB$3="４週",AX200/4,IF($BB$3="暦月",'勤務表（参考様式１_100名まで）'!AX200/('勤務表（参考様式１_100名まで）'!$BB$8/7),""))</f>
        <v/>
      </c>
      <c r="BA200" s="719"/>
      <c r="BB200" s="707"/>
      <c r="BC200" s="708"/>
      <c r="BD200" s="708"/>
      <c r="BE200" s="708"/>
      <c r="BF200" s="709"/>
    </row>
    <row r="201" spans="2:58" ht="20.25" customHeight="1" x14ac:dyDescent="0.15">
      <c r="B201" s="727"/>
      <c r="C201" s="734"/>
      <c r="D201" s="735"/>
      <c r="E201" s="736"/>
      <c r="F201" s="260">
        <f>C199</f>
        <v>0</v>
      </c>
      <c r="G201" s="739"/>
      <c r="H201" s="743"/>
      <c r="I201" s="741"/>
      <c r="J201" s="741"/>
      <c r="K201" s="742"/>
      <c r="L201" s="746"/>
      <c r="M201" s="711"/>
      <c r="N201" s="711"/>
      <c r="O201" s="712"/>
      <c r="P201" s="720" t="s">
        <v>250</v>
      </c>
      <c r="Q201" s="721"/>
      <c r="R201" s="722"/>
      <c r="S201" s="256" t="str">
        <f>IF(S199="","",VLOOKUP(S199,'シフト記号表（勤務時間帯）'!$C$6:$U$35,19,FALSE))</f>
        <v/>
      </c>
      <c r="T201" s="257" t="str">
        <f>IF(T199="","",VLOOKUP(T199,'シフト記号表（勤務時間帯）'!$C$6:$U$35,19,FALSE))</f>
        <v/>
      </c>
      <c r="U201" s="257" t="str">
        <f>IF(U199="","",VLOOKUP(U199,'シフト記号表（勤務時間帯）'!$C$6:$U$35,19,FALSE))</f>
        <v/>
      </c>
      <c r="V201" s="257" t="str">
        <f>IF(V199="","",VLOOKUP(V199,'シフト記号表（勤務時間帯）'!$C$6:$U$35,19,FALSE))</f>
        <v/>
      </c>
      <c r="W201" s="257" t="str">
        <f>IF(W199="","",VLOOKUP(W199,'シフト記号表（勤務時間帯）'!$C$6:$U$35,19,FALSE))</f>
        <v/>
      </c>
      <c r="X201" s="257" t="str">
        <f>IF(X199="","",VLOOKUP(X199,'シフト記号表（勤務時間帯）'!$C$6:$U$35,19,FALSE))</f>
        <v/>
      </c>
      <c r="Y201" s="258" t="str">
        <f>IF(Y199="","",VLOOKUP(Y199,'シフト記号表（勤務時間帯）'!$C$6:$U$35,19,FALSE))</f>
        <v/>
      </c>
      <c r="Z201" s="256" t="str">
        <f>IF(Z199="","",VLOOKUP(Z199,'シフト記号表（勤務時間帯）'!$C$6:$U$35,19,FALSE))</f>
        <v/>
      </c>
      <c r="AA201" s="257" t="str">
        <f>IF(AA199="","",VLOOKUP(AA199,'シフト記号表（勤務時間帯）'!$C$6:$U$35,19,FALSE))</f>
        <v/>
      </c>
      <c r="AB201" s="257" t="str">
        <f>IF(AB199="","",VLOOKUP(AB199,'シフト記号表（勤務時間帯）'!$C$6:$U$35,19,FALSE))</f>
        <v/>
      </c>
      <c r="AC201" s="257" t="str">
        <f>IF(AC199="","",VLOOKUP(AC199,'シフト記号表（勤務時間帯）'!$C$6:$U$35,19,FALSE))</f>
        <v/>
      </c>
      <c r="AD201" s="257" t="str">
        <f>IF(AD199="","",VLOOKUP(AD199,'シフト記号表（勤務時間帯）'!$C$6:$U$35,19,FALSE))</f>
        <v/>
      </c>
      <c r="AE201" s="257" t="str">
        <f>IF(AE199="","",VLOOKUP(AE199,'シフト記号表（勤務時間帯）'!$C$6:$U$35,19,FALSE))</f>
        <v/>
      </c>
      <c r="AF201" s="258" t="str">
        <f>IF(AF199="","",VLOOKUP(AF199,'シフト記号表（勤務時間帯）'!$C$6:$U$35,19,FALSE))</f>
        <v/>
      </c>
      <c r="AG201" s="256" t="str">
        <f>IF(AG199="","",VLOOKUP(AG199,'シフト記号表（勤務時間帯）'!$C$6:$U$35,19,FALSE))</f>
        <v/>
      </c>
      <c r="AH201" s="257" t="str">
        <f>IF(AH199="","",VLOOKUP(AH199,'シフト記号表（勤務時間帯）'!$C$6:$U$35,19,FALSE))</f>
        <v/>
      </c>
      <c r="AI201" s="257" t="str">
        <f>IF(AI199="","",VLOOKUP(AI199,'シフト記号表（勤務時間帯）'!$C$6:$U$35,19,FALSE))</f>
        <v/>
      </c>
      <c r="AJ201" s="257" t="str">
        <f>IF(AJ199="","",VLOOKUP(AJ199,'シフト記号表（勤務時間帯）'!$C$6:$U$35,19,FALSE))</f>
        <v/>
      </c>
      <c r="AK201" s="257" t="str">
        <f>IF(AK199="","",VLOOKUP(AK199,'シフト記号表（勤務時間帯）'!$C$6:$U$35,19,FALSE))</f>
        <v/>
      </c>
      <c r="AL201" s="257" t="str">
        <f>IF(AL199="","",VLOOKUP(AL199,'シフト記号表（勤務時間帯）'!$C$6:$U$35,19,FALSE))</f>
        <v/>
      </c>
      <c r="AM201" s="258" t="str">
        <f>IF(AM199="","",VLOOKUP(AM199,'シフト記号表（勤務時間帯）'!$C$6:$U$35,19,FALSE))</f>
        <v/>
      </c>
      <c r="AN201" s="256" t="str">
        <f>IF(AN199="","",VLOOKUP(AN199,'シフト記号表（勤務時間帯）'!$C$6:$U$35,19,FALSE))</f>
        <v/>
      </c>
      <c r="AO201" s="257" t="str">
        <f>IF(AO199="","",VLOOKUP(AO199,'シフト記号表（勤務時間帯）'!$C$6:$U$35,19,FALSE))</f>
        <v/>
      </c>
      <c r="AP201" s="257" t="str">
        <f>IF(AP199="","",VLOOKUP(AP199,'シフト記号表（勤務時間帯）'!$C$6:$U$35,19,FALSE))</f>
        <v/>
      </c>
      <c r="AQ201" s="257" t="str">
        <f>IF(AQ199="","",VLOOKUP(AQ199,'シフト記号表（勤務時間帯）'!$C$6:$U$35,19,FALSE))</f>
        <v/>
      </c>
      <c r="AR201" s="257" t="str">
        <f>IF(AR199="","",VLOOKUP(AR199,'シフト記号表（勤務時間帯）'!$C$6:$U$35,19,FALSE))</f>
        <v/>
      </c>
      <c r="AS201" s="257" t="str">
        <f>IF(AS199="","",VLOOKUP(AS199,'シフト記号表（勤務時間帯）'!$C$6:$U$35,19,FALSE))</f>
        <v/>
      </c>
      <c r="AT201" s="258" t="str">
        <f>IF(AT199="","",VLOOKUP(AT199,'シフト記号表（勤務時間帯）'!$C$6:$U$35,19,FALSE))</f>
        <v/>
      </c>
      <c r="AU201" s="256" t="str">
        <f>IF(AU199="","",VLOOKUP(AU199,'シフト記号表（勤務時間帯）'!$C$6:$U$35,19,FALSE))</f>
        <v/>
      </c>
      <c r="AV201" s="257" t="str">
        <f>IF(AV199="","",VLOOKUP(AV199,'シフト記号表（勤務時間帯）'!$C$6:$U$35,19,FALSE))</f>
        <v/>
      </c>
      <c r="AW201" s="257" t="str">
        <f>IF(AW199="","",VLOOKUP(AW199,'シフト記号表（勤務時間帯）'!$C$6:$U$35,19,FALSE))</f>
        <v/>
      </c>
      <c r="AX201" s="723" t="str">
        <f>IF($BB$3="４週",SUM(S201:AT201),IF($BB$3="暦月",SUM(S201:AW201),""))</f>
        <v/>
      </c>
      <c r="AY201" s="724"/>
      <c r="AZ201" s="725" t="str">
        <f>IF($BB$3="４週",AX201/4,IF($BB$3="暦月",'勤務表（参考様式１_100名まで）'!AX201/('勤務表（参考様式１_100名まで）'!$BB$8/7),""))</f>
        <v/>
      </c>
      <c r="BA201" s="726"/>
      <c r="BB201" s="710"/>
      <c r="BC201" s="711"/>
      <c r="BD201" s="711"/>
      <c r="BE201" s="711"/>
      <c r="BF201" s="712"/>
    </row>
    <row r="202" spans="2:58" ht="20.25" customHeight="1" x14ac:dyDescent="0.15">
      <c r="B202" s="727">
        <f>B199+1</f>
        <v>61</v>
      </c>
      <c r="C202" s="728"/>
      <c r="D202" s="729"/>
      <c r="E202" s="730"/>
      <c r="F202" s="259"/>
      <c r="G202" s="737"/>
      <c r="H202" s="740"/>
      <c r="I202" s="741"/>
      <c r="J202" s="741"/>
      <c r="K202" s="742"/>
      <c r="L202" s="744"/>
      <c r="M202" s="705"/>
      <c r="N202" s="705"/>
      <c r="O202" s="706"/>
      <c r="P202" s="747" t="s">
        <v>248</v>
      </c>
      <c r="Q202" s="748"/>
      <c r="R202" s="749"/>
      <c r="S202" s="248"/>
      <c r="T202" s="249"/>
      <c r="U202" s="249"/>
      <c r="V202" s="249"/>
      <c r="W202" s="249"/>
      <c r="X202" s="249"/>
      <c r="Y202" s="250"/>
      <c r="Z202" s="248"/>
      <c r="AA202" s="249"/>
      <c r="AB202" s="249"/>
      <c r="AC202" s="249"/>
      <c r="AD202" s="249"/>
      <c r="AE202" s="249"/>
      <c r="AF202" s="250"/>
      <c r="AG202" s="248"/>
      <c r="AH202" s="249"/>
      <c r="AI202" s="249"/>
      <c r="AJ202" s="249"/>
      <c r="AK202" s="249"/>
      <c r="AL202" s="249"/>
      <c r="AM202" s="250"/>
      <c r="AN202" s="248"/>
      <c r="AO202" s="249"/>
      <c r="AP202" s="249"/>
      <c r="AQ202" s="249"/>
      <c r="AR202" s="249"/>
      <c r="AS202" s="249"/>
      <c r="AT202" s="250"/>
      <c r="AU202" s="248"/>
      <c r="AV202" s="249"/>
      <c r="AW202" s="249"/>
      <c r="AX202" s="700"/>
      <c r="AY202" s="701"/>
      <c r="AZ202" s="702"/>
      <c r="BA202" s="703"/>
      <c r="BB202" s="704"/>
      <c r="BC202" s="705"/>
      <c r="BD202" s="705"/>
      <c r="BE202" s="705"/>
      <c r="BF202" s="706"/>
    </row>
    <row r="203" spans="2:58" ht="20.25" customHeight="1" x14ac:dyDescent="0.15">
      <c r="B203" s="727"/>
      <c r="C203" s="731"/>
      <c r="D203" s="732"/>
      <c r="E203" s="733"/>
      <c r="F203" s="251"/>
      <c r="G203" s="738"/>
      <c r="H203" s="743"/>
      <c r="I203" s="741"/>
      <c r="J203" s="741"/>
      <c r="K203" s="742"/>
      <c r="L203" s="745"/>
      <c r="M203" s="708"/>
      <c r="N203" s="708"/>
      <c r="O203" s="709"/>
      <c r="P203" s="713" t="s">
        <v>249</v>
      </c>
      <c r="Q203" s="714"/>
      <c r="R203" s="715"/>
      <c r="S203" s="252" t="str">
        <f>IF(S202="","",VLOOKUP(S202,'シフト記号表（勤務時間帯）'!$C$6:$K$35,9,FALSE))</f>
        <v/>
      </c>
      <c r="T203" s="253" t="str">
        <f>IF(T202="","",VLOOKUP(T202,'シフト記号表（勤務時間帯）'!$C$6:$K$35,9,FALSE))</f>
        <v/>
      </c>
      <c r="U203" s="253" t="str">
        <f>IF(U202="","",VLOOKUP(U202,'シフト記号表（勤務時間帯）'!$C$6:$K$35,9,FALSE))</f>
        <v/>
      </c>
      <c r="V203" s="253" t="str">
        <f>IF(V202="","",VLOOKUP(V202,'シフト記号表（勤務時間帯）'!$C$6:$K$35,9,FALSE))</f>
        <v/>
      </c>
      <c r="W203" s="253" t="str">
        <f>IF(W202="","",VLOOKUP(W202,'シフト記号表（勤務時間帯）'!$C$6:$K$35,9,FALSE))</f>
        <v/>
      </c>
      <c r="X203" s="253" t="str">
        <f>IF(X202="","",VLOOKUP(X202,'シフト記号表（勤務時間帯）'!$C$6:$K$35,9,FALSE))</f>
        <v/>
      </c>
      <c r="Y203" s="254" t="str">
        <f>IF(Y202="","",VLOOKUP(Y202,'シフト記号表（勤務時間帯）'!$C$6:$K$35,9,FALSE))</f>
        <v/>
      </c>
      <c r="Z203" s="252" t="str">
        <f>IF(Z202="","",VLOOKUP(Z202,'シフト記号表（勤務時間帯）'!$C$6:$K$35,9,FALSE))</f>
        <v/>
      </c>
      <c r="AA203" s="253" t="str">
        <f>IF(AA202="","",VLOOKUP(AA202,'シフト記号表（勤務時間帯）'!$C$6:$K$35,9,FALSE))</f>
        <v/>
      </c>
      <c r="AB203" s="253" t="str">
        <f>IF(AB202="","",VLOOKUP(AB202,'シフト記号表（勤務時間帯）'!$C$6:$K$35,9,FALSE))</f>
        <v/>
      </c>
      <c r="AC203" s="253" t="str">
        <f>IF(AC202="","",VLOOKUP(AC202,'シフト記号表（勤務時間帯）'!$C$6:$K$35,9,FALSE))</f>
        <v/>
      </c>
      <c r="AD203" s="253" t="str">
        <f>IF(AD202="","",VLOOKUP(AD202,'シフト記号表（勤務時間帯）'!$C$6:$K$35,9,FALSE))</f>
        <v/>
      </c>
      <c r="AE203" s="253" t="str">
        <f>IF(AE202="","",VLOOKUP(AE202,'シフト記号表（勤務時間帯）'!$C$6:$K$35,9,FALSE))</f>
        <v/>
      </c>
      <c r="AF203" s="254" t="str">
        <f>IF(AF202="","",VLOOKUP(AF202,'シフト記号表（勤務時間帯）'!$C$6:$K$35,9,FALSE))</f>
        <v/>
      </c>
      <c r="AG203" s="252" t="str">
        <f>IF(AG202="","",VLOOKUP(AG202,'シフト記号表（勤務時間帯）'!$C$6:$K$35,9,FALSE))</f>
        <v/>
      </c>
      <c r="AH203" s="253" t="str">
        <f>IF(AH202="","",VLOOKUP(AH202,'シフト記号表（勤務時間帯）'!$C$6:$K$35,9,FALSE))</f>
        <v/>
      </c>
      <c r="AI203" s="253" t="str">
        <f>IF(AI202="","",VLOOKUP(AI202,'シフト記号表（勤務時間帯）'!$C$6:$K$35,9,FALSE))</f>
        <v/>
      </c>
      <c r="AJ203" s="253" t="str">
        <f>IF(AJ202="","",VLOOKUP(AJ202,'シフト記号表（勤務時間帯）'!$C$6:$K$35,9,FALSE))</f>
        <v/>
      </c>
      <c r="AK203" s="253" t="str">
        <f>IF(AK202="","",VLOOKUP(AK202,'シフト記号表（勤務時間帯）'!$C$6:$K$35,9,FALSE))</f>
        <v/>
      </c>
      <c r="AL203" s="253" t="str">
        <f>IF(AL202="","",VLOOKUP(AL202,'シフト記号表（勤務時間帯）'!$C$6:$K$35,9,FALSE))</f>
        <v/>
      </c>
      <c r="AM203" s="254" t="str">
        <f>IF(AM202="","",VLOOKUP(AM202,'シフト記号表（勤務時間帯）'!$C$6:$K$35,9,FALSE))</f>
        <v/>
      </c>
      <c r="AN203" s="252" t="str">
        <f>IF(AN202="","",VLOOKUP(AN202,'シフト記号表（勤務時間帯）'!$C$6:$K$35,9,FALSE))</f>
        <v/>
      </c>
      <c r="AO203" s="253" t="str">
        <f>IF(AO202="","",VLOOKUP(AO202,'シフト記号表（勤務時間帯）'!$C$6:$K$35,9,FALSE))</f>
        <v/>
      </c>
      <c r="AP203" s="253" t="str">
        <f>IF(AP202="","",VLOOKUP(AP202,'シフト記号表（勤務時間帯）'!$C$6:$K$35,9,FALSE))</f>
        <v/>
      </c>
      <c r="AQ203" s="253" t="str">
        <f>IF(AQ202="","",VLOOKUP(AQ202,'シフト記号表（勤務時間帯）'!$C$6:$K$35,9,FALSE))</f>
        <v/>
      </c>
      <c r="AR203" s="253" t="str">
        <f>IF(AR202="","",VLOOKUP(AR202,'シフト記号表（勤務時間帯）'!$C$6:$K$35,9,FALSE))</f>
        <v/>
      </c>
      <c r="AS203" s="253" t="str">
        <f>IF(AS202="","",VLOOKUP(AS202,'シフト記号表（勤務時間帯）'!$C$6:$K$35,9,FALSE))</f>
        <v/>
      </c>
      <c r="AT203" s="254" t="str">
        <f>IF(AT202="","",VLOOKUP(AT202,'シフト記号表（勤務時間帯）'!$C$6:$K$35,9,FALSE))</f>
        <v/>
      </c>
      <c r="AU203" s="252" t="str">
        <f>IF(AU202="","",VLOOKUP(AU202,'シフト記号表（勤務時間帯）'!$C$6:$K$35,9,FALSE))</f>
        <v/>
      </c>
      <c r="AV203" s="253" t="str">
        <f>IF(AV202="","",VLOOKUP(AV202,'シフト記号表（勤務時間帯）'!$C$6:$K$35,9,FALSE))</f>
        <v/>
      </c>
      <c r="AW203" s="253" t="str">
        <f>IF(AW202="","",VLOOKUP(AW202,'シフト記号表（勤務時間帯）'!$C$6:$K$35,9,FALSE))</f>
        <v/>
      </c>
      <c r="AX203" s="716" t="str">
        <f>IF($BB$3="４週",SUM(S203:AT203),IF($BB$3="暦月",SUM(S203:AW203),""))</f>
        <v/>
      </c>
      <c r="AY203" s="717"/>
      <c r="AZ203" s="718" t="str">
        <f>IF($BB$3="４週",AX203/4,IF($BB$3="暦月",'勤務表（参考様式１_100名まで）'!AX203/('勤務表（参考様式１_100名まで）'!$BB$8/7),""))</f>
        <v/>
      </c>
      <c r="BA203" s="719"/>
      <c r="BB203" s="707"/>
      <c r="BC203" s="708"/>
      <c r="BD203" s="708"/>
      <c r="BE203" s="708"/>
      <c r="BF203" s="709"/>
    </row>
    <row r="204" spans="2:58" ht="20.25" customHeight="1" x14ac:dyDescent="0.15">
      <c r="B204" s="727"/>
      <c r="C204" s="734"/>
      <c r="D204" s="735"/>
      <c r="E204" s="736"/>
      <c r="F204" s="260">
        <f>C202</f>
        <v>0</v>
      </c>
      <c r="G204" s="739"/>
      <c r="H204" s="743"/>
      <c r="I204" s="741"/>
      <c r="J204" s="741"/>
      <c r="K204" s="742"/>
      <c r="L204" s="746"/>
      <c r="M204" s="711"/>
      <c r="N204" s="711"/>
      <c r="O204" s="712"/>
      <c r="P204" s="720" t="s">
        <v>250</v>
      </c>
      <c r="Q204" s="721"/>
      <c r="R204" s="722"/>
      <c r="S204" s="256" t="str">
        <f>IF(S202="","",VLOOKUP(S202,'シフト記号表（勤務時間帯）'!$C$6:$U$35,19,FALSE))</f>
        <v/>
      </c>
      <c r="T204" s="257" t="str">
        <f>IF(T202="","",VLOOKUP(T202,'シフト記号表（勤務時間帯）'!$C$6:$U$35,19,FALSE))</f>
        <v/>
      </c>
      <c r="U204" s="257" t="str">
        <f>IF(U202="","",VLOOKUP(U202,'シフト記号表（勤務時間帯）'!$C$6:$U$35,19,FALSE))</f>
        <v/>
      </c>
      <c r="V204" s="257" t="str">
        <f>IF(V202="","",VLOOKUP(V202,'シフト記号表（勤務時間帯）'!$C$6:$U$35,19,FALSE))</f>
        <v/>
      </c>
      <c r="W204" s="257" t="str">
        <f>IF(W202="","",VLOOKUP(W202,'シフト記号表（勤務時間帯）'!$C$6:$U$35,19,FALSE))</f>
        <v/>
      </c>
      <c r="X204" s="257" t="str">
        <f>IF(X202="","",VLOOKUP(X202,'シフト記号表（勤務時間帯）'!$C$6:$U$35,19,FALSE))</f>
        <v/>
      </c>
      <c r="Y204" s="258" t="str">
        <f>IF(Y202="","",VLOOKUP(Y202,'シフト記号表（勤務時間帯）'!$C$6:$U$35,19,FALSE))</f>
        <v/>
      </c>
      <c r="Z204" s="256" t="str">
        <f>IF(Z202="","",VLOOKUP(Z202,'シフト記号表（勤務時間帯）'!$C$6:$U$35,19,FALSE))</f>
        <v/>
      </c>
      <c r="AA204" s="257" t="str">
        <f>IF(AA202="","",VLOOKUP(AA202,'シフト記号表（勤務時間帯）'!$C$6:$U$35,19,FALSE))</f>
        <v/>
      </c>
      <c r="AB204" s="257" t="str">
        <f>IF(AB202="","",VLOOKUP(AB202,'シフト記号表（勤務時間帯）'!$C$6:$U$35,19,FALSE))</f>
        <v/>
      </c>
      <c r="AC204" s="257" t="str">
        <f>IF(AC202="","",VLOOKUP(AC202,'シフト記号表（勤務時間帯）'!$C$6:$U$35,19,FALSE))</f>
        <v/>
      </c>
      <c r="AD204" s="257" t="str">
        <f>IF(AD202="","",VLOOKUP(AD202,'シフト記号表（勤務時間帯）'!$C$6:$U$35,19,FALSE))</f>
        <v/>
      </c>
      <c r="AE204" s="257" t="str">
        <f>IF(AE202="","",VLOOKUP(AE202,'シフト記号表（勤務時間帯）'!$C$6:$U$35,19,FALSE))</f>
        <v/>
      </c>
      <c r="AF204" s="258" t="str">
        <f>IF(AF202="","",VLOOKUP(AF202,'シフト記号表（勤務時間帯）'!$C$6:$U$35,19,FALSE))</f>
        <v/>
      </c>
      <c r="AG204" s="256" t="str">
        <f>IF(AG202="","",VLOOKUP(AG202,'シフト記号表（勤務時間帯）'!$C$6:$U$35,19,FALSE))</f>
        <v/>
      </c>
      <c r="AH204" s="257" t="str">
        <f>IF(AH202="","",VLOOKUP(AH202,'シフト記号表（勤務時間帯）'!$C$6:$U$35,19,FALSE))</f>
        <v/>
      </c>
      <c r="AI204" s="257" t="str">
        <f>IF(AI202="","",VLOOKUP(AI202,'シフト記号表（勤務時間帯）'!$C$6:$U$35,19,FALSE))</f>
        <v/>
      </c>
      <c r="AJ204" s="257" t="str">
        <f>IF(AJ202="","",VLOOKUP(AJ202,'シフト記号表（勤務時間帯）'!$C$6:$U$35,19,FALSE))</f>
        <v/>
      </c>
      <c r="AK204" s="257" t="str">
        <f>IF(AK202="","",VLOOKUP(AK202,'シフト記号表（勤務時間帯）'!$C$6:$U$35,19,FALSE))</f>
        <v/>
      </c>
      <c r="AL204" s="257" t="str">
        <f>IF(AL202="","",VLOOKUP(AL202,'シフト記号表（勤務時間帯）'!$C$6:$U$35,19,FALSE))</f>
        <v/>
      </c>
      <c r="AM204" s="258" t="str">
        <f>IF(AM202="","",VLOOKUP(AM202,'シフト記号表（勤務時間帯）'!$C$6:$U$35,19,FALSE))</f>
        <v/>
      </c>
      <c r="AN204" s="256" t="str">
        <f>IF(AN202="","",VLOOKUP(AN202,'シフト記号表（勤務時間帯）'!$C$6:$U$35,19,FALSE))</f>
        <v/>
      </c>
      <c r="AO204" s="257" t="str">
        <f>IF(AO202="","",VLOOKUP(AO202,'シフト記号表（勤務時間帯）'!$C$6:$U$35,19,FALSE))</f>
        <v/>
      </c>
      <c r="AP204" s="257" t="str">
        <f>IF(AP202="","",VLOOKUP(AP202,'シフト記号表（勤務時間帯）'!$C$6:$U$35,19,FALSE))</f>
        <v/>
      </c>
      <c r="AQ204" s="257" t="str">
        <f>IF(AQ202="","",VLOOKUP(AQ202,'シフト記号表（勤務時間帯）'!$C$6:$U$35,19,FALSE))</f>
        <v/>
      </c>
      <c r="AR204" s="257" t="str">
        <f>IF(AR202="","",VLOOKUP(AR202,'シフト記号表（勤務時間帯）'!$C$6:$U$35,19,FALSE))</f>
        <v/>
      </c>
      <c r="AS204" s="257" t="str">
        <f>IF(AS202="","",VLOOKUP(AS202,'シフト記号表（勤務時間帯）'!$C$6:$U$35,19,FALSE))</f>
        <v/>
      </c>
      <c r="AT204" s="258" t="str">
        <f>IF(AT202="","",VLOOKUP(AT202,'シフト記号表（勤務時間帯）'!$C$6:$U$35,19,FALSE))</f>
        <v/>
      </c>
      <c r="AU204" s="256" t="str">
        <f>IF(AU202="","",VLOOKUP(AU202,'シフト記号表（勤務時間帯）'!$C$6:$U$35,19,FALSE))</f>
        <v/>
      </c>
      <c r="AV204" s="257" t="str">
        <f>IF(AV202="","",VLOOKUP(AV202,'シフト記号表（勤務時間帯）'!$C$6:$U$35,19,FALSE))</f>
        <v/>
      </c>
      <c r="AW204" s="257" t="str">
        <f>IF(AW202="","",VLOOKUP(AW202,'シフト記号表（勤務時間帯）'!$C$6:$U$35,19,FALSE))</f>
        <v/>
      </c>
      <c r="AX204" s="723" t="str">
        <f>IF($BB$3="４週",SUM(S204:AT204),IF($BB$3="暦月",SUM(S204:AW204),""))</f>
        <v/>
      </c>
      <c r="AY204" s="724"/>
      <c r="AZ204" s="725" t="str">
        <f>IF($BB$3="４週",AX204/4,IF($BB$3="暦月",'勤務表（参考様式１_100名まで）'!AX204/('勤務表（参考様式１_100名まで）'!$BB$8/7),""))</f>
        <v/>
      </c>
      <c r="BA204" s="726"/>
      <c r="BB204" s="710"/>
      <c r="BC204" s="711"/>
      <c r="BD204" s="711"/>
      <c r="BE204" s="711"/>
      <c r="BF204" s="712"/>
    </row>
    <row r="205" spans="2:58" ht="20.25" customHeight="1" x14ac:dyDescent="0.15">
      <c r="B205" s="727">
        <f>B202+1</f>
        <v>62</v>
      </c>
      <c r="C205" s="728"/>
      <c r="D205" s="729"/>
      <c r="E205" s="730"/>
      <c r="F205" s="259"/>
      <c r="G205" s="737"/>
      <c r="H205" s="740"/>
      <c r="I205" s="741"/>
      <c r="J205" s="741"/>
      <c r="K205" s="742"/>
      <c r="L205" s="744"/>
      <c r="M205" s="705"/>
      <c r="N205" s="705"/>
      <c r="O205" s="706"/>
      <c r="P205" s="747" t="s">
        <v>248</v>
      </c>
      <c r="Q205" s="748"/>
      <c r="R205" s="749"/>
      <c r="S205" s="248"/>
      <c r="T205" s="249"/>
      <c r="U205" s="249"/>
      <c r="V205" s="249"/>
      <c r="W205" s="249"/>
      <c r="X205" s="249"/>
      <c r="Y205" s="250"/>
      <c r="Z205" s="248"/>
      <c r="AA205" s="249"/>
      <c r="AB205" s="249"/>
      <c r="AC205" s="249"/>
      <c r="AD205" s="249"/>
      <c r="AE205" s="249"/>
      <c r="AF205" s="250"/>
      <c r="AG205" s="248"/>
      <c r="AH205" s="249"/>
      <c r="AI205" s="249"/>
      <c r="AJ205" s="249"/>
      <c r="AK205" s="249"/>
      <c r="AL205" s="249"/>
      <c r="AM205" s="250"/>
      <c r="AN205" s="248"/>
      <c r="AO205" s="249"/>
      <c r="AP205" s="249"/>
      <c r="AQ205" s="249"/>
      <c r="AR205" s="249"/>
      <c r="AS205" s="249"/>
      <c r="AT205" s="250"/>
      <c r="AU205" s="248"/>
      <c r="AV205" s="249"/>
      <c r="AW205" s="249"/>
      <c r="AX205" s="700"/>
      <c r="AY205" s="701"/>
      <c r="AZ205" s="702"/>
      <c r="BA205" s="703"/>
      <c r="BB205" s="704"/>
      <c r="BC205" s="705"/>
      <c r="BD205" s="705"/>
      <c r="BE205" s="705"/>
      <c r="BF205" s="706"/>
    </row>
    <row r="206" spans="2:58" ht="20.25" customHeight="1" x14ac:dyDescent="0.15">
      <c r="B206" s="727"/>
      <c r="C206" s="731"/>
      <c r="D206" s="732"/>
      <c r="E206" s="733"/>
      <c r="F206" s="251"/>
      <c r="G206" s="738"/>
      <c r="H206" s="743"/>
      <c r="I206" s="741"/>
      <c r="J206" s="741"/>
      <c r="K206" s="742"/>
      <c r="L206" s="745"/>
      <c r="M206" s="708"/>
      <c r="N206" s="708"/>
      <c r="O206" s="709"/>
      <c r="P206" s="713" t="s">
        <v>249</v>
      </c>
      <c r="Q206" s="714"/>
      <c r="R206" s="715"/>
      <c r="S206" s="252" t="str">
        <f>IF(S205="","",VLOOKUP(S205,'シフト記号表（勤務時間帯）'!$C$6:$K$35,9,FALSE))</f>
        <v/>
      </c>
      <c r="T206" s="253" t="str">
        <f>IF(T205="","",VLOOKUP(T205,'シフト記号表（勤務時間帯）'!$C$6:$K$35,9,FALSE))</f>
        <v/>
      </c>
      <c r="U206" s="253" t="str">
        <f>IF(U205="","",VLOOKUP(U205,'シフト記号表（勤務時間帯）'!$C$6:$K$35,9,FALSE))</f>
        <v/>
      </c>
      <c r="V206" s="253" t="str">
        <f>IF(V205="","",VLOOKUP(V205,'シフト記号表（勤務時間帯）'!$C$6:$K$35,9,FALSE))</f>
        <v/>
      </c>
      <c r="W206" s="253" t="str">
        <f>IF(W205="","",VLOOKUP(W205,'シフト記号表（勤務時間帯）'!$C$6:$K$35,9,FALSE))</f>
        <v/>
      </c>
      <c r="X206" s="253" t="str">
        <f>IF(X205="","",VLOOKUP(X205,'シフト記号表（勤務時間帯）'!$C$6:$K$35,9,FALSE))</f>
        <v/>
      </c>
      <c r="Y206" s="254" t="str">
        <f>IF(Y205="","",VLOOKUP(Y205,'シフト記号表（勤務時間帯）'!$C$6:$K$35,9,FALSE))</f>
        <v/>
      </c>
      <c r="Z206" s="252" t="str">
        <f>IF(Z205="","",VLOOKUP(Z205,'シフト記号表（勤務時間帯）'!$C$6:$K$35,9,FALSE))</f>
        <v/>
      </c>
      <c r="AA206" s="253" t="str">
        <f>IF(AA205="","",VLOOKUP(AA205,'シフト記号表（勤務時間帯）'!$C$6:$K$35,9,FALSE))</f>
        <v/>
      </c>
      <c r="AB206" s="253" t="str">
        <f>IF(AB205="","",VLOOKUP(AB205,'シフト記号表（勤務時間帯）'!$C$6:$K$35,9,FALSE))</f>
        <v/>
      </c>
      <c r="AC206" s="253" t="str">
        <f>IF(AC205="","",VLOOKUP(AC205,'シフト記号表（勤務時間帯）'!$C$6:$K$35,9,FALSE))</f>
        <v/>
      </c>
      <c r="AD206" s="253" t="str">
        <f>IF(AD205="","",VLOOKUP(AD205,'シフト記号表（勤務時間帯）'!$C$6:$K$35,9,FALSE))</f>
        <v/>
      </c>
      <c r="AE206" s="253" t="str">
        <f>IF(AE205="","",VLOOKUP(AE205,'シフト記号表（勤務時間帯）'!$C$6:$K$35,9,FALSE))</f>
        <v/>
      </c>
      <c r="AF206" s="254" t="str">
        <f>IF(AF205="","",VLOOKUP(AF205,'シフト記号表（勤務時間帯）'!$C$6:$K$35,9,FALSE))</f>
        <v/>
      </c>
      <c r="AG206" s="252" t="str">
        <f>IF(AG205="","",VLOOKUP(AG205,'シフト記号表（勤務時間帯）'!$C$6:$K$35,9,FALSE))</f>
        <v/>
      </c>
      <c r="AH206" s="253" t="str">
        <f>IF(AH205="","",VLOOKUP(AH205,'シフト記号表（勤務時間帯）'!$C$6:$K$35,9,FALSE))</f>
        <v/>
      </c>
      <c r="AI206" s="253" t="str">
        <f>IF(AI205="","",VLOOKUP(AI205,'シフト記号表（勤務時間帯）'!$C$6:$K$35,9,FALSE))</f>
        <v/>
      </c>
      <c r="AJ206" s="253" t="str">
        <f>IF(AJ205="","",VLOOKUP(AJ205,'シフト記号表（勤務時間帯）'!$C$6:$K$35,9,FALSE))</f>
        <v/>
      </c>
      <c r="AK206" s="253" t="str">
        <f>IF(AK205="","",VLOOKUP(AK205,'シフト記号表（勤務時間帯）'!$C$6:$K$35,9,FALSE))</f>
        <v/>
      </c>
      <c r="AL206" s="253" t="str">
        <f>IF(AL205="","",VLOOKUP(AL205,'シフト記号表（勤務時間帯）'!$C$6:$K$35,9,FALSE))</f>
        <v/>
      </c>
      <c r="AM206" s="254" t="str">
        <f>IF(AM205="","",VLOOKUP(AM205,'シフト記号表（勤務時間帯）'!$C$6:$K$35,9,FALSE))</f>
        <v/>
      </c>
      <c r="AN206" s="252" t="str">
        <f>IF(AN205="","",VLOOKUP(AN205,'シフト記号表（勤務時間帯）'!$C$6:$K$35,9,FALSE))</f>
        <v/>
      </c>
      <c r="AO206" s="253" t="str">
        <f>IF(AO205="","",VLOOKUP(AO205,'シフト記号表（勤務時間帯）'!$C$6:$K$35,9,FALSE))</f>
        <v/>
      </c>
      <c r="AP206" s="253" t="str">
        <f>IF(AP205="","",VLOOKUP(AP205,'シフト記号表（勤務時間帯）'!$C$6:$K$35,9,FALSE))</f>
        <v/>
      </c>
      <c r="AQ206" s="253" t="str">
        <f>IF(AQ205="","",VLOOKUP(AQ205,'シフト記号表（勤務時間帯）'!$C$6:$K$35,9,FALSE))</f>
        <v/>
      </c>
      <c r="AR206" s="253" t="str">
        <f>IF(AR205="","",VLOOKUP(AR205,'シフト記号表（勤務時間帯）'!$C$6:$K$35,9,FALSE))</f>
        <v/>
      </c>
      <c r="AS206" s="253" t="str">
        <f>IF(AS205="","",VLOOKUP(AS205,'シフト記号表（勤務時間帯）'!$C$6:$K$35,9,FALSE))</f>
        <v/>
      </c>
      <c r="AT206" s="254" t="str">
        <f>IF(AT205="","",VLOOKUP(AT205,'シフト記号表（勤務時間帯）'!$C$6:$K$35,9,FALSE))</f>
        <v/>
      </c>
      <c r="AU206" s="252" t="str">
        <f>IF(AU205="","",VLOOKUP(AU205,'シフト記号表（勤務時間帯）'!$C$6:$K$35,9,FALSE))</f>
        <v/>
      </c>
      <c r="AV206" s="253" t="str">
        <f>IF(AV205="","",VLOOKUP(AV205,'シフト記号表（勤務時間帯）'!$C$6:$K$35,9,FALSE))</f>
        <v/>
      </c>
      <c r="AW206" s="253" t="str">
        <f>IF(AW205="","",VLOOKUP(AW205,'シフト記号表（勤務時間帯）'!$C$6:$K$35,9,FALSE))</f>
        <v/>
      </c>
      <c r="AX206" s="716" t="str">
        <f>IF($BB$3="４週",SUM(S206:AT206),IF($BB$3="暦月",SUM(S206:AW206),""))</f>
        <v/>
      </c>
      <c r="AY206" s="717"/>
      <c r="AZ206" s="718" t="str">
        <f>IF($BB$3="４週",AX206/4,IF($BB$3="暦月",'勤務表（参考様式１_100名まで）'!AX206/('勤務表（参考様式１_100名まで）'!$BB$8/7),""))</f>
        <v/>
      </c>
      <c r="BA206" s="719"/>
      <c r="BB206" s="707"/>
      <c r="BC206" s="708"/>
      <c r="BD206" s="708"/>
      <c r="BE206" s="708"/>
      <c r="BF206" s="709"/>
    </row>
    <row r="207" spans="2:58" ht="20.25" customHeight="1" x14ac:dyDescent="0.15">
      <c r="B207" s="727"/>
      <c r="C207" s="734"/>
      <c r="D207" s="735"/>
      <c r="E207" s="736"/>
      <c r="F207" s="260">
        <f>C205</f>
        <v>0</v>
      </c>
      <c r="G207" s="739"/>
      <c r="H207" s="743"/>
      <c r="I207" s="741"/>
      <c r="J207" s="741"/>
      <c r="K207" s="742"/>
      <c r="L207" s="746"/>
      <c r="M207" s="711"/>
      <c r="N207" s="711"/>
      <c r="O207" s="712"/>
      <c r="P207" s="720" t="s">
        <v>250</v>
      </c>
      <c r="Q207" s="721"/>
      <c r="R207" s="722"/>
      <c r="S207" s="256" t="str">
        <f>IF(S205="","",VLOOKUP(S205,'シフト記号表（勤務時間帯）'!$C$6:$U$35,19,FALSE))</f>
        <v/>
      </c>
      <c r="T207" s="257" t="str">
        <f>IF(T205="","",VLOOKUP(T205,'シフト記号表（勤務時間帯）'!$C$6:$U$35,19,FALSE))</f>
        <v/>
      </c>
      <c r="U207" s="257" t="str">
        <f>IF(U205="","",VLOOKUP(U205,'シフト記号表（勤務時間帯）'!$C$6:$U$35,19,FALSE))</f>
        <v/>
      </c>
      <c r="V207" s="257" t="str">
        <f>IF(V205="","",VLOOKUP(V205,'シフト記号表（勤務時間帯）'!$C$6:$U$35,19,FALSE))</f>
        <v/>
      </c>
      <c r="W207" s="257" t="str">
        <f>IF(W205="","",VLOOKUP(W205,'シフト記号表（勤務時間帯）'!$C$6:$U$35,19,FALSE))</f>
        <v/>
      </c>
      <c r="X207" s="257" t="str">
        <f>IF(X205="","",VLOOKUP(X205,'シフト記号表（勤務時間帯）'!$C$6:$U$35,19,FALSE))</f>
        <v/>
      </c>
      <c r="Y207" s="258" t="str">
        <f>IF(Y205="","",VLOOKUP(Y205,'シフト記号表（勤務時間帯）'!$C$6:$U$35,19,FALSE))</f>
        <v/>
      </c>
      <c r="Z207" s="256" t="str">
        <f>IF(Z205="","",VLOOKUP(Z205,'シフト記号表（勤務時間帯）'!$C$6:$U$35,19,FALSE))</f>
        <v/>
      </c>
      <c r="AA207" s="257" t="str">
        <f>IF(AA205="","",VLOOKUP(AA205,'シフト記号表（勤務時間帯）'!$C$6:$U$35,19,FALSE))</f>
        <v/>
      </c>
      <c r="AB207" s="257" t="str">
        <f>IF(AB205="","",VLOOKUP(AB205,'シフト記号表（勤務時間帯）'!$C$6:$U$35,19,FALSE))</f>
        <v/>
      </c>
      <c r="AC207" s="257" t="str">
        <f>IF(AC205="","",VLOOKUP(AC205,'シフト記号表（勤務時間帯）'!$C$6:$U$35,19,FALSE))</f>
        <v/>
      </c>
      <c r="AD207" s="257" t="str">
        <f>IF(AD205="","",VLOOKUP(AD205,'シフト記号表（勤務時間帯）'!$C$6:$U$35,19,FALSE))</f>
        <v/>
      </c>
      <c r="AE207" s="257" t="str">
        <f>IF(AE205="","",VLOOKUP(AE205,'シフト記号表（勤務時間帯）'!$C$6:$U$35,19,FALSE))</f>
        <v/>
      </c>
      <c r="AF207" s="258" t="str">
        <f>IF(AF205="","",VLOOKUP(AF205,'シフト記号表（勤務時間帯）'!$C$6:$U$35,19,FALSE))</f>
        <v/>
      </c>
      <c r="AG207" s="256" t="str">
        <f>IF(AG205="","",VLOOKUP(AG205,'シフト記号表（勤務時間帯）'!$C$6:$U$35,19,FALSE))</f>
        <v/>
      </c>
      <c r="AH207" s="257" t="str">
        <f>IF(AH205="","",VLOOKUP(AH205,'シフト記号表（勤務時間帯）'!$C$6:$U$35,19,FALSE))</f>
        <v/>
      </c>
      <c r="AI207" s="257" t="str">
        <f>IF(AI205="","",VLOOKUP(AI205,'シフト記号表（勤務時間帯）'!$C$6:$U$35,19,FALSE))</f>
        <v/>
      </c>
      <c r="AJ207" s="257" t="str">
        <f>IF(AJ205="","",VLOOKUP(AJ205,'シフト記号表（勤務時間帯）'!$C$6:$U$35,19,FALSE))</f>
        <v/>
      </c>
      <c r="AK207" s="257" t="str">
        <f>IF(AK205="","",VLOOKUP(AK205,'シフト記号表（勤務時間帯）'!$C$6:$U$35,19,FALSE))</f>
        <v/>
      </c>
      <c r="AL207" s="257" t="str">
        <f>IF(AL205="","",VLOOKUP(AL205,'シフト記号表（勤務時間帯）'!$C$6:$U$35,19,FALSE))</f>
        <v/>
      </c>
      <c r="AM207" s="258" t="str">
        <f>IF(AM205="","",VLOOKUP(AM205,'シフト記号表（勤務時間帯）'!$C$6:$U$35,19,FALSE))</f>
        <v/>
      </c>
      <c r="AN207" s="256" t="str">
        <f>IF(AN205="","",VLOOKUP(AN205,'シフト記号表（勤務時間帯）'!$C$6:$U$35,19,FALSE))</f>
        <v/>
      </c>
      <c r="AO207" s="257" t="str">
        <f>IF(AO205="","",VLOOKUP(AO205,'シフト記号表（勤務時間帯）'!$C$6:$U$35,19,FALSE))</f>
        <v/>
      </c>
      <c r="AP207" s="257" t="str">
        <f>IF(AP205="","",VLOOKUP(AP205,'シフト記号表（勤務時間帯）'!$C$6:$U$35,19,FALSE))</f>
        <v/>
      </c>
      <c r="AQ207" s="257" t="str">
        <f>IF(AQ205="","",VLOOKUP(AQ205,'シフト記号表（勤務時間帯）'!$C$6:$U$35,19,FALSE))</f>
        <v/>
      </c>
      <c r="AR207" s="257" t="str">
        <f>IF(AR205="","",VLOOKUP(AR205,'シフト記号表（勤務時間帯）'!$C$6:$U$35,19,FALSE))</f>
        <v/>
      </c>
      <c r="AS207" s="257" t="str">
        <f>IF(AS205="","",VLOOKUP(AS205,'シフト記号表（勤務時間帯）'!$C$6:$U$35,19,FALSE))</f>
        <v/>
      </c>
      <c r="AT207" s="258" t="str">
        <f>IF(AT205="","",VLOOKUP(AT205,'シフト記号表（勤務時間帯）'!$C$6:$U$35,19,FALSE))</f>
        <v/>
      </c>
      <c r="AU207" s="256" t="str">
        <f>IF(AU205="","",VLOOKUP(AU205,'シフト記号表（勤務時間帯）'!$C$6:$U$35,19,FALSE))</f>
        <v/>
      </c>
      <c r="AV207" s="257" t="str">
        <f>IF(AV205="","",VLOOKUP(AV205,'シフト記号表（勤務時間帯）'!$C$6:$U$35,19,FALSE))</f>
        <v/>
      </c>
      <c r="AW207" s="257" t="str">
        <f>IF(AW205="","",VLOOKUP(AW205,'シフト記号表（勤務時間帯）'!$C$6:$U$35,19,FALSE))</f>
        <v/>
      </c>
      <c r="AX207" s="723" t="str">
        <f>IF($BB$3="４週",SUM(S207:AT207),IF($BB$3="暦月",SUM(S207:AW207),""))</f>
        <v/>
      </c>
      <c r="AY207" s="724"/>
      <c r="AZ207" s="725" t="str">
        <f>IF($BB$3="４週",AX207/4,IF($BB$3="暦月",'勤務表（参考様式１_100名まで）'!AX207/('勤務表（参考様式１_100名まで）'!$BB$8/7),""))</f>
        <v/>
      </c>
      <c r="BA207" s="726"/>
      <c r="BB207" s="710"/>
      <c r="BC207" s="711"/>
      <c r="BD207" s="711"/>
      <c r="BE207" s="711"/>
      <c r="BF207" s="712"/>
    </row>
    <row r="208" spans="2:58" ht="20.25" customHeight="1" x14ac:dyDescent="0.15">
      <c r="B208" s="727">
        <f>B205+1</f>
        <v>63</v>
      </c>
      <c r="C208" s="728"/>
      <c r="D208" s="729"/>
      <c r="E208" s="730"/>
      <c r="F208" s="259"/>
      <c r="G208" s="737"/>
      <c r="H208" s="740"/>
      <c r="I208" s="741"/>
      <c r="J208" s="741"/>
      <c r="K208" s="742"/>
      <c r="L208" s="744"/>
      <c r="M208" s="705"/>
      <c r="N208" s="705"/>
      <c r="O208" s="706"/>
      <c r="P208" s="747" t="s">
        <v>248</v>
      </c>
      <c r="Q208" s="748"/>
      <c r="R208" s="749"/>
      <c r="S208" s="248"/>
      <c r="T208" s="249"/>
      <c r="U208" s="249"/>
      <c r="V208" s="249"/>
      <c r="W208" s="249"/>
      <c r="X208" s="249"/>
      <c r="Y208" s="250"/>
      <c r="Z208" s="248"/>
      <c r="AA208" s="249"/>
      <c r="AB208" s="249"/>
      <c r="AC208" s="249"/>
      <c r="AD208" s="249"/>
      <c r="AE208" s="249"/>
      <c r="AF208" s="250"/>
      <c r="AG208" s="248"/>
      <c r="AH208" s="249"/>
      <c r="AI208" s="249"/>
      <c r="AJ208" s="249"/>
      <c r="AK208" s="249"/>
      <c r="AL208" s="249"/>
      <c r="AM208" s="250"/>
      <c r="AN208" s="248"/>
      <c r="AO208" s="249"/>
      <c r="AP208" s="249"/>
      <c r="AQ208" s="249"/>
      <c r="AR208" s="249"/>
      <c r="AS208" s="249"/>
      <c r="AT208" s="250"/>
      <c r="AU208" s="248"/>
      <c r="AV208" s="249"/>
      <c r="AW208" s="249"/>
      <c r="AX208" s="700"/>
      <c r="AY208" s="701"/>
      <c r="AZ208" s="702"/>
      <c r="BA208" s="703"/>
      <c r="BB208" s="704"/>
      <c r="BC208" s="705"/>
      <c r="BD208" s="705"/>
      <c r="BE208" s="705"/>
      <c r="BF208" s="706"/>
    </row>
    <row r="209" spans="2:58" ht="20.25" customHeight="1" x14ac:dyDescent="0.15">
      <c r="B209" s="727"/>
      <c r="C209" s="731"/>
      <c r="D209" s="732"/>
      <c r="E209" s="733"/>
      <c r="F209" s="251"/>
      <c r="G209" s="738"/>
      <c r="H209" s="743"/>
      <c r="I209" s="741"/>
      <c r="J209" s="741"/>
      <c r="K209" s="742"/>
      <c r="L209" s="745"/>
      <c r="M209" s="708"/>
      <c r="N209" s="708"/>
      <c r="O209" s="709"/>
      <c r="P209" s="713" t="s">
        <v>249</v>
      </c>
      <c r="Q209" s="714"/>
      <c r="R209" s="715"/>
      <c r="S209" s="252" t="str">
        <f>IF(S208="","",VLOOKUP(S208,'シフト記号表（勤務時間帯）'!$C$6:$K$35,9,FALSE))</f>
        <v/>
      </c>
      <c r="T209" s="253" t="str">
        <f>IF(T208="","",VLOOKUP(T208,'シフト記号表（勤務時間帯）'!$C$6:$K$35,9,FALSE))</f>
        <v/>
      </c>
      <c r="U209" s="253" t="str">
        <f>IF(U208="","",VLOOKUP(U208,'シフト記号表（勤務時間帯）'!$C$6:$K$35,9,FALSE))</f>
        <v/>
      </c>
      <c r="V209" s="253" t="str">
        <f>IF(V208="","",VLOOKUP(V208,'シフト記号表（勤務時間帯）'!$C$6:$K$35,9,FALSE))</f>
        <v/>
      </c>
      <c r="W209" s="253" t="str">
        <f>IF(W208="","",VLOOKUP(W208,'シフト記号表（勤務時間帯）'!$C$6:$K$35,9,FALSE))</f>
        <v/>
      </c>
      <c r="X209" s="253" t="str">
        <f>IF(X208="","",VLOOKUP(X208,'シフト記号表（勤務時間帯）'!$C$6:$K$35,9,FALSE))</f>
        <v/>
      </c>
      <c r="Y209" s="254" t="str">
        <f>IF(Y208="","",VLOOKUP(Y208,'シフト記号表（勤務時間帯）'!$C$6:$K$35,9,FALSE))</f>
        <v/>
      </c>
      <c r="Z209" s="252" t="str">
        <f>IF(Z208="","",VLOOKUP(Z208,'シフト記号表（勤務時間帯）'!$C$6:$K$35,9,FALSE))</f>
        <v/>
      </c>
      <c r="AA209" s="253" t="str">
        <f>IF(AA208="","",VLOOKUP(AA208,'シフト記号表（勤務時間帯）'!$C$6:$K$35,9,FALSE))</f>
        <v/>
      </c>
      <c r="AB209" s="253" t="str">
        <f>IF(AB208="","",VLOOKUP(AB208,'シフト記号表（勤務時間帯）'!$C$6:$K$35,9,FALSE))</f>
        <v/>
      </c>
      <c r="AC209" s="253" t="str">
        <f>IF(AC208="","",VLOOKUP(AC208,'シフト記号表（勤務時間帯）'!$C$6:$K$35,9,FALSE))</f>
        <v/>
      </c>
      <c r="AD209" s="253" t="str">
        <f>IF(AD208="","",VLOOKUP(AD208,'シフト記号表（勤務時間帯）'!$C$6:$K$35,9,FALSE))</f>
        <v/>
      </c>
      <c r="AE209" s="253" t="str">
        <f>IF(AE208="","",VLOOKUP(AE208,'シフト記号表（勤務時間帯）'!$C$6:$K$35,9,FALSE))</f>
        <v/>
      </c>
      <c r="AF209" s="254" t="str">
        <f>IF(AF208="","",VLOOKUP(AF208,'シフト記号表（勤務時間帯）'!$C$6:$K$35,9,FALSE))</f>
        <v/>
      </c>
      <c r="AG209" s="252" t="str">
        <f>IF(AG208="","",VLOOKUP(AG208,'シフト記号表（勤務時間帯）'!$C$6:$K$35,9,FALSE))</f>
        <v/>
      </c>
      <c r="AH209" s="253" t="str">
        <f>IF(AH208="","",VLOOKUP(AH208,'シフト記号表（勤務時間帯）'!$C$6:$K$35,9,FALSE))</f>
        <v/>
      </c>
      <c r="AI209" s="253" t="str">
        <f>IF(AI208="","",VLOOKUP(AI208,'シフト記号表（勤務時間帯）'!$C$6:$K$35,9,FALSE))</f>
        <v/>
      </c>
      <c r="AJ209" s="253" t="str">
        <f>IF(AJ208="","",VLOOKUP(AJ208,'シフト記号表（勤務時間帯）'!$C$6:$K$35,9,FALSE))</f>
        <v/>
      </c>
      <c r="AK209" s="253" t="str">
        <f>IF(AK208="","",VLOOKUP(AK208,'シフト記号表（勤務時間帯）'!$C$6:$K$35,9,FALSE))</f>
        <v/>
      </c>
      <c r="AL209" s="253" t="str">
        <f>IF(AL208="","",VLOOKUP(AL208,'シフト記号表（勤務時間帯）'!$C$6:$K$35,9,FALSE))</f>
        <v/>
      </c>
      <c r="AM209" s="254" t="str">
        <f>IF(AM208="","",VLOOKUP(AM208,'シフト記号表（勤務時間帯）'!$C$6:$K$35,9,FALSE))</f>
        <v/>
      </c>
      <c r="AN209" s="252" t="str">
        <f>IF(AN208="","",VLOOKUP(AN208,'シフト記号表（勤務時間帯）'!$C$6:$K$35,9,FALSE))</f>
        <v/>
      </c>
      <c r="AO209" s="253" t="str">
        <f>IF(AO208="","",VLOOKUP(AO208,'シフト記号表（勤務時間帯）'!$C$6:$K$35,9,FALSE))</f>
        <v/>
      </c>
      <c r="AP209" s="253" t="str">
        <f>IF(AP208="","",VLOOKUP(AP208,'シフト記号表（勤務時間帯）'!$C$6:$K$35,9,FALSE))</f>
        <v/>
      </c>
      <c r="AQ209" s="253" t="str">
        <f>IF(AQ208="","",VLOOKUP(AQ208,'シフト記号表（勤務時間帯）'!$C$6:$K$35,9,FALSE))</f>
        <v/>
      </c>
      <c r="AR209" s="253" t="str">
        <f>IF(AR208="","",VLOOKUP(AR208,'シフト記号表（勤務時間帯）'!$C$6:$K$35,9,FALSE))</f>
        <v/>
      </c>
      <c r="AS209" s="253" t="str">
        <f>IF(AS208="","",VLOOKUP(AS208,'シフト記号表（勤務時間帯）'!$C$6:$K$35,9,FALSE))</f>
        <v/>
      </c>
      <c r="AT209" s="254" t="str">
        <f>IF(AT208="","",VLOOKUP(AT208,'シフト記号表（勤務時間帯）'!$C$6:$K$35,9,FALSE))</f>
        <v/>
      </c>
      <c r="AU209" s="252" t="str">
        <f>IF(AU208="","",VLOOKUP(AU208,'シフト記号表（勤務時間帯）'!$C$6:$K$35,9,FALSE))</f>
        <v/>
      </c>
      <c r="AV209" s="253" t="str">
        <f>IF(AV208="","",VLOOKUP(AV208,'シフト記号表（勤務時間帯）'!$C$6:$K$35,9,FALSE))</f>
        <v/>
      </c>
      <c r="AW209" s="253" t="str">
        <f>IF(AW208="","",VLOOKUP(AW208,'シフト記号表（勤務時間帯）'!$C$6:$K$35,9,FALSE))</f>
        <v/>
      </c>
      <c r="AX209" s="716" t="str">
        <f>IF($BB$3="４週",SUM(S209:AT209),IF($BB$3="暦月",SUM(S209:AW209),""))</f>
        <v/>
      </c>
      <c r="AY209" s="717"/>
      <c r="AZ209" s="718" t="str">
        <f>IF($BB$3="４週",AX209/4,IF($BB$3="暦月",'勤務表（参考様式１_100名まで）'!AX209/('勤務表（参考様式１_100名まで）'!$BB$8/7),""))</f>
        <v/>
      </c>
      <c r="BA209" s="719"/>
      <c r="BB209" s="707"/>
      <c r="BC209" s="708"/>
      <c r="BD209" s="708"/>
      <c r="BE209" s="708"/>
      <c r="BF209" s="709"/>
    </row>
    <row r="210" spans="2:58" ht="20.25" customHeight="1" x14ac:dyDescent="0.15">
      <c r="B210" s="727"/>
      <c r="C210" s="734"/>
      <c r="D210" s="735"/>
      <c r="E210" s="736"/>
      <c r="F210" s="260">
        <f>C208</f>
        <v>0</v>
      </c>
      <c r="G210" s="739"/>
      <c r="H210" s="743"/>
      <c r="I210" s="741"/>
      <c r="J210" s="741"/>
      <c r="K210" s="742"/>
      <c r="L210" s="746"/>
      <c r="M210" s="711"/>
      <c r="N210" s="711"/>
      <c r="O210" s="712"/>
      <c r="P210" s="720" t="s">
        <v>250</v>
      </c>
      <c r="Q210" s="721"/>
      <c r="R210" s="722"/>
      <c r="S210" s="256" t="str">
        <f>IF(S208="","",VLOOKUP(S208,'シフト記号表（勤務時間帯）'!$C$6:$U$35,19,FALSE))</f>
        <v/>
      </c>
      <c r="T210" s="257" t="str">
        <f>IF(T208="","",VLOOKUP(T208,'シフト記号表（勤務時間帯）'!$C$6:$U$35,19,FALSE))</f>
        <v/>
      </c>
      <c r="U210" s="257" t="str">
        <f>IF(U208="","",VLOOKUP(U208,'シフト記号表（勤務時間帯）'!$C$6:$U$35,19,FALSE))</f>
        <v/>
      </c>
      <c r="V210" s="257" t="str">
        <f>IF(V208="","",VLOOKUP(V208,'シフト記号表（勤務時間帯）'!$C$6:$U$35,19,FALSE))</f>
        <v/>
      </c>
      <c r="W210" s="257" t="str">
        <f>IF(W208="","",VLOOKUP(W208,'シフト記号表（勤務時間帯）'!$C$6:$U$35,19,FALSE))</f>
        <v/>
      </c>
      <c r="X210" s="257" t="str">
        <f>IF(X208="","",VLOOKUP(X208,'シフト記号表（勤務時間帯）'!$C$6:$U$35,19,FALSE))</f>
        <v/>
      </c>
      <c r="Y210" s="258" t="str">
        <f>IF(Y208="","",VLOOKUP(Y208,'シフト記号表（勤務時間帯）'!$C$6:$U$35,19,FALSE))</f>
        <v/>
      </c>
      <c r="Z210" s="256" t="str">
        <f>IF(Z208="","",VLOOKUP(Z208,'シフト記号表（勤務時間帯）'!$C$6:$U$35,19,FALSE))</f>
        <v/>
      </c>
      <c r="AA210" s="257" t="str">
        <f>IF(AA208="","",VLOOKUP(AA208,'シフト記号表（勤務時間帯）'!$C$6:$U$35,19,FALSE))</f>
        <v/>
      </c>
      <c r="AB210" s="257" t="str">
        <f>IF(AB208="","",VLOOKUP(AB208,'シフト記号表（勤務時間帯）'!$C$6:$U$35,19,FALSE))</f>
        <v/>
      </c>
      <c r="AC210" s="257" t="str">
        <f>IF(AC208="","",VLOOKUP(AC208,'シフト記号表（勤務時間帯）'!$C$6:$U$35,19,FALSE))</f>
        <v/>
      </c>
      <c r="AD210" s="257" t="str">
        <f>IF(AD208="","",VLOOKUP(AD208,'シフト記号表（勤務時間帯）'!$C$6:$U$35,19,FALSE))</f>
        <v/>
      </c>
      <c r="AE210" s="257" t="str">
        <f>IF(AE208="","",VLOOKUP(AE208,'シフト記号表（勤務時間帯）'!$C$6:$U$35,19,FALSE))</f>
        <v/>
      </c>
      <c r="AF210" s="258" t="str">
        <f>IF(AF208="","",VLOOKUP(AF208,'シフト記号表（勤務時間帯）'!$C$6:$U$35,19,FALSE))</f>
        <v/>
      </c>
      <c r="AG210" s="256" t="str">
        <f>IF(AG208="","",VLOOKUP(AG208,'シフト記号表（勤務時間帯）'!$C$6:$U$35,19,FALSE))</f>
        <v/>
      </c>
      <c r="AH210" s="257" t="str">
        <f>IF(AH208="","",VLOOKUP(AH208,'シフト記号表（勤務時間帯）'!$C$6:$U$35,19,FALSE))</f>
        <v/>
      </c>
      <c r="AI210" s="257" t="str">
        <f>IF(AI208="","",VLOOKUP(AI208,'シフト記号表（勤務時間帯）'!$C$6:$U$35,19,FALSE))</f>
        <v/>
      </c>
      <c r="AJ210" s="257" t="str">
        <f>IF(AJ208="","",VLOOKUP(AJ208,'シフト記号表（勤務時間帯）'!$C$6:$U$35,19,FALSE))</f>
        <v/>
      </c>
      <c r="AK210" s="257" t="str">
        <f>IF(AK208="","",VLOOKUP(AK208,'シフト記号表（勤務時間帯）'!$C$6:$U$35,19,FALSE))</f>
        <v/>
      </c>
      <c r="AL210" s="257" t="str">
        <f>IF(AL208="","",VLOOKUP(AL208,'シフト記号表（勤務時間帯）'!$C$6:$U$35,19,FALSE))</f>
        <v/>
      </c>
      <c r="AM210" s="258" t="str">
        <f>IF(AM208="","",VLOOKUP(AM208,'シフト記号表（勤務時間帯）'!$C$6:$U$35,19,FALSE))</f>
        <v/>
      </c>
      <c r="AN210" s="256" t="str">
        <f>IF(AN208="","",VLOOKUP(AN208,'シフト記号表（勤務時間帯）'!$C$6:$U$35,19,FALSE))</f>
        <v/>
      </c>
      <c r="AO210" s="257" t="str">
        <f>IF(AO208="","",VLOOKUP(AO208,'シフト記号表（勤務時間帯）'!$C$6:$U$35,19,FALSE))</f>
        <v/>
      </c>
      <c r="AP210" s="257" t="str">
        <f>IF(AP208="","",VLOOKUP(AP208,'シフト記号表（勤務時間帯）'!$C$6:$U$35,19,FALSE))</f>
        <v/>
      </c>
      <c r="AQ210" s="257" t="str">
        <f>IF(AQ208="","",VLOOKUP(AQ208,'シフト記号表（勤務時間帯）'!$C$6:$U$35,19,FALSE))</f>
        <v/>
      </c>
      <c r="AR210" s="257" t="str">
        <f>IF(AR208="","",VLOOKUP(AR208,'シフト記号表（勤務時間帯）'!$C$6:$U$35,19,FALSE))</f>
        <v/>
      </c>
      <c r="AS210" s="257" t="str">
        <f>IF(AS208="","",VLOOKUP(AS208,'シフト記号表（勤務時間帯）'!$C$6:$U$35,19,FALSE))</f>
        <v/>
      </c>
      <c r="AT210" s="258" t="str">
        <f>IF(AT208="","",VLOOKUP(AT208,'シフト記号表（勤務時間帯）'!$C$6:$U$35,19,FALSE))</f>
        <v/>
      </c>
      <c r="AU210" s="256" t="str">
        <f>IF(AU208="","",VLOOKUP(AU208,'シフト記号表（勤務時間帯）'!$C$6:$U$35,19,FALSE))</f>
        <v/>
      </c>
      <c r="AV210" s="257" t="str">
        <f>IF(AV208="","",VLOOKUP(AV208,'シフト記号表（勤務時間帯）'!$C$6:$U$35,19,FALSE))</f>
        <v/>
      </c>
      <c r="AW210" s="257" t="str">
        <f>IF(AW208="","",VLOOKUP(AW208,'シフト記号表（勤務時間帯）'!$C$6:$U$35,19,FALSE))</f>
        <v/>
      </c>
      <c r="AX210" s="723" t="str">
        <f>IF($BB$3="４週",SUM(S210:AT210),IF($BB$3="暦月",SUM(S210:AW210),""))</f>
        <v/>
      </c>
      <c r="AY210" s="724"/>
      <c r="AZ210" s="725" t="str">
        <f>IF($BB$3="４週",AX210/4,IF($BB$3="暦月",'勤務表（参考様式１_100名まで）'!AX210/('勤務表（参考様式１_100名まで）'!$BB$8/7),""))</f>
        <v/>
      </c>
      <c r="BA210" s="726"/>
      <c r="BB210" s="710"/>
      <c r="BC210" s="711"/>
      <c r="BD210" s="711"/>
      <c r="BE210" s="711"/>
      <c r="BF210" s="712"/>
    </row>
    <row r="211" spans="2:58" ht="20.25" customHeight="1" x14ac:dyDescent="0.15">
      <c r="B211" s="727">
        <f>B208+1</f>
        <v>64</v>
      </c>
      <c r="C211" s="728"/>
      <c r="D211" s="729"/>
      <c r="E211" s="730"/>
      <c r="F211" s="259"/>
      <c r="G211" s="737"/>
      <c r="H211" s="740"/>
      <c r="I211" s="741"/>
      <c r="J211" s="741"/>
      <c r="K211" s="742"/>
      <c r="L211" s="744"/>
      <c r="M211" s="705"/>
      <c r="N211" s="705"/>
      <c r="O211" s="706"/>
      <c r="P211" s="747" t="s">
        <v>248</v>
      </c>
      <c r="Q211" s="748"/>
      <c r="R211" s="749"/>
      <c r="S211" s="248"/>
      <c r="T211" s="249"/>
      <c r="U211" s="249"/>
      <c r="V211" s="249"/>
      <c r="W211" s="249"/>
      <c r="X211" s="249"/>
      <c r="Y211" s="250"/>
      <c r="Z211" s="248"/>
      <c r="AA211" s="249"/>
      <c r="AB211" s="249"/>
      <c r="AC211" s="249"/>
      <c r="AD211" s="249"/>
      <c r="AE211" s="249"/>
      <c r="AF211" s="250"/>
      <c r="AG211" s="248"/>
      <c r="AH211" s="249"/>
      <c r="AI211" s="249"/>
      <c r="AJ211" s="249"/>
      <c r="AK211" s="249"/>
      <c r="AL211" s="249"/>
      <c r="AM211" s="250"/>
      <c r="AN211" s="248"/>
      <c r="AO211" s="249"/>
      <c r="AP211" s="249"/>
      <c r="AQ211" s="249"/>
      <c r="AR211" s="249"/>
      <c r="AS211" s="249"/>
      <c r="AT211" s="250"/>
      <c r="AU211" s="248"/>
      <c r="AV211" s="249"/>
      <c r="AW211" s="249"/>
      <c r="AX211" s="700"/>
      <c r="AY211" s="701"/>
      <c r="AZ211" s="702"/>
      <c r="BA211" s="703"/>
      <c r="BB211" s="704"/>
      <c r="BC211" s="705"/>
      <c r="BD211" s="705"/>
      <c r="BE211" s="705"/>
      <c r="BF211" s="706"/>
    </row>
    <row r="212" spans="2:58" ht="20.25" customHeight="1" x14ac:dyDescent="0.15">
      <c r="B212" s="727"/>
      <c r="C212" s="731"/>
      <c r="D212" s="732"/>
      <c r="E212" s="733"/>
      <c r="F212" s="251"/>
      <c r="G212" s="738"/>
      <c r="H212" s="743"/>
      <c r="I212" s="741"/>
      <c r="J212" s="741"/>
      <c r="K212" s="742"/>
      <c r="L212" s="745"/>
      <c r="M212" s="708"/>
      <c r="N212" s="708"/>
      <c r="O212" s="709"/>
      <c r="P212" s="713" t="s">
        <v>249</v>
      </c>
      <c r="Q212" s="714"/>
      <c r="R212" s="715"/>
      <c r="S212" s="252" t="str">
        <f>IF(S211="","",VLOOKUP(S211,'シフト記号表（勤務時間帯）'!$C$6:$K$35,9,FALSE))</f>
        <v/>
      </c>
      <c r="T212" s="253" t="str">
        <f>IF(T211="","",VLOOKUP(T211,'シフト記号表（勤務時間帯）'!$C$6:$K$35,9,FALSE))</f>
        <v/>
      </c>
      <c r="U212" s="253" t="str">
        <f>IF(U211="","",VLOOKUP(U211,'シフト記号表（勤務時間帯）'!$C$6:$K$35,9,FALSE))</f>
        <v/>
      </c>
      <c r="V212" s="253" t="str">
        <f>IF(V211="","",VLOOKUP(V211,'シフト記号表（勤務時間帯）'!$C$6:$K$35,9,FALSE))</f>
        <v/>
      </c>
      <c r="W212" s="253" t="str">
        <f>IF(W211="","",VLOOKUP(W211,'シフト記号表（勤務時間帯）'!$C$6:$K$35,9,FALSE))</f>
        <v/>
      </c>
      <c r="X212" s="253" t="str">
        <f>IF(X211="","",VLOOKUP(X211,'シフト記号表（勤務時間帯）'!$C$6:$K$35,9,FALSE))</f>
        <v/>
      </c>
      <c r="Y212" s="254" t="str">
        <f>IF(Y211="","",VLOOKUP(Y211,'シフト記号表（勤務時間帯）'!$C$6:$K$35,9,FALSE))</f>
        <v/>
      </c>
      <c r="Z212" s="252" t="str">
        <f>IF(Z211="","",VLOOKUP(Z211,'シフト記号表（勤務時間帯）'!$C$6:$K$35,9,FALSE))</f>
        <v/>
      </c>
      <c r="AA212" s="253" t="str">
        <f>IF(AA211="","",VLOOKUP(AA211,'シフト記号表（勤務時間帯）'!$C$6:$K$35,9,FALSE))</f>
        <v/>
      </c>
      <c r="AB212" s="253" t="str">
        <f>IF(AB211="","",VLOOKUP(AB211,'シフト記号表（勤務時間帯）'!$C$6:$K$35,9,FALSE))</f>
        <v/>
      </c>
      <c r="AC212" s="253" t="str">
        <f>IF(AC211="","",VLOOKUP(AC211,'シフト記号表（勤務時間帯）'!$C$6:$K$35,9,FALSE))</f>
        <v/>
      </c>
      <c r="AD212" s="253" t="str">
        <f>IF(AD211="","",VLOOKUP(AD211,'シフト記号表（勤務時間帯）'!$C$6:$K$35,9,FALSE))</f>
        <v/>
      </c>
      <c r="AE212" s="253" t="str">
        <f>IF(AE211="","",VLOOKUP(AE211,'シフト記号表（勤務時間帯）'!$C$6:$K$35,9,FALSE))</f>
        <v/>
      </c>
      <c r="AF212" s="254" t="str">
        <f>IF(AF211="","",VLOOKUP(AF211,'シフト記号表（勤務時間帯）'!$C$6:$K$35,9,FALSE))</f>
        <v/>
      </c>
      <c r="AG212" s="252" t="str">
        <f>IF(AG211="","",VLOOKUP(AG211,'シフト記号表（勤務時間帯）'!$C$6:$K$35,9,FALSE))</f>
        <v/>
      </c>
      <c r="AH212" s="253" t="str">
        <f>IF(AH211="","",VLOOKUP(AH211,'シフト記号表（勤務時間帯）'!$C$6:$K$35,9,FALSE))</f>
        <v/>
      </c>
      <c r="AI212" s="253" t="str">
        <f>IF(AI211="","",VLOOKUP(AI211,'シフト記号表（勤務時間帯）'!$C$6:$K$35,9,FALSE))</f>
        <v/>
      </c>
      <c r="AJ212" s="253" t="str">
        <f>IF(AJ211="","",VLOOKUP(AJ211,'シフト記号表（勤務時間帯）'!$C$6:$K$35,9,FALSE))</f>
        <v/>
      </c>
      <c r="AK212" s="253" t="str">
        <f>IF(AK211="","",VLOOKUP(AK211,'シフト記号表（勤務時間帯）'!$C$6:$K$35,9,FALSE))</f>
        <v/>
      </c>
      <c r="AL212" s="253" t="str">
        <f>IF(AL211="","",VLOOKUP(AL211,'シフト記号表（勤務時間帯）'!$C$6:$K$35,9,FALSE))</f>
        <v/>
      </c>
      <c r="AM212" s="254" t="str">
        <f>IF(AM211="","",VLOOKUP(AM211,'シフト記号表（勤務時間帯）'!$C$6:$K$35,9,FALSE))</f>
        <v/>
      </c>
      <c r="AN212" s="252" t="str">
        <f>IF(AN211="","",VLOOKUP(AN211,'シフト記号表（勤務時間帯）'!$C$6:$K$35,9,FALSE))</f>
        <v/>
      </c>
      <c r="AO212" s="253" t="str">
        <f>IF(AO211="","",VLOOKUP(AO211,'シフト記号表（勤務時間帯）'!$C$6:$K$35,9,FALSE))</f>
        <v/>
      </c>
      <c r="AP212" s="253" t="str">
        <f>IF(AP211="","",VLOOKUP(AP211,'シフト記号表（勤務時間帯）'!$C$6:$K$35,9,FALSE))</f>
        <v/>
      </c>
      <c r="AQ212" s="253" t="str">
        <f>IF(AQ211="","",VLOOKUP(AQ211,'シフト記号表（勤務時間帯）'!$C$6:$K$35,9,FALSE))</f>
        <v/>
      </c>
      <c r="AR212" s="253" t="str">
        <f>IF(AR211="","",VLOOKUP(AR211,'シフト記号表（勤務時間帯）'!$C$6:$K$35,9,FALSE))</f>
        <v/>
      </c>
      <c r="AS212" s="253" t="str">
        <f>IF(AS211="","",VLOOKUP(AS211,'シフト記号表（勤務時間帯）'!$C$6:$K$35,9,FALSE))</f>
        <v/>
      </c>
      <c r="AT212" s="254" t="str">
        <f>IF(AT211="","",VLOOKUP(AT211,'シフト記号表（勤務時間帯）'!$C$6:$K$35,9,FALSE))</f>
        <v/>
      </c>
      <c r="AU212" s="252" t="str">
        <f>IF(AU211="","",VLOOKUP(AU211,'シフト記号表（勤務時間帯）'!$C$6:$K$35,9,FALSE))</f>
        <v/>
      </c>
      <c r="AV212" s="253" t="str">
        <f>IF(AV211="","",VLOOKUP(AV211,'シフト記号表（勤務時間帯）'!$C$6:$K$35,9,FALSE))</f>
        <v/>
      </c>
      <c r="AW212" s="253" t="str">
        <f>IF(AW211="","",VLOOKUP(AW211,'シフト記号表（勤務時間帯）'!$C$6:$K$35,9,FALSE))</f>
        <v/>
      </c>
      <c r="AX212" s="716" t="str">
        <f>IF($BB$3="４週",SUM(S212:AT212),IF($BB$3="暦月",SUM(S212:AW212),""))</f>
        <v/>
      </c>
      <c r="AY212" s="717"/>
      <c r="AZ212" s="718" t="str">
        <f>IF($BB$3="４週",AX212/4,IF($BB$3="暦月",'勤務表（参考様式１_100名まで）'!AX212/('勤務表（参考様式１_100名まで）'!$BB$8/7),""))</f>
        <v/>
      </c>
      <c r="BA212" s="719"/>
      <c r="BB212" s="707"/>
      <c r="BC212" s="708"/>
      <c r="BD212" s="708"/>
      <c r="BE212" s="708"/>
      <c r="BF212" s="709"/>
    </row>
    <row r="213" spans="2:58" ht="20.25" customHeight="1" x14ac:dyDescent="0.15">
      <c r="B213" s="727"/>
      <c r="C213" s="734"/>
      <c r="D213" s="735"/>
      <c r="E213" s="736"/>
      <c r="F213" s="260">
        <f>C211</f>
        <v>0</v>
      </c>
      <c r="G213" s="739"/>
      <c r="H213" s="743"/>
      <c r="I213" s="741"/>
      <c r="J213" s="741"/>
      <c r="K213" s="742"/>
      <c r="L213" s="746"/>
      <c r="M213" s="711"/>
      <c r="N213" s="711"/>
      <c r="O213" s="712"/>
      <c r="P213" s="720" t="s">
        <v>250</v>
      </c>
      <c r="Q213" s="721"/>
      <c r="R213" s="722"/>
      <c r="S213" s="256" t="str">
        <f>IF(S211="","",VLOOKUP(S211,'シフト記号表（勤務時間帯）'!$C$6:$U$35,19,FALSE))</f>
        <v/>
      </c>
      <c r="T213" s="257" t="str">
        <f>IF(T211="","",VLOOKUP(T211,'シフト記号表（勤務時間帯）'!$C$6:$U$35,19,FALSE))</f>
        <v/>
      </c>
      <c r="U213" s="257" t="str">
        <f>IF(U211="","",VLOOKUP(U211,'シフト記号表（勤務時間帯）'!$C$6:$U$35,19,FALSE))</f>
        <v/>
      </c>
      <c r="V213" s="257" t="str">
        <f>IF(V211="","",VLOOKUP(V211,'シフト記号表（勤務時間帯）'!$C$6:$U$35,19,FALSE))</f>
        <v/>
      </c>
      <c r="W213" s="257" t="str">
        <f>IF(W211="","",VLOOKUP(W211,'シフト記号表（勤務時間帯）'!$C$6:$U$35,19,FALSE))</f>
        <v/>
      </c>
      <c r="X213" s="257" t="str">
        <f>IF(X211="","",VLOOKUP(X211,'シフト記号表（勤務時間帯）'!$C$6:$U$35,19,FALSE))</f>
        <v/>
      </c>
      <c r="Y213" s="258" t="str">
        <f>IF(Y211="","",VLOOKUP(Y211,'シフト記号表（勤務時間帯）'!$C$6:$U$35,19,FALSE))</f>
        <v/>
      </c>
      <c r="Z213" s="256" t="str">
        <f>IF(Z211="","",VLOOKUP(Z211,'シフト記号表（勤務時間帯）'!$C$6:$U$35,19,FALSE))</f>
        <v/>
      </c>
      <c r="AA213" s="257" t="str">
        <f>IF(AA211="","",VLOOKUP(AA211,'シフト記号表（勤務時間帯）'!$C$6:$U$35,19,FALSE))</f>
        <v/>
      </c>
      <c r="AB213" s="257" t="str">
        <f>IF(AB211="","",VLOOKUP(AB211,'シフト記号表（勤務時間帯）'!$C$6:$U$35,19,FALSE))</f>
        <v/>
      </c>
      <c r="AC213" s="257" t="str">
        <f>IF(AC211="","",VLOOKUP(AC211,'シフト記号表（勤務時間帯）'!$C$6:$U$35,19,FALSE))</f>
        <v/>
      </c>
      <c r="AD213" s="257" t="str">
        <f>IF(AD211="","",VLOOKUP(AD211,'シフト記号表（勤務時間帯）'!$C$6:$U$35,19,FALSE))</f>
        <v/>
      </c>
      <c r="AE213" s="257" t="str">
        <f>IF(AE211="","",VLOOKUP(AE211,'シフト記号表（勤務時間帯）'!$C$6:$U$35,19,FALSE))</f>
        <v/>
      </c>
      <c r="AF213" s="258" t="str">
        <f>IF(AF211="","",VLOOKUP(AF211,'シフト記号表（勤務時間帯）'!$C$6:$U$35,19,FALSE))</f>
        <v/>
      </c>
      <c r="AG213" s="256" t="str">
        <f>IF(AG211="","",VLOOKUP(AG211,'シフト記号表（勤務時間帯）'!$C$6:$U$35,19,FALSE))</f>
        <v/>
      </c>
      <c r="AH213" s="257" t="str">
        <f>IF(AH211="","",VLOOKUP(AH211,'シフト記号表（勤務時間帯）'!$C$6:$U$35,19,FALSE))</f>
        <v/>
      </c>
      <c r="AI213" s="257" t="str">
        <f>IF(AI211="","",VLOOKUP(AI211,'シフト記号表（勤務時間帯）'!$C$6:$U$35,19,FALSE))</f>
        <v/>
      </c>
      <c r="AJ213" s="257" t="str">
        <f>IF(AJ211="","",VLOOKUP(AJ211,'シフト記号表（勤務時間帯）'!$C$6:$U$35,19,FALSE))</f>
        <v/>
      </c>
      <c r="AK213" s="257" t="str">
        <f>IF(AK211="","",VLOOKUP(AK211,'シフト記号表（勤務時間帯）'!$C$6:$U$35,19,FALSE))</f>
        <v/>
      </c>
      <c r="AL213" s="257" t="str">
        <f>IF(AL211="","",VLOOKUP(AL211,'シフト記号表（勤務時間帯）'!$C$6:$U$35,19,FALSE))</f>
        <v/>
      </c>
      <c r="AM213" s="258" t="str">
        <f>IF(AM211="","",VLOOKUP(AM211,'シフト記号表（勤務時間帯）'!$C$6:$U$35,19,FALSE))</f>
        <v/>
      </c>
      <c r="AN213" s="256" t="str">
        <f>IF(AN211="","",VLOOKUP(AN211,'シフト記号表（勤務時間帯）'!$C$6:$U$35,19,FALSE))</f>
        <v/>
      </c>
      <c r="AO213" s="257" t="str">
        <f>IF(AO211="","",VLOOKUP(AO211,'シフト記号表（勤務時間帯）'!$C$6:$U$35,19,FALSE))</f>
        <v/>
      </c>
      <c r="AP213" s="257" t="str">
        <f>IF(AP211="","",VLOOKUP(AP211,'シフト記号表（勤務時間帯）'!$C$6:$U$35,19,FALSE))</f>
        <v/>
      </c>
      <c r="AQ213" s="257" t="str">
        <f>IF(AQ211="","",VLOOKUP(AQ211,'シフト記号表（勤務時間帯）'!$C$6:$U$35,19,FALSE))</f>
        <v/>
      </c>
      <c r="AR213" s="257" t="str">
        <f>IF(AR211="","",VLOOKUP(AR211,'シフト記号表（勤務時間帯）'!$C$6:$U$35,19,FALSE))</f>
        <v/>
      </c>
      <c r="AS213" s="257" t="str">
        <f>IF(AS211="","",VLOOKUP(AS211,'シフト記号表（勤務時間帯）'!$C$6:$U$35,19,FALSE))</f>
        <v/>
      </c>
      <c r="AT213" s="258" t="str">
        <f>IF(AT211="","",VLOOKUP(AT211,'シフト記号表（勤務時間帯）'!$C$6:$U$35,19,FALSE))</f>
        <v/>
      </c>
      <c r="AU213" s="256" t="str">
        <f>IF(AU211="","",VLOOKUP(AU211,'シフト記号表（勤務時間帯）'!$C$6:$U$35,19,FALSE))</f>
        <v/>
      </c>
      <c r="AV213" s="257" t="str">
        <f>IF(AV211="","",VLOOKUP(AV211,'シフト記号表（勤務時間帯）'!$C$6:$U$35,19,FALSE))</f>
        <v/>
      </c>
      <c r="AW213" s="257" t="str">
        <f>IF(AW211="","",VLOOKUP(AW211,'シフト記号表（勤務時間帯）'!$C$6:$U$35,19,FALSE))</f>
        <v/>
      </c>
      <c r="AX213" s="723" t="str">
        <f>IF($BB$3="４週",SUM(S213:AT213),IF($BB$3="暦月",SUM(S213:AW213),""))</f>
        <v/>
      </c>
      <c r="AY213" s="724"/>
      <c r="AZ213" s="725" t="str">
        <f>IF($BB$3="４週",AX213/4,IF($BB$3="暦月",'勤務表（参考様式１_100名まで）'!AX213/('勤務表（参考様式１_100名まで）'!$BB$8/7),""))</f>
        <v/>
      </c>
      <c r="BA213" s="726"/>
      <c r="BB213" s="710"/>
      <c r="BC213" s="711"/>
      <c r="BD213" s="711"/>
      <c r="BE213" s="711"/>
      <c r="BF213" s="712"/>
    </row>
    <row r="214" spans="2:58" ht="20.25" customHeight="1" x14ac:dyDescent="0.15">
      <c r="B214" s="727">
        <f>B211+1</f>
        <v>65</v>
      </c>
      <c r="C214" s="728"/>
      <c r="D214" s="729"/>
      <c r="E214" s="730"/>
      <c r="F214" s="259"/>
      <c r="G214" s="737"/>
      <c r="H214" s="740"/>
      <c r="I214" s="741"/>
      <c r="J214" s="741"/>
      <c r="K214" s="742"/>
      <c r="L214" s="744"/>
      <c r="M214" s="705"/>
      <c r="N214" s="705"/>
      <c r="O214" s="706"/>
      <c r="P214" s="747" t="s">
        <v>248</v>
      </c>
      <c r="Q214" s="748"/>
      <c r="R214" s="749"/>
      <c r="S214" s="248"/>
      <c r="T214" s="249"/>
      <c r="U214" s="249"/>
      <c r="V214" s="249"/>
      <c r="W214" s="249"/>
      <c r="X214" s="249"/>
      <c r="Y214" s="250"/>
      <c r="Z214" s="248"/>
      <c r="AA214" s="249"/>
      <c r="AB214" s="249"/>
      <c r="AC214" s="249"/>
      <c r="AD214" s="249"/>
      <c r="AE214" s="249"/>
      <c r="AF214" s="250"/>
      <c r="AG214" s="248"/>
      <c r="AH214" s="249"/>
      <c r="AI214" s="249"/>
      <c r="AJ214" s="249"/>
      <c r="AK214" s="249"/>
      <c r="AL214" s="249"/>
      <c r="AM214" s="250"/>
      <c r="AN214" s="248"/>
      <c r="AO214" s="249"/>
      <c r="AP214" s="249"/>
      <c r="AQ214" s="249"/>
      <c r="AR214" s="249"/>
      <c r="AS214" s="249"/>
      <c r="AT214" s="250"/>
      <c r="AU214" s="248"/>
      <c r="AV214" s="249"/>
      <c r="AW214" s="249"/>
      <c r="AX214" s="700"/>
      <c r="AY214" s="701"/>
      <c r="AZ214" s="702"/>
      <c r="BA214" s="703"/>
      <c r="BB214" s="704"/>
      <c r="BC214" s="705"/>
      <c r="BD214" s="705"/>
      <c r="BE214" s="705"/>
      <c r="BF214" s="706"/>
    </row>
    <row r="215" spans="2:58" ht="20.25" customHeight="1" x14ac:dyDescent="0.15">
      <c r="B215" s="727"/>
      <c r="C215" s="731"/>
      <c r="D215" s="732"/>
      <c r="E215" s="733"/>
      <c r="F215" s="251"/>
      <c r="G215" s="738"/>
      <c r="H215" s="743"/>
      <c r="I215" s="741"/>
      <c r="J215" s="741"/>
      <c r="K215" s="742"/>
      <c r="L215" s="745"/>
      <c r="M215" s="708"/>
      <c r="N215" s="708"/>
      <c r="O215" s="709"/>
      <c r="P215" s="713" t="s">
        <v>249</v>
      </c>
      <c r="Q215" s="714"/>
      <c r="R215" s="715"/>
      <c r="S215" s="252" t="str">
        <f>IF(S214="","",VLOOKUP(S214,'シフト記号表（勤務時間帯）'!$C$6:$K$35,9,FALSE))</f>
        <v/>
      </c>
      <c r="T215" s="253" t="str">
        <f>IF(T214="","",VLOOKUP(T214,'シフト記号表（勤務時間帯）'!$C$6:$K$35,9,FALSE))</f>
        <v/>
      </c>
      <c r="U215" s="253" t="str">
        <f>IF(U214="","",VLOOKUP(U214,'シフト記号表（勤務時間帯）'!$C$6:$K$35,9,FALSE))</f>
        <v/>
      </c>
      <c r="V215" s="253" t="str">
        <f>IF(V214="","",VLOOKUP(V214,'シフト記号表（勤務時間帯）'!$C$6:$K$35,9,FALSE))</f>
        <v/>
      </c>
      <c r="W215" s="253" t="str">
        <f>IF(W214="","",VLOOKUP(W214,'シフト記号表（勤務時間帯）'!$C$6:$K$35,9,FALSE))</f>
        <v/>
      </c>
      <c r="X215" s="253" t="str">
        <f>IF(X214="","",VLOOKUP(X214,'シフト記号表（勤務時間帯）'!$C$6:$K$35,9,FALSE))</f>
        <v/>
      </c>
      <c r="Y215" s="254" t="str">
        <f>IF(Y214="","",VLOOKUP(Y214,'シフト記号表（勤務時間帯）'!$C$6:$K$35,9,FALSE))</f>
        <v/>
      </c>
      <c r="Z215" s="252" t="str">
        <f>IF(Z214="","",VLOOKUP(Z214,'シフト記号表（勤務時間帯）'!$C$6:$K$35,9,FALSE))</f>
        <v/>
      </c>
      <c r="AA215" s="253" t="str">
        <f>IF(AA214="","",VLOOKUP(AA214,'シフト記号表（勤務時間帯）'!$C$6:$K$35,9,FALSE))</f>
        <v/>
      </c>
      <c r="AB215" s="253" t="str">
        <f>IF(AB214="","",VLOOKUP(AB214,'シフト記号表（勤務時間帯）'!$C$6:$K$35,9,FALSE))</f>
        <v/>
      </c>
      <c r="AC215" s="253" t="str">
        <f>IF(AC214="","",VLOOKUP(AC214,'シフト記号表（勤務時間帯）'!$C$6:$K$35,9,FALSE))</f>
        <v/>
      </c>
      <c r="AD215" s="253" t="str">
        <f>IF(AD214="","",VLOOKUP(AD214,'シフト記号表（勤務時間帯）'!$C$6:$K$35,9,FALSE))</f>
        <v/>
      </c>
      <c r="AE215" s="253" t="str">
        <f>IF(AE214="","",VLOOKUP(AE214,'シフト記号表（勤務時間帯）'!$C$6:$K$35,9,FALSE))</f>
        <v/>
      </c>
      <c r="AF215" s="254" t="str">
        <f>IF(AF214="","",VLOOKUP(AF214,'シフト記号表（勤務時間帯）'!$C$6:$K$35,9,FALSE))</f>
        <v/>
      </c>
      <c r="AG215" s="252" t="str">
        <f>IF(AG214="","",VLOOKUP(AG214,'シフト記号表（勤務時間帯）'!$C$6:$K$35,9,FALSE))</f>
        <v/>
      </c>
      <c r="AH215" s="253" t="str">
        <f>IF(AH214="","",VLOOKUP(AH214,'シフト記号表（勤務時間帯）'!$C$6:$K$35,9,FALSE))</f>
        <v/>
      </c>
      <c r="AI215" s="253" t="str">
        <f>IF(AI214="","",VLOOKUP(AI214,'シフト記号表（勤務時間帯）'!$C$6:$K$35,9,FALSE))</f>
        <v/>
      </c>
      <c r="AJ215" s="253" t="str">
        <f>IF(AJ214="","",VLOOKUP(AJ214,'シフト記号表（勤務時間帯）'!$C$6:$K$35,9,FALSE))</f>
        <v/>
      </c>
      <c r="AK215" s="253" t="str">
        <f>IF(AK214="","",VLOOKUP(AK214,'シフト記号表（勤務時間帯）'!$C$6:$K$35,9,FALSE))</f>
        <v/>
      </c>
      <c r="AL215" s="253" t="str">
        <f>IF(AL214="","",VLOOKUP(AL214,'シフト記号表（勤務時間帯）'!$C$6:$K$35,9,FALSE))</f>
        <v/>
      </c>
      <c r="AM215" s="254" t="str">
        <f>IF(AM214="","",VLOOKUP(AM214,'シフト記号表（勤務時間帯）'!$C$6:$K$35,9,FALSE))</f>
        <v/>
      </c>
      <c r="AN215" s="252" t="str">
        <f>IF(AN214="","",VLOOKUP(AN214,'シフト記号表（勤務時間帯）'!$C$6:$K$35,9,FALSE))</f>
        <v/>
      </c>
      <c r="AO215" s="253" t="str">
        <f>IF(AO214="","",VLOOKUP(AO214,'シフト記号表（勤務時間帯）'!$C$6:$K$35,9,FALSE))</f>
        <v/>
      </c>
      <c r="AP215" s="253" t="str">
        <f>IF(AP214="","",VLOOKUP(AP214,'シフト記号表（勤務時間帯）'!$C$6:$K$35,9,FALSE))</f>
        <v/>
      </c>
      <c r="AQ215" s="253" t="str">
        <f>IF(AQ214="","",VLOOKUP(AQ214,'シフト記号表（勤務時間帯）'!$C$6:$K$35,9,FALSE))</f>
        <v/>
      </c>
      <c r="AR215" s="253" t="str">
        <f>IF(AR214="","",VLOOKUP(AR214,'シフト記号表（勤務時間帯）'!$C$6:$K$35,9,FALSE))</f>
        <v/>
      </c>
      <c r="AS215" s="253" t="str">
        <f>IF(AS214="","",VLOOKUP(AS214,'シフト記号表（勤務時間帯）'!$C$6:$K$35,9,FALSE))</f>
        <v/>
      </c>
      <c r="AT215" s="254" t="str">
        <f>IF(AT214="","",VLOOKUP(AT214,'シフト記号表（勤務時間帯）'!$C$6:$K$35,9,FALSE))</f>
        <v/>
      </c>
      <c r="AU215" s="252" t="str">
        <f>IF(AU214="","",VLOOKUP(AU214,'シフト記号表（勤務時間帯）'!$C$6:$K$35,9,FALSE))</f>
        <v/>
      </c>
      <c r="AV215" s="253" t="str">
        <f>IF(AV214="","",VLOOKUP(AV214,'シフト記号表（勤務時間帯）'!$C$6:$K$35,9,FALSE))</f>
        <v/>
      </c>
      <c r="AW215" s="253" t="str">
        <f>IF(AW214="","",VLOOKUP(AW214,'シフト記号表（勤務時間帯）'!$C$6:$K$35,9,FALSE))</f>
        <v/>
      </c>
      <c r="AX215" s="716" t="str">
        <f>IF($BB$3="４週",SUM(S215:AT215),IF($BB$3="暦月",SUM(S215:AW215),""))</f>
        <v/>
      </c>
      <c r="AY215" s="717"/>
      <c r="AZ215" s="718" t="str">
        <f>IF($BB$3="４週",AX215/4,IF($BB$3="暦月",'勤務表（参考様式１_100名まで）'!AX215/('勤務表（参考様式１_100名まで）'!$BB$8/7),""))</f>
        <v/>
      </c>
      <c r="BA215" s="719"/>
      <c r="BB215" s="707"/>
      <c r="BC215" s="708"/>
      <c r="BD215" s="708"/>
      <c r="BE215" s="708"/>
      <c r="BF215" s="709"/>
    </row>
    <row r="216" spans="2:58" ht="20.25" customHeight="1" x14ac:dyDescent="0.15">
      <c r="B216" s="727"/>
      <c r="C216" s="734"/>
      <c r="D216" s="735"/>
      <c r="E216" s="736"/>
      <c r="F216" s="260">
        <f>C214</f>
        <v>0</v>
      </c>
      <c r="G216" s="739"/>
      <c r="H216" s="743"/>
      <c r="I216" s="741"/>
      <c r="J216" s="741"/>
      <c r="K216" s="742"/>
      <c r="L216" s="746"/>
      <c r="M216" s="711"/>
      <c r="N216" s="711"/>
      <c r="O216" s="712"/>
      <c r="P216" s="720" t="s">
        <v>250</v>
      </c>
      <c r="Q216" s="721"/>
      <c r="R216" s="722"/>
      <c r="S216" s="256" t="str">
        <f>IF(S214="","",VLOOKUP(S214,'シフト記号表（勤務時間帯）'!$C$6:$U$35,19,FALSE))</f>
        <v/>
      </c>
      <c r="T216" s="257" t="str">
        <f>IF(T214="","",VLOOKUP(T214,'シフト記号表（勤務時間帯）'!$C$6:$U$35,19,FALSE))</f>
        <v/>
      </c>
      <c r="U216" s="257" t="str">
        <f>IF(U214="","",VLOOKUP(U214,'シフト記号表（勤務時間帯）'!$C$6:$U$35,19,FALSE))</f>
        <v/>
      </c>
      <c r="V216" s="257" t="str">
        <f>IF(V214="","",VLOOKUP(V214,'シフト記号表（勤務時間帯）'!$C$6:$U$35,19,FALSE))</f>
        <v/>
      </c>
      <c r="W216" s="257" t="str">
        <f>IF(W214="","",VLOOKUP(W214,'シフト記号表（勤務時間帯）'!$C$6:$U$35,19,FALSE))</f>
        <v/>
      </c>
      <c r="X216" s="257" t="str">
        <f>IF(X214="","",VLOOKUP(X214,'シフト記号表（勤務時間帯）'!$C$6:$U$35,19,FALSE))</f>
        <v/>
      </c>
      <c r="Y216" s="258" t="str">
        <f>IF(Y214="","",VLOOKUP(Y214,'シフト記号表（勤務時間帯）'!$C$6:$U$35,19,FALSE))</f>
        <v/>
      </c>
      <c r="Z216" s="256" t="str">
        <f>IF(Z214="","",VLOOKUP(Z214,'シフト記号表（勤務時間帯）'!$C$6:$U$35,19,FALSE))</f>
        <v/>
      </c>
      <c r="AA216" s="257" t="str">
        <f>IF(AA214="","",VLOOKUP(AA214,'シフト記号表（勤務時間帯）'!$C$6:$U$35,19,FALSE))</f>
        <v/>
      </c>
      <c r="AB216" s="257" t="str">
        <f>IF(AB214="","",VLOOKUP(AB214,'シフト記号表（勤務時間帯）'!$C$6:$U$35,19,FALSE))</f>
        <v/>
      </c>
      <c r="AC216" s="257" t="str">
        <f>IF(AC214="","",VLOOKUP(AC214,'シフト記号表（勤務時間帯）'!$C$6:$U$35,19,FALSE))</f>
        <v/>
      </c>
      <c r="AD216" s="257" t="str">
        <f>IF(AD214="","",VLOOKUP(AD214,'シフト記号表（勤務時間帯）'!$C$6:$U$35,19,FALSE))</f>
        <v/>
      </c>
      <c r="AE216" s="257" t="str">
        <f>IF(AE214="","",VLOOKUP(AE214,'シフト記号表（勤務時間帯）'!$C$6:$U$35,19,FALSE))</f>
        <v/>
      </c>
      <c r="AF216" s="258" t="str">
        <f>IF(AF214="","",VLOOKUP(AF214,'シフト記号表（勤務時間帯）'!$C$6:$U$35,19,FALSE))</f>
        <v/>
      </c>
      <c r="AG216" s="256" t="str">
        <f>IF(AG214="","",VLOOKUP(AG214,'シフト記号表（勤務時間帯）'!$C$6:$U$35,19,FALSE))</f>
        <v/>
      </c>
      <c r="AH216" s="257" t="str">
        <f>IF(AH214="","",VLOOKUP(AH214,'シフト記号表（勤務時間帯）'!$C$6:$U$35,19,FALSE))</f>
        <v/>
      </c>
      <c r="AI216" s="257" t="str">
        <f>IF(AI214="","",VLOOKUP(AI214,'シフト記号表（勤務時間帯）'!$C$6:$U$35,19,FALSE))</f>
        <v/>
      </c>
      <c r="AJ216" s="257" t="str">
        <f>IF(AJ214="","",VLOOKUP(AJ214,'シフト記号表（勤務時間帯）'!$C$6:$U$35,19,FALSE))</f>
        <v/>
      </c>
      <c r="AK216" s="257" t="str">
        <f>IF(AK214="","",VLOOKUP(AK214,'シフト記号表（勤務時間帯）'!$C$6:$U$35,19,FALSE))</f>
        <v/>
      </c>
      <c r="AL216" s="257" t="str">
        <f>IF(AL214="","",VLOOKUP(AL214,'シフト記号表（勤務時間帯）'!$C$6:$U$35,19,FALSE))</f>
        <v/>
      </c>
      <c r="AM216" s="258" t="str">
        <f>IF(AM214="","",VLOOKUP(AM214,'シフト記号表（勤務時間帯）'!$C$6:$U$35,19,FALSE))</f>
        <v/>
      </c>
      <c r="AN216" s="256" t="str">
        <f>IF(AN214="","",VLOOKUP(AN214,'シフト記号表（勤務時間帯）'!$C$6:$U$35,19,FALSE))</f>
        <v/>
      </c>
      <c r="AO216" s="257" t="str">
        <f>IF(AO214="","",VLOOKUP(AO214,'シフト記号表（勤務時間帯）'!$C$6:$U$35,19,FALSE))</f>
        <v/>
      </c>
      <c r="AP216" s="257" t="str">
        <f>IF(AP214="","",VLOOKUP(AP214,'シフト記号表（勤務時間帯）'!$C$6:$U$35,19,FALSE))</f>
        <v/>
      </c>
      <c r="AQ216" s="257" t="str">
        <f>IF(AQ214="","",VLOOKUP(AQ214,'シフト記号表（勤務時間帯）'!$C$6:$U$35,19,FALSE))</f>
        <v/>
      </c>
      <c r="AR216" s="257" t="str">
        <f>IF(AR214="","",VLOOKUP(AR214,'シフト記号表（勤務時間帯）'!$C$6:$U$35,19,FALSE))</f>
        <v/>
      </c>
      <c r="AS216" s="257" t="str">
        <f>IF(AS214="","",VLOOKUP(AS214,'シフト記号表（勤務時間帯）'!$C$6:$U$35,19,FALSE))</f>
        <v/>
      </c>
      <c r="AT216" s="258" t="str">
        <f>IF(AT214="","",VLOOKUP(AT214,'シフト記号表（勤務時間帯）'!$C$6:$U$35,19,FALSE))</f>
        <v/>
      </c>
      <c r="AU216" s="256" t="str">
        <f>IF(AU214="","",VLOOKUP(AU214,'シフト記号表（勤務時間帯）'!$C$6:$U$35,19,FALSE))</f>
        <v/>
      </c>
      <c r="AV216" s="257" t="str">
        <f>IF(AV214="","",VLOOKUP(AV214,'シフト記号表（勤務時間帯）'!$C$6:$U$35,19,FALSE))</f>
        <v/>
      </c>
      <c r="AW216" s="257" t="str">
        <f>IF(AW214="","",VLOOKUP(AW214,'シフト記号表（勤務時間帯）'!$C$6:$U$35,19,FALSE))</f>
        <v/>
      </c>
      <c r="AX216" s="723" t="str">
        <f>IF($BB$3="４週",SUM(S216:AT216),IF($BB$3="暦月",SUM(S216:AW216),""))</f>
        <v/>
      </c>
      <c r="AY216" s="724"/>
      <c r="AZ216" s="725" t="str">
        <f>IF($BB$3="４週",AX216/4,IF($BB$3="暦月",'勤務表（参考様式１_100名まで）'!AX216/('勤務表（参考様式１_100名まで）'!$BB$8/7),""))</f>
        <v/>
      </c>
      <c r="BA216" s="726"/>
      <c r="BB216" s="710"/>
      <c r="BC216" s="711"/>
      <c r="BD216" s="711"/>
      <c r="BE216" s="711"/>
      <c r="BF216" s="712"/>
    </row>
    <row r="217" spans="2:58" ht="20.25" customHeight="1" x14ac:dyDescent="0.15">
      <c r="B217" s="727">
        <f>B214+1</f>
        <v>66</v>
      </c>
      <c r="C217" s="728"/>
      <c r="D217" s="729"/>
      <c r="E217" s="730"/>
      <c r="F217" s="259"/>
      <c r="G217" s="737"/>
      <c r="H217" s="740"/>
      <c r="I217" s="741"/>
      <c r="J217" s="741"/>
      <c r="K217" s="742"/>
      <c r="L217" s="744"/>
      <c r="M217" s="705"/>
      <c r="N217" s="705"/>
      <c r="O217" s="706"/>
      <c r="P217" s="747" t="s">
        <v>248</v>
      </c>
      <c r="Q217" s="748"/>
      <c r="R217" s="749"/>
      <c r="S217" s="248"/>
      <c r="T217" s="249"/>
      <c r="U217" s="249"/>
      <c r="V217" s="249"/>
      <c r="W217" s="249"/>
      <c r="X217" s="249"/>
      <c r="Y217" s="250"/>
      <c r="Z217" s="248"/>
      <c r="AA217" s="249"/>
      <c r="AB217" s="249"/>
      <c r="AC217" s="249"/>
      <c r="AD217" s="249"/>
      <c r="AE217" s="249"/>
      <c r="AF217" s="250"/>
      <c r="AG217" s="248"/>
      <c r="AH217" s="249"/>
      <c r="AI217" s="249"/>
      <c r="AJ217" s="249"/>
      <c r="AK217" s="249"/>
      <c r="AL217" s="249"/>
      <c r="AM217" s="250"/>
      <c r="AN217" s="248"/>
      <c r="AO217" s="249"/>
      <c r="AP217" s="249"/>
      <c r="AQ217" s="249"/>
      <c r="AR217" s="249"/>
      <c r="AS217" s="249"/>
      <c r="AT217" s="250"/>
      <c r="AU217" s="248"/>
      <c r="AV217" s="249"/>
      <c r="AW217" s="249"/>
      <c r="AX217" s="700"/>
      <c r="AY217" s="701"/>
      <c r="AZ217" s="702"/>
      <c r="BA217" s="703"/>
      <c r="BB217" s="704"/>
      <c r="BC217" s="705"/>
      <c r="BD217" s="705"/>
      <c r="BE217" s="705"/>
      <c r="BF217" s="706"/>
    </row>
    <row r="218" spans="2:58" ht="20.25" customHeight="1" x14ac:dyDescent="0.15">
      <c r="B218" s="727"/>
      <c r="C218" s="731"/>
      <c r="D218" s="732"/>
      <c r="E218" s="733"/>
      <c r="F218" s="251"/>
      <c r="G218" s="738"/>
      <c r="H218" s="743"/>
      <c r="I218" s="741"/>
      <c r="J218" s="741"/>
      <c r="K218" s="742"/>
      <c r="L218" s="745"/>
      <c r="M218" s="708"/>
      <c r="N218" s="708"/>
      <c r="O218" s="709"/>
      <c r="P218" s="713" t="s">
        <v>249</v>
      </c>
      <c r="Q218" s="714"/>
      <c r="R218" s="715"/>
      <c r="S218" s="252" t="str">
        <f>IF(S217="","",VLOOKUP(S217,'シフト記号表（勤務時間帯）'!$C$6:$K$35,9,FALSE))</f>
        <v/>
      </c>
      <c r="T218" s="253" t="str">
        <f>IF(T217="","",VLOOKUP(T217,'シフト記号表（勤務時間帯）'!$C$6:$K$35,9,FALSE))</f>
        <v/>
      </c>
      <c r="U218" s="253" t="str">
        <f>IF(U217="","",VLOOKUP(U217,'シフト記号表（勤務時間帯）'!$C$6:$K$35,9,FALSE))</f>
        <v/>
      </c>
      <c r="V218" s="253" t="str">
        <f>IF(V217="","",VLOOKUP(V217,'シフト記号表（勤務時間帯）'!$C$6:$K$35,9,FALSE))</f>
        <v/>
      </c>
      <c r="W218" s="253" t="str">
        <f>IF(W217="","",VLOOKUP(W217,'シフト記号表（勤務時間帯）'!$C$6:$K$35,9,FALSE))</f>
        <v/>
      </c>
      <c r="X218" s="253" t="str">
        <f>IF(X217="","",VLOOKUP(X217,'シフト記号表（勤務時間帯）'!$C$6:$K$35,9,FALSE))</f>
        <v/>
      </c>
      <c r="Y218" s="254" t="str">
        <f>IF(Y217="","",VLOOKUP(Y217,'シフト記号表（勤務時間帯）'!$C$6:$K$35,9,FALSE))</f>
        <v/>
      </c>
      <c r="Z218" s="252" t="str">
        <f>IF(Z217="","",VLOOKUP(Z217,'シフト記号表（勤務時間帯）'!$C$6:$K$35,9,FALSE))</f>
        <v/>
      </c>
      <c r="AA218" s="253" t="str">
        <f>IF(AA217="","",VLOOKUP(AA217,'シフト記号表（勤務時間帯）'!$C$6:$K$35,9,FALSE))</f>
        <v/>
      </c>
      <c r="AB218" s="253" t="str">
        <f>IF(AB217="","",VLOOKUP(AB217,'シフト記号表（勤務時間帯）'!$C$6:$K$35,9,FALSE))</f>
        <v/>
      </c>
      <c r="AC218" s="253" t="str">
        <f>IF(AC217="","",VLOOKUP(AC217,'シフト記号表（勤務時間帯）'!$C$6:$K$35,9,FALSE))</f>
        <v/>
      </c>
      <c r="AD218" s="253" t="str">
        <f>IF(AD217="","",VLOOKUP(AD217,'シフト記号表（勤務時間帯）'!$C$6:$K$35,9,FALSE))</f>
        <v/>
      </c>
      <c r="AE218" s="253" t="str">
        <f>IF(AE217="","",VLOOKUP(AE217,'シフト記号表（勤務時間帯）'!$C$6:$K$35,9,FALSE))</f>
        <v/>
      </c>
      <c r="AF218" s="254" t="str">
        <f>IF(AF217="","",VLOOKUP(AF217,'シフト記号表（勤務時間帯）'!$C$6:$K$35,9,FALSE))</f>
        <v/>
      </c>
      <c r="AG218" s="252" t="str">
        <f>IF(AG217="","",VLOOKUP(AG217,'シフト記号表（勤務時間帯）'!$C$6:$K$35,9,FALSE))</f>
        <v/>
      </c>
      <c r="AH218" s="253" t="str">
        <f>IF(AH217="","",VLOOKUP(AH217,'シフト記号表（勤務時間帯）'!$C$6:$K$35,9,FALSE))</f>
        <v/>
      </c>
      <c r="AI218" s="253" t="str">
        <f>IF(AI217="","",VLOOKUP(AI217,'シフト記号表（勤務時間帯）'!$C$6:$K$35,9,FALSE))</f>
        <v/>
      </c>
      <c r="AJ218" s="253" t="str">
        <f>IF(AJ217="","",VLOOKUP(AJ217,'シフト記号表（勤務時間帯）'!$C$6:$K$35,9,FALSE))</f>
        <v/>
      </c>
      <c r="AK218" s="253" t="str">
        <f>IF(AK217="","",VLOOKUP(AK217,'シフト記号表（勤務時間帯）'!$C$6:$K$35,9,FALSE))</f>
        <v/>
      </c>
      <c r="AL218" s="253" t="str">
        <f>IF(AL217="","",VLOOKUP(AL217,'シフト記号表（勤務時間帯）'!$C$6:$K$35,9,FALSE))</f>
        <v/>
      </c>
      <c r="AM218" s="254" t="str">
        <f>IF(AM217="","",VLOOKUP(AM217,'シフト記号表（勤務時間帯）'!$C$6:$K$35,9,FALSE))</f>
        <v/>
      </c>
      <c r="AN218" s="252" t="str">
        <f>IF(AN217="","",VLOOKUP(AN217,'シフト記号表（勤務時間帯）'!$C$6:$K$35,9,FALSE))</f>
        <v/>
      </c>
      <c r="AO218" s="253" t="str">
        <f>IF(AO217="","",VLOOKUP(AO217,'シフト記号表（勤務時間帯）'!$C$6:$K$35,9,FALSE))</f>
        <v/>
      </c>
      <c r="AP218" s="253" t="str">
        <f>IF(AP217="","",VLOOKUP(AP217,'シフト記号表（勤務時間帯）'!$C$6:$K$35,9,FALSE))</f>
        <v/>
      </c>
      <c r="AQ218" s="253" t="str">
        <f>IF(AQ217="","",VLOOKUP(AQ217,'シフト記号表（勤務時間帯）'!$C$6:$K$35,9,FALSE))</f>
        <v/>
      </c>
      <c r="AR218" s="253" t="str">
        <f>IF(AR217="","",VLOOKUP(AR217,'シフト記号表（勤務時間帯）'!$C$6:$K$35,9,FALSE))</f>
        <v/>
      </c>
      <c r="AS218" s="253" t="str">
        <f>IF(AS217="","",VLOOKUP(AS217,'シフト記号表（勤務時間帯）'!$C$6:$K$35,9,FALSE))</f>
        <v/>
      </c>
      <c r="AT218" s="254" t="str">
        <f>IF(AT217="","",VLOOKUP(AT217,'シフト記号表（勤務時間帯）'!$C$6:$K$35,9,FALSE))</f>
        <v/>
      </c>
      <c r="AU218" s="252" t="str">
        <f>IF(AU217="","",VLOOKUP(AU217,'シフト記号表（勤務時間帯）'!$C$6:$K$35,9,FALSE))</f>
        <v/>
      </c>
      <c r="AV218" s="253" t="str">
        <f>IF(AV217="","",VLOOKUP(AV217,'シフト記号表（勤務時間帯）'!$C$6:$K$35,9,FALSE))</f>
        <v/>
      </c>
      <c r="AW218" s="253" t="str">
        <f>IF(AW217="","",VLOOKUP(AW217,'シフト記号表（勤務時間帯）'!$C$6:$K$35,9,FALSE))</f>
        <v/>
      </c>
      <c r="AX218" s="716" t="str">
        <f>IF($BB$3="４週",SUM(S218:AT218),IF($BB$3="暦月",SUM(S218:AW218),""))</f>
        <v/>
      </c>
      <c r="AY218" s="717"/>
      <c r="AZ218" s="718" t="str">
        <f>IF($BB$3="４週",AX218/4,IF($BB$3="暦月",'勤務表（参考様式１_100名まで）'!AX218/('勤務表（参考様式１_100名まで）'!$BB$8/7),""))</f>
        <v/>
      </c>
      <c r="BA218" s="719"/>
      <c r="BB218" s="707"/>
      <c r="BC218" s="708"/>
      <c r="BD218" s="708"/>
      <c r="BE218" s="708"/>
      <c r="BF218" s="709"/>
    </row>
    <row r="219" spans="2:58" ht="20.25" customHeight="1" x14ac:dyDescent="0.15">
      <c r="B219" s="727"/>
      <c r="C219" s="734"/>
      <c r="D219" s="735"/>
      <c r="E219" s="736"/>
      <c r="F219" s="260">
        <f>C217</f>
        <v>0</v>
      </c>
      <c r="G219" s="739"/>
      <c r="H219" s="743"/>
      <c r="I219" s="741"/>
      <c r="J219" s="741"/>
      <c r="K219" s="742"/>
      <c r="L219" s="746"/>
      <c r="M219" s="711"/>
      <c r="N219" s="711"/>
      <c r="O219" s="712"/>
      <c r="P219" s="720" t="s">
        <v>250</v>
      </c>
      <c r="Q219" s="721"/>
      <c r="R219" s="722"/>
      <c r="S219" s="256" t="str">
        <f>IF(S217="","",VLOOKUP(S217,'シフト記号表（勤務時間帯）'!$C$6:$U$35,19,FALSE))</f>
        <v/>
      </c>
      <c r="T219" s="257" t="str">
        <f>IF(T217="","",VLOOKUP(T217,'シフト記号表（勤務時間帯）'!$C$6:$U$35,19,FALSE))</f>
        <v/>
      </c>
      <c r="U219" s="257" t="str">
        <f>IF(U217="","",VLOOKUP(U217,'シフト記号表（勤務時間帯）'!$C$6:$U$35,19,FALSE))</f>
        <v/>
      </c>
      <c r="V219" s="257" t="str">
        <f>IF(V217="","",VLOOKUP(V217,'シフト記号表（勤務時間帯）'!$C$6:$U$35,19,FALSE))</f>
        <v/>
      </c>
      <c r="W219" s="257" t="str">
        <f>IF(W217="","",VLOOKUP(W217,'シフト記号表（勤務時間帯）'!$C$6:$U$35,19,FALSE))</f>
        <v/>
      </c>
      <c r="X219" s="257" t="str">
        <f>IF(X217="","",VLOOKUP(X217,'シフト記号表（勤務時間帯）'!$C$6:$U$35,19,FALSE))</f>
        <v/>
      </c>
      <c r="Y219" s="258" t="str">
        <f>IF(Y217="","",VLOOKUP(Y217,'シフト記号表（勤務時間帯）'!$C$6:$U$35,19,FALSE))</f>
        <v/>
      </c>
      <c r="Z219" s="256" t="str">
        <f>IF(Z217="","",VLOOKUP(Z217,'シフト記号表（勤務時間帯）'!$C$6:$U$35,19,FALSE))</f>
        <v/>
      </c>
      <c r="AA219" s="257" t="str">
        <f>IF(AA217="","",VLOOKUP(AA217,'シフト記号表（勤務時間帯）'!$C$6:$U$35,19,FALSE))</f>
        <v/>
      </c>
      <c r="AB219" s="257" t="str">
        <f>IF(AB217="","",VLOOKUP(AB217,'シフト記号表（勤務時間帯）'!$C$6:$U$35,19,FALSE))</f>
        <v/>
      </c>
      <c r="AC219" s="257" t="str">
        <f>IF(AC217="","",VLOOKUP(AC217,'シフト記号表（勤務時間帯）'!$C$6:$U$35,19,FALSE))</f>
        <v/>
      </c>
      <c r="AD219" s="257" t="str">
        <f>IF(AD217="","",VLOOKUP(AD217,'シフト記号表（勤務時間帯）'!$C$6:$U$35,19,FALSE))</f>
        <v/>
      </c>
      <c r="AE219" s="257" t="str">
        <f>IF(AE217="","",VLOOKUP(AE217,'シフト記号表（勤務時間帯）'!$C$6:$U$35,19,FALSE))</f>
        <v/>
      </c>
      <c r="AF219" s="258" t="str">
        <f>IF(AF217="","",VLOOKUP(AF217,'シフト記号表（勤務時間帯）'!$C$6:$U$35,19,FALSE))</f>
        <v/>
      </c>
      <c r="AG219" s="256" t="str">
        <f>IF(AG217="","",VLOOKUP(AG217,'シフト記号表（勤務時間帯）'!$C$6:$U$35,19,FALSE))</f>
        <v/>
      </c>
      <c r="AH219" s="257" t="str">
        <f>IF(AH217="","",VLOOKUP(AH217,'シフト記号表（勤務時間帯）'!$C$6:$U$35,19,FALSE))</f>
        <v/>
      </c>
      <c r="AI219" s="257" t="str">
        <f>IF(AI217="","",VLOOKUP(AI217,'シフト記号表（勤務時間帯）'!$C$6:$U$35,19,FALSE))</f>
        <v/>
      </c>
      <c r="AJ219" s="257" t="str">
        <f>IF(AJ217="","",VLOOKUP(AJ217,'シフト記号表（勤務時間帯）'!$C$6:$U$35,19,FALSE))</f>
        <v/>
      </c>
      <c r="AK219" s="257" t="str">
        <f>IF(AK217="","",VLOOKUP(AK217,'シフト記号表（勤務時間帯）'!$C$6:$U$35,19,FALSE))</f>
        <v/>
      </c>
      <c r="AL219" s="257" t="str">
        <f>IF(AL217="","",VLOOKUP(AL217,'シフト記号表（勤務時間帯）'!$C$6:$U$35,19,FALSE))</f>
        <v/>
      </c>
      <c r="AM219" s="258" t="str">
        <f>IF(AM217="","",VLOOKUP(AM217,'シフト記号表（勤務時間帯）'!$C$6:$U$35,19,FALSE))</f>
        <v/>
      </c>
      <c r="AN219" s="256" t="str">
        <f>IF(AN217="","",VLOOKUP(AN217,'シフト記号表（勤務時間帯）'!$C$6:$U$35,19,FALSE))</f>
        <v/>
      </c>
      <c r="AO219" s="257" t="str">
        <f>IF(AO217="","",VLOOKUP(AO217,'シフト記号表（勤務時間帯）'!$C$6:$U$35,19,FALSE))</f>
        <v/>
      </c>
      <c r="AP219" s="257" t="str">
        <f>IF(AP217="","",VLOOKUP(AP217,'シフト記号表（勤務時間帯）'!$C$6:$U$35,19,FALSE))</f>
        <v/>
      </c>
      <c r="AQ219" s="257" t="str">
        <f>IF(AQ217="","",VLOOKUP(AQ217,'シフト記号表（勤務時間帯）'!$C$6:$U$35,19,FALSE))</f>
        <v/>
      </c>
      <c r="AR219" s="257" t="str">
        <f>IF(AR217="","",VLOOKUP(AR217,'シフト記号表（勤務時間帯）'!$C$6:$U$35,19,FALSE))</f>
        <v/>
      </c>
      <c r="AS219" s="257" t="str">
        <f>IF(AS217="","",VLOOKUP(AS217,'シフト記号表（勤務時間帯）'!$C$6:$U$35,19,FALSE))</f>
        <v/>
      </c>
      <c r="AT219" s="258" t="str">
        <f>IF(AT217="","",VLOOKUP(AT217,'シフト記号表（勤務時間帯）'!$C$6:$U$35,19,FALSE))</f>
        <v/>
      </c>
      <c r="AU219" s="256" t="str">
        <f>IF(AU217="","",VLOOKUP(AU217,'シフト記号表（勤務時間帯）'!$C$6:$U$35,19,FALSE))</f>
        <v/>
      </c>
      <c r="AV219" s="257" t="str">
        <f>IF(AV217="","",VLOOKUP(AV217,'シフト記号表（勤務時間帯）'!$C$6:$U$35,19,FALSE))</f>
        <v/>
      </c>
      <c r="AW219" s="257" t="str">
        <f>IF(AW217="","",VLOOKUP(AW217,'シフト記号表（勤務時間帯）'!$C$6:$U$35,19,FALSE))</f>
        <v/>
      </c>
      <c r="AX219" s="723" t="str">
        <f>IF($BB$3="４週",SUM(S219:AT219),IF($BB$3="暦月",SUM(S219:AW219),""))</f>
        <v/>
      </c>
      <c r="AY219" s="724"/>
      <c r="AZ219" s="725" t="str">
        <f>IF($BB$3="４週",AX219/4,IF($BB$3="暦月",'勤務表（参考様式１_100名まで）'!AX219/('勤務表（参考様式１_100名まで）'!$BB$8/7),""))</f>
        <v/>
      </c>
      <c r="BA219" s="726"/>
      <c r="BB219" s="710"/>
      <c r="BC219" s="711"/>
      <c r="BD219" s="711"/>
      <c r="BE219" s="711"/>
      <c r="BF219" s="712"/>
    </row>
    <row r="220" spans="2:58" ht="20.25" customHeight="1" x14ac:dyDescent="0.15">
      <c r="B220" s="727">
        <f>B217+1</f>
        <v>67</v>
      </c>
      <c r="C220" s="728"/>
      <c r="D220" s="729"/>
      <c r="E220" s="730"/>
      <c r="F220" s="259"/>
      <c r="G220" s="737"/>
      <c r="H220" s="740"/>
      <c r="I220" s="741"/>
      <c r="J220" s="741"/>
      <c r="K220" s="742"/>
      <c r="L220" s="744"/>
      <c r="M220" s="705"/>
      <c r="N220" s="705"/>
      <c r="O220" s="706"/>
      <c r="P220" s="747" t="s">
        <v>248</v>
      </c>
      <c r="Q220" s="748"/>
      <c r="R220" s="749"/>
      <c r="S220" s="248"/>
      <c r="T220" s="249"/>
      <c r="U220" s="249"/>
      <c r="V220" s="249"/>
      <c r="W220" s="249"/>
      <c r="X220" s="249"/>
      <c r="Y220" s="250"/>
      <c r="Z220" s="248"/>
      <c r="AA220" s="249"/>
      <c r="AB220" s="249"/>
      <c r="AC220" s="249"/>
      <c r="AD220" s="249"/>
      <c r="AE220" s="249"/>
      <c r="AF220" s="250"/>
      <c r="AG220" s="248"/>
      <c r="AH220" s="249"/>
      <c r="AI220" s="249"/>
      <c r="AJ220" s="249"/>
      <c r="AK220" s="249"/>
      <c r="AL220" s="249"/>
      <c r="AM220" s="250"/>
      <c r="AN220" s="248"/>
      <c r="AO220" s="249"/>
      <c r="AP220" s="249"/>
      <c r="AQ220" s="249"/>
      <c r="AR220" s="249"/>
      <c r="AS220" s="249"/>
      <c r="AT220" s="250"/>
      <c r="AU220" s="248"/>
      <c r="AV220" s="249"/>
      <c r="AW220" s="249"/>
      <c r="AX220" s="700"/>
      <c r="AY220" s="701"/>
      <c r="AZ220" s="702"/>
      <c r="BA220" s="703"/>
      <c r="BB220" s="704"/>
      <c r="BC220" s="705"/>
      <c r="BD220" s="705"/>
      <c r="BE220" s="705"/>
      <c r="BF220" s="706"/>
    </row>
    <row r="221" spans="2:58" ht="20.25" customHeight="1" x14ac:dyDescent="0.15">
      <c r="B221" s="727"/>
      <c r="C221" s="731"/>
      <c r="D221" s="732"/>
      <c r="E221" s="733"/>
      <c r="F221" s="251"/>
      <c r="G221" s="738"/>
      <c r="H221" s="743"/>
      <c r="I221" s="741"/>
      <c r="J221" s="741"/>
      <c r="K221" s="742"/>
      <c r="L221" s="745"/>
      <c r="M221" s="708"/>
      <c r="N221" s="708"/>
      <c r="O221" s="709"/>
      <c r="P221" s="713" t="s">
        <v>249</v>
      </c>
      <c r="Q221" s="714"/>
      <c r="R221" s="715"/>
      <c r="S221" s="252" t="str">
        <f>IF(S220="","",VLOOKUP(S220,'シフト記号表（勤務時間帯）'!$C$6:$K$35,9,FALSE))</f>
        <v/>
      </c>
      <c r="T221" s="253" t="str">
        <f>IF(T220="","",VLOOKUP(T220,'シフト記号表（勤務時間帯）'!$C$6:$K$35,9,FALSE))</f>
        <v/>
      </c>
      <c r="U221" s="253" t="str">
        <f>IF(U220="","",VLOOKUP(U220,'シフト記号表（勤務時間帯）'!$C$6:$K$35,9,FALSE))</f>
        <v/>
      </c>
      <c r="V221" s="253" t="str">
        <f>IF(V220="","",VLOOKUP(V220,'シフト記号表（勤務時間帯）'!$C$6:$K$35,9,FALSE))</f>
        <v/>
      </c>
      <c r="W221" s="253" t="str">
        <f>IF(W220="","",VLOOKUP(W220,'シフト記号表（勤務時間帯）'!$C$6:$K$35,9,FALSE))</f>
        <v/>
      </c>
      <c r="X221" s="253" t="str">
        <f>IF(X220="","",VLOOKUP(X220,'シフト記号表（勤務時間帯）'!$C$6:$K$35,9,FALSE))</f>
        <v/>
      </c>
      <c r="Y221" s="254" t="str">
        <f>IF(Y220="","",VLOOKUP(Y220,'シフト記号表（勤務時間帯）'!$C$6:$K$35,9,FALSE))</f>
        <v/>
      </c>
      <c r="Z221" s="252" t="str">
        <f>IF(Z220="","",VLOOKUP(Z220,'シフト記号表（勤務時間帯）'!$C$6:$K$35,9,FALSE))</f>
        <v/>
      </c>
      <c r="AA221" s="253" t="str">
        <f>IF(AA220="","",VLOOKUP(AA220,'シフト記号表（勤務時間帯）'!$C$6:$K$35,9,FALSE))</f>
        <v/>
      </c>
      <c r="AB221" s="253" t="str">
        <f>IF(AB220="","",VLOOKUP(AB220,'シフト記号表（勤務時間帯）'!$C$6:$K$35,9,FALSE))</f>
        <v/>
      </c>
      <c r="AC221" s="253" t="str">
        <f>IF(AC220="","",VLOOKUP(AC220,'シフト記号表（勤務時間帯）'!$C$6:$K$35,9,FALSE))</f>
        <v/>
      </c>
      <c r="AD221" s="253" t="str">
        <f>IF(AD220="","",VLOOKUP(AD220,'シフト記号表（勤務時間帯）'!$C$6:$K$35,9,FALSE))</f>
        <v/>
      </c>
      <c r="AE221" s="253" t="str">
        <f>IF(AE220="","",VLOOKUP(AE220,'シフト記号表（勤務時間帯）'!$C$6:$K$35,9,FALSE))</f>
        <v/>
      </c>
      <c r="AF221" s="254" t="str">
        <f>IF(AF220="","",VLOOKUP(AF220,'シフト記号表（勤務時間帯）'!$C$6:$K$35,9,FALSE))</f>
        <v/>
      </c>
      <c r="AG221" s="252" t="str">
        <f>IF(AG220="","",VLOOKUP(AG220,'シフト記号表（勤務時間帯）'!$C$6:$K$35,9,FALSE))</f>
        <v/>
      </c>
      <c r="AH221" s="253" t="str">
        <f>IF(AH220="","",VLOOKUP(AH220,'シフト記号表（勤務時間帯）'!$C$6:$K$35,9,FALSE))</f>
        <v/>
      </c>
      <c r="AI221" s="253" t="str">
        <f>IF(AI220="","",VLOOKUP(AI220,'シフト記号表（勤務時間帯）'!$C$6:$K$35,9,FALSE))</f>
        <v/>
      </c>
      <c r="AJ221" s="253" t="str">
        <f>IF(AJ220="","",VLOOKUP(AJ220,'シフト記号表（勤務時間帯）'!$C$6:$K$35,9,FALSE))</f>
        <v/>
      </c>
      <c r="AK221" s="253" t="str">
        <f>IF(AK220="","",VLOOKUP(AK220,'シフト記号表（勤務時間帯）'!$C$6:$K$35,9,FALSE))</f>
        <v/>
      </c>
      <c r="AL221" s="253" t="str">
        <f>IF(AL220="","",VLOOKUP(AL220,'シフト記号表（勤務時間帯）'!$C$6:$K$35,9,FALSE))</f>
        <v/>
      </c>
      <c r="AM221" s="254" t="str">
        <f>IF(AM220="","",VLOOKUP(AM220,'シフト記号表（勤務時間帯）'!$C$6:$K$35,9,FALSE))</f>
        <v/>
      </c>
      <c r="AN221" s="252" t="str">
        <f>IF(AN220="","",VLOOKUP(AN220,'シフト記号表（勤務時間帯）'!$C$6:$K$35,9,FALSE))</f>
        <v/>
      </c>
      <c r="AO221" s="253" t="str">
        <f>IF(AO220="","",VLOOKUP(AO220,'シフト記号表（勤務時間帯）'!$C$6:$K$35,9,FALSE))</f>
        <v/>
      </c>
      <c r="AP221" s="253" t="str">
        <f>IF(AP220="","",VLOOKUP(AP220,'シフト記号表（勤務時間帯）'!$C$6:$K$35,9,FALSE))</f>
        <v/>
      </c>
      <c r="AQ221" s="253" t="str">
        <f>IF(AQ220="","",VLOOKUP(AQ220,'シフト記号表（勤務時間帯）'!$C$6:$K$35,9,FALSE))</f>
        <v/>
      </c>
      <c r="AR221" s="253" t="str">
        <f>IF(AR220="","",VLOOKUP(AR220,'シフト記号表（勤務時間帯）'!$C$6:$K$35,9,FALSE))</f>
        <v/>
      </c>
      <c r="AS221" s="253" t="str">
        <f>IF(AS220="","",VLOOKUP(AS220,'シフト記号表（勤務時間帯）'!$C$6:$K$35,9,FALSE))</f>
        <v/>
      </c>
      <c r="AT221" s="254" t="str">
        <f>IF(AT220="","",VLOOKUP(AT220,'シフト記号表（勤務時間帯）'!$C$6:$K$35,9,FALSE))</f>
        <v/>
      </c>
      <c r="AU221" s="252" t="str">
        <f>IF(AU220="","",VLOOKUP(AU220,'シフト記号表（勤務時間帯）'!$C$6:$K$35,9,FALSE))</f>
        <v/>
      </c>
      <c r="AV221" s="253" t="str">
        <f>IF(AV220="","",VLOOKUP(AV220,'シフト記号表（勤務時間帯）'!$C$6:$K$35,9,FALSE))</f>
        <v/>
      </c>
      <c r="AW221" s="253" t="str">
        <f>IF(AW220="","",VLOOKUP(AW220,'シフト記号表（勤務時間帯）'!$C$6:$K$35,9,FALSE))</f>
        <v/>
      </c>
      <c r="AX221" s="716" t="str">
        <f>IF($BB$3="４週",SUM(S221:AT221),IF($BB$3="暦月",SUM(S221:AW221),""))</f>
        <v/>
      </c>
      <c r="AY221" s="717"/>
      <c r="AZ221" s="718" t="str">
        <f>IF($BB$3="４週",AX221/4,IF($BB$3="暦月",'勤務表（参考様式１_100名まで）'!AX221/('勤務表（参考様式１_100名まで）'!$BB$8/7),""))</f>
        <v/>
      </c>
      <c r="BA221" s="719"/>
      <c r="BB221" s="707"/>
      <c r="BC221" s="708"/>
      <c r="BD221" s="708"/>
      <c r="BE221" s="708"/>
      <c r="BF221" s="709"/>
    </row>
    <row r="222" spans="2:58" ht="20.25" customHeight="1" x14ac:dyDescent="0.15">
      <c r="B222" s="727"/>
      <c r="C222" s="734"/>
      <c r="D222" s="735"/>
      <c r="E222" s="736"/>
      <c r="F222" s="260">
        <f>C220</f>
        <v>0</v>
      </c>
      <c r="G222" s="739"/>
      <c r="H222" s="743"/>
      <c r="I222" s="741"/>
      <c r="J222" s="741"/>
      <c r="K222" s="742"/>
      <c r="L222" s="746"/>
      <c r="M222" s="711"/>
      <c r="N222" s="711"/>
      <c r="O222" s="712"/>
      <c r="P222" s="720" t="s">
        <v>250</v>
      </c>
      <c r="Q222" s="721"/>
      <c r="R222" s="722"/>
      <c r="S222" s="256" t="str">
        <f>IF(S220="","",VLOOKUP(S220,'シフト記号表（勤務時間帯）'!$C$6:$U$35,19,FALSE))</f>
        <v/>
      </c>
      <c r="T222" s="257" t="str">
        <f>IF(T220="","",VLOOKUP(T220,'シフト記号表（勤務時間帯）'!$C$6:$U$35,19,FALSE))</f>
        <v/>
      </c>
      <c r="U222" s="257" t="str">
        <f>IF(U220="","",VLOOKUP(U220,'シフト記号表（勤務時間帯）'!$C$6:$U$35,19,FALSE))</f>
        <v/>
      </c>
      <c r="V222" s="257" t="str">
        <f>IF(V220="","",VLOOKUP(V220,'シフト記号表（勤務時間帯）'!$C$6:$U$35,19,FALSE))</f>
        <v/>
      </c>
      <c r="W222" s="257" t="str">
        <f>IF(W220="","",VLOOKUP(W220,'シフト記号表（勤務時間帯）'!$C$6:$U$35,19,FALSE))</f>
        <v/>
      </c>
      <c r="X222" s="257" t="str">
        <f>IF(X220="","",VLOOKUP(X220,'シフト記号表（勤務時間帯）'!$C$6:$U$35,19,FALSE))</f>
        <v/>
      </c>
      <c r="Y222" s="258" t="str">
        <f>IF(Y220="","",VLOOKUP(Y220,'シフト記号表（勤務時間帯）'!$C$6:$U$35,19,FALSE))</f>
        <v/>
      </c>
      <c r="Z222" s="256" t="str">
        <f>IF(Z220="","",VLOOKUP(Z220,'シフト記号表（勤務時間帯）'!$C$6:$U$35,19,FALSE))</f>
        <v/>
      </c>
      <c r="AA222" s="257" t="str">
        <f>IF(AA220="","",VLOOKUP(AA220,'シフト記号表（勤務時間帯）'!$C$6:$U$35,19,FALSE))</f>
        <v/>
      </c>
      <c r="AB222" s="257" t="str">
        <f>IF(AB220="","",VLOOKUP(AB220,'シフト記号表（勤務時間帯）'!$C$6:$U$35,19,FALSE))</f>
        <v/>
      </c>
      <c r="AC222" s="257" t="str">
        <f>IF(AC220="","",VLOOKUP(AC220,'シフト記号表（勤務時間帯）'!$C$6:$U$35,19,FALSE))</f>
        <v/>
      </c>
      <c r="AD222" s="257" t="str">
        <f>IF(AD220="","",VLOOKUP(AD220,'シフト記号表（勤務時間帯）'!$C$6:$U$35,19,FALSE))</f>
        <v/>
      </c>
      <c r="AE222" s="257" t="str">
        <f>IF(AE220="","",VLOOKUP(AE220,'シフト記号表（勤務時間帯）'!$C$6:$U$35,19,FALSE))</f>
        <v/>
      </c>
      <c r="AF222" s="258" t="str">
        <f>IF(AF220="","",VLOOKUP(AF220,'シフト記号表（勤務時間帯）'!$C$6:$U$35,19,FALSE))</f>
        <v/>
      </c>
      <c r="AG222" s="256" t="str">
        <f>IF(AG220="","",VLOOKUP(AG220,'シフト記号表（勤務時間帯）'!$C$6:$U$35,19,FALSE))</f>
        <v/>
      </c>
      <c r="AH222" s="257" t="str">
        <f>IF(AH220="","",VLOOKUP(AH220,'シフト記号表（勤務時間帯）'!$C$6:$U$35,19,FALSE))</f>
        <v/>
      </c>
      <c r="AI222" s="257" t="str">
        <f>IF(AI220="","",VLOOKUP(AI220,'シフト記号表（勤務時間帯）'!$C$6:$U$35,19,FALSE))</f>
        <v/>
      </c>
      <c r="AJ222" s="257" t="str">
        <f>IF(AJ220="","",VLOOKUP(AJ220,'シフト記号表（勤務時間帯）'!$C$6:$U$35,19,FALSE))</f>
        <v/>
      </c>
      <c r="AK222" s="257" t="str">
        <f>IF(AK220="","",VLOOKUP(AK220,'シフト記号表（勤務時間帯）'!$C$6:$U$35,19,FALSE))</f>
        <v/>
      </c>
      <c r="AL222" s="257" t="str">
        <f>IF(AL220="","",VLOOKUP(AL220,'シフト記号表（勤務時間帯）'!$C$6:$U$35,19,FALSE))</f>
        <v/>
      </c>
      <c r="AM222" s="258" t="str">
        <f>IF(AM220="","",VLOOKUP(AM220,'シフト記号表（勤務時間帯）'!$C$6:$U$35,19,FALSE))</f>
        <v/>
      </c>
      <c r="AN222" s="256" t="str">
        <f>IF(AN220="","",VLOOKUP(AN220,'シフト記号表（勤務時間帯）'!$C$6:$U$35,19,FALSE))</f>
        <v/>
      </c>
      <c r="AO222" s="257" t="str">
        <f>IF(AO220="","",VLOOKUP(AO220,'シフト記号表（勤務時間帯）'!$C$6:$U$35,19,FALSE))</f>
        <v/>
      </c>
      <c r="AP222" s="257" t="str">
        <f>IF(AP220="","",VLOOKUP(AP220,'シフト記号表（勤務時間帯）'!$C$6:$U$35,19,FALSE))</f>
        <v/>
      </c>
      <c r="AQ222" s="257" t="str">
        <f>IF(AQ220="","",VLOOKUP(AQ220,'シフト記号表（勤務時間帯）'!$C$6:$U$35,19,FALSE))</f>
        <v/>
      </c>
      <c r="AR222" s="257" t="str">
        <f>IF(AR220="","",VLOOKUP(AR220,'シフト記号表（勤務時間帯）'!$C$6:$U$35,19,FALSE))</f>
        <v/>
      </c>
      <c r="AS222" s="257" t="str">
        <f>IF(AS220="","",VLOOKUP(AS220,'シフト記号表（勤務時間帯）'!$C$6:$U$35,19,FALSE))</f>
        <v/>
      </c>
      <c r="AT222" s="258" t="str">
        <f>IF(AT220="","",VLOOKUP(AT220,'シフト記号表（勤務時間帯）'!$C$6:$U$35,19,FALSE))</f>
        <v/>
      </c>
      <c r="AU222" s="256" t="str">
        <f>IF(AU220="","",VLOOKUP(AU220,'シフト記号表（勤務時間帯）'!$C$6:$U$35,19,FALSE))</f>
        <v/>
      </c>
      <c r="AV222" s="257" t="str">
        <f>IF(AV220="","",VLOOKUP(AV220,'シフト記号表（勤務時間帯）'!$C$6:$U$35,19,FALSE))</f>
        <v/>
      </c>
      <c r="AW222" s="257" t="str">
        <f>IF(AW220="","",VLOOKUP(AW220,'シフト記号表（勤務時間帯）'!$C$6:$U$35,19,FALSE))</f>
        <v/>
      </c>
      <c r="AX222" s="723" t="str">
        <f>IF($BB$3="４週",SUM(S222:AT222),IF($BB$3="暦月",SUM(S222:AW222),""))</f>
        <v/>
      </c>
      <c r="AY222" s="724"/>
      <c r="AZ222" s="725" t="str">
        <f>IF($BB$3="４週",AX222/4,IF($BB$3="暦月",'勤務表（参考様式１_100名まで）'!AX222/('勤務表（参考様式１_100名まで）'!$BB$8/7),""))</f>
        <v/>
      </c>
      <c r="BA222" s="726"/>
      <c r="BB222" s="710"/>
      <c r="BC222" s="711"/>
      <c r="BD222" s="711"/>
      <c r="BE222" s="711"/>
      <c r="BF222" s="712"/>
    </row>
    <row r="223" spans="2:58" ht="20.25" customHeight="1" x14ac:dyDescent="0.15">
      <c r="B223" s="727">
        <f>B220+1</f>
        <v>68</v>
      </c>
      <c r="C223" s="728"/>
      <c r="D223" s="729"/>
      <c r="E223" s="730"/>
      <c r="F223" s="259"/>
      <c r="G223" s="737"/>
      <c r="H223" s="740"/>
      <c r="I223" s="741"/>
      <c r="J223" s="741"/>
      <c r="K223" s="742"/>
      <c r="L223" s="744"/>
      <c r="M223" s="705"/>
      <c r="N223" s="705"/>
      <c r="O223" s="706"/>
      <c r="P223" s="747" t="s">
        <v>248</v>
      </c>
      <c r="Q223" s="748"/>
      <c r="R223" s="749"/>
      <c r="S223" s="248"/>
      <c r="T223" s="249"/>
      <c r="U223" s="249"/>
      <c r="V223" s="249"/>
      <c r="W223" s="249"/>
      <c r="X223" s="249"/>
      <c r="Y223" s="250"/>
      <c r="Z223" s="248"/>
      <c r="AA223" s="249"/>
      <c r="AB223" s="249"/>
      <c r="AC223" s="249"/>
      <c r="AD223" s="249"/>
      <c r="AE223" s="249"/>
      <c r="AF223" s="250"/>
      <c r="AG223" s="248"/>
      <c r="AH223" s="249"/>
      <c r="AI223" s="249"/>
      <c r="AJ223" s="249"/>
      <c r="AK223" s="249"/>
      <c r="AL223" s="249"/>
      <c r="AM223" s="250"/>
      <c r="AN223" s="248"/>
      <c r="AO223" s="249"/>
      <c r="AP223" s="249"/>
      <c r="AQ223" s="249"/>
      <c r="AR223" s="249"/>
      <c r="AS223" s="249"/>
      <c r="AT223" s="250"/>
      <c r="AU223" s="248"/>
      <c r="AV223" s="249"/>
      <c r="AW223" s="249"/>
      <c r="AX223" s="700"/>
      <c r="AY223" s="701"/>
      <c r="AZ223" s="702"/>
      <c r="BA223" s="703"/>
      <c r="BB223" s="704"/>
      <c r="BC223" s="705"/>
      <c r="BD223" s="705"/>
      <c r="BE223" s="705"/>
      <c r="BF223" s="706"/>
    </row>
    <row r="224" spans="2:58" ht="20.25" customHeight="1" x14ac:dyDescent="0.15">
      <c r="B224" s="727"/>
      <c r="C224" s="731"/>
      <c r="D224" s="732"/>
      <c r="E224" s="733"/>
      <c r="F224" s="251"/>
      <c r="G224" s="738"/>
      <c r="H224" s="743"/>
      <c r="I224" s="741"/>
      <c r="J224" s="741"/>
      <c r="K224" s="742"/>
      <c r="L224" s="745"/>
      <c r="M224" s="708"/>
      <c r="N224" s="708"/>
      <c r="O224" s="709"/>
      <c r="P224" s="713" t="s">
        <v>249</v>
      </c>
      <c r="Q224" s="714"/>
      <c r="R224" s="715"/>
      <c r="S224" s="252" t="str">
        <f>IF(S223="","",VLOOKUP(S223,'シフト記号表（勤務時間帯）'!$C$6:$K$35,9,FALSE))</f>
        <v/>
      </c>
      <c r="T224" s="253" t="str">
        <f>IF(T223="","",VLOOKUP(T223,'シフト記号表（勤務時間帯）'!$C$6:$K$35,9,FALSE))</f>
        <v/>
      </c>
      <c r="U224" s="253" t="str">
        <f>IF(U223="","",VLOOKUP(U223,'シフト記号表（勤務時間帯）'!$C$6:$K$35,9,FALSE))</f>
        <v/>
      </c>
      <c r="V224" s="253" t="str">
        <f>IF(V223="","",VLOOKUP(V223,'シフト記号表（勤務時間帯）'!$C$6:$K$35,9,FALSE))</f>
        <v/>
      </c>
      <c r="W224" s="253" t="str">
        <f>IF(W223="","",VLOOKUP(W223,'シフト記号表（勤務時間帯）'!$C$6:$K$35,9,FALSE))</f>
        <v/>
      </c>
      <c r="X224" s="253" t="str">
        <f>IF(X223="","",VLOOKUP(X223,'シフト記号表（勤務時間帯）'!$C$6:$K$35,9,FALSE))</f>
        <v/>
      </c>
      <c r="Y224" s="254" t="str">
        <f>IF(Y223="","",VLOOKUP(Y223,'シフト記号表（勤務時間帯）'!$C$6:$K$35,9,FALSE))</f>
        <v/>
      </c>
      <c r="Z224" s="252" t="str">
        <f>IF(Z223="","",VLOOKUP(Z223,'シフト記号表（勤務時間帯）'!$C$6:$K$35,9,FALSE))</f>
        <v/>
      </c>
      <c r="AA224" s="253" t="str">
        <f>IF(AA223="","",VLOOKUP(AA223,'シフト記号表（勤務時間帯）'!$C$6:$K$35,9,FALSE))</f>
        <v/>
      </c>
      <c r="AB224" s="253" t="str">
        <f>IF(AB223="","",VLOOKUP(AB223,'シフト記号表（勤務時間帯）'!$C$6:$K$35,9,FALSE))</f>
        <v/>
      </c>
      <c r="AC224" s="253" t="str">
        <f>IF(AC223="","",VLOOKUP(AC223,'シフト記号表（勤務時間帯）'!$C$6:$K$35,9,FALSE))</f>
        <v/>
      </c>
      <c r="AD224" s="253" t="str">
        <f>IF(AD223="","",VLOOKUP(AD223,'シフト記号表（勤務時間帯）'!$C$6:$K$35,9,FALSE))</f>
        <v/>
      </c>
      <c r="AE224" s="253" t="str">
        <f>IF(AE223="","",VLOOKUP(AE223,'シフト記号表（勤務時間帯）'!$C$6:$K$35,9,FALSE))</f>
        <v/>
      </c>
      <c r="AF224" s="254" t="str">
        <f>IF(AF223="","",VLOOKUP(AF223,'シフト記号表（勤務時間帯）'!$C$6:$K$35,9,FALSE))</f>
        <v/>
      </c>
      <c r="AG224" s="252" t="str">
        <f>IF(AG223="","",VLOOKUP(AG223,'シフト記号表（勤務時間帯）'!$C$6:$K$35,9,FALSE))</f>
        <v/>
      </c>
      <c r="AH224" s="253" t="str">
        <f>IF(AH223="","",VLOOKUP(AH223,'シフト記号表（勤務時間帯）'!$C$6:$K$35,9,FALSE))</f>
        <v/>
      </c>
      <c r="AI224" s="253" t="str">
        <f>IF(AI223="","",VLOOKUP(AI223,'シフト記号表（勤務時間帯）'!$C$6:$K$35,9,FALSE))</f>
        <v/>
      </c>
      <c r="AJ224" s="253" t="str">
        <f>IF(AJ223="","",VLOOKUP(AJ223,'シフト記号表（勤務時間帯）'!$C$6:$K$35,9,FALSE))</f>
        <v/>
      </c>
      <c r="AK224" s="253" t="str">
        <f>IF(AK223="","",VLOOKUP(AK223,'シフト記号表（勤務時間帯）'!$C$6:$K$35,9,FALSE))</f>
        <v/>
      </c>
      <c r="AL224" s="253" t="str">
        <f>IF(AL223="","",VLOOKUP(AL223,'シフト記号表（勤務時間帯）'!$C$6:$K$35,9,FALSE))</f>
        <v/>
      </c>
      <c r="AM224" s="254" t="str">
        <f>IF(AM223="","",VLOOKUP(AM223,'シフト記号表（勤務時間帯）'!$C$6:$K$35,9,FALSE))</f>
        <v/>
      </c>
      <c r="AN224" s="252" t="str">
        <f>IF(AN223="","",VLOOKUP(AN223,'シフト記号表（勤務時間帯）'!$C$6:$K$35,9,FALSE))</f>
        <v/>
      </c>
      <c r="AO224" s="253" t="str">
        <f>IF(AO223="","",VLOOKUP(AO223,'シフト記号表（勤務時間帯）'!$C$6:$K$35,9,FALSE))</f>
        <v/>
      </c>
      <c r="AP224" s="253" t="str">
        <f>IF(AP223="","",VLOOKUP(AP223,'シフト記号表（勤務時間帯）'!$C$6:$K$35,9,FALSE))</f>
        <v/>
      </c>
      <c r="AQ224" s="253" t="str">
        <f>IF(AQ223="","",VLOOKUP(AQ223,'シフト記号表（勤務時間帯）'!$C$6:$K$35,9,FALSE))</f>
        <v/>
      </c>
      <c r="AR224" s="253" t="str">
        <f>IF(AR223="","",VLOOKUP(AR223,'シフト記号表（勤務時間帯）'!$C$6:$K$35,9,FALSE))</f>
        <v/>
      </c>
      <c r="AS224" s="253" t="str">
        <f>IF(AS223="","",VLOOKUP(AS223,'シフト記号表（勤務時間帯）'!$C$6:$K$35,9,FALSE))</f>
        <v/>
      </c>
      <c r="AT224" s="254" t="str">
        <f>IF(AT223="","",VLOOKUP(AT223,'シフト記号表（勤務時間帯）'!$C$6:$K$35,9,FALSE))</f>
        <v/>
      </c>
      <c r="AU224" s="252" t="str">
        <f>IF(AU223="","",VLOOKUP(AU223,'シフト記号表（勤務時間帯）'!$C$6:$K$35,9,FALSE))</f>
        <v/>
      </c>
      <c r="AV224" s="253" t="str">
        <f>IF(AV223="","",VLOOKUP(AV223,'シフト記号表（勤務時間帯）'!$C$6:$K$35,9,FALSE))</f>
        <v/>
      </c>
      <c r="AW224" s="253" t="str">
        <f>IF(AW223="","",VLOOKUP(AW223,'シフト記号表（勤務時間帯）'!$C$6:$K$35,9,FALSE))</f>
        <v/>
      </c>
      <c r="AX224" s="716" t="str">
        <f>IF($BB$3="４週",SUM(S224:AT224),IF($BB$3="暦月",SUM(S224:AW224),""))</f>
        <v/>
      </c>
      <c r="AY224" s="717"/>
      <c r="AZ224" s="718" t="str">
        <f>IF($BB$3="４週",AX224/4,IF($BB$3="暦月",'勤務表（参考様式１_100名まで）'!AX224/('勤務表（参考様式１_100名まで）'!$BB$8/7),""))</f>
        <v/>
      </c>
      <c r="BA224" s="719"/>
      <c r="BB224" s="707"/>
      <c r="BC224" s="708"/>
      <c r="BD224" s="708"/>
      <c r="BE224" s="708"/>
      <c r="BF224" s="709"/>
    </row>
    <row r="225" spans="2:58" ht="20.25" customHeight="1" x14ac:dyDescent="0.15">
      <c r="B225" s="727"/>
      <c r="C225" s="734"/>
      <c r="D225" s="735"/>
      <c r="E225" s="736"/>
      <c r="F225" s="260">
        <f>C223</f>
        <v>0</v>
      </c>
      <c r="G225" s="739"/>
      <c r="H225" s="743"/>
      <c r="I225" s="741"/>
      <c r="J225" s="741"/>
      <c r="K225" s="742"/>
      <c r="L225" s="746"/>
      <c r="M225" s="711"/>
      <c r="N225" s="711"/>
      <c r="O225" s="712"/>
      <c r="P225" s="720" t="s">
        <v>250</v>
      </c>
      <c r="Q225" s="721"/>
      <c r="R225" s="722"/>
      <c r="S225" s="256" t="str">
        <f>IF(S223="","",VLOOKUP(S223,'シフト記号表（勤務時間帯）'!$C$6:$U$35,19,FALSE))</f>
        <v/>
      </c>
      <c r="T225" s="257" t="str">
        <f>IF(T223="","",VLOOKUP(T223,'シフト記号表（勤務時間帯）'!$C$6:$U$35,19,FALSE))</f>
        <v/>
      </c>
      <c r="U225" s="257" t="str">
        <f>IF(U223="","",VLOOKUP(U223,'シフト記号表（勤務時間帯）'!$C$6:$U$35,19,FALSE))</f>
        <v/>
      </c>
      <c r="V225" s="257" t="str">
        <f>IF(V223="","",VLOOKUP(V223,'シフト記号表（勤務時間帯）'!$C$6:$U$35,19,FALSE))</f>
        <v/>
      </c>
      <c r="W225" s="257" t="str">
        <f>IF(W223="","",VLOOKUP(W223,'シフト記号表（勤務時間帯）'!$C$6:$U$35,19,FALSE))</f>
        <v/>
      </c>
      <c r="X225" s="257" t="str">
        <f>IF(X223="","",VLOOKUP(X223,'シフト記号表（勤務時間帯）'!$C$6:$U$35,19,FALSE))</f>
        <v/>
      </c>
      <c r="Y225" s="258" t="str">
        <f>IF(Y223="","",VLOOKUP(Y223,'シフト記号表（勤務時間帯）'!$C$6:$U$35,19,FALSE))</f>
        <v/>
      </c>
      <c r="Z225" s="256" t="str">
        <f>IF(Z223="","",VLOOKUP(Z223,'シフト記号表（勤務時間帯）'!$C$6:$U$35,19,FALSE))</f>
        <v/>
      </c>
      <c r="AA225" s="257" t="str">
        <f>IF(AA223="","",VLOOKUP(AA223,'シフト記号表（勤務時間帯）'!$C$6:$U$35,19,FALSE))</f>
        <v/>
      </c>
      <c r="AB225" s="257" t="str">
        <f>IF(AB223="","",VLOOKUP(AB223,'シフト記号表（勤務時間帯）'!$C$6:$U$35,19,FALSE))</f>
        <v/>
      </c>
      <c r="AC225" s="257" t="str">
        <f>IF(AC223="","",VLOOKUP(AC223,'シフト記号表（勤務時間帯）'!$C$6:$U$35,19,FALSE))</f>
        <v/>
      </c>
      <c r="AD225" s="257" t="str">
        <f>IF(AD223="","",VLOOKUP(AD223,'シフト記号表（勤務時間帯）'!$C$6:$U$35,19,FALSE))</f>
        <v/>
      </c>
      <c r="AE225" s="257" t="str">
        <f>IF(AE223="","",VLOOKUP(AE223,'シフト記号表（勤務時間帯）'!$C$6:$U$35,19,FALSE))</f>
        <v/>
      </c>
      <c r="AF225" s="258" t="str">
        <f>IF(AF223="","",VLOOKUP(AF223,'シフト記号表（勤務時間帯）'!$C$6:$U$35,19,FALSE))</f>
        <v/>
      </c>
      <c r="AG225" s="256" t="str">
        <f>IF(AG223="","",VLOOKUP(AG223,'シフト記号表（勤務時間帯）'!$C$6:$U$35,19,FALSE))</f>
        <v/>
      </c>
      <c r="AH225" s="257" t="str">
        <f>IF(AH223="","",VLOOKUP(AH223,'シフト記号表（勤務時間帯）'!$C$6:$U$35,19,FALSE))</f>
        <v/>
      </c>
      <c r="AI225" s="257" t="str">
        <f>IF(AI223="","",VLOOKUP(AI223,'シフト記号表（勤務時間帯）'!$C$6:$U$35,19,FALSE))</f>
        <v/>
      </c>
      <c r="AJ225" s="257" t="str">
        <f>IF(AJ223="","",VLOOKUP(AJ223,'シフト記号表（勤務時間帯）'!$C$6:$U$35,19,FALSE))</f>
        <v/>
      </c>
      <c r="AK225" s="257" t="str">
        <f>IF(AK223="","",VLOOKUP(AK223,'シフト記号表（勤務時間帯）'!$C$6:$U$35,19,FALSE))</f>
        <v/>
      </c>
      <c r="AL225" s="257" t="str">
        <f>IF(AL223="","",VLOOKUP(AL223,'シフト記号表（勤務時間帯）'!$C$6:$U$35,19,FALSE))</f>
        <v/>
      </c>
      <c r="AM225" s="258" t="str">
        <f>IF(AM223="","",VLOOKUP(AM223,'シフト記号表（勤務時間帯）'!$C$6:$U$35,19,FALSE))</f>
        <v/>
      </c>
      <c r="AN225" s="256" t="str">
        <f>IF(AN223="","",VLOOKUP(AN223,'シフト記号表（勤務時間帯）'!$C$6:$U$35,19,FALSE))</f>
        <v/>
      </c>
      <c r="AO225" s="257" t="str">
        <f>IF(AO223="","",VLOOKUP(AO223,'シフト記号表（勤務時間帯）'!$C$6:$U$35,19,FALSE))</f>
        <v/>
      </c>
      <c r="AP225" s="257" t="str">
        <f>IF(AP223="","",VLOOKUP(AP223,'シフト記号表（勤務時間帯）'!$C$6:$U$35,19,FALSE))</f>
        <v/>
      </c>
      <c r="AQ225" s="257" t="str">
        <f>IF(AQ223="","",VLOOKUP(AQ223,'シフト記号表（勤務時間帯）'!$C$6:$U$35,19,FALSE))</f>
        <v/>
      </c>
      <c r="AR225" s="257" t="str">
        <f>IF(AR223="","",VLOOKUP(AR223,'シフト記号表（勤務時間帯）'!$C$6:$U$35,19,FALSE))</f>
        <v/>
      </c>
      <c r="AS225" s="257" t="str">
        <f>IF(AS223="","",VLOOKUP(AS223,'シフト記号表（勤務時間帯）'!$C$6:$U$35,19,FALSE))</f>
        <v/>
      </c>
      <c r="AT225" s="258" t="str">
        <f>IF(AT223="","",VLOOKUP(AT223,'シフト記号表（勤務時間帯）'!$C$6:$U$35,19,FALSE))</f>
        <v/>
      </c>
      <c r="AU225" s="256" t="str">
        <f>IF(AU223="","",VLOOKUP(AU223,'シフト記号表（勤務時間帯）'!$C$6:$U$35,19,FALSE))</f>
        <v/>
      </c>
      <c r="AV225" s="257" t="str">
        <f>IF(AV223="","",VLOOKUP(AV223,'シフト記号表（勤務時間帯）'!$C$6:$U$35,19,FALSE))</f>
        <v/>
      </c>
      <c r="AW225" s="257" t="str">
        <f>IF(AW223="","",VLOOKUP(AW223,'シフト記号表（勤務時間帯）'!$C$6:$U$35,19,FALSE))</f>
        <v/>
      </c>
      <c r="AX225" s="723" t="str">
        <f>IF($BB$3="４週",SUM(S225:AT225),IF($BB$3="暦月",SUM(S225:AW225),""))</f>
        <v/>
      </c>
      <c r="AY225" s="724"/>
      <c r="AZ225" s="725" t="str">
        <f>IF($BB$3="４週",AX225/4,IF($BB$3="暦月",'勤務表（参考様式１_100名まで）'!AX225/('勤務表（参考様式１_100名まで）'!$BB$8/7),""))</f>
        <v/>
      </c>
      <c r="BA225" s="726"/>
      <c r="BB225" s="710"/>
      <c r="BC225" s="711"/>
      <c r="BD225" s="711"/>
      <c r="BE225" s="711"/>
      <c r="BF225" s="712"/>
    </row>
    <row r="226" spans="2:58" ht="20.25" customHeight="1" x14ac:dyDescent="0.15">
      <c r="B226" s="727">
        <f>B223+1</f>
        <v>69</v>
      </c>
      <c r="C226" s="728"/>
      <c r="D226" s="729"/>
      <c r="E226" s="730"/>
      <c r="F226" s="259"/>
      <c r="G226" s="737"/>
      <c r="H226" s="740"/>
      <c r="I226" s="741"/>
      <c r="J226" s="741"/>
      <c r="K226" s="742"/>
      <c r="L226" s="744"/>
      <c r="M226" s="705"/>
      <c r="N226" s="705"/>
      <c r="O226" s="706"/>
      <c r="P226" s="747" t="s">
        <v>248</v>
      </c>
      <c r="Q226" s="748"/>
      <c r="R226" s="749"/>
      <c r="S226" s="248"/>
      <c r="T226" s="249"/>
      <c r="U226" s="249"/>
      <c r="V226" s="249"/>
      <c r="W226" s="249"/>
      <c r="X226" s="249"/>
      <c r="Y226" s="250"/>
      <c r="Z226" s="248"/>
      <c r="AA226" s="249"/>
      <c r="AB226" s="249"/>
      <c r="AC226" s="249"/>
      <c r="AD226" s="249"/>
      <c r="AE226" s="249"/>
      <c r="AF226" s="250"/>
      <c r="AG226" s="248"/>
      <c r="AH226" s="249"/>
      <c r="AI226" s="249"/>
      <c r="AJ226" s="249"/>
      <c r="AK226" s="249"/>
      <c r="AL226" s="249"/>
      <c r="AM226" s="250"/>
      <c r="AN226" s="248"/>
      <c r="AO226" s="249"/>
      <c r="AP226" s="249"/>
      <c r="AQ226" s="249"/>
      <c r="AR226" s="249"/>
      <c r="AS226" s="249"/>
      <c r="AT226" s="250"/>
      <c r="AU226" s="248"/>
      <c r="AV226" s="249"/>
      <c r="AW226" s="249"/>
      <c r="AX226" s="700"/>
      <c r="AY226" s="701"/>
      <c r="AZ226" s="702"/>
      <c r="BA226" s="703"/>
      <c r="BB226" s="704"/>
      <c r="BC226" s="705"/>
      <c r="BD226" s="705"/>
      <c r="BE226" s="705"/>
      <c r="BF226" s="706"/>
    </row>
    <row r="227" spans="2:58" ht="20.25" customHeight="1" x14ac:dyDescent="0.15">
      <c r="B227" s="727"/>
      <c r="C227" s="731"/>
      <c r="D227" s="732"/>
      <c r="E227" s="733"/>
      <c r="F227" s="251"/>
      <c r="G227" s="738"/>
      <c r="H227" s="743"/>
      <c r="I227" s="741"/>
      <c r="J227" s="741"/>
      <c r="K227" s="742"/>
      <c r="L227" s="745"/>
      <c r="M227" s="708"/>
      <c r="N227" s="708"/>
      <c r="O227" s="709"/>
      <c r="P227" s="713" t="s">
        <v>249</v>
      </c>
      <c r="Q227" s="714"/>
      <c r="R227" s="715"/>
      <c r="S227" s="252" t="str">
        <f>IF(S226="","",VLOOKUP(S226,'シフト記号表（勤務時間帯）'!$C$6:$K$35,9,FALSE))</f>
        <v/>
      </c>
      <c r="T227" s="253" t="str">
        <f>IF(T226="","",VLOOKUP(T226,'シフト記号表（勤務時間帯）'!$C$6:$K$35,9,FALSE))</f>
        <v/>
      </c>
      <c r="U227" s="253" t="str">
        <f>IF(U226="","",VLOOKUP(U226,'シフト記号表（勤務時間帯）'!$C$6:$K$35,9,FALSE))</f>
        <v/>
      </c>
      <c r="V227" s="253" t="str">
        <f>IF(V226="","",VLOOKUP(V226,'シフト記号表（勤務時間帯）'!$C$6:$K$35,9,FALSE))</f>
        <v/>
      </c>
      <c r="W227" s="253" t="str">
        <f>IF(W226="","",VLOOKUP(W226,'シフト記号表（勤務時間帯）'!$C$6:$K$35,9,FALSE))</f>
        <v/>
      </c>
      <c r="X227" s="253" t="str">
        <f>IF(X226="","",VLOOKUP(X226,'シフト記号表（勤務時間帯）'!$C$6:$K$35,9,FALSE))</f>
        <v/>
      </c>
      <c r="Y227" s="254" t="str">
        <f>IF(Y226="","",VLOOKUP(Y226,'シフト記号表（勤務時間帯）'!$C$6:$K$35,9,FALSE))</f>
        <v/>
      </c>
      <c r="Z227" s="252" t="str">
        <f>IF(Z226="","",VLOOKUP(Z226,'シフト記号表（勤務時間帯）'!$C$6:$K$35,9,FALSE))</f>
        <v/>
      </c>
      <c r="AA227" s="253" t="str">
        <f>IF(AA226="","",VLOOKUP(AA226,'シフト記号表（勤務時間帯）'!$C$6:$K$35,9,FALSE))</f>
        <v/>
      </c>
      <c r="AB227" s="253" t="str">
        <f>IF(AB226="","",VLOOKUP(AB226,'シフト記号表（勤務時間帯）'!$C$6:$K$35,9,FALSE))</f>
        <v/>
      </c>
      <c r="AC227" s="253" t="str">
        <f>IF(AC226="","",VLOOKUP(AC226,'シフト記号表（勤務時間帯）'!$C$6:$K$35,9,FALSE))</f>
        <v/>
      </c>
      <c r="AD227" s="253" t="str">
        <f>IF(AD226="","",VLOOKUP(AD226,'シフト記号表（勤務時間帯）'!$C$6:$K$35,9,FALSE))</f>
        <v/>
      </c>
      <c r="AE227" s="253" t="str">
        <f>IF(AE226="","",VLOOKUP(AE226,'シフト記号表（勤務時間帯）'!$C$6:$K$35,9,FALSE))</f>
        <v/>
      </c>
      <c r="AF227" s="254" t="str">
        <f>IF(AF226="","",VLOOKUP(AF226,'シフト記号表（勤務時間帯）'!$C$6:$K$35,9,FALSE))</f>
        <v/>
      </c>
      <c r="AG227" s="252" t="str">
        <f>IF(AG226="","",VLOOKUP(AG226,'シフト記号表（勤務時間帯）'!$C$6:$K$35,9,FALSE))</f>
        <v/>
      </c>
      <c r="AH227" s="253" t="str">
        <f>IF(AH226="","",VLOOKUP(AH226,'シフト記号表（勤務時間帯）'!$C$6:$K$35,9,FALSE))</f>
        <v/>
      </c>
      <c r="AI227" s="253" t="str">
        <f>IF(AI226="","",VLOOKUP(AI226,'シフト記号表（勤務時間帯）'!$C$6:$K$35,9,FALSE))</f>
        <v/>
      </c>
      <c r="AJ227" s="253" t="str">
        <f>IF(AJ226="","",VLOOKUP(AJ226,'シフト記号表（勤務時間帯）'!$C$6:$K$35,9,FALSE))</f>
        <v/>
      </c>
      <c r="AK227" s="253" t="str">
        <f>IF(AK226="","",VLOOKUP(AK226,'シフト記号表（勤務時間帯）'!$C$6:$K$35,9,FALSE))</f>
        <v/>
      </c>
      <c r="AL227" s="253" t="str">
        <f>IF(AL226="","",VLOOKUP(AL226,'シフト記号表（勤務時間帯）'!$C$6:$K$35,9,FALSE))</f>
        <v/>
      </c>
      <c r="AM227" s="254" t="str">
        <f>IF(AM226="","",VLOOKUP(AM226,'シフト記号表（勤務時間帯）'!$C$6:$K$35,9,FALSE))</f>
        <v/>
      </c>
      <c r="AN227" s="252" t="str">
        <f>IF(AN226="","",VLOOKUP(AN226,'シフト記号表（勤務時間帯）'!$C$6:$K$35,9,FALSE))</f>
        <v/>
      </c>
      <c r="AO227" s="253" t="str">
        <f>IF(AO226="","",VLOOKUP(AO226,'シフト記号表（勤務時間帯）'!$C$6:$K$35,9,FALSE))</f>
        <v/>
      </c>
      <c r="AP227" s="253" t="str">
        <f>IF(AP226="","",VLOOKUP(AP226,'シフト記号表（勤務時間帯）'!$C$6:$K$35,9,FALSE))</f>
        <v/>
      </c>
      <c r="AQ227" s="253" t="str">
        <f>IF(AQ226="","",VLOOKUP(AQ226,'シフト記号表（勤務時間帯）'!$C$6:$K$35,9,FALSE))</f>
        <v/>
      </c>
      <c r="AR227" s="253" t="str">
        <f>IF(AR226="","",VLOOKUP(AR226,'シフト記号表（勤務時間帯）'!$C$6:$K$35,9,FALSE))</f>
        <v/>
      </c>
      <c r="AS227" s="253" t="str">
        <f>IF(AS226="","",VLOOKUP(AS226,'シフト記号表（勤務時間帯）'!$C$6:$K$35,9,FALSE))</f>
        <v/>
      </c>
      <c r="AT227" s="254" t="str">
        <f>IF(AT226="","",VLOOKUP(AT226,'シフト記号表（勤務時間帯）'!$C$6:$K$35,9,FALSE))</f>
        <v/>
      </c>
      <c r="AU227" s="252" t="str">
        <f>IF(AU226="","",VLOOKUP(AU226,'シフト記号表（勤務時間帯）'!$C$6:$K$35,9,FALSE))</f>
        <v/>
      </c>
      <c r="AV227" s="253" t="str">
        <f>IF(AV226="","",VLOOKUP(AV226,'シフト記号表（勤務時間帯）'!$C$6:$K$35,9,FALSE))</f>
        <v/>
      </c>
      <c r="AW227" s="253" t="str">
        <f>IF(AW226="","",VLOOKUP(AW226,'シフト記号表（勤務時間帯）'!$C$6:$K$35,9,FALSE))</f>
        <v/>
      </c>
      <c r="AX227" s="716" t="str">
        <f>IF($BB$3="４週",SUM(S227:AT227),IF($BB$3="暦月",SUM(S227:AW227),""))</f>
        <v/>
      </c>
      <c r="AY227" s="717"/>
      <c r="AZ227" s="718" t="str">
        <f>IF($BB$3="４週",AX227/4,IF($BB$3="暦月",'勤務表（参考様式１_100名まで）'!AX227/('勤務表（参考様式１_100名まで）'!$BB$8/7),""))</f>
        <v/>
      </c>
      <c r="BA227" s="719"/>
      <c r="BB227" s="707"/>
      <c r="BC227" s="708"/>
      <c r="BD227" s="708"/>
      <c r="BE227" s="708"/>
      <c r="BF227" s="709"/>
    </row>
    <row r="228" spans="2:58" ht="20.25" customHeight="1" x14ac:dyDescent="0.15">
      <c r="B228" s="727"/>
      <c r="C228" s="734"/>
      <c r="D228" s="735"/>
      <c r="E228" s="736"/>
      <c r="F228" s="260">
        <f>C226</f>
        <v>0</v>
      </c>
      <c r="G228" s="739"/>
      <c r="H228" s="743"/>
      <c r="I228" s="741"/>
      <c r="J228" s="741"/>
      <c r="K228" s="742"/>
      <c r="L228" s="746"/>
      <c r="M228" s="711"/>
      <c r="N228" s="711"/>
      <c r="O228" s="712"/>
      <c r="P228" s="720" t="s">
        <v>250</v>
      </c>
      <c r="Q228" s="721"/>
      <c r="R228" s="722"/>
      <c r="S228" s="256" t="str">
        <f>IF(S226="","",VLOOKUP(S226,'シフト記号表（勤務時間帯）'!$C$6:$U$35,19,FALSE))</f>
        <v/>
      </c>
      <c r="T228" s="257" t="str">
        <f>IF(T226="","",VLOOKUP(T226,'シフト記号表（勤務時間帯）'!$C$6:$U$35,19,FALSE))</f>
        <v/>
      </c>
      <c r="U228" s="257" t="str">
        <f>IF(U226="","",VLOOKUP(U226,'シフト記号表（勤務時間帯）'!$C$6:$U$35,19,FALSE))</f>
        <v/>
      </c>
      <c r="V228" s="257" t="str">
        <f>IF(V226="","",VLOOKUP(V226,'シフト記号表（勤務時間帯）'!$C$6:$U$35,19,FALSE))</f>
        <v/>
      </c>
      <c r="W228" s="257" t="str">
        <f>IF(W226="","",VLOOKUP(W226,'シフト記号表（勤務時間帯）'!$C$6:$U$35,19,FALSE))</f>
        <v/>
      </c>
      <c r="X228" s="257" t="str">
        <f>IF(X226="","",VLOOKUP(X226,'シフト記号表（勤務時間帯）'!$C$6:$U$35,19,FALSE))</f>
        <v/>
      </c>
      <c r="Y228" s="258" t="str">
        <f>IF(Y226="","",VLOOKUP(Y226,'シフト記号表（勤務時間帯）'!$C$6:$U$35,19,FALSE))</f>
        <v/>
      </c>
      <c r="Z228" s="256" t="str">
        <f>IF(Z226="","",VLOOKUP(Z226,'シフト記号表（勤務時間帯）'!$C$6:$U$35,19,FALSE))</f>
        <v/>
      </c>
      <c r="AA228" s="257" t="str">
        <f>IF(AA226="","",VLOOKUP(AA226,'シフト記号表（勤務時間帯）'!$C$6:$U$35,19,FALSE))</f>
        <v/>
      </c>
      <c r="AB228" s="257" t="str">
        <f>IF(AB226="","",VLOOKUP(AB226,'シフト記号表（勤務時間帯）'!$C$6:$U$35,19,FALSE))</f>
        <v/>
      </c>
      <c r="AC228" s="257" t="str">
        <f>IF(AC226="","",VLOOKUP(AC226,'シフト記号表（勤務時間帯）'!$C$6:$U$35,19,FALSE))</f>
        <v/>
      </c>
      <c r="AD228" s="257" t="str">
        <f>IF(AD226="","",VLOOKUP(AD226,'シフト記号表（勤務時間帯）'!$C$6:$U$35,19,FALSE))</f>
        <v/>
      </c>
      <c r="AE228" s="257" t="str">
        <f>IF(AE226="","",VLOOKUP(AE226,'シフト記号表（勤務時間帯）'!$C$6:$U$35,19,FALSE))</f>
        <v/>
      </c>
      <c r="AF228" s="258" t="str">
        <f>IF(AF226="","",VLOOKUP(AF226,'シフト記号表（勤務時間帯）'!$C$6:$U$35,19,FALSE))</f>
        <v/>
      </c>
      <c r="AG228" s="256" t="str">
        <f>IF(AG226="","",VLOOKUP(AG226,'シフト記号表（勤務時間帯）'!$C$6:$U$35,19,FALSE))</f>
        <v/>
      </c>
      <c r="AH228" s="257" t="str">
        <f>IF(AH226="","",VLOOKUP(AH226,'シフト記号表（勤務時間帯）'!$C$6:$U$35,19,FALSE))</f>
        <v/>
      </c>
      <c r="AI228" s="257" t="str">
        <f>IF(AI226="","",VLOOKUP(AI226,'シフト記号表（勤務時間帯）'!$C$6:$U$35,19,FALSE))</f>
        <v/>
      </c>
      <c r="AJ228" s="257" t="str">
        <f>IF(AJ226="","",VLOOKUP(AJ226,'シフト記号表（勤務時間帯）'!$C$6:$U$35,19,FALSE))</f>
        <v/>
      </c>
      <c r="AK228" s="257" t="str">
        <f>IF(AK226="","",VLOOKUP(AK226,'シフト記号表（勤務時間帯）'!$C$6:$U$35,19,FALSE))</f>
        <v/>
      </c>
      <c r="AL228" s="257" t="str">
        <f>IF(AL226="","",VLOOKUP(AL226,'シフト記号表（勤務時間帯）'!$C$6:$U$35,19,FALSE))</f>
        <v/>
      </c>
      <c r="AM228" s="258" t="str">
        <f>IF(AM226="","",VLOOKUP(AM226,'シフト記号表（勤務時間帯）'!$C$6:$U$35,19,FALSE))</f>
        <v/>
      </c>
      <c r="AN228" s="256" t="str">
        <f>IF(AN226="","",VLOOKUP(AN226,'シフト記号表（勤務時間帯）'!$C$6:$U$35,19,FALSE))</f>
        <v/>
      </c>
      <c r="AO228" s="257" t="str">
        <f>IF(AO226="","",VLOOKUP(AO226,'シフト記号表（勤務時間帯）'!$C$6:$U$35,19,FALSE))</f>
        <v/>
      </c>
      <c r="AP228" s="257" t="str">
        <f>IF(AP226="","",VLOOKUP(AP226,'シフト記号表（勤務時間帯）'!$C$6:$U$35,19,FALSE))</f>
        <v/>
      </c>
      <c r="AQ228" s="257" t="str">
        <f>IF(AQ226="","",VLOOKUP(AQ226,'シフト記号表（勤務時間帯）'!$C$6:$U$35,19,FALSE))</f>
        <v/>
      </c>
      <c r="AR228" s="257" t="str">
        <f>IF(AR226="","",VLOOKUP(AR226,'シフト記号表（勤務時間帯）'!$C$6:$U$35,19,FALSE))</f>
        <v/>
      </c>
      <c r="AS228" s="257" t="str">
        <f>IF(AS226="","",VLOOKUP(AS226,'シフト記号表（勤務時間帯）'!$C$6:$U$35,19,FALSE))</f>
        <v/>
      </c>
      <c r="AT228" s="258" t="str">
        <f>IF(AT226="","",VLOOKUP(AT226,'シフト記号表（勤務時間帯）'!$C$6:$U$35,19,FALSE))</f>
        <v/>
      </c>
      <c r="AU228" s="256" t="str">
        <f>IF(AU226="","",VLOOKUP(AU226,'シフト記号表（勤務時間帯）'!$C$6:$U$35,19,FALSE))</f>
        <v/>
      </c>
      <c r="AV228" s="257" t="str">
        <f>IF(AV226="","",VLOOKUP(AV226,'シフト記号表（勤務時間帯）'!$C$6:$U$35,19,FALSE))</f>
        <v/>
      </c>
      <c r="AW228" s="257" t="str">
        <f>IF(AW226="","",VLOOKUP(AW226,'シフト記号表（勤務時間帯）'!$C$6:$U$35,19,FALSE))</f>
        <v/>
      </c>
      <c r="AX228" s="723" t="str">
        <f>IF($BB$3="４週",SUM(S228:AT228),IF($BB$3="暦月",SUM(S228:AW228),""))</f>
        <v/>
      </c>
      <c r="AY228" s="724"/>
      <c r="AZ228" s="725" t="str">
        <f>IF($BB$3="４週",AX228/4,IF($BB$3="暦月",'勤務表（参考様式１_100名まで）'!AX228/('勤務表（参考様式１_100名まで）'!$BB$8/7),""))</f>
        <v/>
      </c>
      <c r="BA228" s="726"/>
      <c r="BB228" s="710"/>
      <c r="BC228" s="711"/>
      <c r="BD228" s="711"/>
      <c r="BE228" s="711"/>
      <c r="BF228" s="712"/>
    </row>
    <row r="229" spans="2:58" ht="20.25" customHeight="1" x14ac:dyDescent="0.15">
      <c r="B229" s="727">
        <f>B226+1</f>
        <v>70</v>
      </c>
      <c r="C229" s="728"/>
      <c r="D229" s="729"/>
      <c r="E229" s="730"/>
      <c r="F229" s="259"/>
      <c r="G229" s="737"/>
      <c r="H229" s="740"/>
      <c r="I229" s="741"/>
      <c r="J229" s="741"/>
      <c r="K229" s="742"/>
      <c r="L229" s="744"/>
      <c r="M229" s="705"/>
      <c r="N229" s="705"/>
      <c r="O229" s="706"/>
      <c r="P229" s="747" t="s">
        <v>248</v>
      </c>
      <c r="Q229" s="748"/>
      <c r="R229" s="749"/>
      <c r="S229" s="248"/>
      <c r="T229" s="249"/>
      <c r="U229" s="249"/>
      <c r="V229" s="249"/>
      <c r="W229" s="249"/>
      <c r="X229" s="249"/>
      <c r="Y229" s="250"/>
      <c r="Z229" s="248"/>
      <c r="AA229" s="249"/>
      <c r="AB229" s="249"/>
      <c r="AC229" s="249"/>
      <c r="AD229" s="249"/>
      <c r="AE229" s="249"/>
      <c r="AF229" s="250"/>
      <c r="AG229" s="248"/>
      <c r="AH229" s="249"/>
      <c r="AI229" s="249"/>
      <c r="AJ229" s="249"/>
      <c r="AK229" s="249"/>
      <c r="AL229" s="249"/>
      <c r="AM229" s="250"/>
      <c r="AN229" s="248"/>
      <c r="AO229" s="249"/>
      <c r="AP229" s="249"/>
      <c r="AQ229" s="249"/>
      <c r="AR229" s="249"/>
      <c r="AS229" s="249"/>
      <c r="AT229" s="250"/>
      <c r="AU229" s="248"/>
      <c r="AV229" s="249"/>
      <c r="AW229" s="249"/>
      <c r="AX229" s="700"/>
      <c r="AY229" s="701"/>
      <c r="AZ229" s="702"/>
      <c r="BA229" s="703"/>
      <c r="BB229" s="704"/>
      <c r="BC229" s="705"/>
      <c r="BD229" s="705"/>
      <c r="BE229" s="705"/>
      <c r="BF229" s="706"/>
    </row>
    <row r="230" spans="2:58" ht="20.25" customHeight="1" x14ac:dyDescent="0.15">
      <c r="B230" s="727"/>
      <c r="C230" s="731"/>
      <c r="D230" s="732"/>
      <c r="E230" s="733"/>
      <c r="F230" s="251"/>
      <c r="G230" s="738"/>
      <c r="H230" s="743"/>
      <c r="I230" s="741"/>
      <c r="J230" s="741"/>
      <c r="K230" s="742"/>
      <c r="L230" s="745"/>
      <c r="M230" s="708"/>
      <c r="N230" s="708"/>
      <c r="O230" s="709"/>
      <c r="P230" s="713" t="s">
        <v>249</v>
      </c>
      <c r="Q230" s="714"/>
      <c r="R230" s="715"/>
      <c r="S230" s="252" t="str">
        <f>IF(S229="","",VLOOKUP(S229,'シフト記号表（勤務時間帯）'!$C$6:$K$35,9,FALSE))</f>
        <v/>
      </c>
      <c r="T230" s="253" t="str">
        <f>IF(T229="","",VLOOKUP(T229,'シフト記号表（勤務時間帯）'!$C$6:$K$35,9,FALSE))</f>
        <v/>
      </c>
      <c r="U230" s="253" t="str">
        <f>IF(U229="","",VLOOKUP(U229,'シフト記号表（勤務時間帯）'!$C$6:$K$35,9,FALSE))</f>
        <v/>
      </c>
      <c r="V230" s="253" t="str">
        <f>IF(V229="","",VLOOKUP(V229,'シフト記号表（勤務時間帯）'!$C$6:$K$35,9,FALSE))</f>
        <v/>
      </c>
      <c r="W230" s="253" t="str">
        <f>IF(W229="","",VLOOKUP(W229,'シフト記号表（勤務時間帯）'!$C$6:$K$35,9,FALSE))</f>
        <v/>
      </c>
      <c r="X230" s="253" t="str">
        <f>IF(X229="","",VLOOKUP(X229,'シフト記号表（勤務時間帯）'!$C$6:$K$35,9,FALSE))</f>
        <v/>
      </c>
      <c r="Y230" s="254" t="str">
        <f>IF(Y229="","",VLOOKUP(Y229,'シフト記号表（勤務時間帯）'!$C$6:$K$35,9,FALSE))</f>
        <v/>
      </c>
      <c r="Z230" s="252" t="str">
        <f>IF(Z229="","",VLOOKUP(Z229,'シフト記号表（勤務時間帯）'!$C$6:$K$35,9,FALSE))</f>
        <v/>
      </c>
      <c r="AA230" s="253" t="str">
        <f>IF(AA229="","",VLOOKUP(AA229,'シフト記号表（勤務時間帯）'!$C$6:$K$35,9,FALSE))</f>
        <v/>
      </c>
      <c r="AB230" s="253" t="str">
        <f>IF(AB229="","",VLOOKUP(AB229,'シフト記号表（勤務時間帯）'!$C$6:$K$35,9,FALSE))</f>
        <v/>
      </c>
      <c r="AC230" s="253" t="str">
        <f>IF(AC229="","",VLOOKUP(AC229,'シフト記号表（勤務時間帯）'!$C$6:$K$35,9,FALSE))</f>
        <v/>
      </c>
      <c r="AD230" s="253" t="str">
        <f>IF(AD229="","",VLOOKUP(AD229,'シフト記号表（勤務時間帯）'!$C$6:$K$35,9,FALSE))</f>
        <v/>
      </c>
      <c r="AE230" s="253" t="str">
        <f>IF(AE229="","",VLOOKUP(AE229,'シフト記号表（勤務時間帯）'!$C$6:$K$35,9,FALSE))</f>
        <v/>
      </c>
      <c r="AF230" s="254" t="str">
        <f>IF(AF229="","",VLOOKUP(AF229,'シフト記号表（勤務時間帯）'!$C$6:$K$35,9,FALSE))</f>
        <v/>
      </c>
      <c r="AG230" s="252" t="str">
        <f>IF(AG229="","",VLOOKUP(AG229,'シフト記号表（勤務時間帯）'!$C$6:$K$35,9,FALSE))</f>
        <v/>
      </c>
      <c r="AH230" s="253" t="str">
        <f>IF(AH229="","",VLOOKUP(AH229,'シフト記号表（勤務時間帯）'!$C$6:$K$35,9,FALSE))</f>
        <v/>
      </c>
      <c r="AI230" s="253" t="str">
        <f>IF(AI229="","",VLOOKUP(AI229,'シフト記号表（勤務時間帯）'!$C$6:$K$35,9,FALSE))</f>
        <v/>
      </c>
      <c r="AJ230" s="253" t="str">
        <f>IF(AJ229="","",VLOOKUP(AJ229,'シフト記号表（勤務時間帯）'!$C$6:$K$35,9,FALSE))</f>
        <v/>
      </c>
      <c r="AK230" s="253" t="str">
        <f>IF(AK229="","",VLOOKUP(AK229,'シフト記号表（勤務時間帯）'!$C$6:$K$35,9,FALSE))</f>
        <v/>
      </c>
      <c r="AL230" s="253" t="str">
        <f>IF(AL229="","",VLOOKUP(AL229,'シフト記号表（勤務時間帯）'!$C$6:$K$35,9,FALSE))</f>
        <v/>
      </c>
      <c r="AM230" s="254" t="str">
        <f>IF(AM229="","",VLOOKUP(AM229,'シフト記号表（勤務時間帯）'!$C$6:$K$35,9,FALSE))</f>
        <v/>
      </c>
      <c r="AN230" s="252" t="str">
        <f>IF(AN229="","",VLOOKUP(AN229,'シフト記号表（勤務時間帯）'!$C$6:$K$35,9,FALSE))</f>
        <v/>
      </c>
      <c r="AO230" s="253" t="str">
        <f>IF(AO229="","",VLOOKUP(AO229,'シフト記号表（勤務時間帯）'!$C$6:$K$35,9,FALSE))</f>
        <v/>
      </c>
      <c r="AP230" s="253" t="str">
        <f>IF(AP229="","",VLOOKUP(AP229,'シフト記号表（勤務時間帯）'!$C$6:$K$35,9,FALSE))</f>
        <v/>
      </c>
      <c r="AQ230" s="253" t="str">
        <f>IF(AQ229="","",VLOOKUP(AQ229,'シフト記号表（勤務時間帯）'!$C$6:$K$35,9,FALSE))</f>
        <v/>
      </c>
      <c r="AR230" s="253" t="str">
        <f>IF(AR229="","",VLOOKUP(AR229,'シフト記号表（勤務時間帯）'!$C$6:$K$35,9,FALSE))</f>
        <v/>
      </c>
      <c r="AS230" s="253" t="str">
        <f>IF(AS229="","",VLOOKUP(AS229,'シフト記号表（勤務時間帯）'!$C$6:$K$35,9,FALSE))</f>
        <v/>
      </c>
      <c r="AT230" s="254" t="str">
        <f>IF(AT229="","",VLOOKUP(AT229,'シフト記号表（勤務時間帯）'!$C$6:$K$35,9,FALSE))</f>
        <v/>
      </c>
      <c r="AU230" s="252" t="str">
        <f>IF(AU229="","",VLOOKUP(AU229,'シフト記号表（勤務時間帯）'!$C$6:$K$35,9,FALSE))</f>
        <v/>
      </c>
      <c r="AV230" s="253" t="str">
        <f>IF(AV229="","",VLOOKUP(AV229,'シフト記号表（勤務時間帯）'!$C$6:$K$35,9,FALSE))</f>
        <v/>
      </c>
      <c r="AW230" s="253" t="str">
        <f>IF(AW229="","",VLOOKUP(AW229,'シフト記号表（勤務時間帯）'!$C$6:$K$35,9,FALSE))</f>
        <v/>
      </c>
      <c r="AX230" s="716" t="str">
        <f>IF($BB$3="４週",SUM(S230:AT230),IF($BB$3="暦月",SUM(S230:AW230),""))</f>
        <v/>
      </c>
      <c r="AY230" s="717"/>
      <c r="AZ230" s="718" t="str">
        <f>IF($BB$3="４週",AX230/4,IF($BB$3="暦月",'勤務表（参考様式１_100名まで）'!AX230/('勤務表（参考様式１_100名まで）'!$BB$8/7),""))</f>
        <v/>
      </c>
      <c r="BA230" s="719"/>
      <c r="BB230" s="707"/>
      <c r="BC230" s="708"/>
      <c r="BD230" s="708"/>
      <c r="BE230" s="708"/>
      <c r="BF230" s="709"/>
    </row>
    <row r="231" spans="2:58" ht="20.25" customHeight="1" x14ac:dyDescent="0.15">
      <c r="B231" s="727"/>
      <c r="C231" s="734"/>
      <c r="D231" s="735"/>
      <c r="E231" s="736"/>
      <c r="F231" s="260">
        <f>C229</f>
        <v>0</v>
      </c>
      <c r="G231" s="739"/>
      <c r="H231" s="743"/>
      <c r="I231" s="741"/>
      <c r="J231" s="741"/>
      <c r="K231" s="742"/>
      <c r="L231" s="746"/>
      <c r="M231" s="711"/>
      <c r="N231" s="711"/>
      <c r="O231" s="712"/>
      <c r="P231" s="720" t="s">
        <v>250</v>
      </c>
      <c r="Q231" s="721"/>
      <c r="R231" s="722"/>
      <c r="S231" s="256" t="str">
        <f>IF(S229="","",VLOOKUP(S229,'シフト記号表（勤務時間帯）'!$C$6:$U$35,19,FALSE))</f>
        <v/>
      </c>
      <c r="T231" s="257" t="str">
        <f>IF(T229="","",VLOOKUP(T229,'シフト記号表（勤務時間帯）'!$C$6:$U$35,19,FALSE))</f>
        <v/>
      </c>
      <c r="U231" s="257" t="str">
        <f>IF(U229="","",VLOOKUP(U229,'シフト記号表（勤務時間帯）'!$C$6:$U$35,19,FALSE))</f>
        <v/>
      </c>
      <c r="V231" s="257" t="str">
        <f>IF(V229="","",VLOOKUP(V229,'シフト記号表（勤務時間帯）'!$C$6:$U$35,19,FALSE))</f>
        <v/>
      </c>
      <c r="W231" s="257" t="str">
        <f>IF(W229="","",VLOOKUP(W229,'シフト記号表（勤務時間帯）'!$C$6:$U$35,19,FALSE))</f>
        <v/>
      </c>
      <c r="X231" s="257" t="str">
        <f>IF(X229="","",VLOOKUP(X229,'シフト記号表（勤務時間帯）'!$C$6:$U$35,19,FALSE))</f>
        <v/>
      </c>
      <c r="Y231" s="258" t="str">
        <f>IF(Y229="","",VLOOKUP(Y229,'シフト記号表（勤務時間帯）'!$C$6:$U$35,19,FALSE))</f>
        <v/>
      </c>
      <c r="Z231" s="256" t="str">
        <f>IF(Z229="","",VLOOKUP(Z229,'シフト記号表（勤務時間帯）'!$C$6:$U$35,19,FALSE))</f>
        <v/>
      </c>
      <c r="AA231" s="257" t="str">
        <f>IF(AA229="","",VLOOKUP(AA229,'シフト記号表（勤務時間帯）'!$C$6:$U$35,19,FALSE))</f>
        <v/>
      </c>
      <c r="AB231" s="257" t="str">
        <f>IF(AB229="","",VLOOKUP(AB229,'シフト記号表（勤務時間帯）'!$C$6:$U$35,19,FALSE))</f>
        <v/>
      </c>
      <c r="AC231" s="257" t="str">
        <f>IF(AC229="","",VLOOKUP(AC229,'シフト記号表（勤務時間帯）'!$C$6:$U$35,19,FALSE))</f>
        <v/>
      </c>
      <c r="AD231" s="257" t="str">
        <f>IF(AD229="","",VLOOKUP(AD229,'シフト記号表（勤務時間帯）'!$C$6:$U$35,19,FALSE))</f>
        <v/>
      </c>
      <c r="AE231" s="257" t="str">
        <f>IF(AE229="","",VLOOKUP(AE229,'シフト記号表（勤務時間帯）'!$C$6:$U$35,19,FALSE))</f>
        <v/>
      </c>
      <c r="AF231" s="258" t="str">
        <f>IF(AF229="","",VLOOKUP(AF229,'シフト記号表（勤務時間帯）'!$C$6:$U$35,19,FALSE))</f>
        <v/>
      </c>
      <c r="AG231" s="256" t="str">
        <f>IF(AG229="","",VLOOKUP(AG229,'シフト記号表（勤務時間帯）'!$C$6:$U$35,19,FALSE))</f>
        <v/>
      </c>
      <c r="AH231" s="257" t="str">
        <f>IF(AH229="","",VLOOKUP(AH229,'シフト記号表（勤務時間帯）'!$C$6:$U$35,19,FALSE))</f>
        <v/>
      </c>
      <c r="AI231" s="257" t="str">
        <f>IF(AI229="","",VLOOKUP(AI229,'シフト記号表（勤務時間帯）'!$C$6:$U$35,19,FALSE))</f>
        <v/>
      </c>
      <c r="AJ231" s="257" t="str">
        <f>IF(AJ229="","",VLOOKUP(AJ229,'シフト記号表（勤務時間帯）'!$C$6:$U$35,19,FALSE))</f>
        <v/>
      </c>
      <c r="AK231" s="257" t="str">
        <f>IF(AK229="","",VLOOKUP(AK229,'シフト記号表（勤務時間帯）'!$C$6:$U$35,19,FALSE))</f>
        <v/>
      </c>
      <c r="AL231" s="257" t="str">
        <f>IF(AL229="","",VLOOKUP(AL229,'シフト記号表（勤務時間帯）'!$C$6:$U$35,19,FALSE))</f>
        <v/>
      </c>
      <c r="AM231" s="258" t="str">
        <f>IF(AM229="","",VLOOKUP(AM229,'シフト記号表（勤務時間帯）'!$C$6:$U$35,19,FALSE))</f>
        <v/>
      </c>
      <c r="AN231" s="256" t="str">
        <f>IF(AN229="","",VLOOKUP(AN229,'シフト記号表（勤務時間帯）'!$C$6:$U$35,19,FALSE))</f>
        <v/>
      </c>
      <c r="AO231" s="257" t="str">
        <f>IF(AO229="","",VLOOKUP(AO229,'シフト記号表（勤務時間帯）'!$C$6:$U$35,19,FALSE))</f>
        <v/>
      </c>
      <c r="AP231" s="257" t="str">
        <f>IF(AP229="","",VLOOKUP(AP229,'シフト記号表（勤務時間帯）'!$C$6:$U$35,19,FALSE))</f>
        <v/>
      </c>
      <c r="AQ231" s="257" t="str">
        <f>IF(AQ229="","",VLOOKUP(AQ229,'シフト記号表（勤務時間帯）'!$C$6:$U$35,19,FALSE))</f>
        <v/>
      </c>
      <c r="AR231" s="257" t="str">
        <f>IF(AR229="","",VLOOKUP(AR229,'シフト記号表（勤務時間帯）'!$C$6:$U$35,19,FALSE))</f>
        <v/>
      </c>
      <c r="AS231" s="257" t="str">
        <f>IF(AS229="","",VLOOKUP(AS229,'シフト記号表（勤務時間帯）'!$C$6:$U$35,19,FALSE))</f>
        <v/>
      </c>
      <c r="AT231" s="258" t="str">
        <f>IF(AT229="","",VLOOKUP(AT229,'シフト記号表（勤務時間帯）'!$C$6:$U$35,19,FALSE))</f>
        <v/>
      </c>
      <c r="AU231" s="256" t="str">
        <f>IF(AU229="","",VLOOKUP(AU229,'シフト記号表（勤務時間帯）'!$C$6:$U$35,19,FALSE))</f>
        <v/>
      </c>
      <c r="AV231" s="257" t="str">
        <f>IF(AV229="","",VLOOKUP(AV229,'シフト記号表（勤務時間帯）'!$C$6:$U$35,19,FALSE))</f>
        <v/>
      </c>
      <c r="AW231" s="257" t="str">
        <f>IF(AW229="","",VLOOKUP(AW229,'シフト記号表（勤務時間帯）'!$C$6:$U$35,19,FALSE))</f>
        <v/>
      </c>
      <c r="AX231" s="723" t="str">
        <f>IF($BB$3="４週",SUM(S231:AT231),IF($BB$3="暦月",SUM(S231:AW231),""))</f>
        <v/>
      </c>
      <c r="AY231" s="724"/>
      <c r="AZ231" s="725" t="str">
        <f>IF($BB$3="４週",AX231/4,IF($BB$3="暦月",'勤務表（参考様式１_100名まで）'!AX231/('勤務表（参考様式１_100名まで）'!$BB$8/7),""))</f>
        <v/>
      </c>
      <c r="BA231" s="726"/>
      <c r="BB231" s="710"/>
      <c r="BC231" s="711"/>
      <c r="BD231" s="711"/>
      <c r="BE231" s="711"/>
      <c r="BF231" s="712"/>
    </row>
    <row r="232" spans="2:58" ht="20.25" customHeight="1" x14ac:dyDescent="0.15">
      <c r="B232" s="727">
        <f>B229+1</f>
        <v>71</v>
      </c>
      <c r="C232" s="728"/>
      <c r="D232" s="729"/>
      <c r="E232" s="730"/>
      <c r="F232" s="259"/>
      <c r="G232" s="737"/>
      <c r="H232" s="740"/>
      <c r="I232" s="741"/>
      <c r="J232" s="741"/>
      <c r="K232" s="742"/>
      <c r="L232" s="744"/>
      <c r="M232" s="705"/>
      <c r="N232" s="705"/>
      <c r="O232" s="706"/>
      <c r="P232" s="747" t="s">
        <v>248</v>
      </c>
      <c r="Q232" s="748"/>
      <c r="R232" s="749"/>
      <c r="S232" s="248"/>
      <c r="T232" s="249"/>
      <c r="U232" s="249"/>
      <c r="V232" s="249"/>
      <c r="W232" s="249"/>
      <c r="X232" s="249"/>
      <c r="Y232" s="250"/>
      <c r="Z232" s="248"/>
      <c r="AA232" s="249"/>
      <c r="AB232" s="249"/>
      <c r="AC232" s="249"/>
      <c r="AD232" s="249"/>
      <c r="AE232" s="249"/>
      <c r="AF232" s="250"/>
      <c r="AG232" s="248"/>
      <c r="AH232" s="249"/>
      <c r="AI232" s="249"/>
      <c r="AJ232" s="249"/>
      <c r="AK232" s="249"/>
      <c r="AL232" s="249"/>
      <c r="AM232" s="250"/>
      <c r="AN232" s="248"/>
      <c r="AO232" s="249"/>
      <c r="AP232" s="249"/>
      <c r="AQ232" s="249"/>
      <c r="AR232" s="249"/>
      <c r="AS232" s="249"/>
      <c r="AT232" s="250"/>
      <c r="AU232" s="248"/>
      <c r="AV232" s="249"/>
      <c r="AW232" s="249"/>
      <c r="AX232" s="700"/>
      <c r="AY232" s="701"/>
      <c r="AZ232" s="702"/>
      <c r="BA232" s="703"/>
      <c r="BB232" s="704"/>
      <c r="BC232" s="705"/>
      <c r="BD232" s="705"/>
      <c r="BE232" s="705"/>
      <c r="BF232" s="706"/>
    </row>
    <row r="233" spans="2:58" ht="20.25" customHeight="1" x14ac:dyDescent="0.15">
      <c r="B233" s="727"/>
      <c r="C233" s="731"/>
      <c r="D233" s="732"/>
      <c r="E233" s="733"/>
      <c r="F233" s="251"/>
      <c r="G233" s="738"/>
      <c r="H233" s="743"/>
      <c r="I233" s="741"/>
      <c r="J233" s="741"/>
      <c r="K233" s="742"/>
      <c r="L233" s="745"/>
      <c r="M233" s="708"/>
      <c r="N233" s="708"/>
      <c r="O233" s="709"/>
      <c r="P233" s="713" t="s">
        <v>249</v>
      </c>
      <c r="Q233" s="714"/>
      <c r="R233" s="715"/>
      <c r="S233" s="252" t="str">
        <f>IF(S232="","",VLOOKUP(S232,'シフト記号表（勤務時間帯）'!$C$6:$K$35,9,FALSE))</f>
        <v/>
      </c>
      <c r="T233" s="253" t="str">
        <f>IF(T232="","",VLOOKUP(T232,'シフト記号表（勤務時間帯）'!$C$6:$K$35,9,FALSE))</f>
        <v/>
      </c>
      <c r="U233" s="253" t="str">
        <f>IF(U232="","",VLOOKUP(U232,'シフト記号表（勤務時間帯）'!$C$6:$K$35,9,FALSE))</f>
        <v/>
      </c>
      <c r="V233" s="253" t="str">
        <f>IF(V232="","",VLOOKUP(V232,'シフト記号表（勤務時間帯）'!$C$6:$K$35,9,FALSE))</f>
        <v/>
      </c>
      <c r="W233" s="253" t="str">
        <f>IF(W232="","",VLOOKUP(W232,'シフト記号表（勤務時間帯）'!$C$6:$K$35,9,FALSE))</f>
        <v/>
      </c>
      <c r="X233" s="253" t="str">
        <f>IF(X232="","",VLOOKUP(X232,'シフト記号表（勤務時間帯）'!$C$6:$K$35,9,FALSE))</f>
        <v/>
      </c>
      <c r="Y233" s="254" t="str">
        <f>IF(Y232="","",VLOOKUP(Y232,'シフト記号表（勤務時間帯）'!$C$6:$K$35,9,FALSE))</f>
        <v/>
      </c>
      <c r="Z233" s="252" t="str">
        <f>IF(Z232="","",VLOOKUP(Z232,'シフト記号表（勤務時間帯）'!$C$6:$K$35,9,FALSE))</f>
        <v/>
      </c>
      <c r="AA233" s="253" t="str">
        <f>IF(AA232="","",VLOOKUP(AA232,'シフト記号表（勤務時間帯）'!$C$6:$K$35,9,FALSE))</f>
        <v/>
      </c>
      <c r="AB233" s="253" t="str">
        <f>IF(AB232="","",VLOOKUP(AB232,'シフト記号表（勤務時間帯）'!$C$6:$K$35,9,FALSE))</f>
        <v/>
      </c>
      <c r="AC233" s="253" t="str">
        <f>IF(AC232="","",VLOOKUP(AC232,'シフト記号表（勤務時間帯）'!$C$6:$K$35,9,FALSE))</f>
        <v/>
      </c>
      <c r="AD233" s="253" t="str">
        <f>IF(AD232="","",VLOOKUP(AD232,'シフト記号表（勤務時間帯）'!$C$6:$K$35,9,FALSE))</f>
        <v/>
      </c>
      <c r="AE233" s="253" t="str">
        <f>IF(AE232="","",VLOOKUP(AE232,'シフト記号表（勤務時間帯）'!$C$6:$K$35,9,FALSE))</f>
        <v/>
      </c>
      <c r="AF233" s="254" t="str">
        <f>IF(AF232="","",VLOOKUP(AF232,'シフト記号表（勤務時間帯）'!$C$6:$K$35,9,FALSE))</f>
        <v/>
      </c>
      <c r="AG233" s="252" t="str">
        <f>IF(AG232="","",VLOOKUP(AG232,'シフト記号表（勤務時間帯）'!$C$6:$K$35,9,FALSE))</f>
        <v/>
      </c>
      <c r="AH233" s="253" t="str">
        <f>IF(AH232="","",VLOOKUP(AH232,'シフト記号表（勤務時間帯）'!$C$6:$K$35,9,FALSE))</f>
        <v/>
      </c>
      <c r="AI233" s="253" t="str">
        <f>IF(AI232="","",VLOOKUP(AI232,'シフト記号表（勤務時間帯）'!$C$6:$K$35,9,FALSE))</f>
        <v/>
      </c>
      <c r="AJ233" s="253" t="str">
        <f>IF(AJ232="","",VLOOKUP(AJ232,'シフト記号表（勤務時間帯）'!$C$6:$K$35,9,FALSE))</f>
        <v/>
      </c>
      <c r="AK233" s="253" t="str">
        <f>IF(AK232="","",VLOOKUP(AK232,'シフト記号表（勤務時間帯）'!$C$6:$K$35,9,FALSE))</f>
        <v/>
      </c>
      <c r="AL233" s="253" t="str">
        <f>IF(AL232="","",VLOOKUP(AL232,'シフト記号表（勤務時間帯）'!$C$6:$K$35,9,FALSE))</f>
        <v/>
      </c>
      <c r="AM233" s="254" t="str">
        <f>IF(AM232="","",VLOOKUP(AM232,'シフト記号表（勤務時間帯）'!$C$6:$K$35,9,FALSE))</f>
        <v/>
      </c>
      <c r="AN233" s="252" t="str">
        <f>IF(AN232="","",VLOOKUP(AN232,'シフト記号表（勤務時間帯）'!$C$6:$K$35,9,FALSE))</f>
        <v/>
      </c>
      <c r="AO233" s="253" t="str">
        <f>IF(AO232="","",VLOOKUP(AO232,'シフト記号表（勤務時間帯）'!$C$6:$K$35,9,FALSE))</f>
        <v/>
      </c>
      <c r="AP233" s="253" t="str">
        <f>IF(AP232="","",VLOOKUP(AP232,'シフト記号表（勤務時間帯）'!$C$6:$K$35,9,FALSE))</f>
        <v/>
      </c>
      <c r="AQ233" s="253" t="str">
        <f>IF(AQ232="","",VLOOKUP(AQ232,'シフト記号表（勤務時間帯）'!$C$6:$K$35,9,FALSE))</f>
        <v/>
      </c>
      <c r="AR233" s="253" t="str">
        <f>IF(AR232="","",VLOOKUP(AR232,'シフト記号表（勤務時間帯）'!$C$6:$K$35,9,FALSE))</f>
        <v/>
      </c>
      <c r="AS233" s="253" t="str">
        <f>IF(AS232="","",VLOOKUP(AS232,'シフト記号表（勤務時間帯）'!$C$6:$K$35,9,FALSE))</f>
        <v/>
      </c>
      <c r="AT233" s="254" t="str">
        <f>IF(AT232="","",VLOOKUP(AT232,'シフト記号表（勤務時間帯）'!$C$6:$K$35,9,FALSE))</f>
        <v/>
      </c>
      <c r="AU233" s="252" t="str">
        <f>IF(AU232="","",VLOOKUP(AU232,'シフト記号表（勤務時間帯）'!$C$6:$K$35,9,FALSE))</f>
        <v/>
      </c>
      <c r="AV233" s="253" t="str">
        <f>IF(AV232="","",VLOOKUP(AV232,'シフト記号表（勤務時間帯）'!$C$6:$K$35,9,FALSE))</f>
        <v/>
      </c>
      <c r="AW233" s="253" t="str">
        <f>IF(AW232="","",VLOOKUP(AW232,'シフト記号表（勤務時間帯）'!$C$6:$K$35,9,FALSE))</f>
        <v/>
      </c>
      <c r="AX233" s="716" t="str">
        <f>IF($BB$3="４週",SUM(S233:AT233),IF($BB$3="暦月",SUM(S233:AW233),""))</f>
        <v/>
      </c>
      <c r="AY233" s="717"/>
      <c r="AZ233" s="718" t="str">
        <f>IF($BB$3="４週",AX233/4,IF($BB$3="暦月",'勤務表（参考様式１_100名まで）'!AX233/('勤務表（参考様式１_100名まで）'!$BB$8/7),""))</f>
        <v/>
      </c>
      <c r="BA233" s="719"/>
      <c r="BB233" s="707"/>
      <c r="BC233" s="708"/>
      <c r="BD233" s="708"/>
      <c r="BE233" s="708"/>
      <c r="BF233" s="709"/>
    </row>
    <row r="234" spans="2:58" ht="20.25" customHeight="1" x14ac:dyDescent="0.15">
      <c r="B234" s="727"/>
      <c r="C234" s="734"/>
      <c r="D234" s="735"/>
      <c r="E234" s="736"/>
      <c r="F234" s="260">
        <f>C232</f>
        <v>0</v>
      </c>
      <c r="G234" s="739"/>
      <c r="H234" s="743"/>
      <c r="I234" s="741"/>
      <c r="J234" s="741"/>
      <c r="K234" s="742"/>
      <c r="L234" s="746"/>
      <c r="M234" s="711"/>
      <c r="N234" s="711"/>
      <c r="O234" s="712"/>
      <c r="P234" s="720" t="s">
        <v>250</v>
      </c>
      <c r="Q234" s="721"/>
      <c r="R234" s="722"/>
      <c r="S234" s="256" t="str">
        <f>IF(S232="","",VLOOKUP(S232,'シフト記号表（勤務時間帯）'!$C$6:$U$35,19,FALSE))</f>
        <v/>
      </c>
      <c r="T234" s="257" t="str">
        <f>IF(T232="","",VLOOKUP(T232,'シフト記号表（勤務時間帯）'!$C$6:$U$35,19,FALSE))</f>
        <v/>
      </c>
      <c r="U234" s="257" t="str">
        <f>IF(U232="","",VLOOKUP(U232,'シフト記号表（勤務時間帯）'!$C$6:$U$35,19,FALSE))</f>
        <v/>
      </c>
      <c r="V234" s="257" t="str">
        <f>IF(V232="","",VLOOKUP(V232,'シフト記号表（勤務時間帯）'!$C$6:$U$35,19,FALSE))</f>
        <v/>
      </c>
      <c r="W234" s="257" t="str">
        <f>IF(W232="","",VLOOKUP(W232,'シフト記号表（勤務時間帯）'!$C$6:$U$35,19,FALSE))</f>
        <v/>
      </c>
      <c r="X234" s="257" t="str">
        <f>IF(X232="","",VLOOKUP(X232,'シフト記号表（勤務時間帯）'!$C$6:$U$35,19,FALSE))</f>
        <v/>
      </c>
      <c r="Y234" s="258" t="str">
        <f>IF(Y232="","",VLOOKUP(Y232,'シフト記号表（勤務時間帯）'!$C$6:$U$35,19,FALSE))</f>
        <v/>
      </c>
      <c r="Z234" s="256" t="str">
        <f>IF(Z232="","",VLOOKUP(Z232,'シフト記号表（勤務時間帯）'!$C$6:$U$35,19,FALSE))</f>
        <v/>
      </c>
      <c r="AA234" s="257" t="str">
        <f>IF(AA232="","",VLOOKUP(AA232,'シフト記号表（勤務時間帯）'!$C$6:$U$35,19,FALSE))</f>
        <v/>
      </c>
      <c r="AB234" s="257" t="str">
        <f>IF(AB232="","",VLOOKUP(AB232,'シフト記号表（勤務時間帯）'!$C$6:$U$35,19,FALSE))</f>
        <v/>
      </c>
      <c r="AC234" s="257" t="str">
        <f>IF(AC232="","",VLOOKUP(AC232,'シフト記号表（勤務時間帯）'!$C$6:$U$35,19,FALSE))</f>
        <v/>
      </c>
      <c r="AD234" s="257" t="str">
        <f>IF(AD232="","",VLOOKUP(AD232,'シフト記号表（勤務時間帯）'!$C$6:$U$35,19,FALSE))</f>
        <v/>
      </c>
      <c r="AE234" s="257" t="str">
        <f>IF(AE232="","",VLOOKUP(AE232,'シフト記号表（勤務時間帯）'!$C$6:$U$35,19,FALSE))</f>
        <v/>
      </c>
      <c r="AF234" s="258" t="str">
        <f>IF(AF232="","",VLOOKUP(AF232,'シフト記号表（勤務時間帯）'!$C$6:$U$35,19,FALSE))</f>
        <v/>
      </c>
      <c r="AG234" s="256" t="str">
        <f>IF(AG232="","",VLOOKUP(AG232,'シフト記号表（勤務時間帯）'!$C$6:$U$35,19,FALSE))</f>
        <v/>
      </c>
      <c r="AH234" s="257" t="str">
        <f>IF(AH232="","",VLOOKUP(AH232,'シフト記号表（勤務時間帯）'!$C$6:$U$35,19,FALSE))</f>
        <v/>
      </c>
      <c r="AI234" s="257" t="str">
        <f>IF(AI232="","",VLOOKUP(AI232,'シフト記号表（勤務時間帯）'!$C$6:$U$35,19,FALSE))</f>
        <v/>
      </c>
      <c r="AJ234" s="257" t="str">
        <f>IF(AJ232="","",VLOOKUP(AJ232,'シフト記号表（勤務時間帯）'!$C$6:$U$35,19,FALSE))</f>
        <v/>
      </c>
      <c r="AK234" s="257" t="str">
        <f>IF(AK232="","",VLOOKUP(AK232,'シフト記号表（勤務時間帯）'!$C$6:$U$35,19,FALSE))</f>
        <v/>
      </c>
      <c r="AL234" s="257" t="str">
        <f>IF(AL232="","",VLOOKUP(AL232,'シフト記号表（勤務時間帯）'!$C$6:$U$35,19,FALSE))</f>
        <v/>
      </c>
      <c r="AM234" s="258" t="str">
        <f>IF(AM232="","",VLOOKUP(AM232,'シフト記号表（勤務時間帯）'!$C$6:$U$35,19,FALSE))</f>
        <v/>
      </c>
      <c r="AN234" s="256" t="str">
        <f>IF(AN232="","",VLOOKUP(AN232,'シフト記号表（勤務時間帯）'!$C$6:$U$35,19,FALSE))</f>
        <v/>
      </c>
      <c r="AO234" s="257" t="str">
        <f>IF(AO232="","",VLOOKUP(AO232,'シフト記号表（勤務時間帯）'!$C$6:$U$35,19,FALSE))</f>
        <v/>
      </c>
      <c r="AP234" s="257" t="str">
        <f>IF(AP232="","",VLOOKUP(AP232,'シフト記号表（勤務時間帯）'!$C$6:$U$35,19,FALSE))</f>
        <v/>
      </c>
      <c r="AQ234" s="257" t="str">
        <f>IF(AQ232="","",VLOOKUP(AQ232,'シフト記号表（勤務時間帯）'!$C$6:$U$35,19,FALSE))</f>
        <v/>
      </c>
      <c r="AR234" s="257" t="str">
        <f>IF(AR232="","",VLOOKUP(AR232,'シフト記号表（勤務時間帯）'!$C$6:$U$35,19,FALSE))</f>
        <v/>
      </c>
      <c r="AS234" s="257" t="str">
        <f>IF(AS232="","",VLOOKUP(AS232,'シフト記号表（勤務時間帯）'!$C$6:$U$35,19,FALSE))</f>
        <v/>
      </c>
      <c r="AT234" s="258" t="str">
        <f>IF(AT232="","",VLOOKUP(AT232,'シフト記号表（勤務時間帯）'!$C$6:$U$35,19,FALSE))</f>
        <v/>
      </c>
      <c r="AU234" s="256" t="str">
        <f>IF(AU232="","",VLOOKUP(AU232,'シフト記号表（勤務時間帯）'!$C$6:$U$35,19,FALSE))</f>
        <v/>
      </c>
      <c r="AV234" s="257" t="str">
        <f>IF(AV232="","",VLOOKUP(AV232,'シフト記号表（勤務時間帯）'!$C$6:$U$35,19,FALSE))</f>
        <v/>
      </c>
      <c r="AW234" s="257" t="str">
        <f>IF(AW232="","",VLOOKUP(AW232,'シフト記号表（勤務時間帯）'!$C$6:$U$35,19,FALSE))</f>
        <v/>
      </c>
      <c r="AX234" s="723" t="str">
        <f>IF($BB$3="４週",SUM(S234:AT234),IF($BB$3="暦月",SUM(S234:AW234),""))</f>
        <v/>
      </c>
      <c r="AY234" s="724"/>
      <c r="AZ234" s="725" t="str">
        <f>IF($BB$3="４週",AX234/4,IF($BB$3="暦月",'勤務表（参考様式１_100名まで）'!AX234/('勤務表（参考様式１_100名まで）'!$BB$8/7),""))</f>
        <v/>
      </c>
      <c r="BA234" s="726"/>
      <c r="BB234" s="710"/>
      <c r="BC234" s="711"/>
      <c r="BD234" s="711"/>
      <c r="BE234" s="711"/>
      <c r="BF234" s="712"/>
    </row>
    <row r="235" spans="2:58" ht="20.25" customHeight="1" x14ac:dyDescent="0.15">
      <c r="B235" s="727">
        <f>B232+1</f>
        <v>72</v>
      </c>
      <c r="C235" s="728"/>
      <c r="D235" s="729"/>
      <c r="E235" s="730"/>
      <c r="F235" s="259"/>
      <c r="G235" s="737"/>
      <c r="H235" s="740"/>
      <c r="I235" s="741"/>
      <c r="J235" s="741"/>
      <c r="K235" s="742"/>
      <c r="L235" s="744"/>
      <c r="M235" s="705"/>
      <c r="N235" s="705"/>
      <c r="O235" s="706"/>
      <c r="P235" s="747" t="s">
        <v>248</v>
      </c>
      <c r="Q235" s="748"/>
      <c r="R235" s="749"/>
      <c r="S235" s="248"/>
      <c r="T235" s="249"/>
      <c r="U235" s="249"/>
      <c r="V235" s="249"/>
      <c r="W235" s="249"/>
      <c r="X235" s="249"/>
      <c r="Y235" s="250"/>
      <c r="Z235" s="248"/>
      <c r="AA235" s="249"/>
      <c r="AB235" s="249"/>
      <c r="AC235" s="249"/>
      <c r="AD235" s="249"/>
      <c r="AE235" s="249"/>
      <c r="AF235" s="250"/>
      <c r="AG235" s="248"/>
      <c r="AH235" s="249"/>
      <c r="AI235" s="249"/>
      <c r="AJ235" s="249"/>
      <c r="AK235" s="249"/>
      <c r="AL235" s="249"/>
      <c r="AM235" s="250"/>
      <c r="AN235" s="248"/>
      <c r="AO235" s="249"/>
      <c r="AP235" s="249"/>
      <c r="AQ235" s="249"/>
      <c r="AR235" s="249"/>
      <c r="AS235" s="249"/>
      <c r="AT235" s="250"/>
      <c r="AU235" s="248"/>
      <c r="AV235" s="249"/>
      <c r="AW235" s="249"/>
      <c r="AX235" s="700"/>
      <c r="AY235" s="701"/>
      <c r="AZ235" s="702"/>
      <c r="BA235" s="703"/>
      <c r="BB235" s="704"/>
      <c r="BC235" s="705"/>
      <c r="BD235" s="705"/>
      <c r="BE235" s="705"/>
      <c r="BF235" s="706"/>
    </row>
    <row r="236" spans="2:58" ht="20.25" customHeight="1" x14ac:dyDescent="0.15">
      <c r="B236" s="727"/>
      <c r="C236" s="731"/>
      <c r="D236" s="732"/>
      <c r="E236" s="733"/>
      <c r="F236" s="251"/>
      <c r="G236" s="738"/>
      <c r="H236" s="743"/>
      <c r="I236" s="741"/>
      <c r="J236" s="741"/>
      <c r="K236" s="742"/>
      <c r="L236" s="745"/>
      <c r="M236" s="708"/>
      <c r="N236" s="708"/>
      <c r="O236" s="709"/>
      <c r="P236" s="713" t="s">
        <v>249</v>
      </c>
      <c r="Q236" s="714"/>
      <c r="R236" s="715"/>
      <c r="S236" s="252" t="str">
        <f>IF(S235="","",VLOOKUP(S235,'シフト記号表（勤務時間帯）'!$C$6:$K$35,9,FALSE))</f>
        <v/>
      </c>
      <c r="T236" s="253" t="str">
        <f>IF(T235="","",VLOOKUP(T235,'シフト記号表（勤務時間帯）'!$C$6:$K$35,9,FALSE))</f>
        <v/>
      </c>
      <c r="U236" s="253" t="str">
        <f>IF(U235="","",VLOOKUP(U235,'シフト記号表（勤務時間帯）'!$C$6:$K$35,9,FALSE))</f>
        <v/>
      </c>
      <c r="V236" s="253" t="str">
        <f>IF(V235="","",VLOOKUP(V235,'シフト記号表（勤務時間帯）'!$C$6:$K$35,9,FALSE))</f>
        <v/>
      </c>
      <c r="W236" s="253" t="str">
        <f>IF(W235="","",VLOOKUP(W235,'シフト記号表（勤務時間帯）'!$C$6:$K$35,9,FALSE))</f>
        <v/>
      </c>
      <c r="X236" s="253" t="str">
        <f>IF(X235="","",VLOOKUP(X235,'シフト記号表（勤務時間帯）'!$C$6:$K$35,9,FALSE))</f>
        <v/>
      </c>
      <c r="Y236" s="254" t="str">
        <f>IF(Y235="","",VLOOKUP(Y235,'シフト記号表（勤務時間帯）'!$C$6:$K$35,9,FALSE))</f>
        <v/>
      </c>
      <c r="Z236" s="252" t="str">
        <f>IF(Z235="","",VLOOKUP(Z235,'シフト記号表（勤務時間帯）'!$C$6:$K$35,9,FALSE))</f>
        <v/>
      </c>
      <c r="AA236" s="253" t="str">
        <f>IF(AA235="","",VLOOKUP(AA235,'シフト記号表（勤務時間帯）'!$C$6:$K$35,9,FALSE))</f>
        <v/>
      </c>
      <c r="AB236" s="253" t="str">
        <f>IF(AB235="","",VLOOKUP(AB235,'シフト記号表（勤務時間帯）'!$C$6:$K$35,9,FALSE))</f>
        <v/>
      </c>
      <c r="AC236" s="253" t="str">
        <f>IF(AC235="","",VLOOKUP(AC235,'シフト記号表（勤務時間帯）'!$C$6:$K$35,9,FALSE))</f>
        <v/>
      </c>
      <c r="AD236" s="253" t="str">
        <f>IF(AD235="","",VLOOKUP(AD235,'シフト記号表（勤務時間帯）'!$C$6:$K$35,9,FALSE))</f>
        <v/>
      </c>
      <c r="AE236" s="253" t="str">
        <f>IF(AE235="","",VLOOKUP(AE235,'シフト記号表（勤務時間帯）'!$C$6:$K$35,9,FALSE))</f>
        <v/>
      </c>
      <c r="AF236" s="254" t="str">
        <f>IF(AF235="","",VLOOKUP(AF235,'シフト記号表（勤務時間帯）'!$C$6:$K$35,9,FALSE))</f>
        <v/>
      </c>
      <c r="AG236" s="252" t="str">
        <f>IF(AG235="","",VLOOKUP(AG235,'シフト記号表（勤務時間帯）'!$C$6:$K$35,9,FALSE))</f>
        <v/>
      </c>
      <c r="AH236" s="253" t="str">
        <f>IF(AH235="","",VLOOKUP(AH235,'シフト記号表（勤務時間帯）'!$C$6:$K$35,9,FALSE))</f>
        <v/>
      </c>
      <c r="AI236" s="253" t="str">
        <f>IF(AI235="","",VLOOKUP(AI235,'シフト記号表（勤務時間帯）'!$C$6:$K$35,9,FALSE))</f>
        <v/>
      </c>
      <c r="AJ236" s="253" t="str">
        <f>IF(AJ235="","",VLOOKUP(AJ235,'シフト記号表（勤務時間帯）'!$C$6:$K$35,9,FALSE))</f>
        <v/>
      </c>
      <c r="AK236" s="253" t="str">
        <f>IF(AK235="","",VLOOKUP(AK235,'シフト記号表（勤務時間帯）'!$C$6:$K$35,9,FALSE))</f>
        <v/>
      </c>
      <c r="AL236" s="253" t="str">
        <f>IF(AL235="","",VLOOKUP(AL235,'シフト記号表（勤務時間帯）'!$C$6:$K$35,9,FALSE))</f>
        <v/>
      </c>
      <c r="AM236" s="254" t="str">
        <f>IF(AM235="","",VLOOKUP(AM235,'シフト記号表（勤務時間帯）'!$C$6:$K$35,9,FALSE))</f>
        <v/>
      </c>
      <c r="AN236" s="252" t="str">
        <f>IF(AN235="","",VLOOKUP(AN235,'シフト記号表（勤務時間帯）'!$C$6:$K$35,9,FALSE))</f>
        <v/>
      </c>
      <c r="AO236" s="253" t="str">
        <f>IF(AO235="","",VLOOKUP(AO235,'シフト記号表（勤務時間帯）'!$C$6:$K$35,9,FALSE))</f>
        <v/>
      </c>
      <c r="AP236" s="253" t="str">
        <f>IF(AP235="","",VLOOKUP(AP235,'シフト記号表（勤務時間帯）'!$C$6:$K$35,9,FALSE))</f>
        <v/>
      </c>
      <c r="AQ236" s="253" t="str">
        <f>IF(AQ235="","",VLOOKUP(AQ235,'シフト記号表（勤務時間帯）'!$C$6:$K$35,9,FALSE))</f>
        <v/>
      </c>
      <c r="AR236" s="253" t="str">
        <f>IF(AR235="","",VLOOKUP(AR235,'シフト記号表（勤務時間帯）'!$C$6:$K$35,9,FALSE))</f>
        <v/>
      </c>
      <c r="AS236" s="253" t="str">
        <f>IF(AS235="","",VLOOKUP(AS235,'シフト記号表（勤務時間帯）'!$C$6:$K$35,9,FALSE))</f>
        <v/>
      </c>
      <c r="AT236" s="254" t="str">
        <f>IF(AT235="","",VLOOKUP(AT235,'シフト記号表（勤務時間帯）'!$C$6:$K$35,9,FALSE))</f>
        <v/>
      </c>
      <c r="AU236" s="252" t="str">
        <f>IF(AU235="","",VLOOKUP(AU235,'シフト記号表（勤務時間帯）'!$C$6:$K$35,9,FALSE))</f>
        <v/>
      </c>
      <c r="AV236" s="253" t="str">
        <f>IF(AV235="","",VLOOKUP(AV235,'シフト記号表（勤務時間帯）'!$C$6:$K$35,9,FALSE))</f>
        <v/>
      </c>
      <c r="AW236" s="253" t="str">
        <f>IF(AW235="","",VLOOKUP(AW235,'シフト記号表（勤務時間帯）'!$C$6:$K$35,9,FALSE))</f>
        <v/>
      </c>
      <c r="AX236" s="716" t="str">
        <f>IF($BB$3="４週",SUM(S236:AT236),IF($BB$3="暦月",SUM(S236:AW236),""))</f>
        <v/>
      </c>
      <c r="AY236" s="717"/>
      <c r="AZ236" s="718" t="str">
        <f>IF($BB$3="４週",AX236/4,IF($BB$3="暦月",'勤務表（参考様式１_100名まで）'!AX236/('勤務表（参考様式１_100名まで）'!$BB$8/7),""))</f>
        <v/>
      </c>
      <c r="BA236" s="719"/>
      <c r="BB236" s="707"/>
      <c r="BC236" s="708"/>
      <c r="BD236" s="708"/>
      <c r="BE236" s="708"/>
      <c r="BF236" s="709"/>
    </row>
    <row r="237" spans="2:58" ht="20.25" customHeight="1" x14ac:dyDescent="0.15">
      <c r="B237" s="727"/>
      <c r="C237" s="734"/>
      <c r="D237" s="735"/>
      <c r="E237" s="736"/>
      <c r="F237" s="260">
        <f>C235</f>
        <v>0</v>
      </c>
      <c r="G237" s="739"/>
      <c r="H237" s="743"/>
      <c r="I237" s="741"/>
      <c r="J237" s="741"/>
      <c r="K237" s="742"/>
      <c r="L237" s="746"/>
      <c r="M237" s="711"/>
      <c r="N237" s="711"/>
      <c r="O237" s="712"/>
      <c r="P237" s="720" t="s">
        <v>250</v>
      </c>
      <c r="Q237" s="721"/>
      <c r="R237" s="722"/>
      <c r="S237" s="256" t="str">
        <f>IF(S235="","",VLOOKUP(S235,'シフト記号表（勤務時間帯）'!$C$6:$U$35,19,FALSE))</f>
        <v/>
      </c>
      <c r="T237" s="257" t="str">
        <f>IF(T235="","",VLOOKUP(T235,'シフト記号表（勤務時間帯）'!$C$6:$U$35,19,FALSE))</f>
        <v/>
      </c>
      <c r="U237" s="257" t="str">
        <f>IF(U235="","",VLOOKUP(U235,'シフト記号表（勤務時間帯）'!$C$6:$U$35,19,FALSE))</f>
        <v/>
      </c>
      <c r="V237" s="257" t="str">
        <f>IF(V235="","",VLOOKUP(V235,'シフト記号表（勤務時間帯）'!$C$6:$U$35,19,FALSE))</f>
        <v/>
      </c>
      <c r="W237" s="257" t="str">
        <f>IF(W235="","",VLOOKUP(W235,'シフト記号表（勤務時間帯）'!$C$6:$U$35,19,FALSE))</f>
        <v/>
      </c>
      <c r="X237" s="257" t="str">
        <f>IF(X235="","",VLOOKUP(X235,'シフト記号表（勤務時間帯）'!$C$6:$U$35,19,FALSE))</f>
        <v/>
      </c>
      <c r="Y237" s="258" t="str">
        <f>IF(Y235="","",VLOOKUP(Y235,'シフト記号表（勤務時間帯）'!$C$6:$U$35,19,FALSE))</f>
        <v/>
      </c>
      <c r="Z237" s="256" t="str">
        <f>IF(Z235="","",VLOOKUP(Z235,'シフト記号表（勤務時間帯）'!$C$6:$U$35,19,FALSE))</f>
        <v/>
      </c>
      <c r="AA237" s="257" t="str">
        <f>IF(AA235="","",VLOOKUP(AA235,'シフト記号表（勤務時間帯）'!$C$6:$U$35,19,FALSE))</f>
        <v/>
      </c>
      <c r="AB237" s="257" t="str">
        <f>IF(AB235="","",VLOOKUP(AB235,'シフト記号表（勤務時間帯）'!$C$6:$U$35,19,FALSE))</f>
        <v/>
      </c>
      <c r="AC237" s="257" t="str">
        <f>IF(AC235="","",VLOOKUP(AC235,'シフト記号表（勤務時間帯）'!$C$6:$U$35,19,FALSE))</f>
        <v/>
      </c>
      <c r="AD237" s="257" t="str">
        <f>IF(AD235="","",VLOOKUP(AD235,'シフト記号表（勤務時間帯）'!$C$6:$U$35,19,FALSE))</f>
        <v/>
      </c>
      <c r="AE237" s="257" t="str">
        <f>IF(AE235="","",VLOOKUP(AE235,'シフト記号表（勤務時間帯）'!$C$6:$U$35,19,FALSE))</f>
        <v/>
      </c>
      <c r="AF237" s="258" t="str">
        <f>IF(AF235="","",VLOOKUP(AF235,'シフト記号表（勤務時間帯）'!$C$6:$U$35,19,FALSE))</f>
        <v/>
      </c>
      <c r="AG237" s="256" t="str">
        <f>IF(AG235="","",VLOOKUP(AG235,'シフト記号表（勤務時間帯）'!$C$6:$U$35,19,FALSE))</f>
        <v/>
      </c>
      <c r="AH237" s="257" t="str">
        <f>IF(AH235="","",VLOOKUP(AH235,'シフト記号表（勤務時間帯）'!$C$6:$U$35,19,FALSE))</f>
        <v/>
      </c>
      <c r="AI237" s="257" t="str">
        <f>IF(AI235="","",VLOOKUP(AI235,'シフト記号表（勤務時間帯）'!$C$6:$U$35,19,FALSE))</f>
        <v/>
      </c>
      <c r="AJ237" s="257" t="str">
        <f>IF(AJ235="","",VLOOKUP(AJ235,'シフト記号表（勤務時間帯）'!$C$6:$U$35,19,FALSE))</f>
        <v/>
      </c>
      <c r="AK237" s="257" t="str">
        <f>IF(AK235="","",VLOOKUP(AK235,'シフト記号表（勤務時間帯）'!$C$6:$U$35,19,FALSE))</f>
        <v/>
      </c>
      <c r="AL237" s="257" t="str">
        <f>IF(AL235="","",VLOOKUP(AL235,'シフト記号表（勤務時間帯）'!$C$6:$U$35,19,FALSE))</f>
        <v/>
      </c>
      <c r="AM237" s="258" t="str">
        <f>IF(AM235="","",VLOOKUP(AM235,'シフト記号表（勤務時間帯）'!$C$6:$U$35,19,FALSE))</f>
        <v/>
      </c>
      <c r="AN237" s="256" t="str">
        <f>IF(AN235="","",VLOOKUP(AN235,'シフト記号表（勤務時間帯）'!$C$6:$U$35,19,FALSE))</f>
        <v/>
      </c>
      <c r="AO237" s="257" t="str">
        <f>IF(AO235="","",VLOOKUP(AO235,'シフト記号表（勤務時間帯）'!$C$6:$U$35,19,FALSE))</f>
        <v/>
      </c>
      <c r="AP237" s="257" t="str">
        <f>IF(AP235="","",VLOOKUP(AP235,'シフト記号表（勤務時間帯）'!$C$6:$U$35,19,FALSE))</f>
        <v/>
      </c>
      <c r="AQ237" s="257" t="str">
        <f>IF(AQ235="","",VLOOKUP(AQ235,'シフト記号表（勤務時間帯）'!$C$6:$U$35,19,FALSE))</f>
        <v/>
      </c>
      <c r="AR237" s="257" t="str">
        <f>IF(AR235="","",VLOOKUP(AR235,'シフト記号表（勤務時間帯）'!$C$6:$U$35,19,FALSE))</f>
        <v/>
      </c>
      <c r="AS237" s="257" t="str">
        <f>IF(AS235="","",VLOOKUP(AS235,'シフト記号表（勤務時間帯）'!$C$6:$U$35,19,FALSE))</f>
        <v/>
      </c>
      <c r="AT237" s="258" t="str">
        <f>IF(AT235="","",VLOOKUP(AT235,'シフト記号表（勤務時間帯）'!$C$6:$U$35,19,FALSE))</f>
        <v/>
      </c>
      <c r="AU237" s="256" t="str">
        <f>IF(AU235="","",VLOOKUP(AU235,'シフト記号表（勤務時間帯）'!$C$6:$U$35,19,FALSE))</f>
        <v/>
      </c>
      <c r="AV237" s="257" t="str">
        <f>IF(AV235="","",VLOOKUP(AV235,'シフト記号表（勤務時間帯）'!$C$6:$U$35,19,FALSE))</f>
        <v/>
      </c>
      <c r="AW237" s="257" t="str">
        <f>IF(AW235="","",VLOOKUP(AW235,'シフト記号表（勤務時間帯）'!$C$6:$U$35,19,FALSE))</f>
        <v/>
      </c>
      <c r="AX237" s="723" t="str">
        <f>IF($BB$3="４週",SUM(S237:AT237),IF($BB$3="暦月",SUM(S237:AW237),""))</f>
        <v/>
      </c>
      <c r="AY237" s="724"/>
      <c r="AZ237" s="725" t="str">
        <f>IF($BB$3="４週",AX237/4,IF($BB$3="暦月",'勤務表（参考様式１_100名まで）'!AX237/('勤務表（参考様式１_100名まで）'!$BB$8/7),""))</f>
        <v/>
      </c>
      <c r="BA237" s="726"/>
      <c r="BB237" s="710"/>
      <c r="BC237" s="711"/>
      <c r="BD237" s="711"/>
      <c r="BE237" s="711"/>
      <c r="BF237" s="712"/>
    </row>
    <row r="238" spans="2:58" ht="20.25" customHeight="1" x14ac:dyDescent="0.15">
      <c r="B238" s="727">
        <f>B235+1</f>
        <v>73</v>
      </c>
      <c r="C238" s="728"/>
      <c r="D238" s="729"/>
      <c r="E238" s="730"/>
      <c r="F238" s="259"/>
      <c r="G238" s="737"/>
      <c r="H238" s="740"/>
      <c r="I238" s="741"/>
      <c r="J238" s="741"/>
      <c r="K238" s="742"/>
      <c r="L238" s="744"/>
      <c r="M238" s="705"/>
      <c r="N238" s="705"/>
      <c r="O238" s="706"/>
      <c r="P238" s="747" t="s">
        <v>248</v>
      </c>
      <c r="Q238" s="748"/>
      <c r="R238" s="749"/>
      <c r="S238" s="248"/>
      <c r="T238" s="249"/>
      <c r="U238" s="249"/>
      <c r="V238" s="249"/>
      <c r="W238" s="249"/>
      <c r="X238" s="249"/>
      <c r="Y238" s="250"/>
      <c r="Z238" s="248"/>
      <c r="AA238" s="249"/>
      <c r="AB238" s="249"/>
      <c r="AC238" s="249"/>
      <c r="AD238" s="249"/>
      <c r="AE238" s="249"/>
      <c r="AF238" s="250"/>
      <c r="AG238" s="248"/>
      <c r="AH238" s="249"/>
      <c r="AI238" s="249"/>
      <c r="AJ238" s="249"/>
      <c r="AK238" s="249"/>
      <c r="AL238" s="249"/>
      <c r="AM238" s="250"/>
      <c r="AN238" s="248"/>
      <c r="AO238" s="249"/>
      <c r="AP238" s="249"/>
      <c r="AQ238" s="249"/>
      <c r="AR238" s="249"/>
      <c r="AS238" s="249"/>
      <c r="AT238" s="250"/>
      <c r="AU238" s="248"/>
      <c r="AV238" s="249"/>
      <c r="AW238" s="249"/>
      <c r="AX238" s="700"/>
      <c r="AY238" s="701"/>
      <c r="AZ238" s="702"/>
      <c r="BA238" s="703"/>
      <c r="BB238" s="704"/>
      <c r="BC238" s="705"/>
      <c r="BD238" s="705"/>
      <c r="BE238" s="705"/>
      <c r="BF238" s="706"/>
    </row>
    <row r="239" spans="2:58" ht="20.25" customHeight="1" x14ac:dyDescent="0.15">
      <c r="B239" s="727"/>
      <c r="C239" s="731"/>
      <c r="D239" s="732"/>
      <c r="E239" s="733"/>
      <c r="F239" s="251"/>
      <c r="G239" s="738"/>
      <c r="H239" s="743"/>
      <c r="I239" s="741"/>
      <c r="J239" s="741"/>
      <c r="K239" s="742"/>
      <c r="L239" s="745"/>
      <c r="M239" s="708"/>
      <c r="N239" s="708"/>
      <c r="O239" s="709"/>
      <c r="P239" s="713" t="s">
        <v>249</v>
      </c>
      <c r="Q239" s="714"/>
      <c r="R239" s="715"/>
      <c r="S239" s="252" t="str">
        <f>IF(S238="","",VLOOKUP(S238,'シフト記号表（勤務時間帯）'!$C$6:$K$35,9,FALSE))</f>
        <v/>
      </c>
      <c r="T239" s="253" t="str">
        <f>IF(T238="","",VLOOKUP(T238,'シフト記号表（勤務時間帯）'!$C$6:$K$35,9,FALSE))</f>
        <v/>
      </c>
      <c r="U239" s="253" t="str">
        <f>IF(U238="","",VLOOKUP(U238,'シフト記号表（勤務時間帯）'!$C$6:$K$35,9,FALSE))</f>
        <v/>
      </c>
      <c r="V239" s="253" t="str">
        <f>IF(V238="","",VLOOKUP(V238,'シフト記号表（勤務時間帯）'!$C$6:$K$35,9,FALSE))</f>
        <v/>
      </c>
      <c r="W239" s="253" t="str">
        <f>IF(W238="","",VLOOKUP(W238,'シフト記号表（勤務時間帯）'!$C$6:$K$35,9,FALSE))</f>
        <v/>
      </c>
      <c r="X239" s="253" t="str">
        <f>IF(X238="","",VLOOKUP(X238,'シフト記号表（勤務時間帯）'!$C$6:$K$35,9,FALSE))</f>
        <v/>
      </c>
      <c r="Y239" s="254" t="str">
        <f>IF(Y238="","",VLOOKUP(Y238,'シフト記号表（勤務時間帯）'!$C$6:$K$35,9,FALSE))</f>
        <v/>
      </c>
      <c r="Z239" s="252" t="str">
        <f>IF(Z238="","",VLOOKUP(Z238,'シフト記号表（勤務時間帯）'!$C$6:$K$35,9,FALSE))</f>
        <v/>
      </c>
      <c r="AA239" s="253" t="str">
        <f>IF(AA238="","",VLOOKUP(AA238,'シフト記号表（勤務時間帯）'!$C$6:$K$35,9,FALSE))</f>
        <v/>
      </c>
      <c r="AB239" s="253" t="str">
        <f>IF(AB238="","",VLOOKUP(AB238,'シフト記号表（勤務時間帯）'!$C$6:$K$35,9,FALSE))</f>
        <v/>
      </c>
      <c r="AC239" s="253" t="str">
        <f>IF(AC238="","",VLOOKUP(AC238,'シフト記号表（勤務時間帯）'!$C$6:$K$35,9,FALSE))</f>
        <v/>
      </c>
      <c r="AD239" s="253" t="str">
        <f>IF(AD238="","",VLOOKUP(AD238,'シフト記号表（勤務時間帯）'!$C$6:$K$35,9,FALSE))</f>
        <v/>
      </c>
      <c r="AE239" s="253" t="str">
        <f>IF(AE238="","",VLOOKUP(AE238,'シフト記号表（勤務時間帯）'!$C$6:$K$35,9,FALSE))</f>
        <v/>
      </c>
      <c r="AF239" s="254" t="str">
        <f>IF(AF238="","",VLOOKUP(AF238,'シフト記号表（勤務時間帯）'!$C$6:$K$35,9,FALSE))</f>
        <v/>
      </c>
      <c r="AG239" s="252" t="str">
        <f>IF(AG238="","",VLOOKUP(AG238,'シフト記号表（勤務時間帯）'!$C$6:$K$35,9,FALSE))</f>
        <v/>
      </c>
      <c r="AH239" s="253" t="str">
        <f>IF(AH238="","",VLOOKUP(AH238,'シフト記号表（勤務時間帯）'!$C$6:$K$35,9,FALSE))</f>
        <v/>
      </c>
      <c r="AI239" s="253" t="str">
        <f>IF(AI238="","",VLOOKUP(AI238,'シフト記号表（勤務時間帯）'!$C$6:$K$35,9,FALSE))</f>
        <v/>
      </c>
      <c r="AJ239" s="253" t="str">
        <f>IF(AJ238="","",VLOOKUP(AJ238,'シフト記号表（勤務時間帯）'!$C$6:$K$35,9,FALSE))</f>
        <v/>
      </c>
      <c r="AK239" s="253" t="str">
        <f>IF(AK238="","",VLOOKUP(AK238,'シフト記号表（勤務時間帯）'!$C$6:$K$35,9,FALSE))</f>
        <v/>
      </c>
      <c r="AL239" s="253" t="str">
        <f>IF(AL238="","",VLOOKUP(AL238,'シフト記号表（勤務時間帯）'!$C$6:$K$35,9,FALSE))</f>
        <v/>
      </c>
      <c r="AM239" s="254" t="str">
        <f>IF(AM238="","",VLOOKUP(AM238,'シフト記号表（勤務時間帯）'!$C$6:$K$35,9,FALSE))</f>
        <v/>
      </c>
      <c r="AN239" s="252" t="str">
        <f>IF(AN238="","",VLOOKUP(AN238,'シフト記号表（勤務時間帯）'!$C$6:$K$35,9,FALSE))</f>
        <v/>
      </c>
      <c r="AO239" s="253" t="str">
        <f>IF(AO238="","",VLOOKUP(AO238,'シフト記号表（勤務時間帯）'!$C$6:$K$35,9,FALSE))</f>
        <v/>
      </c>
      <c r="AP239" s="253" t="str">
        <f>IF(AP238="","",VLOOKUP(AP238,'シフト記号表（勤務時間帯）'!$C$6:$K$35,9,FALSE))</f>
        <v/>
      </c>
      <c r="AQ239" s="253" t="str">
        <f>IF(AQ238="","",VLOOKUP(AQ238,'シフト記号表（勤務時間帯）'!$C$6:$K$35,9,FALSE))</f>
        <v/>
      </c>
      <c r="AR239" s="253" t="str">
        <f>IF(AR238="","",VLOOKUP(AR238,'シフト記号表（勤務時間帯）'!$C$6:$K$35,9,FALSE))</f>
        <v/>
      </c>
      <c r="AS239" s="253" t="str">
        <f>IF(AS238="","",VLOOKUP(AS238,'シフト記号表（勤務時間帯）'!$C$6:$K$35,9,FALSE))</f>
        <v/>
      </c>
      <c r="AT239" s="254" t="str">
        <f>IF(AT238="","",VLOOKUP(AT238,'シフト記号表（勤務時間帯）'!$C$6:$K$35,9,FALSE))</f>
        <v/>
      </c>
      <c r="AU239" s="252" t="str">
        <f>IF(AU238="","",VLOOKUP(AU238,'シフト記号表（勤務時間帯）'!$C$6:$K$35,9,FALSE))</f>
        <v/>
      </c>
      <c r="AV239" s="253" t="str">
        <f>IF(AV238="","",VLOOKUP(AV238,'シフト記号表（勤務時間帯）'!$C$6:$K$35,9,FALSE))</f>
        <v/>
      </c>
      <c r="AW239" s="253" t="str">
        <f>IF(AW238="","",VLOOKUP(AW238,'シフト記号表（勤務時間帯）'!$C$6:$K$35,9,FALSE))</f>
        <v/>
      </c>
      <c r="AX239" s="716" t="str">
        <f>IF($BB$3="４週",SUM(S239:AT239),IF($BB$3="暦月",SUM(S239:AW239),""))</f>
        <v/>
      </c>
      <c r="AY239" s="717"/>
      <c r="AZ239" s="718" t="str">
        <f>IF($BB$3="４週",AX239/4,IF($BB$3="暦月",'勤務表（参考様式１_100名まで）'!AX239/('勤務表（参考様式１_100名まで）'!$BB$8/7),""))</f>
        <v/>
      </c>
      <c r="BA239" s="719"/>
      <c r="BB239" s="707"/>
      <c r="BC239" s="708"/>
      <c r="BD239" s="708"/>
      <c r="BE239" s="708"/>
      <c r="BF239" s="709"/>
    </row>
    <row r="240" spans="2:58" ht="20.25" customHeight="1" x14ac:dyDescent="0.15">
      <c r="B240" s="727"/>
      <c r="C240" s="734"/>
      <c r="D240" s="735"/>
      <c r="E240" s="736"/>
      <c r="F240" s="260">
        <f>C238</f>
        <v>0</v>
      </c>
      <c r="G240" s="739"/>
      <c r="H240" s="743"/>
      <c r="I240" s="741"/>
      <c r="J240" s="741"/>
      <c r="K240" s="742"/>
      <c r="L240" s="746"/>
      <c r="M240" s="711"/>
      <c r="N240" s="711"/>
      <c r="O240" s="712"/>
      <c r="P240" s="720" t="s">
        <v>250</v>
      </c>
      <c r="Q240" s="721"/>
      <c r="R240" s="722"/>
      <c r="S240" s="256" t="str">
        <f>IF(S238="","",VLOOKUP(S238,'シフト記号表（勤務時間帯）'!$C$6:$U$35,19,FALSE))</f>
        <v/>
      </c>
      <c r="T240" s="257" t="str">
        <f>IF(T238="","",VLOOKUP(T238,'シフト記号表（勤務時間帯）'!$C$6:$U$35,19,FALSE))</f>
        <v/>
      </c>
      <c r="U240" s="257" t="str">
        <f>IF(U238="","",VLOOKUP(U238,'シフト記号表（勤務時間帯）'!$C$6:$U$35,19,FALSE))</f>
        <v/>
      </c>
      <c r="V240" s="257" t="str">
        <f>IF(V238="","",VLOOKUP(V238,'シフト記号表（勤務時間帯）'!$C$6:$U$35,19,FALSE))</f>
        <v/>
      </c>
      <c r="W240" s="257" t="str">
        <f>IF(W238="","",VLOOKUP(W238,'シフト記号表（勤務時間帯）'!$C$6:$U$35,19,FALSE))</f>
        <v/>
      </c>
      <c r="X240" s="257" t="str">
        <f>IF(X238="","",VLOOKUP(X238,'シフト記号表（勤務時間帯）'!$C$6:$U$35,19,FALSE))</f>
        <v/>
      </c>
      <c r="Y240" s="258" t="str">
        <f>IF(Y238="","",VLOOKUP(Y238,'シフト記号表（勤務時間帯）'!$C$6:$U$35,19,FALSE))</f>
        <v/>
      </c>
      <c r="Z240" s="256" t="str">
        <f>IF(Z238="","",VLOOKUP(Z238,'シフト記号表（勤務時間帯）'!$C$6:$U$35,19,FALSE))</f>
        <v/>
      </c>
      <c r="AA240" s="257" t="str">
        <f>IF(AA238="","",VLOOKUP(AA238,'シフト記号表（勤務時間帯）'!$C$6:$U$35,19,FALSE))</f>
        <v/>
      </c>
      <c r="AB240" s="257" t="str">
        <f>IF(AB238="","",VLOOKUP(AB238,'シフト記号表（勤務時間帯）'!$C$6:$U$35,19,FALSE))</f>
        <v/>
      </c>
      <c r="AC240" s="257" t="str">
        <f>IF(AC238="","",VLOOKUP(AC238,'シフト記号表（勤務時間帯）'!$C$6:$U$35,19,FALSE))</f>
        <v/>
      </c>
      <c r="AD240" s="257" t="str">
        <f>IF(AD238="","",VLOOKUP(AD238,'シフト記号表（勤務時間帯）'!$C$6:$U$35,19,FALSE))</f>
        <v/>
      </c>
      <c r="AE240" s="257" t="str">
        <f>IF(AE238="","",VLOOKUP(AE238,'シフト記号表（勤務時間帯）'!$C$6:$U$35,19,FALSE))</f>
        <v/>
      </c>
      <c r="AF240" s="258" t="str">
        <f>IF(AF238="","",VLOOKUP(AF238,'シフト記号表（勤務時間帯）'!$C$6:$U$35,19,FALSE))</f>
        <v/>
      </c>
      <c r="AG240" s="256" t="str">
        <f>IF(AG238="","",VLOOKUP(AG238,'シフト記号表（勤務時間帯）'!$C$6:$U$35,19,FALSE))</f>
        <v/>
      </c>
      <c r="AH240" s="257" t="str">
        <f>IF(AH238="","",VLOOKUP(AH238,'シフト記号表（勤務時間帯）'!$C$6:$U$35,19,FALSE))</f>
        <v/>
      </c>
      <c r="AI240" s="257" t="str">
        <f>IF(AI238="","",VLOOKUP(AI238,'シフト記号表（勤務時間帯）'!$C$6:$U$35,19,FALSE))</f>
        <v/>
      </c>
      <c r="AJ240" s="257" t="str">
        <f>IF(AJ238="","",VLOOKUP(AJ238,'シフト記号表（勤務時間帯）'!$C$6:$U$35,19,FALSE))</f>
        <v/>
      </c>
      <c r="AK240" s="257" t="str">
        <f>IF(AK238="","",VLOOKUP(AK238,'シフト記号表（勤務時間帯）'!$C$6:$U$35,19,FALSE))</f>
        <v/>
      </c>
      <c r="AL240" s="257" t="str">
        <f>IF(AL238="","",VLOOKUP(AL238,'シフト記号表（勤務時間帯）'!$C$6:$U$35,19,FALSE))</f>
        <v/>
      </c>
      <c r="AM240" s="258" t="str">
        <f>IF(AM238="","",VLOOKUP(AM238,'シフト記号表（勤務時間帯）'!$C$6:$U$35,19,FALSE))</f>
        <v/>
      </c>
      <c r="AN240" s="256" t="str">
        <f>IF(AN238="","",VLOOKUP(AN238,'シフト記号表（勤務時間帯）'!$C$6:$U$35,19,FALSE))</f>
        <v/>
      </c>
      <c r="AO240" s="257" t="str">
        <f>IF(AO238="","",VLOOKUP(AO238,'シフト記号表（勤務時間帯）'!$C$6:$U$35,19,FALSE))</f>
        <v/>
      </c>
      <c r="AP240" s="257" t="str">
        <f>IF(AP238="","",VLOOKUP(AP238,'シフト記号表（勤務時間帯）'!$C$6:$U$35,19,FALSE))</f>
        <v/>
      </c>
      <c r="AQ240" s="257" t="str">
        <f>IF(AQ238="","",VLOOKUP(AQ238,'シフト記号表（勤務時間帯）'!$C$6:$U$35,19,FALSE))</f>
        <v/>
      </c>
      <c r="AR240" s="257" t="str">
        <f>IF(AR238="","",VLOOKUP(AR238,'シフト記号表（勤務時間帯）'!$C$6:$U$35,19,FALSE))</f>
        <v/>
      </c>
      <c r="AS240" s="257" t="str">
        <f>IF(AS238="","",VLOOKUP(AS238,'シフト記号表（勤務時間帯）'!$C$6:$U$35,19,FALSE))</f>
        <v/>
      </c>
      <c r="AT240" s="258" t="str">
        <f>IF(AT238="","",VLOOKUP(AT238,'シフト記号表（勤務時間帯）'!$C$6:$U$35,19,FALSE))</f>
        <v/>
      </c>
      <c r="AU240" s="256" t="str">
        <f>IF(AU238="","",VLOOKUP(AU238,'シフト記号表（勤務時間帯）'!$C$6:$U$35,19,FALSE))</f>
        <v/>
      </c>
      <c r="AV240" s="257" t="str">
        <f>IF(AV238="","",VLOOKUP(AV238,'シフト記号表（勤務時間帯）'!$C$6:$U$35,19,FALSE))</f>
        <v/>
      </c>
      <c r="AW240" s="257" t="str">
        <f>IF(AW238="","",VLOOKUP(AW238,'シフト記号表（勤務時間帯）'!$C$6:$U$35,19,FALSE))</f>
        <v/>
      </c>
      <c r="AX240" s="723" t="str">
        <f>IF($BB$3="４週",SUM(S240:AT240),IF($BB$3="暦月",SUM(S240:AW240),""))</f>
        <v/>
      </c>
      <c r="AY240" s="724"/>
      <c r="AZ240" s="725" t="str">
        <f>IF($BB$3="４週",AX240/4,IF($BB$3="暦月",'勤務表（参考様式１_100名まで）'!AX240/('勤務表（参考様式１_100名まで）'!$BB$8/7),""))</f>
        <v/>
      </c>
      <c r="BA240" s="726"/>
      <c r="BB240" s="710"/>
      <c r="BC240" s="711"/>
      <c r="BD240" s="711"/>
      <c r="BE240" s="711"/>
      <c r="BF240" s="712"/>
    </row>
    <row r="241" spans="2:58" ht="20.25" customHeight="1" x14ac:dyDescent="0.15">
      <c r="B241" s="727">
        <f>B238+1</f>
        <v>74</v>
      </c>
      <c r="C241" s="728"/>
      <c r="D241" s="729"/>
      <c r="E241" s="730"/>
      <c r="F241" s="259"/>
      <c r="G241" s="737"/>
      <c r="H241" s="740"/>
      <c r="I241" s="741"/>
      <c r="J241" s="741"/>
      <c r="K241" s="742"/>
      <c r="L241" s="744"/>
      <c r="M241" s="705"/>
      <c r="N241" s="705"/>
      <c r="O241" s="706"/>
      <c r="P241" s="747" t="s">
        <v>248</v>
      </c>
      <c r="Q241" s="748"/>
      <c r="R241" s="749"/>
      <c r="S241" s="248"/>
      <c r="T241" s="249"/>
      <c r="U241" s="249"/>
      <c r="V241" s="249"/>
      <c r="W241" s="249"/>
      <c r="X241" s="249"/>
      <c r="Y241" s="250"/>
      <c r="Z241" s="248"/>
      <c r="AA241" s="249"/>
      <c r="AB241" s="249"/>
      <c r="AC241" s="249"/>
      <c r="AD241" s="249"/>
      <c r="AE241" s="249"/>
      <c r="AF241" s="250"/>
      <c r="AG241" s="248"/>
      <c r="AH241" s="249"/>
      <c r="AI241" s="249"/>
      <c r="AJ241" s="249"/>
      <c r="AK241" s="249"/>
      <c r="AL241" s="249"/>
      <c r="AM241" s="250"/>
      <c r="AN241" s="248"/>
      <c r="AO241" s="249"/>
      <c r="AP241" s="249"/>
      <c r="AQ241" s="249"/>
      <c r="AR241" s="249"/>
      <c r="AS241" s="249"/>
      <c r="AT241" s="250"/>
      <c r="AU241" s="248"/>
      <c r="AV241" s="249"/>
      <c r="AW241" s="249"/>
      <c r="AX241" s="700"/>
      <c r="AY241" s="701"/>
      <c r="AZ241" s="702"/>
      <c r="BA241" s="703"/>
      <c r="BB241" s="704"/>
      <c r="BC241" s="705"/>
      <c r="BD241" s="705"/>
      <c r="BE241" s="705"/>
      <c r="BF241" s="706"/>
    </row>
    <row r="242" spans="2:58" ht="20.25" customHeight="1" x14ac:dyDescent="0.15">
      <c r="B242" s="727"/>
      <c r="C242" s="731"/>
      <c r="D242" s="732"/>
      <c r="E242" s="733"/>
      <c r="F242" s="251"/>
      <c r="G242" s="738"/>
      <c r="H242" s="743"/>
      <c r="I242" s="741"/>
      <c r="J242" s="741"/>
      <c r="K242" s="742"/>
      <c r="L242" s="745"/>
      <c r="M242" s="708"/>
      <c r="N242" s="708"/>
      <c r="O242" s="709"/>
      <c r="P242" s="713" t="s">
        <v>249</v>
      </c>
      <c r="Q242" s="714"/>
      <c r="R242" s="715"/>
      <c r="S242" s="252" t="str">
        <f>IF(S241="","",VLOOKUP(S241,'シフト記号表（勤務時間帯）'!$C$6:$K$35,9,FALSE))</f>
        <v/>
      </c>
      <c r="T242" s="253" t="str">
        <f>IF(T241="","",VLOOKUP(T241,'シフト記号表（勤務時間帯）'!$C$6:$K$35,9,FALSE))</f>
        <v/>
      </c>
      <c r="U242" s="253" t="str">
        <f>IF(U241="","",VLOOKUP(U241,'シフト記号表（勤務時間帯）'!$C$6:$K$35,9,FALSE))</f>
        <v/>
      </c>
      <c r="V242" s="253" t="str">
        <f>IF(V241="","",VLOOKUP(V241,'シフト記号表（勤務時間帯）'!$C$6:$K$35,9,FALSE))</f>
        <v/>
      </c>
      <c r="W242" s="253" t="str">
        <f>IF(W241="","",VLOOKUP(W241,'シフト記号表（勤務時間帯）'!$C$6:$K$35,9,FALSE))</f>
        <v/>
      </c>
      <c r="X242" s="253" t="str">
        <f>IF(X241="","",VLOOKUP(X241,'シフト記号表（勤務時間帯）'!$C$6:$K$35,9,FALSE))</f>
        <v/>
      </c>
      <c r="Y242" s="254" t="str">
        <f>IF(Y241="","",VLOOKUP(Y241,'シフト記号表（勤務時間帯）'!$C$6:$K$35,9,FALSE))</f>
        <v/>
      </c>
      <c r="Z242" s="252" t="str">
        <f>IF(Z241="","",VLOOKUP(Z241,'シフト記号表（勤務時間帯）'!$C$6:$K$35,9,FALSE))</f>
        <v/>
      </c>
      <c r="AA242" s="253" t="str">
        <f>IF(AA241="","",VLOOKUP(AA241,'シフト記号表（勤務時間帯）'!$C$6:$K$35,9,FALSE))</f>
        <v/>
      </c>
      <c r="AB242" s="253" t="str">
        <f>IF(AB241="","",VLOOKUP(AB241,'シフト記号表（勤務時間帯）'!$C$6:$K$35,9,FALSE))</f>
        <v/>
      </c>
      <c r="AC242" s="253" t="str">
        <f>IF(AC241="","",VLOOKUP(AC241,'シフト記号表（勤務時間帯）'!$C$6:$K$35,9,FALSE))</f>
        <v/>
      </c>
      <c r="AD242" s="253" t="str">
        <f>IF(AD241="","",VLOOKUP(AD241,'シフト記号表（勤務時間帯）'!$C$6:$K$35,9,FALSE))</f>
        <v/>
      </c>
      <c r="AE242" s="253" t="str">
        <f>IF(AE241="","",VLOOKUP(AE241,'シフト記号表（勤務時間帯）'!$C$6:$K$35,9,FALSE))</f>
        <v/>
      </c>
      <c r="AF242" s="254" t="str">
        <f>IF(AF241="","",VLOOKUP(AF241,'シフト記号表（勤務時間帯）'!$C$6:$K$35,9,FALSE))</f>
        <v/>
      </c>
      <c r="AG242" s="252" t="str">
        <f>IF(AG241="","",VLOOKUP(AG241,'シフト記号表（勤務時間帯）'!$C$6:$K$35,9,FALSE))</f>
        <v/>
      </c>
      <c r="AH242" s="253" t="str">
        <f>IF(AH241="","",VLOOKUP(AH241,'シフト記号表（勤務時間帯）'!$C$6:$K$35,9,FALSE))</f>
        <v/>
      </c>
      <c r="AI242" s="253" t="str">
        <f>IF(AI241="","",VLOOKUP(AI241,'シフト記号表（勤務時間帯）'!$C$6:$K$35,9,FALSE))</f>
        <v/>
      </c>
      <c r="AJ242" s="253" t="str">
        <f>IF(AJ241="","",VLOOKUP(AJ241,'シフト記号表（勤務時間帯）'!$C$6:$K$35,9,FALSE))</f>
        <v/>
      </c>
      <c r="AK242" s="253" t="str">
        <f>IF(AK241="","",VLOOKUP(AK241,'シフト記号表（勤務時間帯）'!$C$6:$K$35,9,FALSE))</f>
        <v/>
      </c>
      <c r="AL242" s="253" t="str">
        <f>IF(AL241="","",VLOOKUP(AL241,'シフト記号表（勤務時間帯）'!$C$6:$K$35,9,FALSE))</f>
        <v/>
      </c>
      <c r="AM242" s="254" t="str">
        <f>IF(AM241="","",VLOOKUP(AM241,'シフト記号表（勤務時間帯）'!$C$6:$K$35,9,FALSE))</f>
        <v/>
      </c>
      <c r="AN242" s="252" t="str">
        <f>IF(AN241="","",VLOOKUP(AN241,'シフト記号表（勤務時間帯）'!$C$6:$K$35,9,FALSE))</f>
        <v/>
      </c>
      <c r="AO242" s="253" t="str">
        <f>IF(AO241="","",VLOOKUP(AO241,'シフト記号表（勤務時間帯）'!$C$6:$K$35,9,FALSE))</f>
        <v/>
      </c>
      <c r="AP242" s="253" t="str">
        <f>IF(AP241="","",VLOOKUP(AP241,'シフト記号表（勤務時間帯）'!$C$6:$K$35,9,FALSE))</f>
        <v/>
      </c>
      <c r="AQ242" s="253" t="str">
        <f>IF(AQ241="","",VLOOKUP(AQ241,'シフト記号表（勤務時間帯）'!$C$6:$K$35,9,FALSE))</f>
        <v/>
      </c>
      <c r="AR242" s="253" t="str">
        <f>IF(AR241="","",VLOOKUP(AR241,'シフト記号表（勤務時間帯）'!$C$6:$K$35,9,FALSE))</f>
        <v/>
      </c>
      <c r="AS242" s="253" t="str">
        <f>IF(AS241="","",VLOOKUP(AS241,'シフト記号表（勤務時間帯）'!$C$6:$K$35,9,FALSE))</f>
        <v/>
      </c>
      <c r="AT242" s="254" t="str">
        <f>IF(AT241="","",VLOOKUP(AT241,'シフト記号表（勤務時間帯）'!$C$6:$K$35,9,FALSE))</f>
        <v/>
      </c>
      <c r="AU242" s="252" t="str">
        <f>IF(AU241="","",VLOOKUP(AU241,'シフト記号表（勤務時間帯）'!$C$6:$K$35,9,FALSE))</f>
        <v/>
      </c>
      <c r="AV242" s="253" t="str">
        <f>IF(AV241="","",VLOOKUP(AV241,'シフト記号表（勤務時間帯）'!$C$6:$K$35,9,FALSE))</f>
        <v/>
      </c>
      <c r="AW242" s="253" t="str">
        <f>IF(AW241="","",VLOOKUP(AW241,'シフト記号表（勤務時間帯）'!$C$6:$K$35,9,FALSE))</f>
        <v/>
      </c>
      <c r="AX242" s="716" t="str">
        <f>IF($BB$3="４週",SUM(S242:AT242),IF($BB$3="暦月",SUM(S242:AW242),""))</f>
        <v/>
      </c>
      <c r="AY242" s="717"/>
      <c r="AZ242" s="718" t="str">
        <f>IF($BB$3="４週",AX242/4,IF($BB$3="暦月",'勤務表（参考様式１_100名まで）'!AX242/('勤務表（参考様式１_100名まで）'!$BB$8/7),""))</f>
        <v/>
      </c>
      <c r="BA242" s="719"/>
      <c r="BB242" s="707"/>
      <c r="BC242" s="708"/>
      <c r="BD242" s="708"/>
      <c r="BE242" s="708"/>
      <c r="BF242" s="709"/>
    </row>
    <row r="243" spans="2:58" ht="20.25" customHeight="1" x14ac:dyDescent="0.15">
      <c r="B243" s="727"/>
      <c r="C243" s="734"/>
      <c r="D243" s="735"/>
      <c r="E243" s="736"/>
      <c r="F243" s="260">
        <f>C241</f>
        <v>0</v>
      </c>
      <c r="G243" s="739"/>
      <c r="H243" s="743"/>
      <c r="I243" s="741"/>
      <c r="J243" s="741"/>
      <c r="K243" s="742"/>
      <c r="L243" s="746"/>
      <c r="M243" s="711"/>
      <c r="N243" s="711"/>
      <c r="O243" s="712"/>
      <c r="P243" s="720" t="s">
        <v>250</v>
      </c>
      <c r="Q243" s="721"/>
      <c r="R243" s="722"/>
      <c r="S243" s="256" t="str">
        <f>IF(S241="","",VLOOKUP(S241,'シフト記号表（勤務時間帯）'!$C$6:$U$35,19,FALSE))</f>
        <v/>
      </c>
      <c r="T243" s="257" t="str">
        <f>IF(T241="","",VLOOKUP(T241,'シフト記号表（勤務時間帯）'!$C$6:$U$35,19,FALSE))</f>
        <v/>
      </c>
      <c r="U243" s="257" t="str">
        <f>IF(U241="","",VLOOKUP(U241,'シフト記号表（勤務時間帯）'!$C$6:$U$35,19,FALSE))</f>
        <v/>
      </c>
      <c r="V243" s="257" t="str">
        <f>IF(V241="","",VLOOKUP(V241,'シフト記号表（勤務時間帯）'!$C$6:$U$35,19,FALSE))</f>
        <v/>
      </c>
      <c r="W243" s="257" t="str">
        <f>IF(W241="","",VLOOKUP(W241,'シフト記号表（勤務時間帯）'!$C$6:$U$35,19,FALSE))</f>
        <v/>
      </c>
      <c r="X243" s="257" t="str">
        <f>IF(X241="","",VLOOKUP(X241,'シフト記号表（勤務時間帯）'!$C$6:$U$35,19,FALSE))</f>
        <v/>
      </c>
      <c r="Y243" s="258" t="str">
        <f>IF(Y241="","",VLOOKUP(Y241,'シフト記号表（勤務時間帯）'!$C$6:$U$35,19,FALSE))</f>
        <v/>
      </c>
      <c r="Z243" s="256" t="str">
        <f>IF(Z241="","",VLOOKUP(Z241,'シフト記号表（勤務時間帯）'!$C$6:$U$35,19,FALSE))</f>
        <v/>
      </c>
      <c r="AA243" s="257" t="str">
        <f>IF(AA241="","",VLOOKUP(AA241,'シフト記号表（勤務時間帯）'!$C$6:$U$35,19,FALSE))</f>
        <v/>
      </c>
      <c r="AB243" s="257" t="str">
        <f>IF(AB241="","",VLOOKUP(AB241,'シフト記号表（勤務時間帯）'!$C$6:$U$35,19,FALSE))</f>
        <v/>
      </c>
      <c r="AC243" s="257" t="str">
        <f>IF(AC241="","",VLOOKUP(AC241,'シフト記号表（勤務時間帯）'!$C$6:$U$35,19,FALSE))</f>
        <v/>
      </c>
      <c r="AD243" s="257" t="str">
        <f>IF(AD241="","",VLOOKUP(AD241,'シフト記号表（勤務時間帯）'!$C$6:$U$35,19,FALSE))</f>
        <v/>
      </c>
      <c r="AE243" s="257" t="str">
        <f>IF(AE241="","",VLOOKUP(AE241,'シフト記号表（勤務時間帯）'!$C$6:$U$35,19,FALSE))</f>
        <v/>
      </c>
      <c r="AF243" s="258" t="str">
        <f>IF(AF241="","",VLOOKUP(AF241,'シフト記号表（勤務時間帯）'!$C$6:$U$35,19,FALSE))</f>
        <v/>
      </c>
      <c r="AG243" s="256" t="str">
        <f>IF(AG241="","",VLOOKUP(AG241,'シフト記号表（勤務時間帯）'!$C$6:$U$35,19,FALSE))</f>
        <v/>
      </c>
      <c r="AH243" s="257" t="str">
        <f>IF(AH241="","",VLOOKUP(AH241,'シフト記号表（勤務時間帯）'!$C$6:$U$35,19,FALSE))</f>
        <v/>
      </c>
      <c r="AI243" s="257" t="str">
        <f>IF(AI241="","",VLOOKUP(AI241,'シフト記号表（勤務時間帯）'!$C$6:$U$35,19,FALSE))</f>
        <v/>
      </c>
      <c r="AJ243" s="257" t="str">
        <f>IF(AJ241="","",VLOOKUP(AJ241,'シフト記号表（勤務時間帯）'!$C$6:$U$35,19,FALSE))</f>
        <v/>
      </c>
      <c r="AK243" s="257" t="str">
        <f>IF(AK241="","",VLOOKUP(AK241,'シフト記号表（勤務時間帯）'!$C$6:$U$35,19,FALSE))</f>
        <v/>
      </c>
      <c r="AL243" s="257" t="str">
        <f>IF(AL241="","",VLOOKUP(AL241,'シフト記号表（勤務時間帯）'!$C$6:$U$35,19,FALSE))</f>
        <v/>
      </c>
      <c r="AM243" s="258" t="str">
        <f>IF(AM241="","",VLOOKUP(AM241,'シフト記号表（勤務時間帯）'!$C$6:$U$35,19,FALSE))</f>
        <v/>
      </c>
      <c r="AN243" s="256" t="str">
        <f>IF(AN241="","",VLOOKUP(AN241,'シフト記号表（勤務時間帯）'!$C$6:$U$35,19,FALSE))</f>
        <v/>
      </c>
      <c r="AO243" s="257" t="str">
        <f>IF(AO241="","",VLOOKUP(AO241,'シフト記号表（勤務時間帯）'!$C$6:$U$35,19,FALSE))</f>
        <v/>
      </c>
      <c r="AP243" s="257" t="str">
        <f>IF(AP241="","",VLOOKUP(AP241,'シフト記号表（勤務時間帯）'!$C$6:$U$35,19,FALSE))</f>
        <v/>
      </c>
      <c r="AQ243" s="257" t="str">
        <f>IF(AQ241="","",VLOOKUP(AQ241,'シフト記号表（勤務時間帯）'!$C$6:$U$35,19,FALSE))</f>
        <v/>
      </c>
      <c r="AR243" s="257" t="str">
        <f>IF(AR241="","",VLOOKUP(AR241,'シフト記号表（勤務時間帯）'!$C$6:$U$35,19,FALSE))</f>
        <v/>
      </c>
      <c r="AS243" s="257" t="str">
        <f>IF(AS241="","",VLOOKUP(AS241,'シフト記号表（勤務時間帯）'!$C$6:$U$35,19,FALSE))</f>
        <v/>
      </c>
      <c r="AT243" s="258" t="str">
        <f>IF(AT241="","",VLOOKUP(AT241,'シフト記号表（勤務時間帯）'!$C$6:$U$35,19,FALSE))</f>
        <v/>
      </c>
      <c r="AU243" s="256" t="str">
        <f>IF(AU241="","",VLOOKUP(AU241,'シフト記号表（勤務時間帯）'!$C$6:$U$35,19,FALSE))</f>
        <v/>
      </c>
      <c r="AV243" s="257" t="str">
        <f>IF(AV241="","",VLOOKUP(AV241,'シフト記号表（勤務時間帯）'!$C$6:$U$35,19,FALSE))</f>
        <v/>
      </c>
      <c r="AW243" s="257" t="str">
        <f>IF(AW241="","",VLOOKUP(AW241,'シフト記号表（勤務時間帯）'!$C$6:$U$35,19,FALSE))</f>
        <v/>
      </c>
      <c r="AX243" s="723" t="str">
        <f>IF($BB$3="４週",SUM(S243:AT243),IF($BB$3="暦月",SUM(S243:AW243),""))</f>
        <v/>
      </c>
      <c r="AY243" s="724"/>
      <c r="AZ243" s="725" t="str">
        <f>IF($BB$3="４週",AX243/4,IF($BB$3="暦月",'勤務表（参考様式１_100名まで）'!AX243/('勤務表（参考様式１_100名まで）'!$BB$8/7),""))</f>
        <v/>
      </c>
      <c r="BA243" s="726"/>
      <c r="BB243" s="710"/>
      <c r="BC243" s="711"/>
      <c r="BD243" s="711"/>
      <c r="BE243" s="711"/>
      <c r="BF243" s="712"/>
    </row>
    <row r="244" spans="2:58" ht="20.25" customHeight="1" x14ac:dyDescent="0.15">
      <c r="B244" s="727">
        <f>B241+1</f>
        <v>75</v>
      </c>
      <c r="C244" s="728"/>
      <c r="D244" s="729"/>
      <c r="E244" s="730"/>
      <c r="F244" s="259"/>
      <c r="G244" s="737"/>
      <c r="H244" s="740"/>
      <c r="I244" s="741"/>
      <c r="J244" s="741"/>
      <c r="K244" s="742"/>
      <c r="L244" s="744"/>
      <c r="M244" s="705"/>
      <c r="N244" s="705"/>
      <c r="O244" s="706"/>
      <c r="P244" s="747" t="s">
        <v>248</v>
      </c>
      <c r="Q244" s="748"/>
      <c r="R244" s="749"/>
      <c r="S244" s="248"/>
      <c r="T244" s="249"/>
      <c r="U244" s="249"/>
      <c r="V244" s="249"/>
      <c r="W244" s="249"/>
      <c r="X244" s="249"/>
      <c r="Y244" s="250"/>
      <c r="Z244" s="248"/>
      <c r="AA244" s="249"/>
      <c r="AB244" s="249"/>
      <c r="AC244" s="249"/>
      <c r="AD244" s="249"/>
      <c r="AE244" s="249"/>
      <c r="AF244" s="250"/>
      <c r="AG244" s="248"/>
      <c r="AH244" s="249"/>
      <c r="AI244" s="249"/>
      <c r="AJ244" s="249"/>
      <c r="AK244" s="249"/>
      <c r="AL244" s="249"/>
      <c r="AM244" s="250"/>
      <c r="AN244" s="248"/>
      <c r="AO244" s="249"/>
      <c r="AP244" s="249"/>
      <c r="AQ244" s="249"/>
      <c r="AR244" s="249"/>
      <c r="AS244" s="249"/>
      <c r="AT244" s="250"/>
      <c r="AU244" s="248"/>
      <c r="AV244" s="249"/>
      <c r="AW244" s="249"/>
      <c r="AX244" s="700"/>
      <c r="AY244" s="701"/>
      <c r="AZ244" s="702"/>
      <c r="BA244" s="703"/>
      <c r="BB244" s="704"/>
      <c r="BC244" s="705"/>
      <c r="BD244" s="705"/>
      <c r="BE244" s="705"/>
      <c r="BF244" s="706"/>
    </row>
    <row r="245" spans="2:58" ht="20.25" customHeight="1" x14ac:dyDescent="0.15">
      <c r="B245" s="727"/>
      <c r="C245" s="731"/>
      <c r="D245" s="732"/>
      <c r="E245" s="733"/>
      <c r="F245" s="251"/>
      <c r="G245" s="738"/>
      <c r="H245" s="743"/>
      <c r="I245" s="741"/>
      <c r="J245" s="741"/>
      <c r="K245" s="742"/>
      <c r="L245" s="745"/>
      <c r="M245" s="708"/>
      <c r="N245" s="708"/>
      <c r="O245" s="709"/>
      <c r="P245" s="713" t="s">
        <v>249</v>
      </c>
      <c r="Q245" s="714"/>
      <c r="R245" s="715"/>
      <c r="S245" s="252" t="str">
        <f>IF(S244="","",VLOOKUP(S244,'シフト記号表（勤務時間帯）'!$C$6:$K$35,9,FALSE))</f>
        <v/>
      </c>
      <c r="T245" s="253" t="str">
        <f>IF(T244="","",VLOOKUP(T244,'シフト記号表（勤務時間帯）'!$C$6:$K$35,9,FALSE))</f>
        <v/>
      </c>
      <c r="U245" s="253" t="str">
        <f>IF(U244="","",VLOOKUP(U244,'シフト記号表（勤務時間帯）'!$C$6:$K$35,9,FALSE))</f>
        <v/>
      </c>
      <c r="V245" s="253" t="str">
        <f>IF(V244="","",VLOOKUP(V244,'シフト記号表（勤務時間帯）'!$C$6:$K$35,9,FALSE))</f>
        <v/>
      </c>
      <c r="W245" s="253" t="str">
        <f>IF(W244="","",VLOOKUP(W244,'シフト記号表（勤務時間帯）'!$C$6:$K$35,9,FALSE))</f>
        <v/>
      </c>
      <c r="X245" s="253" t="str">
        <f>IF(X244="","",VLOOKUP(X244,'シフト記号表（勤務時間帯）'!$C$6:$K$35,9,FALSE))</f>
        <v/>
      </c>
      <c r="Y245" s="254" t="str">
        <f>IF(Y244="","",VLOOKUP(Y244,'シフト記号表（勤務時間帯）'!$C$6:$K$35,9,FALSE))</f>
        <v/>
      </c>
      <c r="Z245" s="252" t="str">
        <f>IF(Z244="","",VLOOKUP(Z244,'シフト記号表（勤務時間帯）'!$C$6:$K$35,9,FALSE))</f>
        <v/>
      </c>
      <c r="AA245" s="253" t="str">
        <f>IF(AA244="","",VLOOKUP(AA244,'シフト記号表（勤務時間帯）'!$C$6:$K$35,9,FALSE))</f>
        <v/>
      </c>
      <c r="AB245" s="253" t="str">
        <f>IF(AB244="","",VLOOKUP(AB244,'シフト記号表（勤務時間帯）'!$C$6:$K$35,9,FALSE))</f>
        <v/>
      </c>
      <c r="AC245" s="253" t="str">
        <f>IF(AC244="","",VLOOKUP(AC244,'シフト記号表（勤務時間帯）'!$C$6:$K$35,9,FALSE))</f>
        <v/>
      </c>
      <c r="AD245" s="253" t="str">
        <f>IF(AD244="","",VLOOKUP(AD244,'シフト記号表（勤務時間帯）'!$C$6:$K$35,9,FALSE))</f>
        <v/>
      </c>
      <c r="AE245" s="253" t="str">
        <f>IF(AE244="","",VLOOKUP(AE244,'シフト記号表（勤務時間帯）'!$C$6:$K$35,9,FALSE))</f>
        <v/>
      </c>
      <c r="AF245" s="254" t="str">
        <f>IF(AF244="","",VLOOKUP(AF244,'シフト記号表（勤務時間帯）'!$C$6:$K$35,9,FALSE))</f>
        <v/>
      </c>
      <c r="AG245" s="252" t="str">
        <f>IF(AG244="","",VLOOKUP(AG244,'シフト記号表（勤務時間帯）'!$C$6:$K$35,9,FALSE))</f>
        <v/>
      </c>
      <c r="AH245" s="253" t="str">
        <f>IF(AH244="","",VLOOKUP(AH244,'シフト記号表（勤務時間帯）'!$C$6:$K$35,9,FALSE))</f>
        <v/>
      </c>
      <c r="AI245" s="253" t="str">
        <f>IF(AI244="","",VLOOKUP(AI244,'シフト記号表（勤務時間帯）'!$C$6:$K$35,9,FALSE))</f>
        <v/>
      </c>
      <c r="AJ245" s="253" t="str">
        <f>IF(AJ244="","",VLOOKUP(AJ244,'シフト記号表（勤務時間帯）'!$C$6:$K$35,9,FALSE))</f>
        <v/>
      </c>
      <c r="AK245" s="253" t="str">
        <f>IF(AK244="","",VLOOKUP(AK244,'シフト記号表（勤務時間帯）'!$C$6:$K$35,9,FALSE))</f>
        <v/>
      </c>
      <c r="AL245" s="253" t="str">
        <f>IF(AL244="","",VLOOKUP(AL244,'シフト記号表（勤務時間帯）'!$C$6:$K$35,9,FALSE))</f>
        <v/>
      </c>
      <c r="AM245" s="254" t="str">
        <f>IF(AM244="","",VLOOKUP(AM244,'シフト記号表（勤務時間帯）'!$C$6:$K$35,9,FALSE))</f>
        <v/>
      </c>
      <c r="AN245" s="252" t="str">
        <f>IF(AN244="","",VLOOKUP(AN244,'シフト記号表（勤務時間帯）'!$C$6:$K$35,9,FALSE))</f>
        <v/>
      </c>
      <c r="AO245" s="253" t="str">
        <f>IF(AO244="","",VLOOKUP(AO244,'シフト記号表（勤務時間帯）'!$C$6:$K$35,9,FALSE))</f>
        <v/>
      </c>
      <c r="AP245" s="253" t="str">
        <f>IF(AP244="","",VLOOKUP(AP244,'シフト記号表（勤務時間帯）'!$C$6:$K$35,9,FALSE))</f>
        <v/>
      </c>
      <c r="AQ245" s="253" t="str">
        <f>IF(AQ244="","",VLOOKUP(AQ244,'シフト記号表（勤務時間帯）'!$C$6:$K$35,9,FALSE))</f>
        <v/>
      </c>
      <c r="AR245" s="253" t="str">
        <f>IF(AR244="","",VLOOKUP(AR244,'シフト記号表（勤務時間帯）'!$C$6:$K$35,9,FALSE))</f>
        <v/>
      </c>
      <c r="AS245" s="253" t="str">
        <f>IF(AS244="","",VLOOKUP(AS244,'シフト記号表（勤務時間帯）'!$C$6:$K$35,9,FALSE))</f>
        <v/>
      </c>
      <c r="AT245" s="254" t="str">
        <f>IF(AT244="","",VLOOKUP(AT244,'シフト記号表（勤務時間帯）'!$C$6:$K$35,9,FALSE))</f>
        <v/>
      </c>
      <c r="AU245" s="252" t="str">
        <f>IF(AU244="","",VLOOKUP(AU244,'シフト記号表（勤務時間帯）'!$C$6:$K$35,9,FALSE))</f>
        <v/>
      </c>
      <c r="AV245" s="253" t="str">
        <f>IF(AV244="","",VLOOKUP(AV244,'シフト記号表（勤務時間帯）'!$C$6:$K$35,9,FALSE))</f>
        <v/>
      </c>
      <c r="AW245" s="253" t="str">
        <f>IF(AW244="","",VLOOKUP(AW244,'シフト記号表（勤務時間帯）'!$C$6:$K$35,9,FALSE))</f>
        <v/>
      </c>
      <c r="AX245" s="716" t="str">
        <f>IF($BB$3="４週",SUM(S245:AT245),IF($BB$3="暦月",SUM(S245:AW245),""))</f>
        <v/>
      </c>
      <c r="AY245" s="717"/>
      <c r="AZ245" s="718" t="str">
        <f>IF($BB$3="４週",AX245/4,IF($BB$3="暦月",'勤務表（参考様式１_100名まで）'!AX245/('勤務表（参考様式１_100名まで）'!$BB$8/7),""))</f>
        <v/>
      </c>
      <c r="BA245" s="719"/>
      <c r="BB245" s="707"/>
      <c r="BC245" s="708"/>
      <c r="BD245" s="708"/>
      <c r="BE245" s="708"/>
      <c r="BF245" s="709"/>
    </row>
    <row r="246" spans="2:58" ht="20.25" customHeight="1" x14ac:dyDescent="0.15">
      <c r="B246" s="727"/>
      <c r="C246" s="734"/>
      <c r="D246" s="735"/>
      <c r="E246" s="736"/>
      <c r="F246" s="260">
        <f>C244</f>
        <v>0</v>
      </c>
      <c r="G246" s="739"/>
      <c r="H246" s="743"/>
      <c r="I246" s="741"/>
      <c r="J246" s="741"/>
      <c r="K246" s="742"/>
      <c r="L246" s="746"/>
      <c r="M246" s="711"/>
      <c r="N246" s="711"/>
      <c r="O246" s="712"/>
      <c r="P246" s="720" t="s">
        <v>250</v>
      </c>
      <c r="Q246" s="721"/>
      <c r="R246" s="722"/>
      <c r="S246" s="256" t="str">
        <f>IF(S244="","",VLOOKUP(S244,'シフト記号表（勤務時間帯）'!$C$6:$U$35,19,FALSE))</f>
        <v/>
      </c>
      <c r="T246" s="257" t="str">
        <f>IF(T244="","",VLOOKUP(T244,'シフト記号表（勤務時間帯）'!$C$6:$U$35,19,FALSE))</f>
        <v/>
      </c>
      <c r="U246" s="257" t="str">
        <f>IF(U244="","",VLOOKUP(U244,'シフト記号表（勤務時間帯）'!$C$6:$U$35,19,FALSE))</f>
        <v/>
      </c>
      <c r="V246" s="257" t="str">
        <f>IF(V244="","",VLOOKUP(V244,'シフト記号表（勤務時間帯）'!$C$6:$U$35,19,FALSE))</f>
        <v/>
      </c>
      <c r="W246" s="257" t="str">
        <f>IF(W244="","",VLOOKUP(W244,'シフト記号表（勤務時間帯）'!$C$6:$U$35,19,FALSE))</f>
        <v/>
      </c>
      <c r="X246" s="257" t="str">
        <f>IF(X244="","",VLOOKUP(X244,'シフト記号表（勤務時間帯）'!$C$6:$U$35,19,FALSE))</f>
        <v/>
      </c>
      <c r="Y246" s="258" t="str">
        <f>IF(Y244="","",VLOOKUP(Y244,'シフト記号表（勤務時間帯）'!$C$6:$U$35,19,FALSE))</f>
        <v/>
      </c>
      <c r="Z246" s="256" t="str">
        <f>IF(Z244="","",VLOOKUP(Z244,'シフト記号表（勤務時間帯）'!$C$6:$U$35,19,FALSE))</f>
        <v/>
      </c>
      <c r="AA246" s="257" t="str">
        <f>IF(AA244="","",VLOOKUP(AA244,'シフト記号表（勤務時間帯）'!$C$6:$U$35,19,FALSE))</f>
        <v/>
      </c>
      <c r="AB246" s="257" t="str">
        <f>IF(AB244="","",VLOOKUP(AB244,'シフト記号表（勤務時間帯）'!$C$6:$U$35,19,FALSE))</f>
        <v/>
      </c>
      <c r="AC246" s="257" t="str">
        <f>IF(AC244="","",VLOOKUP(AC244,'シフト記号表（勤務時間帯）'!$C$6:$U$35,19,FALSE))</f>
        <v/>
      </c>
      <c r="AD246" s="257" t="str">
        <f>IF(AD244="","",VLOOKUP(AD244,'シフト記号表（勤務時間帯）'!$C$6:$U$35,19,FALSE))</f>
        <v/>
      </c>
      <c r="AE246" s="257" t="str">
        <f>IF(AE244="","",VLOOKUP(AE244,'シフト記号表（勤務時間帯）'!$C$6:$U$35,19,FALSE))</f>
        <v/>
      </c>
      <c r="AF246" s="258" t="str">
        <f>IF(AF244="","",VLOOKUP(AF244,'シフト記号表（勤務時間帯）'!$C$6:$U$35,19,FALSE))</f>
        <v/>
      </c>
      <c r="AG246" s="256" t="str">
        <f>IF(AG244="","",VLOOKUP(AG244,'シフト記号表（勤務時間帯）'!$C$6:$U$35,19,FALSE))</f>
        <v/>
      </c>
      <c r="AH246" s="257" t="str">
        <f>IF(AH244="","",VLOOKUP(AH244,'シフト記号表（勤務時間帯）'!$C$6:$U$35,19,FALSE))</f>
        <v/>
      </c>
      <c r="AI246" s="257" t="str">
        <f>IF(AI244="","",VLOOKUP(AI244,'シフト記号表（勤務時間帯）'!$C$6:$U$35,19,FALSE))</f>
        <v/>
      </c>
      <c r="AJ246" s="257" t="str">
        <f>IF(AJ244="","",VLOOKUP(AJ244,'シフト記号表（勤務時間帯）'!$C$6:$U$35,19,FALSE))</f>
        <v/>
      </c>
      <c r="AK246" s="257" t="str">
        <f>IF(AK244="","",VLOOKUP(AK244,'シフト記号表（勤務時間帯）'!$C$6:$U$35,19,FALSE))</f>
        <v/>
      </c>
      <c r="AL246" s="257" t="str">
        <f>IF(AL244="","",VLOOKUP(AL244,'シフト記号表（勤務時間帯）'!$C$6:$U$35,19,FALSE))</f>
        <v/>
      </c>
      <c r="AM246" s="258" t="str">
        <f>IF(AM244="","",VLOOKUP(AM244,'シフト記号表（勤務時間帯）'!$C$6:$U$35,19,FALSE))</f>
        <v/>
      </c>
      <c r="AN246" s="256" t="str">
        <f>IF(AN244="","",VLOOKUP(AN244,'シフト記号表（勤務時間帯）'!$C$6:$U$35,19,FALSE))</f>
        <v/>
      </c>
      <c r="AO246" s="257" t="str">
        <f>IF(AO244="","",VLOOKUP(AO244,'シフト記号表（勤務時間帯）'!$C$6:$U$35,19,FALSE))</f>
        <v/>
      </c>
      <c r="AP246" s="257" t="str">
        <f>IF(AP244="","",VLOOKUP(AP244,'シフト記号表（勤務時間帯）'!$C$6:$U$35,19,FALSE))</f>
        <v/>
      </c>
      <c r="AQ246" s="257" t="str">
        <f>IF(AQ244="","",VLOOKUP(AQ244,'シフト記号表（勤務時間帯）'!$C$6:$U$35,19,FALSE))</f>
        <v/>
      </c>
      <c r="AR246" s="257" t="str">
        <f>IF(AR244="","",VLOOKUP(AR244,'シフト記号表（勤務時間帯）'!$C$6:$U$35,19,FALSE))</f>
        <v/>
      </c>
      <c r="AS246" s="257" t="str">
        <f>IF(AS244="","",VLOOKUP(AS244,'シフト記号表（勤務時間帯）'!$C$6:$U$35,19,FALSE))</f>
        <v/>
      </c>
      <c r="AT246" s="258" t="str">
        <f>IF(AT244="","",VLOOKUP(AT244,'シフト記号表（勤務時間帯）'!$C$6:$U$35,19,FALSE))</f>
        <v/>
      </c>
      <c r="AU246" s="256" t="str">
        <f>IF(AU244="","",VLOOKUP(AU244,'シフト記号表（勤務時間帯）'!$C$6:$U$35,19,FALSE))</f>
        <v/>
      </c>
      <c r="AV246" s="257" t="str">
        <f>IF(AV244="","",VLOOKUP(AV244,'シフト記号表（勤務時間帯）'!$C$6:$U$35,19,FALSE))</f>
        <v/>
      </c>
      <c r="AW246" s="257" t="str">
        <f>IF(AW244="","",VLOOKUP(AW244,'シフト記号表（勤務時間帯）'!$C$6:$U$35,19,FALSE))</f>
        <v/>
      </c>
      <c r="AX246" s="723" t="str">
        <f>IF($BB$3="４週",SUM(S246:AT246),IF($BB$3="暦月",SUM(S246:AW246),""))</f>
        <v/>
      </c>
      <c r="AY246" s="724"/>
      <c r="AZ246" s="725" t="str">
        <f>IF($BB$3="４週",AX246/4,IF($BB$3="暦月",'勤務表（参考様式１_100名まで）'!AX246/('勤務表（参考様式１_100名まで）'!$BB$8/7),""))</f>
        <v/>
      </c>
      <c r="BA246" s="726"/>
      <c r="BB246" s="710"/>
      <c r="BC246" s="711"/>
      <c r="BD246" s="711"/>
      <c r="BE246" s="711"/>
      <c r="BF246" s="712"/>
    </row>
    <row r="247" spans="2:58" ht="20.25" customHeight="1" x14ac:dyDescent="0.15">
      <c r="B247" s="727">
        <f>B244+1</f>
        <v>76</v>
      </c>
      <c r="C247" s="728"/>
      <c r="D247" s="729"/>
      <c r="E247" s="730"/>
      <c r="F247" s="259"/>
      <c r="G247" s="737"/>
      <c r="H247" s="740"/>
      <c r="I247" s="741"/>
      <c r="J247" s="741"/>
      <c r="K247" s="742"/>
      <c r="L247" s="744"/>
      <c r="M247" s="705"/>
      <c r="N247" s="705"/>
      <c r="O247" s="706"/>
      <c r="P247" s="747" t="s">
        <v>248</v>
      </c>
      <c r="Q247" s="748"/>
      <c r="R247" s="749"/>
      <c r="S247" s="248"/>
      <c r="T247" s="249"/>
      <c r="U247" s="249"/>
      <c r="V247" s="249"/>
      <c r="W247" s="249"/>
      <c r="X247" s="249"/>
      <c r="Y247" s="250"/>
      <c r="Z247" s="248"/>
      <c r="AA247" s="249"/>
      <c r="AB247" s="249"/>
      <c r="AC247" s="249"/>
      <c r="AD247" s="249"/>
      <c r="AE247" s="249"/>
      <c r="AF247" s="250"/>
      <c r="AG247" s="248"/>
      <c r="AH247" s="249"/>
      <c r="AI247" s="249"/>
      <c r="AJ247" s="249"/>
      <c r="AK247" s="249"/>
      <c r="AL247" s="249"/>
      <c r="AM247" s="250"/>
      <c r="AN247" s="248"/>
      <c r="AO247" s="249"/>
      <c r="AP247" s="249"/>
      <c r="AQ247" s="249"/>
      <c r="AR247" s="249"/>
      <c r="AS247" s="249"/>
      <c r="AT247" s="250"/>
      <c r="AU247" s="248"/>
      <c r="AV247" s="249"/>
      <c r="AW247" s="249"/>
      <c r="AX247" s="700"/>
      <c r="AY247" s="701"/>
      <c r="AZ247" s="702"/>
      <c r="BA247" s="703"/>
      <c r="BB247" s="704"/>
      <c r="BC247" s="705"/>
      <c r="BD247" s="705"/>
      <c r="BE247" s="705"/>
      <c r="BF247" s="706"/>
    </row>
    <row r="248" spans="2:58" ht="20.25" customHeight="1" x14ac:dyDescent="0.15">
      <c r="B248" s="727"/>
      <c r="C248" s="731"/>
      <c r="D248" s="732"/>
      <c r="E248" s="733"/>
      <c r="F248" s="251"/>
      <c r="G248" s="738"/>
      <c r="H248" s="743"/>
      <c r="I248" s="741"/>
      <c r="J248" s="741"/>
      <c r="K248" s="742"/>
      <c r="L248" s="745"/>
      <c r="M248" s="708"/>
      <c r="N248" s="708"/>
      <c r="O248" s="709"/>
      <c r="P248" s="713" t="s">
        <v>249</v>
      </c>
      <c r="Q248" s="714"/>
      <c r="R248" s="715"/>
      <c r="S248" s="252" t="str">
        <f>IF(S247="","",VLOOKUP(S247,'シフト記号表（勤務時間帯）'!$C$6:$K$35,9,FALSE))</f>
        <v/>
      </c>
      <c r="T248" s="253" t="str">
        <f>IF(T247="","",VLOOKUP(T247,'シフト記号表（勤務時間帯）'!$C$6:$K$35,9,FALSE))</f>
        <v/>
      </c>
      <c r="U248" s="253" t="str">
        <f>IF(U247="","",VLOOKUP(U247,'シフト記号表（勤務時間帯）'!$C$6:$K$35,9,FALSE))</f>
        <v/>
      </c>
      <c r="V248" s="253" t="str">
        <f>IF(V247="","",VLOOKUP(V247,'シフト記号表（勤務時間帯）'!$C$6:$K$35,9,FALSE))</f>
        <v/>
      </c>
      <c r="W248" s="253" t="str">
        <f>IF(W247="","",VLOOKUP(W247,'シフト記号表（勤務時間帯）'!$C$6:$K$35,9,FALSE))</f>
        <v/>
      </c>
      <c r="X248" s="253" t="str">
        <f>IF(X247="","",VLOOKUP(X247,'シフト記号表（勤務時間帯）'!$C$6:$K$35,9,FALSE))</f>
        <v/>
      </c>
      <c r="Y248" s="254" t="str">
        <f>IF(Y247="","",VLOOKUP(Y247,'シフト記号表（勤務時間帯）'!$C$6:$K$35,9,FALSE))</f>
        <v/>
      </c>
      <c r="Z248" s="252" t="str">
        <f>IF(Z247="","",VLOOKUP(Z247,'シフト記号表（勤務時間帯）'!$C$6:$K$35,9,FALSE))</f>
        <v/>
      </c>
      <c r="AA248" s="253" t="str">
        <f>IF(AA247="","",VLOOKUP(AA247,'シフト記号表（勤務時間帯）'!$C$6:$K$35,9,FALSE))</f>
        <v/>
      </c>
      <c r="AB248" s="253" t="str">
        <f>IF(AB247="","",VLOOKUP(AB247,'シフト記号表（勤務時間帯）'!$C$6:$K$35,9,FALSE))</f>
        <v/>
      </c>
      <c r="AC248" s="253" t="str">
        <f>IF(AC247="","",VLOOKUP(AC247,'シフト記号表（勤務時間帯）'!$C$6:$K$35,9,FALSE))</f>
        <v/>
      </c>
      <c r="AD248" s="253" t="str">
        <f>IF(AD247="","",VLOOKUP(AD247,'シフト記号表（勤務時間帯）'!$C$6:$K$35,9,FALSE))</f>
        <v/>
      </c>
      <c r="AE248" s="253" t="str">
        <f>IF(AE247="","",VLOOKUP(AE247,'シフト記号表（勤務時間帯）'!$C$6:$K$35,9,FALSE))</f>
        <v/>
      </c>
      <c r="AF248" s="254" t="str">
        <f>IF(AF247="","",VLOOKUP(AF247,'シフト記号表（勤務時間帯）'!$C$6:$K$35,9,FALSE))</f>
        <v/>
      </c>
      <c r="AG248" s="252" t="str">
        <f>IF(AG247="","",VLOOKUP(AG247,'シフト記号表（勤務時間帯）'!$C$6:$K$35,9,FALSE))</f>
        <v/>
      </c>
      <c r="AH248" s="253" t="str">
        <f>IF(AH247="","",VLOOKUP(AH247,'シフト記号表（勤務時間帯）'!$C$6:$K$35,9,FALSE))</f>
        <v/>
      </c>
      <c r="AI248" s="253" t="str">
        <f>IF(AI247="","",VLOOKUP(AI247,'シフト記号表（勤務時間帯）'!$C$6:$K$35,9,FALSE))</f>
        <v/>
      </c>
      <c r="AJ248" s="253" t="str">
        <f>IF(AJ247="","",VLOOKUP(AJ247,'シフト記号表（勤務時間帯）'!$C$6:$K$35,9,FALSE))</f>
        <v/>
      </c>
      <c r="AK248" s="253" t="str">
        <f>IF(AK247="","",VLOOKUP(AK247,'シフト記号表（勤務時間帯）'!$C$6:$K$35,9,FALSE))</f>
        <v/>
      </c>
      <c r="AL248" s="253" t="str">
        <f>IF(AL247="","",VLOOKUP(AL247,'シフト記号表（勤務時間帯）'!$C$6:$K$35,9,FALSE))</f>
        <v/>
      </c>
      <c r="AM248" s="254" t="str">
        <f>IF(AM247="","",VLOOKUP(AM247,'シフト記号表（勤務時間帯）'!$C$6:$K$35,9,FALSE))</f>
        <v/>
      </c>
      <c r="AN248" s="252" t="str">
        <f>IF(AN247="","",VLOOKUP(AN247,'シフト記号表（勤務時間帯）'!$C$6:$K$35,9,FALSE))</f>
        <v/>
      </c>
      <c r="AO248" s="253" t="str">
        <f>IF(AO247="","",VLOOKUP(AO247,'シフト記号表（勤務時間帯）'!$C$6:$K$35,9,FALSE))</f>
        <v/>
      </c>
      <c r="AP248" s="253" t="str">
        <f>IF(AP247="","",VLOOKUP(AP247,'シフト記号表（勤務時間帯）'!$C$6:$K$35,9,FALSE))</f>
        <v/>
      </c>
      <c r="AQ248" s="253" t="str">
        <f>IF(AQ247="","",VLOOKUP(AQ247,'シフト記号表（勤務時間帯）'!$C$6:$K$35,9,FALSE))</f>
        <v/>
      </c>
      <c r="AR248" s="253" t="str">
        <f>IF(AR247="","",VLOOKUP(AR247,'シフト記号表（勤務時間帯）'!$C$6:$K$35,9,FALSE))</f>
        <v/>
      </c>
      <c r="AS248" s="253" t="str">
        <f>IF(AS247="","",VLOOKUP(AS247,'シフト記号表（勤務時間帯）'!$C$6:$K$35,9,FALSE))</f>
        <v/>
      </c>
      <c r="AT248" s="254" t="str">
        <f>IF(AT247="","",VLOOKUP(AT247,'シフト記号表（勤務時間帯）'!$C$6:$K$35,9,FALSE))</f>
        <v/>
      </c>
      <c r="AU248" s="252" t="str">
        <f>IF(AU247="","",VLOOKUP(AU247,'シフト記号表（勤務時間帯）'!$C$6:$K$35,9,FALSE))</f>
        <v/>
      </c>
      <c r="AV248" s="253" t="str">
        <f>IF(AV247="","",VLOOKUP(AV247,'シフト記号表（勤務時間帯）'!$C$6:$K$35,9,FALSE))</f>
        <v/>
      </c>
      <c r="AW248" s="253" t="str">
        <f>IF(AW247="","",VLOOKUP(AW247,'シフト記号表（勤務時間帯）'!$C$6:$K$35,9,FALSE))</f>
        <v/>
      </c>
      <c r="AX248" s="716" t="str">
        <f>IF($BB$3="４週",SUM(S248:AT248),IF($BB$3="暦月",SUM(S248:AW248),""))</f>
        <v/>
      </c>
      <c r="AY248" s="717"/>
      <c r="AZ248" s="718" t="str">
        <f>IF($BB$3="４週",AX248/4,IF($BB$3="暦月",'勤務表（参考様式１_100名まで）'!AX248/('勤務表（参考様式１_100名まで）'!$BB$8/7),""))</f>
        <v/>
      </c>
      <c r="BA248" s="719"/>
      <c r="BB248" s="707"/>
      <c r="BC248" s="708"/>
      <c r="BD248" s="708"/>
      <c r="BE248" s="708"/>
      <c r="BF248" s="709"/>
    </row>
    <row r="249" spans="2:58" ht="20.25" customHeight="1" x14ac:dyDescent="0.15">
      <c r="B249" s="727"/>
      <c r="C249" s="734"/>
      <c r="D249" s="735"/>
      <c r="E249" s="736"/>
      <c r="F249" s="260">
        <f>C247</f>
        <v>0</v>
      </c>
      <c r="G249" s="739"/>
      <c r="H249" s="743"/>
      <c r="I249" s="741"/>
      <c r="J249" s="741"/>
      <c r="K249" s="742"/>
      <c r="L249" s="746"/>
      <c r="M249" s="711"/>
      <c r="N249" s="711"/>
      <c r="O249" s="712"/>
      <c r="P249" s="720" t="s">
        <v>250</v>
      </c>
      <c r="Q249" s="721"/>
      <c r="R249" s="722"/>
      <c r="S249" s="256" t="str">
        <f>IF(S247="","",VLOOKUP(S247,'シフト記号表（勤務時間帯）'!$C$6:$U$35,19,FALSE))</f>
        <v/>
      </c>
      <c r="T249" s="257" t="str">
        <f>IF(T247="","",VLOOKUP(T247,'シフト記号表（勤務時間帯）'!$C$6:$U$35,19,FALSE))</f>
        <v/>
      </c>
      <c r="U249" s="257" t="str">
        <f>IF(U247="","",VLOOKUP(U247,'シフト記号表（勤務時間帯）'!$C$6:$U$35,19,FALSE))</f>
        <v/>
      </c>
      <c r="V249" s="257" t="str">
        <f>IF(V247="","",VLOOKUP(V247,'シフト記号表（勤務時間帯）'!$C$6:$U$35,19,FALSE))</f>
        <v/>
      </c>
      <c r="W249" s="257" t="str">
        <f>IF(W247="","",VLOOKUP(W247,'シフト記号表（勤務時間帯）'!$C$6:$U$35,19,FALSE))</f>
        <v/>
      </c>
      <c r="X249" s="257" t="str">
        <f>IF(X247="","",VLOOKUP(X247,'シフト記号表（勤務時間帯）'!$C$6:$U$35,19,FALSE))</f>
        <v/>
      </c>
      <c r="Y249" s="258" t="str">
        <f>IF(Y247="","",VLOOKUP(Y247,'シフト記号表（勤務時間帯）'!$C$6:$U$35,19,FALSE))</f>
        <v/>
      </c>
      <c r="Z249" s="256" t="str">
        <f>IF(Z247="","",VLOOKUP(Z247,'シフト記号表（勤務時間帯）'!$C$6:$U$35,19,FALSE))</f>
        <v/>
      </c>
      <c r="AA249" s="257" t="str">
        <f>IF(AA247="","",VLOOKUP(AA247,'シフト記号表（勤務時間帯）'!$C$6:$U$35,19,FALSE))</f>
        <v/>
      </c>
      <c r="AB249" s="257" t="str">
        <f>IF(AB247="","",VLOOKUP(AB247,'シフト記号表（勤務時間帯）'!$C$6:$U$35,19,FALSE))</f>
        <v/>
      </c>
      <c r="AC249" s="257" t="str">
        <f>IF(AC247="","",VLOOKUP(AC247,'シフト記号表（勤務時間帯）'!$C$6:$U$35,19,FALSE))</f>
        <v/>
      </c>
      <c r="AD249" s="257" t="str">
        <f>IF(AD247="","",VLOOKUP(AD247,'シフト記号表（勤務時間帯）'!$C$6:$U$35,19,FALSE))</f>
        <v/>
      </c>
      <c r="AE249" s="257" t="str">
        <f>IF(AE247="","",VLOOKUP(AE247,'シフト記号表（勤務時間帯）'!$C$6:$U$35,19,FALSE))</f>
        <v/>
      </c>
      <c r="AF249" s="258" t="str">
        <f>IF(AF247="","",VLOOKUP(AF247,'シフト記号表（勤務時間帯）'!$C$6:$U$35,19,FALSE))</f>
        <v/>
      </c>
      <c r="AG249" s="256" t="str">
        <f>IF(AG247="","",VLOOKUP(AG247,'シフト記号表（勤務時間帯）'!$C$6:$U$35,19,FALSE))</f>
        <v/>
      </c>
      <c r="AH249" s="257" t="str">
        <f>IF(AH247="","",VLOOKUP(AH247,'シフト記号表（勤務時間帯）'!$C$6:$U$35,19,FALSE))</f>
        <v/>
      </c>
      <c r="AI249" s="257" t="str">
        <f>IF(AI247="","",VLOOKUP(AI247,'シフト記号表（勤務時間帯）'!$C$6:$U$35,19,FALSE))</f>
        <v/>
      </c>
      <c r="AJ249" s="257" t="str">
        <f>IF(AJ247="","",VLOOKUP(AJ247,'シフト記号表（勤務時間帯）'!$C$6:$U$35,19,FALSE))</f>
        <v/>
      </c>
      <c r="AK249" s="257" t="str">
        <f>IF(AK247="","",VLOOKUP(AK247,'シフト記号表（勤務時間帯）'!$C$6:$U$35,19,FALSE))</f>
        <v/>
      </c>
      <c r="AL249" s="257" t="str">
        <f>IF(AL247="","",VLOOKUP(AL247,'シフト記号表（勤務時間帯）'!$C$6:$U$35,19,FALSE))</f>
        <v/>
      </c>
      <c r="AM249" s="258" t="str">
        <f>IF(AM247="","",VLOOKUP(AM247,'シフト記号表（勤務時間帯）'!$C$6:$U$35,19,FALSE))</f>
        <v/>
      </c>
      <c r="AN249" s="256" t="str">
        <f>IF(AN247="","",VLOOKUP(AN247,'シフト記号表（勤務時間帯）'!$C$6:$U$35,19,FALSE))</f>
        <v/>
      </c>
      <c r="AO249" s="257" t="str">
        <f>IF(AO247="","",VLOOKUP(AO247,'シフト記号表（勤務時間帯）'!$C$6:$U$35,19,FALSE))</f>
        <v/>
      </c>
      <c r="AP249" s="257" t="str">
        <f>IF(AP247="","",VLOOKUP(AP247,'シフト記号表（勤務時間帯）'!$C$6:$U$35,19,FALSE))</f>
        <v/>
      </c>
      <c r="AQ249" s="257" t="str">
        <f>IF(AQ247="","",VLOOKUP(AQ247,'シフト記号表（勤務時間帯）'!$C$6:$U$35,19,FALSE))</f>
        <v/>
      </c>
      <c r="AR249" s="257" t="str">
        <f>IF(AR247="","",VLOOKUP(AR247,'シフト記号表（勤務時間帯）'!$C$6:$U$35,19,FALSE))</f>
        <v/>
      </c>
      <c r="AS249" s="257" t="str">
        <f>IF(AS247="","",VLOOKUP(AS247,'シフト記号表（勤務時間帯）'!$C$6:$U$35,19,FALSE))</f>
        <v/>
      </c>
      <c r="AT249" s="258" t="str">
        <f>IF(AT247="","",VLOOKUP(AT247,'シフト記号表（勤務時間帯）'!$C$6:$U$35,19,FALSE))</f>
        <v/>
      </c>
      <c r="AU249" s="256" t="str">
        <f>IF(AU247="","",VLOOKUP(AU247,'シフト記号表（勤務時間帯）'!$C$6:$U$35,19,FALSE))</f>
        <v/>
      </c>
      <c r="AV249" s="257" t="str">
        <f>IF(AV247="","",VLOOKUP(AV247,'シフト記号表（勤務時間帯）'!$C$6:$U$35,19,FALSE))</f>
        <v/>
      </c>
      <c r="AW249" s="257" t="str">
        <f>IF(AW247="","",VLOOKUP(AW247,'シフト記号表（勤務時間帯）'!$C$6:$U$35,19,FALSE))</f>
        <v/>
      </c>
      <c r="AX249" s="723" t="str">
        <f>IF($BB$3="４週",SUM(S249:AT249),IF($BB$3="暦月",SUM(S249:AW249),""))</f>
        <v/>
      </c>
      <c r="AY249" s="724"/>
      <c r="AZ249" s="725" t="str">
        <f>IF($BB$3="４週",AX249/4,IF($BB$3="暦月",'勤務表（参考様式１_100名まで）'!AX249/('勤務表（参考様式１_100名まで）'!$BB$8/7),""))</f>
        <v/>
      </c>
      <c r="BA249" s="726"/>
      <c r="BB249" s="710"/>
      <c r="BC249" s="711"/>
      <c r="BD249" s="711"/>
      <c r="BE249" s="711"/>
      <c r="BF249" s="712"/>
    </row>
    <row r="250" spans="2:58" ht="20.25" customHeight="1" x14ac:dyDescent="0.15">
      <c r="B250" s="727">
        <f>B247+1</f>
        <v>77</v>
      </c>
      <c r="C250" s="728"/>
      <c r="D250" s="729"/>
      <c r="E250" s="730"/>
      <c r="F250" s="259"/>
      <c r="G250" s="737"/>
      <c r="H250" s="740"/>
      <c r="I250" s="741"/>
      <c r="J250" s="741"/>
      <c r="K250" s="742"/>
      <c r="L250" s="744"/>
      <c r="M250" s="705"/>
      <c r="N250" s="705"/>
      <c r="O250" s="706"/>
      <c r="P250" s="747" t="s">
        <v>248</v>
      </c>
      <c r="Q250" s="748"/>
      <c r="R250" s="749"/>
      <c r="S250" s="248"/>
      <c r="T250" s="249"/>
      <c r="U250" s="249"/>
      <c r="V250" s="249"/>
      <c r="W250" s="249"/>
      <c r="X250" s="249"/>
      <c r="Y250" s="250"/>
      <c r="Z250" s="248"/>
      <c r="AA250" s="249"/>
      <c r="AB250" s="249"/>
      <c r="AC250" s="249"/>
      <c r="AD250" s="249"/>
      <c r="AE250" s="249"/>
      <c r="AF250" s="250"/>
      <c r="AG250" s="248"/>
      <c r="AH250" s="249"/>
      <c r="AI250" s="249"/>
      <c r="AJ250" s="249"/>
      <c r="AK250" s="249"/>
      <c r="AL250" s="249"/>
      <c r="AM250" s="250"/>
      <c r="AN250" s="248"/>
      <c r="AO250" s="249"/>
      <c r="AP250" s="249"/>
      <c r="AQ250" s="249"/>
      <c r="AR250" s="249"/>
      <c r="AS250" s="249"/>
      <c r="AT250" s="250"/>
      <c r="AU250" s="248"/>
      <c r="AV250" s="249"/>
      <c r="AW250" s="249"/>
      <c r="AX250" s="700"/>
      <c r="AY250" s="701"/>
      <c r="AZ250" s="702"/>
      <c r="BA250" s="703"/>
      <c r="BB250" s="704"/>
      <c r="BC250" s="705"/>
      <c r="BD250" s="705"/>
      <c r="BE250" s="705"/>
      <c r="BF250" s="706"/>
    </row>
    <row r="251" spans="2:58" ht="20.25" customHeight="1" x14ac:dyDescent="0.15">
      <c r="B251" s="727"/>
      <c r="C251" s="731"/>
      <c r="D251" s="732"/>
      <c r="E251" s="733"/>
      <c r="F251" s="251"/>
      <c r="G251" s="738"/>
      <c r="H251" s="743"/>
      <c r="I251" s="741"/>
      <c r="J251" s="741"/>
      <c r="K251" s="742"/>
      <c r="L251" s="745"/>
      <c r="M251" s="708"/>
      <c r="N251" s="708"/>
      <c r="O251" s="709"/>
      <c r="P251" s="713" t="s">
        <v>249</v>
      </c>
      <c r="Q251" s="714"/>
      <c r="R251" s="715"/>
      <c r="S251" s="252" t="str">
        <f>IF(S250="","",VLOOKUP(S250,'シフト記号表（勤務時間帯）'!$C$6:$K$35,9,FALSE))</f>
        <v/>
      </c>
      <c r="T251" s="253" t="str">
        <f>IF(T250="","",VLOOKUP(T250,'シフト記号表（勤務時間帯）'!$C$6:$K$35,9,FALSE))</f>
        <v/>
      </c>
      <c r="U251" s="253" t="str">
        <f>IF(U250="","",VLOOKUP(U250,'シフト記号表（勤務時間帯）'!$C$6:$K$35,9,FALSE))</f>
        <v/>
      </c>
      <c r="V251" s="253" t="str">
        <f>IF(V250="","",VLOOKUP(V250,'シフト記号表（勤務時間帯）'!$C$6:$K$35,9,FALSE))</f>
        <v/>
      </c>
      <c r="W251" s="253" t="str">
        <f>IF(W250="","",VLOOKUP(W250,'シフト記号表（勤務時間帯）'!$C$6:$K$35,9,FALSE))</f>
        <v/>
      </c>
      <c r="X251" s="253" t="str">
        <f>IF(X250="","",VLOOKUP(X250,'シフト記号表（勤務時間帯）'!$C$6:$K$35,9,FALSE))</f>
        <v/>
      </c>
      <c r="Y251" s="254" t="str">
        <f>IF(Y250="","",VLOOKUP(Y250,'シフト記号表（勤務時間帯）'!$C$6:$K$35,9,FALSE))</f>
        <v/>
      </c>
      <c r="Z251" s="252" t="str">
        <f>IF(Z250="","",VLOOKUP(Z250,'シフト記号表（勤務時間帯）'!$C$6:$K$35,9,FALSE))</f>
        <v/>
      </c>
      <c r="AA251" s="253" t="str">
        <f>IF(AA250="","",VLOOKUP(AA250,'シフト記号表（勤務時間帯）'!$C$6:$K$35,9,FALSE))</f>
        <v/>
      </c>
      <c r="AB251" s="253" t="str">
        <f>IF(AB250="","",VLOOKUP(AB250,'シフト記号表（勤務時間帯）'!$C$6:$K$35,9,FALSE))</f>
        <v/>
      </c>
      <c r="AC251" s="253" t="str">
        <f>IF(AC250="","",VLOOKUP(AC250,'シフト記号表（勤務時間帯）'!$C$6:$K$35,9,FALSE))</f>
        <v/>
      </c>
      <c r="AD251" s="253" t="str">
        <f>IF(AD250="","",VLOOKUP(AD250,'シフト記号表（勤務時間帯）'!$C$6:$K$35,9,FALSE))</f>
        <v/>
      </c>
      <c r="AE251" s="253" t="str">
        <f>IF(AE250="","",VLOOKUP(AE250,'シフト記号表（勤務時間帯）'!$C$6:$K$35,9,FALSE))</f>
        <v/>
      </c>
      <c r="AF251" s="254" t="str">
        <f>IF(AF250="","",VLOOKUP(AF250,'シフト記号表（勤務時間帯）'!$C$6:$K$35,9,FALSE))</f>
        <v/>
      </c>
      <c r="AG251" s="252" t="str">
        <f>IF(AG250="","",VLOOKUP(AG250,'シフト記号表（勤務時間帯）'!$C$6:$K$35,9,FALSE))</f>
        <v/>
      </c>
      <c r="AH251" s="253" t="str">
        <f>IF(AH250="","",VLOOKUP(AH250,'シフト記号表（勤務時間帯）'!$C$6:$K$35,9,FALSE))</f>
        <v/>
      </c>
      <c r="AI251" s="253" t="str">
        <f>IF(AI250="","",VLOOKUP(AI250,'シフト記号表（勤務時間帯）'!$C$6:$K$35,9,FALSE))</f>
        <v/>
      </c>
      <c r="AJ251" s="253" t="str">
        <f>IF(AJ250="","",VLOOKUP(AJ250,'シフト記号表（勤務時間帯）'!$C$6:$K$35,9,FALSE))</f>
        <v/>
      </c>
      <c r="AK251" s="253" t="str">
        <f>IF(AK250="","",VLOOKUP(AK250,'シフト記号表（勤務時間帯）'!$C$6:$K$35,9,FALSE))</f>
        <v/>
      </c>
      <c r="AL251" s="253" t="str">
        <f>IF(AL250="","",VLOOKUP(AL250,'シフト記号表（勤務時間帯）'!$C$6:$K$35,9,FALSE))</f>
        <v/>
      </c>
      <c r="AM251" s="254" t="str">
        <f>IF(AM250="","",VLOOKUP(AM250,'シフト記号表（勤務時間帯）'!$C$6:$K$35,9,FALSE))</f>
        <v/>
      </c>
      <c r="AN251" s="252" t="str">
        <f>IF(AN250="","",VLOOKUP(AN250,'シフト記号表（勤務時間帯）'!$C$6:$K$35,9,FALSE))</f>
        <v/>
      </c>
      <c r="AO251" s="253" t="str">
        <f>IF(AO250="","",VLOOKUP(AO250,'シフト記号表（勤務時間帯）'!$C$6:$K$35,9,FALSE))</f>
        <v/>
      </c>
      <c r="AP251" s="253" t="str">
        <f>IF(AP250="","",VLOOKUP(AP250,'シフト記号表（勤務時間帯）'!$C$6:$K$35,9,FALSE))</f>
        <v/>
      </c>
      <c r="AQ251" s="253" t="str">
        <f>IF(AQ250="","",VLOOKUP(AQ250,'シフト記号表（勤務時間帯）'!$C$6:$K$35,9,FALSE))</f>
        <v/>
      </c>
      <c r="AR251" s="253" t="str">
        <f>IF(AR250="","",VLOOKUP(AR250,'シフト記号表（勤務時間帯）'!$C$6:$K$35,9,FALSE))</f>
        <v/>
      </c>
      <c r="AS251" s="253" t="str">
        <f>IF(AS250="","",VLOOKUP(AS250,'シフト記号表（勤務時間帯）'!$C$6:$K$35,9,FALSE))</f>
        <v/>
      </c>
      <c r="AT251" s="254" t="str">
        <f>IF(AT250="","",VLOOKUP(AT250,'シフト記号表（勤務時間帯）'!$C$6:$K$35,9,FALSE))</f>
        <v/>
      </c>
      <c r="AU251" s="252" t="str">
        <f>IF(AU250="","",VLOOKUP(AU250,'シフト記号表（勤務時間帯）'!$C$6:$K$35,9,FALSE))</f>
        <v/>
      </c>
      <c r="AV251" s="253" t="str">
        <f>IF(AV250="","",VLOOKUP(AV250,'シフト記号表（勤務時間帯）'!$C$6:$K$35,9,FALSE))</f>
        <v/>
      </c>
      <c r="AW251" s="253" t="str">
        <f>IF(AW250="","",VLOOKUP(AW250,'シフト記号表（勤務時間帯）'!$C$6:$K$35,9,FALSE))</f>
        <v/>
      </c>
      <c r="AX251" s="716" t="str">
        <f>IF($BB$3="４週",SUM(S251:AT251),IF($BB$3="暦月",SUM(S251:AW251),""))</f>
        <v/>
      </c>
      <c r="AY251" s="717"/>
      <c r="AZ251" s="718" t="str">
        <f>IF($BB$3="４週",AX251/4,IF($BB$3="暦月",'勤務表（参考様式１_100名まで）'!AX251/('勤務表（参考様式１_100名まで）'!$BB$8/7),""))</f>
        <v/>
      </c>
      <c r="BA251" s="719"/>
      <c r="BB251" s="707"/>
      <c r="BC251" s="708"/>
      <c r="BD251" s="708"/>
      <c r="BE251" s="708"/>
      <c r="BF251" s="709"/>
    </row>
    <row r="252" spans="2:58" ht="20.25" customHeight="1" x14ac:dyDescent="0.15">
      <c r="B252" s="727"/>
      <c r="C252" s="734"/>
      <c r="D252" s="735"/>
      <c r="E252" s="736"/>
      <c r="F252" s="260">
        <f>C250</f>
        <v>0</v>
      </c>
      <c r="G252" s="739"/>
      <c r="H252" s="743"/>
      <c r="I252" s="741"/>
      <c r="J252" s="741"/>
      <c r="K252" s="742"/>
      <c r="L252" s="746"/>
      <c r="M252" s="711"/>
      <c r="N252" s="711"/>
      <c r="O252" s="712"/>
      <c r="P252" s="720" t="s">
        <v>250</v>
      </c>
      <c r="Q252" s="721"/>
      <c r="R252" s="722"/>
      <c r="S252" s="256" t="str">
        <f>IF(S250="","",VLOOKUP(S250,'シフト記号表（勤務時間帯）'!$C$6:$U$35,19,FALSE))</f>
        <v/>
      </c>
      <c r="T252" s="257" t="str">
        <f>IF(T250="","",VLOOKUP(T250,'シフト記号表（勤務時間帯）'!$C$6:$U$35,19,FALSE))</f>
        <v/>
      </c>
      <c r="U252" s="257" t="str">
        <f>IF(U250="","",VLOOKUP(U250,'シフト記号表（勤務時間帯）'!$C$6:$U$35,19,FALSE))</f>
        <v/>
      </c>
      <c r="V252" s="257" t="str">
        <f>IF(V250="","",VLOOKUP(V250,'シフト記号表（勤務時間帯）'!$C$6:$U$35,19,FALSE))</f>
        <v/>
      </c>
      <c r="W252" s="257" t="str">
        <f>IF(W250="","",VLOOKUP(W250,'シフト記号表（勤務時間帯）'!$C$6:$U$35,19,FALSE))</f>
        <v/>
      </c>
      <c r="X252" s="257" t="str">
        <f>IF(X250="","",VLOOKUP(X250,'シフト記号表（勤務時間帯）'!$C$6:$U$35,19,FALSE))</f>
        <v/>
      </c>
      <c r="Y252" s="258" t="str">
        <f>IF(Y250="","",VLOOKUP(Y250,'シフト記号表（勤務時間帯）'!$C$6:$U$35,19,FALSE))</f>
        <v/>
      </c>
      <c r="Z252" s="256" t="str">
        <f>IF(Z250="","",VLOOKUP(Z250,'シフト記号表（勤務時間帯）'!$C$6:$U$35,19,FALSE))</f>
        <v/>
      </c>
      <c r="AA252" s="257" t="str">
        <f>IF(AA250="","",VLOOKUP(AA250,'シフト記号表（勤務時間帯）'!$C$6:$U$35,19,FALSE))</f>
        <v/>
      </c>
      <c r="AB252" s="257" t="str">
        <f>IF(AB250="","",VLOOKUP(AB250,'シフト記号表（勤務時間帯）'!$C$6:$U$35,19,FALSE))</f>
        <v/>
      </c>
      <c r="AC252" s="257" t="str">
        <f>IF(AC250="","",VLOOKUP(AC250,'シフト記号表（勤務時間帯）'!$C$6:$U$35,19,FALSE))</f>
        <v/>
      </c>
      <c r="AD252" s="257" t="str">
        <f>IF(AD250="","",VLOOKUP(AD250,'シフト記号表（勤務時間帯）'!$C$6:$U$35,19,FALSE))</f>
        <v/>
      </c>
      <c r="AE252" s="257" t="str">
        <f>IF(AE250="","",VLOOKUP(AE250,'シフト記号表（勤務時間帯）'!$C$6:$U$35,19,FALSE))</f>
        <v/>
      </c>
      <c r="AF252" s="258" t="str">
        <f>IF(AF250="","",VLOOKUP(AF250,'シフト記号表（勤務時間帯）'!$C$6:$U$35,19,FALSE))</f>
        <v/>
      </c>
      <c r="AG252" s="256" t="str">
        <f>IF(AG250="","",VLOOKUP(AG250,'シフト記号表（勤務時間帯）'!$C$6:$U$35,19,FALSE))</f>
        <v/>
      </c>
      <c r="AH252" s="257" t="str">
        <f>IF(AH250="","",VLOOKUP(AH250,'シフト記号表（勤務時間帯）'!$C$6:$U$35,19,FALSE))</f>
        <v/>
      </c>
      <c r="AI252" s="257" t="str">
        <f>IF(AI250="","",VLOOKUP(AI250,'シフト記号表（勤務時間帯）'!$C$6:$U$35,19,FALSE))</f>
        <v/>
      </c>
      <c r="AJ252" s="257" t="str">
        <f>IF(AJ250="","",VLOOKUP(AJ250,'シフト記号表（勤務時間帯）'!$C$6:$U$35,19,FALSE))</f>
        <v/>
      </c>
      <c r="AK252" s="257" t="str">
        <f>IF(AK250="","",VLOOKUP(AK250,'シフト記号表（勤務時間帯）'!$C$6:$U$35,19,FALSE))</f>
        <v/>
      </c>
      <c r="AL252" s="257" t="str">
        <f>IF(AL250="","",VLOOKUP(AL250,'シフト記号表（勤務時間帯）'!$C$6:$U$35,19,FALSE))</f>
        <v/>
      </c>
      <c r="AM252" s="258" t="str">
        <f>IF(AM250="","",VLOOKUP(AM250,'シフト記号表（勤務時間帯）'!$C$6:$U$35,19,FALSE))</f>
        <v/>
      </c>
      <c r="AN252" s="256" t="str">
        <f>IF(AN250="","",VLOOKUP(AN250,'シフト記号表（勤務時間帯）'!$C$6:$U$35,19,FALSE))</f>
        <v/>
      </c>
      <c r="AO252" s="257" t="str">
        <f>IF(AO250="","",VLOOKUP(AO250,'シフト記号表（勤務時間帯）'!$C$6:$U$35,19,FALSE))</f>
        <v/>
      </c>
      <c r="AP252" s="257" t="str">
        <f>IF(AP250="","",VLOOKUP(AP250,'シフト記号表（勤務時間帯）'!$C$6:$U$35,19,FALSE))</f>
        <v/>
      </c>
      <c r="AQ252" s="257" t="str">
        <f>IF(AQ250="","",VLOOKUP(AQ250,'シフト記号表（勤務時間帯）'!$C$6:$U$35,19,FALSE))</f>
        <v/>
      </c>
      <c r="AR252" s="257" t="str">
        <f>IF(AR250="","",VLOOKUP(AR250,'シフト記号表（勤務時間帯）'!$C$6:$U$35,19,FALSE))</f>
        <v/>
      </c>
      <c r="AS252" s="257" t="str">
        <f>IF(AS250="","",VLOOKUP(AS250,'シフト記号表（勤務時間帯）'!$C$6:$U$35,19,FALSE))</f>
        <v/>
      </c>
      <c r="AT252" s="258" t="str">
        <f>IF(AT250="","",VLOOKUP(AT250,'シフト記号表（勤務時間帯）'!$C$6:$U$35,19,FALSE))</f>
        <v/>
      </c>
      <c r="AU252" s="256" t="str">
        <f>IF(AU250="","",VLOOKUP(AU250,'シフト記号表（勤務時間帯）'!$C$6:$U$35,19,FALSE))</f>
        <v/>
      </c>
      <c r="AV252" s="257" t="str">
        <f>IF(AV250="","",VLOOKUP(AV250,'シフト記号表（勤務時間帯）'!$C$6:$U$35,19,FALSE))</f>
        <v/>
      </c>
      <c r="AW252" s="257" t="str">
        <f>IF(AW250="","",VLOOKUP(AW250,'シフト記号表（勤務時間帯）'!$C$6:$U$35,19,FALSE))</f>
        <v/>
      </c>
      <c r="AX252" s="723" t="str">
        <f>IF($BB$3="４週",SUM(S252:AT252),IF($BB$3="暦月",SUM(S252:AW252),""))</f>
        <v/>
      </c>
      <c r="AY252" s="724"/>
      <c r="AZ252" s="725" t="str">
        <f>IF($BB$3="４週",AX252/4,IF($BB$3="暦月",'勤務表（参考様式１_100名まで）'!AX252/('勤務表（参考様式１_100名まで）'!$BB$8/7),""))</f>
        <v/>
      </c>
      <c r="BA252" s="726"/>
      <c r="BB252" s="710"/>
      <c r="BC252" s="711"/>
      <c r="BD252" s="711"/>
      <c r="BE252" s="711"/>
      <c r="BF252" s="712"/>
    </row>
    <row r="253" spans="2:58" ht="20.25" customHeight="1" x14ac:dyDescent="0.15">
      <c r="B253" s="727">
        <f>B250+1</f>
        <v>78</v>
      </c>
      <c r="C253" s="728"/>
      <c r="D253" s="729"/>
      <c r="E253" s="730"/>
      <c r="F253" s="259"/>
      <c r="G253" s="737"/>
      <c r="H253" s="740"/>
      <c r="I253" s="741"/>
      <c r="J253" s="741"/>
      <c r="K253" s="742"/>
      <c r="L253" s="744"/>
      <c r="M253" s="705"/>
      <c r="N253" s="705"/>
      <c r="O253" s="706"/>
      <c r="P253" s="747" t="s">
        <v>248</v>
      </c>
      <c r="Q253" s="748"/>
      <c r="R253" s="749"/>
      <c r="S253" s="248"/>
      <c r="T253" s="249"/>
      <c r="U253" s="249"/>
      <c r="V253" s="249"/>
      <c r="W253" s="249"/>
      <c r="X253" s="249"/>
      <c r="Y253" s="250"/>
      <c r="Z253" s="248"/>
      <c r="AA253" s="249"/>
      <c r="AB253" s="249"/>
      <c r="AC253" s="249"/>
      <c r="AD253" s="249"/>
      <c r="AE253" s="249"/>
      <c r="AF253" s="250"/>
      <c r="AG253" s="248"/>
      <c r="AH253" s="249"/>
      <c r="AI253" s="249"/>
      <c r="AJ253" s="249"/>
      <c r="AK253" s="249"/>
      <c r="AL253" s="249"/>
      <c r="AM253" s="250"/>
      <c r="AN253" s="248"/>
      <c r="AO253" s="249"/>
      <c r="AP253" s="249"/>
      <c r="AQ253" s="249"/>
      <c r="AR253" s="249"/>
      <c r="AS253" s="249"/>
      <c r="AT253" s="250"/>
      <c r="AU253" s="248"/>
      <c r="AV253" s="249"/>
      <c r="AW253" s="249"/>
      <c r="AX253" s="700"/>
      <c r="AY253" s="701"/>
      <c r="AZ253" s="702"/>
      <c r="BA253" s="703"/>
      <c r="BB253" s="704"/>
      <c r="BC253" s="705"/>
      <c r="BD253" s="705"/>
      <c r="BE253" s="705"/>
      <c r="BF253" s="706"/>
    </row>
    <row r="254" spans="2:58" ht="20.25" customHeight="1" x14ac:dyDescent="0.15">
      <c r="B254" s="727"/>
      <c r="C254" s="731"/>
      <c r="D254" s="732"/>
      <c r="E254" s="733"/>
      <c r="F254" s="251"/>
      <c r="G254" s="738"/>
      <c r="H254" s="743"/>
      <c r="I254" s="741"/>
      <c r="J254" s="741"/>
      <c r="K254" s="742"/>
      <c r="L254" s="745"/>
      <c r="M254" s="708"/>
      <c r="N254" s="708"/>
      <c r="O254" s="709"/>
      <c r="P254" s="713" t="s">
        <v>249</v>
      </c>
      <c r="Q254" s="714"/>
      <c r="R254" s="715"/>
      <c r="S254" s="252" t="str">
        <f>IF(S253="","",VLOOKUP(S253,'シフト記号表（勤務時間帯）'!$C$6:$K$35,9,FALSE))</f>
        <v/>
      </c>
      <c r="T254" s="253" t="str">
        <f>IF(T253="","",VLOOKUP(T253,'シフト記号表（勤務時間帯）'!$C$6:$K$35,9,FALSE))</f>
        <v/>
      </c>
      <c r="U254" s="253" t="str">
        <f>IF(U253="","",VLOOKUP(U253,'シフト記号表（勤務時間帯）'!$C$6:$K$35,9,FALSE))</f>
        <v/>
      </c>
      <c r="V254" s="253" t="str">
        <f>IF(V253="","",VLOOKUP(V253,'シフト記号表（勤務時間帯）'!$C$6:$K$35,9,FALSE))</f>
        <v/>
      </c>
      <c r="W254" s="253" t="str">
        <f>IF(W253="","",VLOOKUP(W253,'シフト記号表（勤務時間帯）'!$C$6:$K$35,9,FALSE))</f>
        <v/>
      </c>
      <c r="X254" s="253" t="str">
        <f>IF(X253="","",VLOOKUP(X253,'シフト記号表（勤務時間帯）'!$C$6:$K$35,9,FALSE))</f>
        <v/>
      </c>
      <c r="Y254" s="254" t="str">
        <f>IF(Y253="","",VLOOKUP(Y253,'シフト記号表（勤務時間帯）'!$C$6:$K$35,9,FALSE))</f>
        <v/>
      </c>
      <c r="Z254" s="252" t="str">
        <f>IF(Z253="","",VLOOKUP(Z253,'シフト記号表（勤務時間帯）'!$C$6:$K$35,9,FALSE))</f>
        <v/>
      </c>
      <c r="AA254" s="253" t="str">
        <f>IF(AA253="","",VLOOKUP(AA253,'シフト記号表（勤務時間帯）'!$C$6:$K$35,9,FALSE))</f>
        <v/>
      </c>
      <c r="AB254" s="253" t="str">
        <f>IF(AB253="","",VLOOKUP(AB253,'シフト記号表（勤務時間帯）'!$C$6:$K$35,9,FALSE))</f>
        <v/>
      </c>
      <c r="AC254" s="253" t="str">
        <f>IF(AC253="","",VLOOKUP(AC253,'シフト記号表（勤務時間帯）'!$C$6:$K$35,9,FALSE))</f>
        <v/>
      </c>
      <c r="AD254" s="253" t="str">
        <f>IF(AD253="","",VLOOKUP(AD253,'シフト記号表（勤務時間帯）'!$C$6:$K$35,9,FALSE))</f>
        <v/>
      </c>
      <c r="AE254" s="253" t="str">
        <f>IF(AE253="","",VLOOKUP(AE253,'シフト記号表（勤務時間帯）'!$C$6:$K$35,9,FALSE))</f>
        <v/>
      </c>
      <c r="AF254" s="254" t="str">
        <f>IF(AF253="","",VLOOKUP(AF253,'シフト記号表（勤務時間帯）'!$C$6:$K$35,9,FALSE))</f>
        <v/>
      </c>
      <c r="AG254" s="252" t="str">
        <f>IF(AG253="","",VLOOKUP(AG253,'シフト記号表（勤務時間帯）'!$C$6:$K$35,9,FALSE))</f>
        <v/>
      </c>
      <c r="AH254" s="253" t="str">
        <f>IF(AH253="","",VLOOKUP(AH253,'シフト記号表（勤務時間帯）'!$C$6:$K$35,9,FALSE))</f>
        <v/>
      </c>
      <c r="AI254" s="253" t="str">
        <f>IF(AI253="","",VLOOKUP(AI253,'シフト記号表（勤務時間帯）'!$C$6:$K$35,9,FALSE))</f>
        <v/>
      </c>
      <c r="AJ254" s="253" t="str">
        <f>IF(AJ253="","",VLOOKUP(AJ253,'シフト記号表（勤務時間帯）'!$C$6:$K$35,9,FALSE))</f>
        <v/>
      </c>
      <c r="AK254" s="253" t="str">
        <f>IF(AK253="","",VLOOKUP(AK253,'シフト記号表（勤務時間帯）'!$C$6:$K$35,9,FALSE))</f>
        <v/>
      </c>
      <c r="AL254" s="253" t="str">
        <f>IF(AL253="","",VLOOKUP(AL253,'シフト記号表（勤務時間帯）'!$C$6:$K$35,9,FALSE))</f>
        <v/>
      </c>
      <c r="AM254" s="254" t="str">
        <f>IF(AM253="","",VLOOKUP(AM253,'シフト記号表（勤務時間帯）'!$C$6:$K$35,9,FALSE))</f>
        <v/>
      </c>
      <c r="AN254" s="252" t="str">
        <f>IF(AN253="","",VLOOKUP(AN253,'シフト記号表（勤務時間帯）'!$C$6:$K$35,9,FALSE))</f>
        <v/>
      </c>
      <c r="AO254" s="253" t="str">
        <f>IF(AO253="","",VLOOKUP(AO253,'シフト記号表（勤務時間帯）'!$C$6:$K$35,9,FALSE))</f>
        <v/>
      </c>
      <c r="AP254" s="253" t="str">
        <f>IF(AP253="","",VLOOKUP(AP253,'シフト記号表（勤務時間帯）'!$C$6:$K$35,9,FALSE))</f>
        <v/>
      </c>
      <c r="AQ254" s="253" t="str">
        <f>IF(AQ253="","",VLOOKUP(AQ253,'シフト記号表（勤務時間帯）'!$C$6:$K$35,9,FALSE))</f>
        <v/>
      </c>
      <c r="AR254" s="253" t="str">
        <f>IF(AR253="","",VLOOKUP(AR253,'シフト記号表（勤務時間帯）'!$C$6:$K$35,9,FALSE))</f>
        <v/>
      </c>
      <c r="AS254" s="253" t="str">
        <f>IF(AS253="","",VLOOKUP(AS253,'シフト記号表（勤務時間帯）'!$C$6:$K$35,9,FALSE))</f>
        <v/>
      </c>
      <c r="AT254" s="254" t="str">
        <f>IF(AT253="","",VLOOKUP(AT253,'シフト記号表（勤務時間帯）'!$C$6:$K$35,9,FALSE))</f>
        <v/>
      </c>
      <c r="AU254" s="252" t="str">
        <f>IF(AU253="","",VLOOKUP(AU253,'シフト記号表（勤務時間帯）'!$C$6:$K$35,9,FALSE))</f>
        <v/>
      </c>
      <c r="AV254" s="253" t="str">
        <f>IF(AV253="","",VLOOKUP(AV253,'シフト記号表（勤務時間帯）'!$C$6:$K$35,9,FALSE))</f>
        <v/>
      </c>
      <c r="AW254" s="253" t="str">
        <f>IF(AW253="","",VLOOKUP(AW253,'シフト記号表（勤務時間帯）'!$C$6:$K$35,9,FALSE))</f>
        <v/>
      </c>
      <c r="AX254" s="716" t="str">
        <f>IF($BB$3="４週",SUM(S254:AT254),IF($BB$3="暦月",SUM(S254:AW254),""))</f>
        <v/>
      </c>
      <c r="AY254" s="717"/>
      <c r="AZ254" s="718" t="str">
        <f>IF($BB$3="４週",AX254/4,IF($BB$3="暦月",'勤務表（参考様式１_100名まで）'!AX254/('勤務表（参考様式１_100名まで）'!$BB$8/7),""))</f>
        <v/>
      </c>
      <c r="BA254" s="719"/>
      <c r="BB254" s="707"/>
      <c r="BC254" s="708"/>
      <c r="BD254" s="708"/>
      <c r="BE254" s="708"/>
      <c r="BF254" s="709"/>
    </row>
    <row r="255" spans="2:58" ht="20.25" customHeight="1" x14ac:dyDescent="0.15">
      <c r="B255" s="727"/>
      <c r="C255" s="734"/>
      <c r="D255" s="735"/>
      <c r="E255" s="736"/>
      <c r="F255" s="260">
        <f>C253</f>
        <v>0</v>
      </c>
      <c r="G255" s="739"/>
      <c r="H255" s="743"/>
      <c r="I255" s="741"/>
      <c r="J255" s="741"/>
      <c r="K255" s="742"/>
      <c r="L255" s="746"/>
      <c r="M255" s="711"/>
      <c r="N255" s="711"/>
      <c r="O255" s="712"/>
      <c r="P255" s="720" t="s">
        <v>250</v>
      </c>
      <c r="Q255" s="721"/>
      <c r="R255" s="722"/>
      <c r="S255" s="256" t="str">
        <f>IF(S253="","",VLOOKUP(S253,'シフト記号表（勤務時間帯）'!$C$6:$U$35,19,FALSE))</f>
        <v/>
      </c>
      <c r="T255" s="257" t="str">
        <f>IF(T253="","",VLOOKUP(T253,'シフト記号表（勤務時間帯）'!$C$6:$U$35,19,FALSE))</f>
        <v/>
      </c>
      <c r="U255" s="257" t="str">
        <f>IF(U253="","",VLOOKUP(U253,'シフト記号表（勤務時間帯）'!$C$6:$U$35,19,FALSE))</f>
        <v/>
      </c>
      <c r="V255" s="257" t="str">
        <f>IF(V253="","",VLOOKUP(V253,'シフト記号表（勤務時間帯）'!$C$6:$U$35,19,FALSE))</f>
        <v/>
      </c>
      <c r="W255" s="257" t="str">
        <f>IF(W253="","",VLOOKUP(W253,'シフト記号表（勤務時間帯）'!$C$6:$U$35,19,FALSE))</f>
        <v/>
      </c>
      <c r="X255" s="257" t="str">
        <f>IF(X253="","",VLOOKUP(X253,'シフト記号表（勤務時間帯）'!$C$6:$U$35,19,FALSE))</f>
        <v/>
      </c>
      <c r="Y255" s="258" t="str">
        <f>IF(Y253="","",VLOOKUP(Y253,'シフト記号表（勤務時間帯）'!$C$6:$U$35,19,FALSE))</f>
        <v/>
      </c>
      <c r="Z255" s="256" t="str">
        <f>IF(Z253="","",VLOOKUP(Z253,'シフト記号表（勤務時間帯）'!$C$6:$U$35,19,FALSE))</f>
        <v/>
      </c>
      <c r="AA255" s="257" t="str">
        <f>IF(AA253="","",VLOOKUP(AA253,'シフト記号表（勤務時間帯）'!$C$6:$U$35,19,FALSE))</f>
        <v/>
      </c>
      <c r="AB255" s="257" t="str">
        <f>IF(AB253="","",VLOOKUP(AB253,'シフト記号表（勤務時間帯）'!$C$6:$U$35,19,FALSE))</f>
        <v/>
      </c>
      <c r="AC255" s="257" t="str">
        <f>IF(AC253="","",VLOOKUP(AC253,'シフト記号表（勤務時間帯）'!$C$6:$U$35,19,FALSE))</f>
        <v/>
      </c>
      <c r="AD255" s="257" t="str">
        <f>IF(AD253="","",VLOOKUP(AD253,'シフト記号表（勤務時間帯）'!$C$6:$U$35,19,FALSE))</f>
        <v/>
      </c>
      <c r="AE255" s="257" t="str">
        <f>IF(AE253="","",VLOOKUP(AE253,'シフト記号表（勤務時間帯）'!$C$6:$U$35,19,FALSE))</f>
        <v/>
      </c>
      <c r="AF255" s="258" t="str">
        <f>IF(AF253="","",VLOOKUP(AF253,'シフト記号表（勤務時間帯）'!$C$6:$U$35,19,FALSE))</f>
        <v/>
      </c>
      <c r="AG255" s="256" t="str">
        <f>IF(AG253="","",VLOOKUP(AG253,'シフト記号表（勤務時間帯）'!$C$6:$U$35,19,FALSE))</f>
        <v/>
      </c>
      <c r="AH255" s="257" t="str">
        <f>IF(AH253="","",VLOOKUP(AH253,'シフト記号表（勤務時間帯）'!$C$6:$U$35,19,FALSE))</f>
        <v/>
      </c>
      <c r="AI255" s="257" t="str">
        <f>IF(AI253="","",VLOOKUP(AI253,'シフト記号表（勤務時間帯）'!$C$6:$U$35,19,FALSE))</f>
        <v/>
      </c>
      <c r="AJ255" s="257" t="str">
        <f>IF(AJ253="","",VLOOKUP(AJ253,'シフト記号表（勤務時間帯）'!$C$6:$U$35,19,FALSE))</f>
        <v/>
      </c>
      <c r="AK255" s="257" t="str">
        <f>IF(AK253="","",VLOOKUP(AK253,'シフト記号表（勤務時間帯）'!$C$6:$U$35,19,FALSE))</f>
        <v/>
      </c>
      <c r="AL255" s="257" t="str">
        <f>IF(AL253="","",VLOOKUP(AL253,'シフト記号表（勤務時間帯）'!$C$6:$U$35,19,FALSE))</f>
        <v/>
      </c>
      <c r="AM255" s="258" t="str">
        <f>IF(AM253="","",VLOOKUP(AM253,'シフト記号表（勤務時間帯）'!$C$6:$U$35,19,FALSE))</f>
        <v/>
      </c>
      <c r="AN255" s="256" t="str">
        <f>IF(AN253="","",VLOOKUP(AN253,'シフト記号表（勤務時間帯）'!$C$6:$U$35,19,FALSE))</f>
        <v/>
      </c>
      <c r="AO255" s="257" t="str">
        <f>IF(AO253="","",VLOOKUP(AO253,'シフト記号表（勤務時間帯）'!$C$6:$U$35,19,FALSE))</f>
        <v/>
      </c>
      <c r="AP255" s="257" t="str">
        <f>IF(AP253="","",VLOOKUP(AP253,'シフト記号表（勤務時間帯）'!$C$6:$U$35,19,FALSE))</f>
        <v/>
      </c>
      <c r="AQ255" s="257" t="str">
        <f>IF(AQ253="","",VLOOKUP(AQ253,'シフト記号表（勤務時間帯）'!$C$6:$U$35,19,FALSE))</f>
        <v/>
      </c>
      <c r="AR255" s="257" t="str">
        <f>IF(AR253="","",VLOOKUP(AR253,'シフト記号表（勤務時間帯）'!$C$6:$U$35,19,FALSE))</f>
        <v/>
      </c>
      <c r="AS255" s="257" t="str">
        <f>IF(AS253="","",VLOOKUP(AS253,'シフト記号表（勤務時間帯）'!$C$6:$U$35,19,FALSE))</f>
        <v/>
      </c>
      <c r="AT255" s="258" t="str">
        <f>IF(AT253="","",VLOOKUP(AT253,'シフト記号表（勤務時間帯）'!$C$6:$U$35,19,FALSE))</f>
        <v/>
      </c>
      <c r="AU255" s="256" t="str">
        <f>IF(AU253="","",VLOOKUP(AU253,'シフト記号表（勤務時間帯）'!$C$6:$U$35,19,FALSE))</f>
        <v/>
      </c>
      <c r="AV255" s="257" t="str">
        <f>IF(AV253="","",VLOOKUP(AV253,'シフト記号表（勤務時間帯）'!$C$6:$U$35,19,FALSE))</f>
        <v/>
      </c>
      <c r="AW255" s="257" t="str">
        <f>IF(AW253="","",VLOOKUP(AW253,'シフト記号表（勤務時間帯）'!$C$6:$U$35,19,FALSE))</f>
        <v/>
      </c>
      <c r="AX255" s="723" t="str">
        <f>IF($BB$3="４週",SUM(S255:AT255),IF($BB$3="暦月",SUM(S255:AW255),""))</f>
        <v/>
      </c>
      <c r="AY255" s="724"/>
      <c r="AZ255" s="725" t="str">
        <f>IF($BB$3="４週",AX255/4,IF($BB$3="暦月",'勤務表（参考様式１_100名まで）'!AX255/('勤務表（参考様式１_100名まで）'!$BB$8/7),""))</f>
        <v/>
      </c>
      <c r="BA255" s="726"/>
      <c r="BB255" s="710"/>
      <c r="BC255" s="711"/>
      <c r="BD255" s="711"/>
      <c r="BE255" s="711"/>
      <c r="BF255" s="712"/>
    </row>
    <row r="256" spans="2:58" ht="20.25" customHeight="1" x14ac:dyDescent="0.15">
      <c r="B256" s="727">
        <f>B253+1</f>
        <v>79</v>
      </c>
      <c r="C256" s="728"/>
      <c r="D256" s="729"/>
      <c r="E256" s="730"/>
      <c r="F256" s="259"/>
      <c r="G256" s="737"/>
      <c r="H256" s="740"/>
      <c r="I256" s="741"/>
      <c r="J256" s="741"/>
      <c r="K256" s="742"/>
      <c r="L256" s="744"/>
      <c r="M256" s="705"/>
      <c r="N256" s="705"/>
      <c r="O256" s="706"/>
      <c r="P256" s="747" t="s">
        <v>248</v>
      </c>
      <c r="Q256" s="748"/>
      <c r="R256" s="749"/>
      <c r="S256" s="248"/>
      <c r="T256" s="249"/>
      <c r="U256" s="249"/>
      <c r="V256" s="249"/>
      <c r="W256" s="249"/>
      <c r="X256" s="249"/>
      <c r="Y256" s="250"/>
      <c r="Z256" s="248"/>
      <c r="AA256" s="249"/>
      <c r="AB256" s="249"/>
      <c r="AC256" s="249"/>
      <c r="AD256" s="249"/>
      <c r="AE256" s="249"/>
      <c r="AF256" s="250"/>
      <c r="AG256" s="248"/>
      <c r="AH256" s="249"/>
      <c r="AI256" s="249"/>
      <c r="AJ256" s="249"/>
      <c r="AK256" s="249"/>
      <c r="AL256" s="249"/>
      <c r="AM256" s="250"/>
      <c r="AN256" s="248"/>
      <c r="AO256" s="249"/>
      <c r="AP256" s="249"/>
      <c r="AQ256" s="249"/>
      <c r="AR256" s="249"/>
      <c r="AS256" s="249"/>
      <c r="AT256" s="250"/>
      <c r="AU256" s="248"/>
      <c r="AV256" s="249"/>
      <c r="AW256" s="249"/>
      <c r="AX256" s="700"/>
      <c r="AY256" s="701"/>
      <c r="AZ256" s="702"/>
      <c r="BA256" s="703"/>
      <c r="BB256" s="704"/>
      <c r="BC256" s="705"/>
      <c r="BD256" s="705"/>
      <c r="BE256" s="705"/>
      <c r="BF256" s="706"/>
    </row>
    <row r="257" spans="2:58" ht="20.25" customHeight="1" x14ac:dyDescent="0.15">
      <c r="B257" s="727"/>
      <c r="C257" s="731"/>
      <c r="D257" s="732"/>
      <c r="E257" s="733"/>
      <c r="F257" s="251"/>
      <c r="G257" s="738"/>
      <c r="H257" s="743"/>
      <c r="I257" s="741"/>
      <c r="J257" s="741"/>
      <c r="K257" s="742"/>
      <c r="L257" s="745"/>
      <c r="M257" s="708"/>
      <c r="N257" s="708"/>
      <c r="O257" s="709"/>
      <c r="P257" s="713" t="s">
        <v>249</v>
      </c>
      <c r="Q257" s="714"/>
      <c r="R257" s="715"/>
      <c r="S257" s="252" t="str">
        <f>IF(S256="","",VLOOKUP(S256,'シフト記号表（勤務時間帯）'!$C$6:$K$35,9,FALSE))</f>
        <v/>
      </c>
      <c r="T257" s="253" t="str">
        <f>IF(T256="","",VLOOKUP(T256,'シフト記号表（勤務時間帯）'!$C$6:$K$35,9,FALSE))</f>
        <v/>
      </c>
      <c r="U257" s="253" t="str">
        <f>IF(U256="","",VLOOKUP(U256,'シフト記号表（勤務時間帯）'!$C$6:$K$35,9,FALSE))</f>
        <v/>
      </c>
      <c r="V257" s="253" t="str">
        <f>IF(V256="","",VLOOKUP(V256,'シフト記号表（勤務時間帯）'!$C$6:$K$35,9,FALSE))</f>
        <v/>
      </c>
      <c r="W257" s="253" t="str">
        <f>IF(W256="","",VLOOKUP(W256,'シフト記号表（勤務時間帯）'!$C$6:$K$35,9,FALSE))</f>
        <v/>
      </c>
      <c r="X257" s="253" t="str">
        <f>IF(X256="","",VLOOKUP(X256,'シフト記号表（勤務時間帯）'!$C$6:$K$35,9,FALSE))</f>
        <v/>
      </c>
      <c r="Y257" s="254" t="str">
        <f>IF(Y256="","",VLOOKUP(Y256,'シフト記号表（勤務時間帯）'!$C$6:$K$35,9,FALSE))</f>
        <v/>
      </c>
      <c r="Z257" s="252" t="str">
        <f>IF(Z256="","",VLOOKUP(Z256,'シフト記号表（勤務時間帯）'!$C$6:$K$35,9,FALSE))</f>
        <v/>
      </c>
      <c r="AA257" s="253" t="str">
        <f>IF(AA256="","",VLOOKUP(AA256,'シフト記号表（勤務時間帯）'!$C$6:$K$35,9,FALSE))</f>
        <v/>
      </c>
      <c r="AB257" s="253" t="str">
        <f>IF(AB256="","",VLOOKUP(AB256,'シフト記号表（勤務時間帯）'!$C$6:$K$35,9,FALSE))</f>
        <v/>
      </c>
      <c r="AC257" s="253" t="str">
        <f>IF(AC256="","",VLOOKUP(AC256,'シフト記号表（勤務時間帯）'!$C$6:$K$35,9,FALSE))</f>
        <v/>
      </c>
      <c r="AD257" s="253" t="str">
        <f>IF(AD256="","",VLOOKUP(AD256,'シフト記号表（勤務時間帯）'!$C$6:$K$35,9,FALSE))</f>
        <v/>
      </c>
      <c r="AE257" s="253" t="str">
        <f>IF(AE256="","",VLOOKUP(AE256,'シフト記号表（勤務時間帯）'!$C$6:$K$35,9,FALSE))</f>
        <v/>
      </c>
      <c r="AF257" s="254" t="str">
        <f>IF(AF256="","",VLOOKUP(AF256,'シフト記号表（勤務時間帯）'!$C$6:$K$35,9,FALSE))</f>
        <v/>
      </c>
      <c r="AG257" s="252" t="str">
        <f>IF(AG256="","",VLOOKUP(AG256,'シフト記号表（勤務時間帯）'!$C$6:$K$35,9,FALSE))</f>
        <v/>
      </c>
      <c r="AH257" s="253" t="str">
        <f>IF(AH256="","",VLOOKUP(AH256,'シフト記号表（勤務時間帯）'!$C$6:$K$35,9,FALSE))</f>
        <v/>
      </c>
      <c r="AI257" s="253" t="str">
        <f>IF(AI256="","",VLOOKUP(AI256,'シフト記号表（勤務時間帯）'!$C$6:$K$35,9,FALSE))</f>
        <v/>
      </c>
      <c r="AJ257" s="253" t="str">
        <f>IF(AJ256="","",VLOOKUP(AJ256,'シフト記号表（勤務時間帯）'!$C$6:$K$35,9,FALSE))</f>
        <v/>
      </c>
      <c r="AK257" s="253" t="str">
        <f>IF(AK256="","",VLOOKUP(AK256,'シフト記号表（勤務時間帯）'!$C$6:$K$35,9,FALSE))</f>
        <v/>
      </c>
      <c r="AL257" s="253" t="str">
        <f>IF(AL256="","",VLOOKUP(AL256,'シフト記号表（勤務時間帯）'!$C$6:$K$35,9,FALSE))</f>
        <v/>
      </c>
      <c r="AM257" s="254" t="str">
        <f>IF(AM256="","",VLOOKUP(AM256,'シフト記号表（勤務時間帯）'!$C$6:$K$35,9,FALSE))</f>
        <v/>
      </c>
      <c r="AN257" s="252" t="str">
        <f>IF(AN256="","",VLOOKUP(AN256,'シフト記号表（勤務時間帯）'!$C$6:$K$35,9,FALSE))</f>
        <v/>
      </c>
      <c r="AO257" s="253" t="str">
        <f>IF(AO256="","",VLOOKUP(AO256,'シフト記号表（勤務時間帯）'!$C$6:$K$35,9,FALSE))</f>
        <v/>
      </c>
      <c r="AP257" s="253" t="str">
        <f>IF(AP256="","",VLOOKUP(AP256,'シフト記号表（勤務時間帯）'!$C$6:$K$35,9,FALSE))</f>
        <v/>
      </c>
      <c r="AQ257" s="253" t="str">
        <f>IF(AQ256="","",VLOOKUP(AQ256,'シフト記号表（勤務時間帯）'!$C$6:$K$35,9,FALSE))</f>
        <v/>
      </c>
      <c r="AR257" s="253" t="str">
        <f>IF(AR256="","",VLOOKUP(AR256,'シフト記号表（勤務時間帯）'!$C$6:$K$35,9,FALSE))</f>
        <v/>
      </c>
      <c r="AS257" s="253" t="str">
        <f>IF(AS256="","",VLOOKUP(AS256,'シフト記号表（勤務時間帯）'!$C$6:$K$35,9,FALSE))</f>
        <v/>
      </c>
      <c r="AT257" s="254" t="str">
        <f>IF(AT256="","",VLOOKUP(AT256,'シフト記号表（勤務時間帯）'!$C$6:$K$35,9,FALSE))</f>
        <v/>
      </c>
      <c r="AU257" s="252" t="str">
        <f>IF(AU256="","",VLOOKUP(AU256,'シフト記号表（勤務時間帯）'!$C$6:$K$35,9,FALSE))</f>
        <v/>
      </c>
      <c r="AV257" s="253" t="str">
        <f>IF(AV256="","",VLOOKUP(AV256,'シフト記号表（勤務時間帯）'!$C$6:$K$35,9,FALSE))</f>
        <v/>
      </c>
      <c r="AW257" s="253" t="str">
        <f>IF(AW256="","",VLOOKUP(AW256,'シフト記号表（勤務時間帯）'!$C$6:$K$35,9,FALSE))</f>
        <v/>
      </c>
      <c r="AX257" s="716" t="str">
        <f>IF($BB$3="４週",SUM(S257:AT257),IF($BB$3="暦月",SUM(S257:AW257),""))</f>
        <v/>
      </c>
      <c r="AY257" s="717"/>
      <c r="AZ257" s="718" t="str">
        <f>IF($BB$3="４週",AX257/4,IF($BB$3="暦月",'勤務表（参考様式１_100名まで）'!AX257/('勤務表（参考様式１_100名まで）'!$BB$8/7),""))</f>
        <v/>
      </c>
      <c r="BA257" s="719"/>
      <c r="BB257" s="707"/>
      <c r="BC257" s="708"/>
      <c r="BD257" s="708"/>
      <c r="BE257" s="708"/>
      <c r="BF257" s="709"/>
    </row>
    <row r="258" spans="2:58" ht="20.25" customHeight="1" x14ac:dyDescent="0.15">
      <c r="B258" s="727"/>
      <c r="C258" s="734"/>
      <c r="D258" s="735"/>
      <c r="E258" s="736"/>
      <c r="F258" s="260">
        <f>C256</f>
        <v>0</v>
      </c>
      <c r="G258" s="739"/>
      <c r="H258" s="743"/>
      <c r="I258" s="741"/>
      <c r="J258" s="741"/>
      <c r="K258" s="742"/>
      <c r="L258" s="746"/>
      <c r="M258" s="711"/>
      <c r="N258" s="711"/>
      <c r="O258" s="712"/>
      <c r="P258" s="720" t="s">
        <v>250</v>
      </c>
      <c r="Q258" s="721"/>
      <c r="R258" s="722"/>
      <c r="S258" s="256" t="str">
        <f>IF(S256="","",VLOOKUP(S256,'シフト記号表（勤務時間帯）'!$C$6:$U$35,19,FALSE))</f>
        <v/>
      </c>
      <c r="T258" s="257" t="str">
        <f>IF(T256="","",VLOOKUP(T256,'シフト記号表（勤務時間帯）'!$C$6:$U$35,19,FALSE))</f>
        <v/>
      </c>
      <c r="U258" s="257" t="str">
        <f>IF(U256="","",VLOOKUP(U256,'シフト記号表（勤務時間帯）'!$C$6:$U$35,19,FALSE))</f>
        <v/>
      </c>
      <c r="V258" s="257" t="str">
        <f>IF(V256="","",VLOOKUP(V256,'シフト記号表（勤務時間帯）'!$C$6:$U$35,19,FALSE))</f>
        <v/>
      </c>
      <c r="W258" s="257" t="str">
        <f>IF(W256="","",VLOOKUP(W256,'シフト記号表（勤務時間帯）'!$C$6:$U$35,19,FALSE))</f>
        <v/>
      </c>
      <c r="X258" s="257" t="str">
        <f>IF(X256="","",VLOOKUP(X256,'シフト記号表（勤務時間帯）'!$C$6:$U$35,19,FALSE))</f>
        <v/>
      </c>
      <c r="Y258" s="258" t="str">
        <f>IF(Y256="","",VLOOKUP(Y256,'シフト記号表（勤務時間帯）'!$C$6:$U$35,19,FALSE))</f>
        <v/>
      </c>
      <c r="Z258" s="256" t="str">
        <f>IF(Z256="","",VLOOKUP(Z256,'シフト記号表（勤務時間帯）'!$C$6:$U$35,19,FALSE))</f>
        <v/>
      </c>
      <c r="AA258" s="257" t="str">
        <f>IF(AA256="","",VLOOKUP(AA256,'シフト記号表（勤務時間帯）'!$C$6:$U$35,19,FALSE))</f>
        <v/>
      </c>
      <c r="AB258" s="257" t="str">
        <f>IF(AB256="","",VLOOKUP(AB256,'シフト記号表（勤務時間帯）'!$C$6:$U$35,19,FALSE))</f>
        <v/>
      </c>
      <c r="AC258" s="257" t="str">
        <f>IF(AC256="","",VLOOKUP(AC256,'シフト記号表（勤務時間帯）'!$C$6:$U$35,19,FALSE))</f>
        <v/>
      </c>
      <c r="AD258" s="257" t="str">
        <f>IF(AD256="","",VLOOKUP(AD256,'シフト記号表（勤務時間帯）'!$C$6:$U$35,19,FALSE))</f>
        <v/>
      </c>
      <c r="AE258" s="257" t="str">
        <f>IF(AE256="","",VLOOKUP(AE256,'シフト記号表（勤務時間帯）'!$C$6:$U$35,19,FALSE))</f>
        <v/>
      </c>
      <c r="AF258" s="258" t="str">
        <f>IF(AF256="","",VLOOKUP(AF256,'シフト記号表（勤務時間帯）'!$C$6:$U$35,19,FALSE))</f>
        <v/>
      </c>
      <c r="AG258" s="256" t="str">
        <f>IF(AG256="","",VLOOKUP(AG256,'シフト記号表（勤務時間帯）'!$C$6:$U$35,19,FALSE))</f>
        <v/>
      </c>
      <c r="AH258" s="257" t="str">
        <f>IF(AH256="","",VLOOKUP(AH256,'シフト記号表（勤務時間帯）'!$C$6:$U$35,19,FALSE))</f>
        <v/>
      </c>
      <c r="AI258" s="257" t="str">
        <f>IF(AI256="","",VLOOKUP(AI256,'シフト記号表（勤務時間帯）'!$C$6:$U$35,19,FALSE))</f>
        <v/>
      </c>
      <c r="AJ258" s="257" t="str">
        <f>IF(AJ256="","",VLOOKUP(AJ256,'シフト記号表（勤務時間帯）'!$C$6:$U$35,19,FALSE))</f>
        <v/>
      </c>
      <c r="AK258" s="257" t="str">
        <f>IF(AK256="","",VLOOKUP(AK256,'シフト記号表（勤務時間帯）'!$C$6:$U$35,19,FALSE))</f>
        <v/>
      </c>
      <c r="AL258" s="257" t="str">
        <f>IF(AL256="","",VLOOKUP(AL256,'シフト記号表（勤務時間帯）'!$C$6:$U$35,19,FALSE))</f>
        <v/>
      </c>
      <c r="AM258" s="258" t="str">
        <f>IF(AM256="","",VLOOKUP(AM256,'シフト記号表（勤務時間帯）'!$C$6:$U$35,19,FALSE))</f>
        <v/>
      </c>
      <c r="AN258" s="256" t="str">
        <f>IF(AN256="","",VLOOKUP(AN256,'シフト記号表（勤務時間帯）'!$C$6:$U$35,19,FALSE))</f>
        <v/>
      </c>
      <c r="AO258" s="257" t="str">
        <f>IF(AO256="","",VLOOKUP(AO256,'シフト記号表（勤務時間帯）'!$C$6:$U$35,19,FALSE))</f>
        <v/>
      </c>
      <c r="AP258" s="257" t="str">
        <f>IF(AP256="","",VLOOKUP(AP256,'シフト記号表（勤務時間帯）'!$C$6:$U$35,19,FALSE))</f>
        <v/>
      </c>
      <c r="AQ258" s="257" t="str">
        <f>IF(AQ256="","",VLOOKUP(AQ256,'シフト記号表（勤務時間帯）'!$C$6:$U$35,19,FALSE))</f>
        <v/>
      </c>
      <c r="AR258" s="257" t="str">
        <f>IF(AR256="","",VLOOKUP(AR256,'シフト記号表（勤務時間帯）'!$C$6:$U$35,19,FALSE))</f>
        <v/>
      </c>
      <c r="AS258" s="257" t="str">
        <f>IF(AS256="","",VLOOKUP(AS256,'シフト記号表（勤務時間帯）'!$C$6:$U$35,19,FALSE))</f>
        <v/>
      </c>
      <c r="AT258" s="258" t="str">
        <f>IF(AT256="","",VLOOKUP(AT256,'シフト記号表（勤務時間帯）'!$C$6:$U$35,19,FALSE))</f>
        <v/>
      </c>
      <c r="AU258" s="256" t="str">
        <f>IF(AU256="","",VLOOKUP(AU256,'シフト記号表（勤務時間帯）'!$C$6:$U$35,19,FALSE))</f>
        <v/>
      </c>
      <c r="AV258" s="257" t="str">
        <f>IF(AV256="","",VLOOKUP(AV256,'シフト記号表（勤務時間帯）'!$C$6:$U$35,19,FALSE))</f>
        <v/>
      </c>
      <c r="AW258" s="257" t="str">
        <f>IF(AW256="","",VLOOKUP(AW256,'シフト記号表（勤務時間帯）'!$C$6:$U$35,19,FALSE))</f>
        <v/>
      </c>
      <c r="AX258" s="723" t="str">
        <f>IF($BB$3="４週",SUM(S258:AT258),IF($BB$3="暦月",SUM(S258:AW258),""))</f>
        <v/>
      </c>
      <c r="AY258" s="724"/>
      <c r="AZ258" s="725" t="str">
        <f>IF($BB$3="４週",AX258/4,IF($BB$3="暦月",'勤務表（参考様式１_100名まで）'!AX258/('勤務表（参考様式１_100名まで）'!$BB$8/7),""))</f>
        <v/>
      </c>
      <c r="BA258" s="726"/>
      <c r="BB258" s="710"/>
      <c r="BC258" s="711"/>
      <c r="BD258" s="711"/>
      <c r="BE258" s="711"/>
      <c r="BF258" s="712"/>
    </row>
    <row r="259" spans="2:58" ht="20.25" customHeight="1" x14ac:dyDescent="0.15">
      <c r="B259" s="727">
        <f>B256+1</f>
        <v>80</v>
      </c>
      <c r="C259" s="728"/>
      <c r="D259" s="729"/>
      <c r="E259" s="730"/>
      <c r="F259" s="259"/>
      <c r="G259" s="737"/>
      <c r="H259" s="740"/>
      <c r="I259" s="741"/>
      <c r="J259" s="741"/>
      <c r="K259" s="742"/>
      <c r="L259" s="744"/>
      <c r="M259" s="705"/>
      <c r="N259" s="705"/>
      <c r="O259" s="706"/>
      <c r="P259" s="747" t="s">
        <v>248</v>
      </c>
      <c r="Q259" s="748"/>
      <c r="R259" s="749"/>
      <c r="S259" s="248"/>
      <c r="T259" s="249"/>
      <c r="U259" s="249"/>
      <c r="V259" s="249"/>
      <c r="W259" s="249"/>
      <c r="X259" s="249"/>
      <c r="Y259" s="250"/>
      <c r="Z259" s="248"/>
      <c r="AA259" s="249"/>
      <c r="AB259" s="249"/>
      <c r="AC259" s="249"/>
      <c r="AD259" s="249"/>
      <c r="AE259" s="249"/>
      <c r="AF259" s="250"/>
      <c r="AG259" s="248"/>
      <c r="AH259" s="249"/>
      <c r="AI259" s="249"/>
      <c r="AJ259" s="249"/>
      <c r="AK259" s="249"/>
      <c r="AL259" s="249"/>
      <c r="AM259" s="250"/>
      <c r="AN259" s="248"/>
      <c r="AO259" s="249"/>
      <c r="AP259" s="249"/>
      <c r="AQ259" s="249"/>
      <c r="AR259" s="249"/>
      <c r="AS259" s="249"/>
      <c r="AT259" s="250"/>
      <c r="AU259" s="248"/>
      <c r="AV259" s="249"/>
      <c r="AW259" s="249"/>
      <c r="AX259" s="700"/>
      <c r="AY259" s="701"/>
      <c r="AZ259" s="702"/>
      <c r="BA259" s="703"/>
      <c r="BB259" s="704"/>
      <c r="BC259" s="705"/>
      <c r="BD259" s="705"/>
      <c r="BE259" s="705"/>
      <c r="BF259" s="706"/>
    </row>
    <row r="260" spans="2:58" ht="20.25" customHeight="1" x14ac:dyDescent="0.15">
      <c r="B260" s="727"/>
      <c r="C260" s="731"/>
      <c r="D260" s="732"/>
      <c r="E260" s="733"/>
      <c r="F260" s="251"/>
      <c r="G260" s="738"/>
      <c r="H260" s="743"/>
      <c r="I260" s="741"/>
      <c r="J260" s="741"/>
      <c r="K260" s="742"/>
      <c r="L260" s="745"/>
      <c r="M260" s="708"/>
      <c r="N260" s="708"/>
      <c r="O260" s="709"/>
      <c r="P260" s="713" t="s">
        <v>249</v>
      </c>
      <c r="Q260" s="714"/>
      <c r="R260" s="715"/>
      <c r="S260" s="252" t="str">
        <f>IF(S259="","",VLOOKUP(S259,'シフト記号表（勤務時間帯）'!$C$6:$K$35,9,FALSE))</f>
        <v/>
      </c>
      <c r="T260" s="253" t="str">
        <f>IF(T259="","",VLOOKUP(T259,'シフト記号表（勤務時間帯）'!$C$6:$K$35,9,FALSE))</f>
        <v/>
      </c>
      <c r="U260" s="253" t="str">
        <f>IF(U259="","",VLOOKUP(U259,'シフト記号表（勤務時間帯）'!$C$6:$K$35,9,FALSE))</f>
        <v/>
      </c>
      <c r="V260" s="253" t="str">
        <f>IF(V259="","",VLOOKUP(V259,'シフト記号表（勤務時間帯）'!$C$6:$K$35,9,FALSE))</f>
        <v/>
      </c>
      <c r="W260" s="253" t="str">
        <f>IF(W259="","",VLOOKUP(W259,'シフト記号表（勤務時間帯）'!$C$6:$K$35,9,FALSE))</f>
        <v/>
      </c>
      <c r="X260" s="253" t="str">
        <f>IF(X259="","",VLOOKUP(X259,'シフト記号表（勤務時間帯）'!$C$6:$K$35,9,FALSE))</f>
        <v/>
      </c>
      <c r="Y260" s="254" t="str">
        <f>IF(Y259="","",VLOOKUP(Y259,'シフト記号表（勤務時間帯）'!$C$6:$K$35,9,FALSE))</f>
        <v/>
      </c>
      <c r="Z260" s="252" t="str">
        <f>IF(Z259="","",VLOOKUP(Z259,'シフト記号表（勤務時間帯）'!$C$6:$K$35,9,FALSE))</f>
        <v/>
      </c>
      <c r="AA260" s="253" t="str">
        <f>IF(AA259="","",VLOOKUP(AA259,'シフト記号表（勤務時間帯）'!$C$6:$K$35,9,FALSE))</f>
        <v/>
      </c>
      <c r="AB260" s="253" t="str">
        <f>IF(AB259="","",VLOOKUP(AB259,'シフト記号表（勤務時間帯）'!$C$6:$K$35,9,FALSE))</f>
        <v/>
      </c>
      <c r="AC260" s="253" t="str">
        <f>IF(AC259="","",VLOOKUP(AC259,'シフト記号表（勤務時間帯）'!$C$6:$K$35,9,FALSE))</f>
        <v/>
      </c>
      <c r="AD260" s="253" t="str">
        <f>IF(AD259="","",VLOOKUP(AD259,'シフト記号表（勤務時間帯）'!$C$6:$K$35,9,FALSE))</f>
        <v/>
      </c>
      <c r="AE260" s="253" t="str">
        <f>IF(AE259="","",VLOOKUP(AE259,'シフト記号表（勤務時間帯）'!$C$6:$K$35,9,FALSE))</f>
        <v/>
      </c>
      <c r="AF260" s="254" t="str">
        <f>IF(AF259="","",VLOOKUP(AF259,'シフト記号表（勤務時間帯）'!$C$6:$K$35,9,FALSE))</f>
        <v/>
      </c>
      <c r="AG260" s="252" t="str">
        <f>IF(AG259="","",VLOOKUP(AG259,'シフト記号表（勤務時間帯）'!$C$6:$K$35,9,FALSE))</f>
        <v/>
      </c>
      <c r="AH260" s="253" t="str">
        <f>IF(AH259="","",VLOOKUP(AH259,'シフト記号表（勤務時間帯）'!$C$6:$K$35,9,FALSE))</f>
        <v/>
      </c>
      <c r="AI260" s="253" t="str">
        <f>IF(AI259="","",VLOOKUP(AI259,'シフト記号表（勤務時間帯）'!$C$6:$K$35,9,FALSE))</f>
        <v/>
      </c>
      <c r="AJ260" s="253" t="str">
        <f>IF(AJ259="","",VLOOKUP(AJ259,'シフト記号表（勤務時間帯）'!$C$6:$K$35,9,FALSE))</f>
        <v/>
      </c>
      <c r="AK260" s="253" t="str">
        <f>IF(AK259="","",VLOOKUP(AK259,'シフト記号表（勤務時間帯）'!$C$6:$K$35,9,FALSE))</f>
        <v/>
      </c>
      <c r="AL260" s="253" t="str">
        <f>IF(AL259="","",VLOOKUP(AL259,'シフト記号表（勤務時間帯）'!$C$6:$K$35,9,FALSE))</f>
        <v/>
      </c>
      <c r="AM260" s="254" t="str">
        <f>IF(AM259="","",VLOOKUP(AM259,'シフト記号表（勤務時間帯）'!$C$6:$K$35,9,FALSE))</f>
        <v/>
      </c>
      <c r="AN260" s="252" t="str">
        <f>IF(AN259="","",VLOOKUP(AN259,'シフト記号表（勤務時間帯）'!$C$6:$K$35,9,FALSE))</f>
        <v/>
      </c>
      <c r="AO260" s="253" t="str">
        <f>IF(AO259="","",VLOOKUP(AO259,'シフト記号表（勤務時間帯）'!$C$6:$K$35,9,FALSE))</f>
        <v/>
      </c>
      <c r="AP260" s="253" t="str">
        <f>IF(AP259="","",VLOOKUP(AP259,'シフト記号表（勤務時間帯）'!$C$6:$K$35,9,FALSE))</f>
        <v/>
      </c>
      <c r="AQ260" s="253" t="str">
        <f>IF(AQ259="","",VLOOKUP(AQ259,'シフト記号表（勤務時間帯）'!$C$6:$K$35,9,FALSE))</f>
        <v/>
      </c>
      <c r="AR260" s="253" t="str">
        <f>IF(AR259="","",VLOOKUP(AR259,'シフト記号表（勤務時間帯）'!$C$6:$K$35,9,FALSE))</f>
        <v/>
      </c>
      <c r="AS260" s="253" t="str">
        <f>IF(AS259="","",VLOOKUP(AS259,'シフト記号表（勤務時間帯）'!$C$6:$K$35,9,FALSE))</f>
        <v/>
      </c>
      <c r="AT260" s="254" t="str">
        <f>IF(AT259="","",VLOOKUP(AT259,'シフト記号表（勤務時間帯）'!$C$6:$K$35,9,FALSE))</f>
        <v/>
      </c>
      <c r="AU260" s="252" t="str">
        <f>IF(AU259="","",VLOOKUP(AU259,'シフト記号表（勤務時間帯）'!$C$6:$K$35,9,FALSE))</f>
        <v/>
      </c>
      <c r="AV260" s="253" t="str">
        <f>IF(AV259="","",VLOOKUP(AV259,'シフト記号表（勤務時間帯）'!$C$6:$K$35,9,FALSE))</f>
        <v/>
      </c>
      <c r="AW260" s="253" t="str">
        <f>IF(AW259="","",VLOOKUP(AW259,'シフト記号表（勤務時間帯）'!$C$6:$K$35,9,FALSE))</f>
        <v/>
      </c>
      <c r="AX260" s="716" t="str">
        <f>IF($BB$3="４週",SUM(S260:AT260),IF($BB$3="暦月",SUM(S260:AW260),""))</f>
        <v/>
      </c>
      <c r="AY260" s="717"/>
      <c r="AZ260" s="718" t="str">
        <f>IF($BB$3="４週",AX260/4,IF($BB$3="暦月",'勤務表（参考様式１_100名まで）'!AX260/('勤務表（参考様式１_100名まで）'!$BB$8/7),""))</f>
        <v/>
      </c>
      <c r="BA260" s="719"/>
      <c r="BB260" s="707"/>
      <c r="BC260" s="708"/>
      <c r="BD260" s="708"/>
      <c r="BE260" s="708"/>
      <c r="BF260" s="709"/>
    </row>
    <row r="261" spans="2:58" ht="20.25" customHeight="1" x14ac:dyDescent="0.15">
      <c r="B261" s="727"/>
      <c r="C261" s="734"/>
      <c r="D261" s="735"/>
      <c r="E261" s="736"/>
      <c r="F261" s="260">
        <f>C259</f>
        <v>0</v>
      </c>
      <c r="G261" s="739"/>
      <c r="H261" s="743"/>
      <c r="I261" s="741"/>
      <c r="J261" s="741"/>
      <c r="K261" s="742"/>
      <c r="L261" s="746"/>
      <c r="M261" s="711"/>
      <c r="N261" s="711"/>
      <c r="O261" s="712"/>
      <c r="P261" s="720" t="s">
        <v>250</v>
      </c>
      <c r="Q261" s="721"/>
      <c r="R261" s="722"/>
      <c r="S261" s="256" t="str">
        <f>IF(S259="","",VLOOKUP(S259,'シフト記号表（勤務時間帯）'!$C$6:$U$35,19,FALSE))</f>
        <v/>
      </c>
      <c r="T261" s="257" t="str">
        <f>IF(T259="","",VLOOKUP(T259,'シフト記号表（勤務時間帯）'!$C$6:$U$35,19,FALSE))</f>
        <v/>
      </c>
      <c r="U261" s="257" t="str">
        <f>IF(U259="","",VLOOKUP(U259,'シフト記号表（勤務時間帯）'!$C$6:$U$35,19,FALSE))</f>
        <v/>
      </c>
      <c r="V261" s="257" t="str">
        <f>IF(V259="","",VLOOKUP(V259,'シフト記号表（勤務時間帯）'!$C$6:$U$35,19,FALSE))</f>
        <v/>
      </c>
      <c r="W261" s="257" t="str">
        <f>IF(W259="","",VLOOKUP(W259,'シフト記号表（勤務時間帯）'!$C$6:$U$35,19,FALSE))</f>
        <v/>
      </c>
      <c r="X261" s="257" t="str">
        <f>IF(X259="","",VLOOKUP(X259,'シフト記号表（勤務時間帯）'!$C$6:$U$35,19,FALSE))</f>
        <v/>
      </c>
      <c r="Y261" s="258" t="str">
        <f>IF(Y259="","",VLOOKUP(Y259,'シフト記号表（勤務時間帯）'!$C$6:$U$35,19,FALSE))</f>
        <v/>
      </c>
      <c r="Z261" s="256" t="str">
        <f>IF(Z259="","",VLOOKUP(Z259,'シフト記号表（勤務時間帯）'!$C$6:$U$35,19,FALSE))</f>
        <v/>
      </c>
      <c r="AA261" s="257" t="str">
        <f>IF(AA259="","",VLOOKUP(AA259,'シフト記号表（勤務時間帯）'!$C$6:$U$35,19,FALSE))</f>
        <v/>
      </c>
      <c r="AB261" s="257" t="str">
        <f>IF(AB259="","",VLOOKUP(AB259,'シフト記号表（勤務時間帯）'!$C$6:$U$35,19,FALSE))</f>
        <v/>
      </c>
      <c r="AC261" s="257" t="str">
        <f>IF(AC259="","",VLOOKUP(AC259,'シフト記号表（勤務時間帯）'!$C$6:$U$35,19,FALSE))</f>
        <v/>
      </c>
      <c r="AD261" s="257" t="str">
        <f>IF(AD259="","",VLOOKUP(AD259,'シフト記号表（勤務時間帯）'!$C$6:$U$35,19,FALSE))</f>
        <v/>
      </c>
      <c r="AE261" s="257" t="str">
        <f>IF(AE259="","",VLOOKUP(AE259,'シフト記号表（勤務時間帯）'!$C$6:$U$35,19,FALSE))</f>
        <v/>
      </c>
      <c r="AF261" s="258" t="str">
        <f>IF(AF259="","",VLOOKUP(AF259,'シフト記号表（勤務時間帯）'!$C$6:$U$35,19,FALSE))</f>
        <v/>
      </c>
      <c r="AG261" s="256" t="str">
        <f>IF(AG259="","",VLOOKUP(AG259,'シフト記号表（勤務時間帯）'!$C$6:$U$35,19,FALSE))</f>
        <v/>
      </c>
      <c r="AH261" s="257" t="str">
        <f>IF(AH259="","",VLOOKUP(AH259,'シフト記号表（勤務時間帯）'!$C$6:$U$35,19,FALSE))</f>
        <v/>
      </c>
      <c r="AI261" s="257" t="str">
        <f>IF(AI259="","",VLOOKUP(AI259,'シフト記号表（勤務時間帯）'!$C$6:$U$35,19,FALSE))</f>
        <v/>
      </c>
      <c r="AJ261" s="257" t="str">
        <f>IF(AJ259="","",VLOOKUP(AJ259,'シフト記号表（勤務時間帯）'!$C$6:$U$35,19,FALSE))</f>
        <v/>
      </c>
      <c r="AK261" s="257" t="str">
        <f>IF(AK259="","",VLOOKUP(AK259,'シフト記号表（勤務時間帯）'!$C$6:$U$35,19,FALSE))</f>
        <v/>
      </c>
      <c r="AL261" s="257" t="str">
        <f>IF(AL259="","",VLOOKUP(AL259,'シフト記号表（勤務時間帯）'!$C$6:$U$35,19,FALSE))</f>
        <v/>
      </c>
      <c r="AM261" s="258" t="str">
        <f>IF(AM259="","",VLOOKUP(AM259,'シフト記号表（勤務時間帯）'!$C$6:$U$35,19,FALSE))</f>
        <v/>
      </c>
      <c r="AN261" s="256" t="str">
        <f>IF(AN259="","",VLOOKUP(AN259,'シフト記号表（勤務時間帯）'!$C$6:$U$35,19,FALSE))</f>
        <v/>
      </c>
      <c r="AO261" s="257" t="str">
        <f>IF(AO259="","",VLOOKUP(AO259,'シフト記号表（勤務時間帯）'!$C$6:$U$35,19,FALSE))</f>
        <v/>
      </c>
      <c r="AP261" s="257" t="str">
        <f>IF(AP259="","",VLOOKUP(AP259,'シフト記号表（勤務時間帯）'!$C$6:$U$35,19,FALSE))</f>
        <v/>
      </c>
      <c r="AQ261" s="257" t="str">
        <f>IF(AQ259="","",VLOOKUP(AQ259,'シフト記号表（勤務時間帯）'!$C$6:$U$35,19,FALSE))</f>
        <v/>
      </c>
      <c r="AR261" s="257" t="str">
        <f>IF(AR259="","",VLOOKUP(AR259,'シフト記号表（勤務時間帯）'!$C$6:$U$35,19,FALSE))</f>
        <v/>
      </c>
      <c r="AS261" s="257" t="str">
        <f>IF(AS259="","",VLOOKUP(AS259,'シフト記号表（勤務時間帯）'!$C$6:$U$35,19,FALSE))</f>
        <v/>
      </c>
      <c r="AT261" s="258" t="str">
        <f>IF(AT259="","",VLOOKUP(AT259,'シフト記号表（勤務時間帯）'!$C$6:$U$35,19,FALSE))</f>
        <v/>
      </c>
      <c r="AU261" s="256" t="str">
        <f>IF(AU259="","",VLOOKUP(AU259,'シフト記号表（勤務時間帯）'!$C$6:$U$35,19,FALSE))</f>
        <v/>
      </c>
      <c r="AV261" s="257" t="str">
        <f>IF(AV259="","",VLOOKUP(AV259,'シフト記号表（勤務時間帯）'!$C$6:$U$35,19,FALSE))</f>
        <v/>
      </c>
      <c r="AW261" s="257" t="str">
        <f>IF(AW259="","",VLOOKUP(AW259,'シフト記号表（勤務時間帯）'!$C$6:$U$35,19,FALSE))</f>
        <v/>
      </c>
      <c r="AX261" s="723" t="str">
        <f>IF($BB$3="４週",SUM(S261:AT261),IF($BB$3="暦月",SUM(S261:AW261),""))</f>
        <v/>
      </c>
      <c r="AY261" s="724"/>
      <c r="AZ261" s="725" t="str">
        <f>IF($BB$3="４週",AX261/4,IF($BB$3="暦月",'勤務表（参考様式１_100名まで）'!AX261/('勤務表（参考様式１_100名まで）'!$BB$8/7),""))</f>
        <v/>
      </c>
      <c r="BA261" s="726"/>
      <c r="BB261" s="710"/>
      <c r="BC261" s="711"/>
      <c r="BD261" s="711"/>
      <c r="BE261" s="711"/>
      <c r="BF261" s="712"/>
    </row>
    <row r="262" spans="2:58" ht="20.25" customHeight="1" x14ac:dyDescent="0.15">
      <c r="B262" s="727">
        <f>B259+1</f>
        <v>81</v>
      </c>
      <c r="C262" s="728"/>
      <c r="D262" s="729"/>
      <c r="E262" s="730"/>
      <c r="F262" s="259"/>
      <c r="G262" s="737"/>
      <c r="H262" s="740"/>
      <c r="I262" s="741"/>
      <c r="J262" s="741"/>
      <c r="K262" s="742"/>
      <c r="L262" s="744"/>
      <c r="M262" s="705"/>
      <c r="N262" s="705"/>
      <c r="O262" s="706"/>
      <c r="P262" s="747" t="s">
        <v>248</v>
      </c>
      <c r="Q262" s="748"/>
      <c r="R262" s="749"/>
      <c r="S262" s="248"/>
      <c r="T262" s="249"/>
      <c r="U262" s="249"/>
      <c r="V262" s="249"/>
      <c r="W262" s="249"/>
      <c r="X262" s="249"/>
      <c r="Y262" s="250"/>
      <c r="Z262" s="248"/>
      <c r="AA262" s="249"/>
      <c r="AB262" s="249"/>
      <c r="AC262" s="249"/>
      <c r="AD262" s="249"/>
      <c r="AE262" s="249"/>
      <c r="AF262" s="250"/>
      <c r="AG262" s="248"/>
      <c r="AH262" s="249"/>
      <c r="AI262" s="249"/>
      <c r="AJ262" s="249"/>
      <c r="AK262" s="249"/>
      <c r="AL262" s="249"/>
      <c r="AM262" s="250"/>
      <c r="AN262" s="248"/>
      <c r="AO262" s="249"/>
      <c r="AP262" s="249"/>
      <c r="AQ262" s="249"/>
      <c r="AR262" s="249"/>
      <c r="AS262" s="249"/>
      <c r="AT262" s="250"/>
      <c r="AU262" s="248"/>
      <c r="AV262" s="249"/>
      <c r="AW262" s="249"/>
      <c r="AX262" s="700"/>
      <c r="AY262" s="701"/>
      <c r="AZ262" s="702"/>
      <c r="BA262" s="703"/>
      <c r="BB262" s="704"/>
      <c r="BC262" s="705"/>
      <c r="BD262" s="705"/>
      <c r="BE262" s="705"/>
      <c r="BF262" s="706"/>
    </row>
    <row r="263" spans="2:58" ht="20.25" customHeight="1" x14ac:dyDescent="0.15">
      <c r="B263" s="727"/>
      <c r="C263" s="731"/>
      <c r="D263" s="732"/>
      <c r="E263" s="733"/>
      <c r="F263" s="251"/>
      <c r="G263" s="738"/>
      <c r="H263" s="743"/>
      <c r="I263" s="741"/>
      <c r="J263" s="741"/>
      <c r="K263" s="742"/>
      <c r="L263" s="745"/>
      <c r="M263" s="708"/>
      <c r="N263" s="708"/>
      <c r="O263" s="709"/>
      <c r="P263" s="713" t="s">
        <v>249</v>
      </c>
      <c r="Q263" s="714"/>
      <c r="R263" s="715"/>
      <c r="S263" s="252" t="str">
        <f>IF(S262="","",VLOOKUP(S262,'シフト記号表（勤務時間帯）'!$C$6:$K$35,9,FALSE))</f>
        <v/>
      </c>
      <c r="T263" s="253" t="str">
        <f>IF(T262="","",VLOOKUP(T262,'シフト記号表（勤務時間帯）'!$C$6:$K$35,9,FALSE))</f>
        <v/>
      </c>
      <c r="U263" s="253" t="str">
        <f>IF(U262="","",VLOOKUP(U262,'シフト記号表（勤務時間帯）'!$C$6:$K$35,9,FALSE))</f>
        <v/>
      </c>
      <c r="V263" s="253" t="str">
        <f>IF(V262="","",VLOOKUP(V262,'シフト記号表（勤務時間帯）'!$C$6:$K$35,9,FALSE))</f>
        <v/>
      </c>
      <c r="W263" s="253" t="str">
        <f>IF(W262="","",VLOOKUP(W262,'シフト記号表（勤務時間帯）'!$C$6:$K$35,9,FALSE))</f>
        <v/>
      </c>
      <c r="X263" s="253" t="str">
        <f>IF(X262="","",VLOOKUP(X262,'シフト記号表（勤務時間帯）'!$C$6:$K$35,9,FALSE))</f>
        <v/>
      </c>
      <c r="Y263" s="254" t="str">
        <f>IF(Y262="","",VLOOKUP(Y262,'シフト記号表（勤務時間帯）'!$C$6:$K$35,9,FALSE))</f>
        <v/>
      </c>
      <c r="Z263" s="252" t="str">
        <f>IF(Z262="","",VLOOKUP(Z262,'シフト記号表（勤務時間帯）'!$C$6:$K$35,9,FALSE))</f>
        <v/>
      </c>
      <c r="AA263" s="253" t="str">
        <f>IF(AA262="","",VLOOKUP(AA262,'シフト記号表（勤務時間帯）'!$C$6:$K$35,9,FALSE))</f>
        <v/>
      </c>
      <c r="AB263" s="253" t="str">
        <f>IF(AB262="","",VLOOKUP(AB262,'シフト記号表（勤務時間帯）'!$C$6:$K$35,9,FALSE))</f>
        <v/>
      </c>
      <c r="AC263" s="253" t="str">
        <f>IF(AC262="","",VLOOKUP(AC262,'シフト記号表（勤務時間帯）'!$C$6:$K$35,9,FALSE))</f>
        <v/>
      </c>
      <c r="AD263" s="253" t="str">
        <f>IF(AD262="","",VLOOKUP(AD262,'シフト記号表（勤務時間帯）'!$C$6:$K$35,9,FALSE))</f>
        <v/>
      </c>
      <c r="AE263" s="253" t="str">
        <f>IF(AE262="","",VLOOKUP(AE262,'シフト記号表（勤務時間帯）'!$C$6:$K$35,9,FALSE))</f>
        <v/>
      </c>
      <c r="AF263" s="254" t="str">
        <f>IF(AF262="","",VLOOKUP(AF262,'シフト記号表（勤務時間帯）'!$C$6:$K$35,9,FALSE))</f>
        <v/>
      </c>
      <c r="AG263" s="252" t="str">
        <f>IF(AG262="","",VLOOKUP(AG262,'シフト記号表（勤務時間帯）'!$C$6:$K$35,9,FALSE))</f>
        <v/>
      </c>
      <c r="AH263" s="253" t="str">
        <f>IF(AH262="","",VLOOKUP(AH262,'シフト記号表（勤務時間帯）'!$C$6:$K$35,9,FALSE))</f>
        <v/>
      </c>
      <c r="AI263" s="253" t="str">
        <f>IF(AI262="","",VLOOKUP(AI262,'シフト記号表（勤務時間帯）'!$C$6:$K$35,9,FALSE))</f>
        <v/>
      </c>
      <c r="AJ263" s="253" t="str">
        <f>IF(AJ262="","",VLOOKUP(AJ262,'シフト記号表（勤務時間帯）'!$C$6:$K$35,9,FALSE))</f>
        <v/>
      </c>
      <c r="AK263" s="253" t="str">
        <f>IF(AK262="","",VLOOKUP(AK262,'シフト記号表（勤務時間帯）'!$C$6:$K$35,9,FALSE))</f>
        <v/>
      </c>
      <c r="AL263" s="253" t="str">
        <f>IF(AL262="","",VLOOKUP(AL262,'シフト記号表（勤務時間帯）'!$C$6:$K$35,9,FALSE))</f>
        <v/>
      </c>
      <c r="AM263" s="254" t="str">
        <f>IF(AM262="","",VLOOKUP(AM262,'シフト記号表（勤務時間帯）'!$C$6:$K$35,9,FALSE))</f>
        <v/>
      </c>
      <c r="AN263" s="252" t="str">
        <f>IF(AN262="","",VLOOKUP(AN262,'シフト記号表（勤務時間帯）'!$C$6:$K$35,9,FALSE))</f>
        <v/>
      </c>
      <c r="AO263" s="253" t="str">
        <f>IF(AO262="","",VLOOKUP(AO262,'シフト記号表（勤務時間帯）'!$C$6:$K$35,9,FALSE))</f>
        <v/>
      </c>
      <c r="AP263" s="253" t="str">
        <f>IF(AP262="","",VLOOKUP(AP262,'シフト記号表（勤務時間帯）'!$C$6:$K$35,9,FALSE))</f>
        <v/>
      </c>
      <c r="AQ263" s="253" t="str">
        <f>IF(AQ262="","",VLOOKUP(AQ262,'シフト記号表（勤務時間帯）'!$C$6:$K$35,9,FALSE))</f>
        <v/>
      </c>
      <c r="AR263" s="253" t="str">
        <f>IF(AR262="","",VLOOKUP(AR262,'シフト記号表（勤務時間帯）'!$C$6:$K$35,9,FALSE))</f>
        <v/>
      </c>
      <c r="AS263" s="253" t="str">
        <f>IF(AS262="","",VLOOKUP(AS262,'シフト記号表（勤務時間帯）'!$C$6:$K$35,9,FALSE))</f>
        <v/>
      </c>
      <c r="AT263" s="254" t="str">
        <f>IF(AT262="","",VLOOKUP(AT262,'シフト記号表（勤務時間帯）'!$C$6:$K$35,9,FALSE))</f>
        <v/>
      </c>
      <c r="AU263" s="252" t="str">
        <f>IF(AU262="","",VLOOKUP(AU262,'シフト記号表（勤務時間帯）'!$C$6:$K$35,9,FALSE))</f>
        <v/>
      </c>
      <c r="AV263" s="253" t="str">
        <f>IF(AV262="","",VLOOKUP(AV262,'シフト記号表（勤務時間帯）'!$C$6:$K$35,9,FALSE))</f>
        <v/>
      </c>
      <c r="AW263" s="253" t="str">
        <f>IF(AW262="","",VLOOKUP(AW262,'シフト記号表（勤務時間帯）'!$C$6:$K$35,9,FALSE))</f>
        <v/>
      </c>
      <c r="AX263" s="716" t="str">
        <f>IF($BB$3="４週",SUM(S263:AT263),IF($BB$3="暦月",SUM(S263:AW263),""))</f>
        <v/>
      </c>
      <c r="AY263" s="717"/>
      <c r="AZ263" s="718" t="str">
        <f>IF($BB$3="４週",AX263/4,IF($BB$3="暦月",'勤務表（参考様式１_100名まで）'!AX263/('勤務表（参考様式１_100名まで）'!$BB$8/7),""))</f>
        <v/>
      </c>
      <c r="BA263" s="719"/>
      <c r="BB263" s="707"/>
      <c r="BC263" s="708"/>
      <c r="BD263" s="708"/>
      <c r="BE263" s="708"/>
      <c r="BF263" s="709"/>
    </row>
    <row r="264" spans="2:58" ht="20.25" customHeight="1" x14ac:dyDescent="0.15">
      <c r="B264" s="727"/>
      <c r="C264" s="734"/>
      <c r="D264" s="735"/>
      <c r="E264" s="736"/>
      <c r="F264" s="260">
        <f>C262</f>
        <v>0</v>
      </c>
      <c r="G264" s="739"/>
      <c r="H264" s="743"/>
      <c r="I264" s="741"/>
      <c r="J264" s="741"/>
      <c r="K264" s="742"/>
      <c r="L264" s="746"/>
      <c r="M264" s="711"/>
      <c r="N264" s="711"/>
      <c r="O264" s="712"/>
      <c r="P264" s="720" t="s">
        <v>250</v>
      </c>
      <c r="Q264" s="721"/>
      <c r="R264" s="722"/>
      <c r="S264" s="256" t="str">
        <f>IF(S262="","",VLOOKUP(S262,'シフト記号表（勤務時間帯）'!$C$6:$U$35,19,FALSE))</f>
        <v/>
      </c>
      <c r="T264" s="257" t="str">
        <f>IF(T262="","",VLOOKUP(T262,'シフト記号表（勤務時間帯）'!$C$6:$U$35,19,FALSE))</f>
        <v/>
      </c>
      <c r="U264" s="257" t="str">
        <f>IF(U262="","",VLOOKUP(U262,'シフト記号表（勤務時間帯）'!$C$6:$U$35,19,FALSE))</f>
        <v/>
      </c>
      <c r="V264" s="257" t="str">
        <f>IF(V262="","",VLOOKUP(V262,'シフト記号表（勤務時間帯）'!$C$6:$U$35,19,FALSE))</f>
        <v/>
      </c>
      <c r="W264" s="257" t="str">
        <f>IF(W262="","",VLOOKUP(W262,'シフト記号表（勤務時間帯）'!$C$6:$U$35,19,FALSE))</f>
        <v/>
      </c>
      <c r="X264" s="257" t="str">
        <f>IF(X262="","",VLOOKUP(X262,'シフト記号表（勤務時間帯）'!$C$6:$U$35,19,FALSE))</f>
        <v/>
      </c>
      <c r="Y264" s="258" t="str">
        <f>IF(Y262="","",VLOOKUP(Y262,'シフト記号表（勤務時間帯）'!$C$6:$U$35,19,FALSE))</f>
        <v/>
      </c>
      <c r="Z264" s="256" t="str">
        <f>IF(Z262="","",VLOOKUP(Z262,'シフト記号表（勤務時間帯）'!$C$6:$U$35,19,FALSE))</f>
        <v/>
      </c>
      <c r="AA264" s="257" t="str">
        <f>IF(AA262="","",VLOOKUP(AA262,'シフト記号表（勤務時間帯）'!$C$6:$U$35,19,FALSE))</f>
        <v/>
      </c>
      <c r="AB264" s="257" t="str">
        <f>IF(AB262="","",VLOOKUP(AB262,'シフト記号表（勤務時間帯）'!$C$6:$U$35,19,FALSE))</f>
        <v/>
      </c>
      <c r="AC264" s="257" t="str">
        <f>IF(AC262="","",VLOOKUP(AC262,'シフト記号表（勤務時間帯）'!$C$6:$U$35,19,FALSE))</f>
        <v/>
      </c>
      <c r="AD264" s="257" t="str">
        <f>IF(AD262="","",VLOOKUP(AD262,'シフト記号表（勤務時間帯）'!$C$6:$U$35,19,FALSE))</f>
        <v/>
      </c>
      <c r="AE264" s="257" t="str">
        <f>IF(AE262="","",VLOOKUP(AE262,'シフト記号表（勤務時間帯）'!$C$6:$U$35,19,FALSE))</f>
        <v/>
      </c>
      <c r="AF264" s="258" t="str">
        <f>IF(AF262="","",VLOOKUP(AF262,'シフト記号表（勤務時間帯）'!$C$6:$U$35,19,FALSE))</f>
        <v/>
      </c>
      <c r="AG264" s="256" t="str">
        <f>IF(AG262="","",VLOOKUP(AG262,'シフト記号表（勤務時間帯）'!$C$6:$U$35,19,FALSE))</f>
        <v/>
      </c>
      <c r="AH264" s="257" t="str">
        <f>IF(AH262="","",VLOOKUP(AH262,'シフト記号表（勤務時間帯）'!$C$6:$U$35,19,FALSE))</f>
        <v/>
      </c>
      <c r="AI264" s="257" t="str">
        <f>IF(AI262="","",VLOOKUP(AI262,'シフト記号表（勤務時間帯）'!$C$6:$U$35,19,FALSE))</f>
        <v/>
      </c>
      <c r="AJ264" s="257" t="str">
        <f>IF(AJ262="","",VLOOKUP(AJ262,'シフト記号表（勤務時間帯）'!$C$6:$U$35,19,FALSE))</f>
        <v/>
      </c>
      <c r="AK264" s="257" t="str">
        <f>IF(AK262="","",VLOOKUP(AK262,'シフト記号表（勤務時間帯）'!$C$6:$U$35,19,FALSE))</f>
        <v/>
      </c>
      <c r="AL264" s="257" t="str">
        <f>IF(AL262="","",VLOOKUP(AL262,'シフト記号表（勤務時間帯）'!$C$6:$U$35,19,FALSE))</f>
        <v/>
      </c>
      <c r="AM264" s="258" t="str">
        <f>IF(AM262="","",VLOOKUP(AM262,'シフト記号表（勤務時間帯）'!$C$6:$U$35,19,FALSE))</f>
        <v/>
      </c>
      <c r="AN264" s="256" t="str">
        <f>IF(AN262="","",VLOOKUP(AN262,'シフト記号表（勤務時間帯）'!$C$6:$U$35,19,FALSE))</f>
        <v/>
      </c>
      <c r="AO264" s="257" t="str">
        <f>IF(AO262="","",VLOOKUP(AO262,'シフト記号表（勤務時間帯）'!$C$6:$U$35,19,FALSE))</f>
        <v/>
      </c>
      <c r="AP264" s="257" t="str">
        <f>IF(AP262="","",VLOOKUP(AP262,'シフト記号表（勤務時間帯）'!$C$6:$U$35,19,FALSE))</f>
        <v/>
      </c>
      <c r="AQ264" s="257" t="str">
        <f>IF(AQ262="","",VLOOKUP(AQ262,'シフト記号表（勤務時間帯）'!$C$6:$U$35,19,FALSE))</f>
        <v/>
      </c>
      <c r="AR264" s="257" t="str">
        <f>IF(AR262="","",VLOOKUP(AR262,'シフト記号表（勤務時間帯）'!$C$6:$U$35,19,FALSE))</f>
        <v/>
      </c>
      <c r="AS264" s="257" t="str">
        <f>IF(AS262="","",VLOOKUP(AS262,'シフト記号表（勤務時間帯）'!$C$6:$U$35,19,FALSE))</f>
        <v/>
      </c>
      <c r="AT264" s="258" t="str">
        <f>IF(AT262="","",VLOOKUP(AT262,'シフト記号表（勤務時間帯）'!$C$6:$U$35,19,FALSE))</f>
        <v/>
      </c>
      <c r="AU264" s="256" t="str">
        <f>IF(AU262="","",VLOOKUP(AU262,'シフト記号表（勤務時間帯）'!$C$6:$U$35,19,FALSE))</f>
        <v/>
      </c>
      <c r="AV264" s="257" t="str">
        <f>IF(AV262="","",VLOOKUP(AV262,'シフト記号表（勤務時間帯）'!$C$6:$U$35,19,FALSE))</f>
        <v/>
      </c>
      <c r="AW264" s="257" t="str">
        <f>IF(AW262="","",VLOOKUP(AW262,'シフト記号表（勤務時間帯）'!$C$6:$U$35,19,FALSE))</f>
        <v/>
      </c>
      <c r="AX264" s="723" t="str">
        <f>IF($BB$3="４週",SUM(S264:AT264),IF($BB$3="暦月",SUM(S264:AW264),""))</f>
        <v/>
      </c>
      <c r="AY264" s="724"/>
      <c r="AZ264" s="725" t="str">
        <f>IF($BB$3="４週",AX264/4,IF($BB$3="暦月",'勤務表（参考様式１_100名まで）'!AX264/('勤務表（参考様式１_100名まで）'!$BB$8/7),""))</f>
        <v/>
      </c>
      <c r="BA264" s="726"/>
      <c r="BB264" s="710"/>
      <c r="BC264" s="711"/>
      <c r="BD264" s="711"/>
      <c r="BE264" s="711"/>
      <c r="BF264" s="712"/>
    </row>
    <row r="265" spans="2:58" ht="20.25" customHeight="1" x14ac:dyDescent="0.15">
      <c r="B265" s="727">
        <f>B262+1</f>
        <v>82</v>
      </c>
      <c r="C265" s="728"/>
      <c r="D265" s="729"/>
      <c r="E265" s="730"/>
      <c r="F265" s="259"/>
      <c r="G265" s="737"/>
      <c r="H265" s="740"/>
      <c r="I265" s="741"/>
      <c r="J265" s="741"/>
      <c r="K265" s="742"/>
      <c r="L265" s="744"/>
      <c r="M265" s="705"/>
      <c r="N265" s="705"/>
      <c r="O265" s="706"/>
      <c r="P265" s="747" t="s">
        <v>248</v>
      </c>
      <c r="Q265" s="748"/>
      <c r="R265" s="749"/>
      <c r="S265" s="248"/>
      <c r="T265" s="249"/>
      <c r="U265" s="249"/>
      <c r="V265" s="249"/>
      <c r="W265" s="249"/>
      <c r="X265" s="249"/>
      <c r="Y265" s="250"/>
      <c r="Z265" s="248"/>
      <c r="AA265" s="249"/>
      <c r="AB265" s="249"/>
      <c r="AC265" s="249"/>
      <c r="AD265" s="249"/>
      <c r="AE265" s="249"/>
      <c r="AF265" s="250"/>
      <c r="AG265" s="248"/>
      <c r="AH265" s="249"/>
      <c r="AI265" s="249"/>
      <c r="AJ265" s="249"/>
      <c r="AK265" s="249"/>
      <c r="AL265" s="249"/>
      <c r="AM265" s="250"/>
      <c r="AN265" s="248"/>
      <c r="AO265" s="249"/>
      <c r="AP265" s="249"/>
      <c r="AQ265" s="249"/>
      <c r="AR265" s="249"/>
      <c r="AS265" s="249"/>
      <c r="AT265" s="250"/>
      <c r="AU265" s="248"/>
      <c r="AV265" s="249"/>
      <c r="AW265" s="249"/>
      <c r="AX265" s="700"/>
      <c r="AY265" s="701"/>
      <c r="AZ265" s="702"/>
      <c r="BA265" s="703"/>
      <c r="BB265" s="704"/>
      <c r="BC265" s="705"/>
      <c r="BD265" s="705"/>
      <c r="BE265" s="705"/>
      <c r="BF265" s="706"/>
    </row>
    <row r="266" spans="2:58" ht="20.25" customHeight="1" x14ac:dyDescent="0.15">
      <c r="B266" s="727"/>
      <c r="C266" s="731"/>
      <c r="D266" s="732"/>
      <c r="E266" s="733"/>
      <c r="F266" s="251"/>
      <c r="G266" s="738"/>
      <c r="H266" s="743"/>
      <c r="I266" s="741"/>
      <c r="J266" s="741"/>
      <c r="K266" s="742"/>
      <c r="L266" s="745"/>
      <c r="M266" s="708"/>
      <c r="N266" s="708"/>
      <c r="O266" s="709"/>
      <c r="P266" s="713" t="s">
        <v>249</v>
      </c>
      <c r="Q266" s="714"/>
      <c r="R266" s="715"/>
      <c r="S266" s="252" t="str">
        <f>IF(S265="","",VLOOKUP(S265,'シフト記号表（勤務時間帯）'!$C$6:$K$35,9,FALSE))</f>
        <v/>
      </c>
      <c r="T266" s="253" t="str">
        <f>IF(T265="","",VLOOKUP(T265,'シフト記号表（勤務時間帯）'!$C$6:$K$35,9,FALSE))</f>
        <v/>
      </c>
      <c r="U266" s="253" t="str">
        <f>IF(U265="","",VLOOKUP(U265,'シフト記号表（勤務時間帯）'!$C$6:$K$35,9,FALSE))</f>
        <v/>
      </c>
      <c r="V266" s="253" t="str">
        <f>IF(V265="","",VLOOKUP(V265,'シフト記号表（勤務時間帯）'!$C$6:$K$35,9,FALSE))</f>
        <v/>
      </c>
      <c r="W266" s="253" t="str">
        <f>IF(W265="","",VLOOKUP(W265,'シフト記号表（勤務時間帯）'!$C$6:$K$35,9,FALSE))</f>
        <v/>
      </c>
      <c r="X266" s="253" t="str">
        <f>IF(X265="","",VLOOKUP(X265,'シフト記号表（勤務時間帯）'!$C$6:$K$35,9,FALSE))</f>
        <v/>
      </c>
      <c r="Y266" s="254" t="str">
        <f>IF(Y265="","",VLOOKUP(Y265,'シフト記号表（勤務時間帯）'!$C$6:$K$35,9,FALSE))</f>
        <v/>
      </c>
      <c r="Z266" s="252" t="str">
        <f>IF(Z265="","",VLOOKUP(Z265,'シフト記号表（勤務時間帯）'!$C$6:$K$35,9,FALSE))</f>
        <v/>
      </c>
      <c r="AA266" s="253" t="str">
        <f>IF(AA265="","",VLOOKUP(AA265,'シフト記号表（勤務時間帯）'!$C$6:$K$35,9,FALSE))</f>
        <v/>
      </c>
      <c r="AB266" s="253" t="str">
        <f>IF(AB265="","",VLOOKUP(AB265,'シフト記号表（勤務時間帯）'!$C$6:$K$35,9,FALSE))</f>
        <v/>
      </c>
      <c r="AC266" s="253" t="str">
        <f>IF(AC265="","",VLOOKUP(AC265,'シフト記号表（勤務時間帯）'!$C$6:$K$35,9,FALSE))</f>
        <v/>
      </c>
      <c r="AD266" s="253" t="str">
        <f>IF(AD265="","",VLOOKUP(AD265,'シフト記号表（勤務時間帯）'!$C$6:$K$35,9,FALSE))</f>
        <v/>
      </c>
      <c r="AE266" s="253" t="str">
        <f>IF(AE265="","",VLOOKUP(AE265,'シフト記号表（勤務時間帯）'!$C$6:$K$35,9,FALSE))</f>
        <v/>
      </c>
      <c r="AF266" s="254" t="str">
        <f>IF(AF265="","",VLOOKUP(AF265,'シフト記号表（勤務時間帯）'!$C$6:$K$35,9,FALSE))</f>
        <v/>
      </c>
      <c r="AG266" s="252" t="str">
        <f>IF(AG265="","",VLOOKUP(AG265,'シフト記号表（勤務時間帯）'!$C$6:$K$35,9,FALSE))</f>
        <v/>
      </c>
      <c r="AH266" s="253" t="str">
        <f>IF(AH265="","",VLOOKUP(AH265,'シフト記号表（勤務時間帯）'!$C$6:$K$35,9,FALSE))</f>
        <v/>
      </c>
      <c r="AI266" s="253" t="str">
        <f>IF(AI265="","",VLOOKUP(AI265,'シフト記号表（勤務時間帯）'!$C$6:$K$35,9,FALSE))</f>
        <v/>
      </c>
      <c r="AJ266" s="253" t="str">
        <f>IF(AJ265="","",VLOOKUP(AJ265,'シフト記号表（勤務時間帯）'!$C$6:$K$35,9,FALSE))</f>
        <v/>
      </c>
      <c r="AK266" s="253" t="str">
        <f>IF(AK265="","",VLOOKUP(AK265,'シフト記号表（勤務時間帯）'!$C$6:$K$35,9,FALSE))</f>
        <v/>
      </c>
      <c r="AL266" s="253" t="str">
        <f>IF(AL265="","",VLOOKUP(AL265,'シフト記号表（勤務時間帯）'!$C$6:$K$35,9,FALSE))</f>
        <v/>
      </c>
      <c r="AM266" s="254" t="str">
        <f>IF(AM265="","",VLOOKUP(AM265,'シフト記号表（勤務時間帯）'!$C$6:$K$35,9,FALSE))</f>
        <v/>
      </c>
      <c r="AN266" s="252" t="str">
        <f>IF(AN265="","",VLOOKUP(AN265,'シフト記号表（勤務時間帯）'!$C$6:$K$35,9,FALSE))</f>
        <v/>
      </c>
      <c r="AO266" s="253" t="str">
        <f>IF(AO265="","",VLOOKUP(AO265,'シフト記号表（勤務時間帯）'!$C$6:$K$35,9,FALSE))</f>
        <v/>
      </c>
      <c r="AP266" s="253" t="str">
        <f>IF(AP265="","",VLOOKUP(AP265,'シフト記号表（勤務時間帯）'!$C$6:$K$35,9,FALSE))</f>
        <v/>
      </c>
      <c r="AQ266" s="253" t="str">
        <f>IF(AQ265="","",VLOOKUP(AQ265,'シフト記号表（勤務時間帯）'!$C$6:$K$35,9,FALSE))</f>
        <v/>
      </c>
      <c r="AR266" s="253" t="str">
        <f>IF(AR265="","",VLOOKUP(AR265,'シフト記号表（勤務時間帯）'!$C$6:$K$35,9,FALSE))</f>
        <v/>
      </c>
      <c r="AS266" s="253" t="str">
        <f>IF(AS265="","",VLOOKUP(AS265,'シフト記号表（勤務時間帯）'!$C$6:$K$35,9,FALSE))</f>
        <v/>
      </c>
      <c r="AT266" s="254" t="str">
        <f>IF(AT265="","",VLOOKUP(AT265,'シフト記号表（勤務時間帯）'!$C$6:$K$35,9,FALSE))</f>
        <v/>
      </c>
      <c r="AU266" s="252" t="str">
        <f>IF(AU265="","",VLOOKUP(AU265,'シフト記号表（勤務時間帯）'!$C$6:$K$35,9,FALSE))</f>
        <v/>
      </c>
      <c r="AV266" s="253" t="str">
        <f>IF(AV265="","",VLOOKUP(AV265,'シフト記号表（勤務時間帯）'!$C$6:$K$35,9,FALSE))</f>
        <v/>
      </c>
      <c r="AW266" s="253" t="str">
        <f>IF(AW265="","",VLOOKUP(AW265,'シフト記号表（勤務時間帯）'!$C$6:$K$35,9,FALSE))</f>
        <v/>
      </c>
      <c r="AX266" s="716" t="str">
        <f>IF($BB$3="４週",SUM(S266:AT266),IF($BB$3="暦月",SUM(S266:AW266),""))</f>
        <v/>
      </c>
      <c r="AY266" s="717"/>
      <c r="AZ266" s="718" t="str">
        <f>IF($BB$3="４週",AX266/4,IF($BB$3="暦月",'勤務表（参考様式１_100名まで）'!AX266/('勤務表（参考様式１_100名まで）'!$BB$8/7),""))</f>
        <v/>
      </c>
      <c r="BA266" s="719"/>
      <c r="BB266" s="707"/>
      <c r="BC266" s="708"/>
      <c r="BD266" s="708"/>
      <c r="BE266" s="708"/>
      <c r="BF266" s="709"/>
    </row>
    <row r="267" spans="2:58" ht="20.25" customHeight="1" x14ac:dyDescent="0.15">
      <c r="B267" s="727"/>
      <c r="C267" s="734"/>
      <c r="D267" s="735"/>
      <c r="E267" s="736"/>
      <c r="F267" s="260">
        <f>C265</f>
        <v>0</v>
      </c>
      <c r="G267" s="739"/>
      <c r="H267" s="743"/>
      <c r="I267" s="741"/>
      <c r="J267" s="741"/>
      <c r="K267" s="742"/>
      <c r="L267" s="746"/>
      <c r="M267" s="711"/>
      <c r="N267" s="711"/>
      <c r="O267" s="712"/>
      <c r="P267" s="720" t="s">
        <v>250</v>
      </c>
      <c r="Q267" s="721"/>
      <c r="R267" s="722"/>
      <c r="S267" s="256" t="str">
        <f>IF(S265="","",VLOOKUP(S265,'シフト記号表（勤務時間帯）'!$C$6:$U$35,19,FALSE))</f>
        <v/>
      </c>
      <c r="T267" s="257" t="str">
        <f>IF(T265="","",VLOOKUP(T265,'シフト記号表（勤務時間帯）'!$C$6:$U$35,19,FALSE))</f>
        <v/>
      </c>
      <c r="U267" s="257" t="str">
        <f>IF(U265="","",VLOOKUP(U265,'シフト記号表（勤務時間帯）'!$C$6:$U$35,19,FALSE))</f>
        <v/>
      </c>
      <c r="V267" s="257" t="str">
        <f>IF(V265="","",VLOOKUP(V265,'シフト記号表（勤務時間帯）'!$C$6:$U$35,19,FALSE))</f>
        <v/>
      </c>
      <c r="W267" s="257" t="str">
        <f>IF(W265="","",VLOOKUP(W265,'シフト記号表（勤務時間帯）'!$C$6:$U$35,19,FALSE))</f>
        <v/>
      </c>
      <c r="X267" s="257" t="str">
        <f>IF(X265="","",VLOOKUP(X265,'シフト記号表（勤務時間帯）'!$C$6:$U$35,19,FALSE))</f>
        <v/>
      </c>
      <c r="Y267" s="258" t="str">
        <f>IF(Y265="","",VLOOKUP(Y265,'シフト記号表（勤務時間帯）'!$C$6:$U$35,19,FALSE))</f>
        <v/>
      </c>
      <c r="Z267" s="256" t="str">
        <f>IF(Z265="","",VLOOKUP(Z265,'シフト記号表（勤務時間帯）'!$C$6:$U$35,19,FALSE))</f>
        <v/>
      </c>
      <c r="AA267" s="257" t="str">
        <f>IF(AA265="","",VLOOKUP(AA265,'シフト記号表（勤務時間帯）'!$C$6:$U$35,19,FALSE))</f>
        <v/>
      </c>
      <c r="AB267" s="257" t="str">
        <f>IF(AB265="","",VLOOKUP(AB265,'シフト記号表（勤務時間帯）'!$C$6:$U$35,19,FALSE))</f>
        <v/>
      </c>
      <c r="AC267" s="257" t="str">
        <f>IF(AC265="","",VLOOKUP(AC265,'シフト記号表（勤務時間帯）'!$C$6:$U$35,19,FALSE))</f>
        <v/>
      </c>
      <c r="AD267" s="257" t="str">
        <f>IF(AD265="","",VLOOKUP(AD265,'シフト記号表（勤務時間帯）'!$C$6:$U$35,19,FALSE))</f>
        <v/>
      </c>
      <c r="AE267" s="257" t="str">
        <f>IF(AE265="","",VLOOKUP(AE265,'シフト記号表（勤務時間帯）'!$C$6:$U$35,19,FALSE))</f>
        <v/>
      </c>
      <c r="AF267" s="258" t="str">
        <f>IF(AF265="","",VLOOKUP(AF265,'シフト記号表（勤務時間帯）'!$C$6:$U$35,19,FALSE))</f>
        <v/>
      </c>
      <c r="AG267" s="256" t="str">
        <f>IF(AG265="","",VLOOKUP(AG265,'シフト記号表（勤務時間帯）'!$C$6:$U$35,19,FALSE))</f>
        <v/>
      </c>
      <c r="AH267" s="257" t="str">
        <f>IF(AH265="","",VLOOKUP(AH265,'シフト記号表（勤務時間帯）'!$C$6:$U$35,19,FALSE))</f>
        <v/>
      </c>
      <c r="AI267" s="257" t="str">
        <f>IF(AI265="","",VLOOKUP(AI265,'シフト記号表（勤務時間帯）'!$C$6:$U$35,19,FALSE))</f>
        <v/>
      </c>
      <c r="AJ267" s="257" t="str">
        <f>IF(AJ265="","",VLOOKUP(AJ265,'シフト記号表（勤務時間帯）'!$C$6:$U$35,19,FALSE))</f>
        <v/>
      </c>
      <c r="AK267" s="257" t="str">
        <f>IF(AK265="","",VLOOKUP(AK265,'シフト記号表（勤務時間帯）'!$C$6:$U$35,19,FALSE))</f>
        <v/>
      </c>
      <c r="AL267" s="257" t="str">
        <f>IF(AL265="","",VLOOKUP(AL265,'シフト記号表（勤務時間帯）'!$C$6:$U$35,19,FALSE))</f>
        <v/>
      </c>
      <c r="AM267" s="258" t="str">
        <f>IF(AM265="","",VLOOKUP(AM265,'シフト記号表（勤務時間帯）'!$C$6:$U$35,19,FALSE))</f>
        <v/>
      </c>
      <c r="AN267" s="256" t="str">
        <f>IF(AN265="","",VLOOKUP(AN265,'シフト記号表（勤務時間帯）'!$C$6:$U$35,19,FALSE))</f>
        <v/>
      </c>
      <c r="AO267" s="257" t="str">
        <f>IF(AO265="","",VLOOKUP(AO265,'シフト記号表（勤務時間帯）'!$C$6:$U$35,19,FALSE))</f>
        <v/>
      </c>
      <c r="AP267" s="257" t="str">
        <f>IF(AP265="","",VLOOKUP(AP265,'シフト記号表（勤務時間帯）'!$C$6:$U$35,19,FALSE))</f>
        <v/>
      </c>
      <c r="AQ267" s="257" t="str">
        <f>IF(AQ265="","",VLOOKUP(AQ265,'シフト記号表（勤務時間帯）'!$C$6:$U$35,19,FALSE))</f>
        <v/>
      </c>
      <c r="AR267" s="257" t="str">
        <f>IF(AR265="","",VLOOKUP(AR265,'シフト記号表（勤務時間帯）'!$C$6:$U$35,19,FALSE))</f>
        <v/>
      </c>
      <c r="AS267" s="257" t="str">
        <f>IF(AS265="","",VLOOKUP(AS265,'シフト記号表（勤務時間帯）'!$C$6:$U$35,19,FALSE))</f>
        <v/>
      </c>
      <c r="AT267" s="258" t="str">
        <f>IF(AT265="","",VLOOKUP(AT265,'シフト記号表（勤務時間帯）'!$C$6:$U$35,19,FALSE))</f>
        <v/>
      </c>
      <c r="AU267" s="256" t="str">
        <f>IF(AU265="","",VLOOKUP(AU265,'シフト記号表（勤務時間帯）'!$C$6:$U$35,19,FALSE))</f>
        <v/>
      </c>
      <c r="AV267" s="257" t="str">
        <f>IF(AV265="","",VLOOKUP(AV265,'シフト記号表（勤務時間帯）'!$C$6:$U$35,19,FALSE))</f>
        <v/>
      </c>
      <c r="AW267" s="257" t="str">
        <f>IF(AW265="","",VLOOKUP(AW265,'シフト記号表（勤務時間帯）'!$C$6:$U$35,19,FALSE))</f>
        <v/>
      </c>
      <c r="AX267" s="723" t="str">
        <f>IF($BB$3="４週",SUM(S267:AT267),IF($BB$3="暦月",SUM(S267:AW267),""))</f>
        <v/>
      </c>
      <c r="AY267" s="724"/>
      <c r="AZ267" s="725" t="str">
        <f>IF($BB$3="４週",AX267/4,IF($BB$3="暦月",'勤務表（参考様式１_100名まで）'!AX267/('勤務表（参考様式１_100名まで）'!$BB$8/7),""))</f>
        <v/>
      </c>
      <c r="BA267" s="726"/>
      <c r="BB267" s="710"/>
      <c r="BC267" s="711"/>
      <c r="BD267" s="711"/>
      <c r="BE267" s="711"/>
      <c r="BF267" s="712"/>
    </row>
    <row r="268" spans="2:58" ht="20.25" customHeight="1" x14ac:dyDescent="0.15">
      <c r="B268" s="727">
        <f>B265+1</f>
        <v>83</v>
      </c>
      <c r="C268" s="728"/>
      <c r="D268" s="729"/>
      <c r="E268" s="730"/>
      <c r="F268" s="259"/>
      <c r="G268" s="737"/>
      <c r="H268" s="740"/>
      <c r="I268" s="741"/>
      <c r="J268" s="741"/>
      <c r="K268" s="742"/>
      <c r="L268" s="744"/>
      <c r="M268" s="705"/>
      <c r="N268" s="705"/>
      <c r="O268" s="706"/>
      <c r="P268" s="747" t="s">
        <v>248</v>
      </c>
      <c r="Q268" s="748"/>
      <c r="R268" s="749"/>
      <c r="S268" s="248"/>
      <c r="T268" s="249"/>
      <c r="U268" s="249"/>
      <c r="V268" s="249"/>
      <c r="W268" s="249"/>
      <c r="X268" s="249"/>
      <c r="Y268" s="250"/>
      <c r="Z268" s="248"/>
      <c r="AA268" s="249"/>
      <c r="AB268" s="249"/>
      <c r="AC268" s="249"/>
      <c r="AD268" s="249"/>
      <c r="AE268" s="249"/>
      <c r="AF268" s="250"/>
      <c r="AG268" s="248"/>
      <c r="AH268" s="249"/>
      <c r="AI268" s="249"/>
      <c r="AJ268" s="249"/>
      <c r="AK268" s="249"/>
      <c r="AL268" s="249"/>
      <c r="AM268" s="250"/>
      <c r="AN268" s="248"/>
      <c r="AO268" s="249"/>
      <c r="AP268" s="249"/>
      <c r="AQ268" s="249"/>
      <c r="AR268" s="249"/>
      <c r="AS268" s="249"/>
      <c r="AT268" s="250"/>
      <c r="AU268" s="248"/>
      <c r="AV268" s="249"/>
      <c r="AW268" s="249"/>
      <c r="AX268" s="700"/>
      <c r="AY268" s="701"/>
      <c r="AZ268" s="702"/>
      <c r="BA268" s="703"/>
      <c r="BB268" s="704"/>
      <c r="BC268" s="705"/>
      <c r="BD268" s="705"/>
      <c r="BE268" s="705"/>
      <c r="BF268" s="706"/>
    </row>
    <row r="269" spans="2:58" ht="20.25" customHeight="1" x14ac:dyDescent="0.15">
      <c r="B269" s="727"/>
      <c r="C269" s="731"/>
      <c r="D269" s="732"/>
      <c r="E269" s="733"/>
      <c r="F269" s="251"/>
      <c r="G269" s="738"/>
      <c r="H269" s="743"/>
      <c r="I269" s="741"/>
      <c r="J269" s="741"/>
      <c r="K269" s="742"/>
      <c r="L269" s="745"/>
      <c r="M269" s="708"/>
      <c r="N269" s="708"/>
      <c r="O269" s="709"/>
      <c r="P269" s="713" t="s">
        <v>249</v>
      </c>
      <c r="Q269" s="714"/>
      <c r="R269" s="715"/>
      <c r="S269" s="252" t="str">
        <f>IF(S268="","",VLOOKUP(S268,'シフト記号表（勤務時間帯）'!$C$6:$K$35,9,FALSE))</f>
        <v/>
      </c>
      <c r="T269" s="253" t="str">
        <f>IF(T268="","",VLOOKUP(T268,'シフト記号表（勤務時間帯）'!$C$6:$K$35,9,FALSE))</f>
        <v/>
      </c>
      <c r="U269" s="253" t="str">
        <f>IF(U268="","",VLOOKUP(U268,'シフト記号表（勤務時間帯）'!$C$6:$K$35,9,FALSE))</f>
        <v/>
      </c>
      <c r="V269" s="253" t="str">
        <f>IF(V268="","",VLOOKUP(V268,'シフト記号表（勤務時間帯）'!$C$6:$K$35,9,FALSE))</f>
        <v/>
      </c>
      <c r="W269" s="253" t="str">
        <f>IF(W268="","",VLOOKUP(W268,'シフト記号表（勤務時間帯）'!$C$6:$K$35,9,FALSE))</f>
        <v/>
      </c>
      <c r="X269" s="253" t="str">
        <f>IF(X268="","",VLOOKUP(X268,'シフト記号表（勤務時間帯）'!$C$6:$K$35,9,FALSE))</f>
        <v/>
      </c>
      <c r="Y269" s="254" t="str">
        <f>IF(Y268="","",VLOOKUP(Y268,'シフト記号表（勤務時間帯）'!$C$6:$K$35,9,FALSE))</f>
        <v/>
      </c>
      <c r="Z269" s="252" t="str">
        <f>IF(Z268="","",VLOOKUP(Z268,'シフト記号表（勤務時間帯）'!$C$6:$K$35,9,FALSE))</f>
        <v/>
      </c>
      <c r="AA269" s="253" t="str">
        <f>IF(AA268="","",VLOOKUP(AA268,'シフト記号表（勤務時間帯）'!$C$6:$K$35,9,FALSE))</f>
        <v/>
      </c>
      <c r="AB269" s="253" t="str">
        <f>IF(AB268="","",VLOOKUP(AB268,'シフト記号表（勤務時間帯）'!$C$6:$K$35,9,FALSE))</f>
        <v/>
      </c>
      <c r="AC269" s="253" t="str">
        <f>IF(AC268="","",VLOOKUP(AC268,'シフト記号表（勤務時間帯）'!$C$6:$K$35,9,FALSE))</f>
        <v/>
      </c>
      <c r="AD269" s="253" t="str">
        <f>IF(AD268="","",VLOOKUP(AD268,'シフト記号表（勤務時間帯）'!$C$6:$K$35,9,FALSE))</f>
        <v/>
      </c>
      <c r="AE269" s="253" t="str">
        <f>IF(AE268="","",VLOOKUP(AE268,'シフト記号表（勤務時間帯）'!$C$6:$K$35,9,FALSE))</f>
        <v/>
      </c>
      <c r="AF269" s="254" t="str">
        <f>IF(AF268="","",VLOOKUP(AF268,'シフト記号表（勤務時間帯）'!$C$6:$K$35,9,FALSE))</f>
        <v/>
      </c>
      <c r="AG269" s="252" t="str">
        <f>IF(AG268="","",VLOOKUP(AG268,'シフト記号表（勤務時間帯）'!$C$6:$K$35,9,FALSE))</f>
        <v/>
      </c>
      <c r="AH269" s="253" t="str">
        <f>IF(AH268="","",VLOOKUP(AH268,'シフト記号表（勤務時間帯）'!$C$6:$K$35,9,FALSE))</f>
        <v/>
      </c>
      <c r="AI269" s="253" t="str">
        <f>IF(AI268="","",VLOOKUP(AI268,'シフト記号表（勤務時間帯）'!$C$6:$K$35,9,FALSE))</f>
        <v/>
      </c>
      <c r="AJ269" s="253" t="str">
        <f>IF(AJ268="","",VLOOKUP(AJ268,'シフト記号表（勤務時間帯）'!$C$6:$K$35,9,FALSE))</f>
        <v/>
      </c>
      <c r="AK269" s="253" t="str">
        <f>IF(AK268="","",VLOOKUP(AK268,'シフト記号表（勤務時間帯）'!$C$6:$K$35,9,FALSE))</f>
        <v/>
      </c>
      <c r="AL269" s="253" t="str">
        <f>IF(AL268="","",VLOOKUP(AL268,'シフト記号表（勤務時間帯）'!$C$6:$K$35,9,FALSE))</f>
        <v/>
      </c>
      <c r="AM269" s="254" t="str">
        <f>IF(AM268="","",VLOOKUP(AM268,'シフト記号表（勤務時間帯）'!$C$6:$K$35,9,FALSE))</f>
        <v/>
      </c>
      <c r="AN269" s="252" t="str">
        <f>IF(AN268="","",VLOOKUP(AN268,'シフト記号表（勤務時間帯）'!$C$6:$K$35,9,FALSE))</f>
        <v/>
      </c>
      <c r="AO269" s="253" t="str">
        <f>IF(AO268="","",VLOOKUP(AO268,'シフト記号表（勤務時間帯）'!$C$6:$K$35,9,FALSE))</f>
        <v/>
      </c>
      <c r="AP269" s="253" t="str">
        <f>IF(AP268="","",VLOOKUP(AP268,'シフト記号表（勤務時間帯）'!$C$6:$K$35,9,FALSE))</f>
        <v/>
      </c>
      <c r="AQ269" s="253" t="str">
        <f>IF(AQ268="","",VLOOKUP(AQ268,'シフト記号表（勤務時間帯）'!$C$6:$K$35,9,FALSE))</f>
        <v/>
      </c>
      <c r="AR269" s="253" t="str">
        <f>IF(AR268="","",VLOOKUP(AR268,'シフト記号表（勤務時間帯）'!$C$6:$K$35,9,FALSE))</f>
        <v/>
      </c>
      <c r="AS269" s="253" t="str">
        <f>IF(AS268="","",VLOOKUP(AS268,'シフト記号表（勤務時間帯）'!$C$6:$K$35,9,FALSE))</f>
        <v/>
      </c>
      <c r="AT269" s="254" t="str">
        <f>IF(AT268="","",VLOOKUP(AT268,'シフト記号表（勤務時間帯）'!$C$6:$K$35,9,FALSE))</f>
        <v/>
      </c>
      <c r="AU269" s="252" t="str">
        <f>IF(AU268="","",VLOOKUP(AU268,'シフト記号表（勤務時間帯）'!$C$6:$K$35,9,FALSE))</f>
        <v/>
      </c>
      <c r="AV269" s="253" t="str">
        <f>IF(AV268="","",VLOOKUP(AV268,'シフト記号表（勤務時間帯）'!$C$6:$K$35,9,FALSE))</f>
        <v/>
      </c>
      <c r="AW269" s="253" t="str">
        <f>IF(AW268="","",VLOOKUP(AW268,'シフト記号表（勤務時間帯）'!$C$6:$K$35,9,FALSE))</f>
        <v/>
      </c>
      <c r="AX269" s="716" t="str">
        <f>IF($BB$3="４週",SUM(S269:AT269),IF($BB$3="暦月",SUM(S269:AW269),""))</f>
        <v/>
      </c>
      <c r="AY269" s="717"/>
      <c r="AZ269" s="718" t="str">
        <f>IF($BB$3="４週",AX269/4,IF($BB$3="暦月",'勤務表（参考様式１_100名まで）'!AX269/('勤務表（参考様式１_100名まで）'!$BB$8/7),""))</f>
        <v/>
      </c>
      <c r="BA269" s="719"/>
      <c r="BB269" s="707"/>
      <c r="BC269" s="708"/>
      <c r="BD269" s="708"/>
      <c r="BE269" s="708"/>
      <c r="BF269" s="709"/>
    </row>
    <row r="270" spans="2:58" ht="20.25" customHeight="1" x14ac:dyDescent="0.15">
      <c r="B270" s="727"/>
      <c r="C270" s="734"/>
      <c r="D270" s="735"/>
      <c r="E270" s="736"/>
      <c r="F270" s="260">
        <f>C268</f>
        <v>0</v>
      </c>
      <c r="G270" s="739"/>
      <c r="H270" s="743"/>
      <c r="I270" s="741"/>
      <c r="J270" s="741"/>
      <c r="K270" s="742"/>
      <c r="L270" s="746"/>
      <c r="M270" s="711"/>
      <c r="N270" s="711"/>
      <c r="O270" s="712"/>
      <c r="P270" s="720" t="s">
        <v>250</v>
      </c>
      <c r="Q270" s="721"/>
      <c r="R270" s="722"/>
      <c r="S270" s="256" t="str">
        <f>IF(S268="","",VLOOKUP(S268,'シフト記号表（勤務時間帯）'!$C$6:$U$35,19,FALSE))</f>
        <v/>
      </c>
      <c r="T270" s="257" t="str">
        <f>IF(T268="","",VLOOKUP(T268,'シフト記号表（勤務時間帯）'!$C$6:$U$35,19,FALSE))</f>
        <v/>
      </c>
      <c r="U270" s="257" t="str">
        <f>IF(U268="","",VLOOKUP(U268,'シフト記号表（勤務時間帯）'!$C$6:$U$35,19,FALSE))</f>
        <v/>
      </c>
      <c r="V270" s="257" t="str">
        <f>IF(V268="","",VLOOKUP(V268,'シフト記号表（勤務時間帯）'!$C$6:$U$35,19,FALSE))</f>
        <v/>
      </c>
      <c r="W270" s="257" t="str">
        <f>IF(W268="","",VLOOKUP(W268,'シフト記号表（勤務時間帯）'!$C$6:$U$35,19,FALSE))</f>
        <v/>
      </c>
      <c r="X270" s="257" t="str">
        <f>IF(X268="","",VLOOKUP(X268,'シフト記号表（勤務時間帯）'!$C$6:$U$35,19,FALSE))</f>
        <v/>
      </c>
      <c r="Y270" s="258" t="str">
        <f>IF(Y268="","",VLOOKUP(Y268,'シフト記号表（勤務時間帯）'!$C$6:$U$35,19,FALSE))</f>
        <v/>
      </c>
      <c r="Z270" s="256" t="str">
        <f>IF(Z268="","",VLOOKUP(Z268,'シフト記号表（勤務時間帯）'!$C$6:$U$35,19,FALSE))</f>
        <v/>
      </c>
      <c r="AA270" s="257" t="str">
        <f>IF(AA268="","",VLOOKUP(AA268,'シフト記号表（勤務時間帯）'!$C$6:$U$35,19,FALSE))</f>
        <v/>
      </c>
      <c r="AB270" s="257" t="str">
        <f>IF(AB268="","",VLOOKUP(AB268,'シフト記号表（勤務時間帯）'!$C$6:$U$35,19,FALSE))</f>
        <v/>
      </c>
      <c r="AC270" s="257" t="str">
        <f>IF(AC268="","",VLOOKUP(AC268,'シフト記号表（勤務時間帯）'!$C$6:$U$35,19,FALSE))</f>
        <v/>
      </c>
      <c r="AD270" s="257" t="str">
        <f>IF(AD268="","",VLOOKUP(AD268,'シフト記号表（勤務時間帯）'!$C$6:$U$35,19,FALSE))</f>
        <v/>
      </c>
      <c r="AE270" s="257" t="str">
        <f>IF(AE268="","",VLOOKUP(AE268,'シフト記号表（勤務時間帯）'!$C$6:$U$35,19,FALSE))</f>
        <v/>
      </c>
      <c r="AF270" s="258" t="str">
        <f>IF(AF268="","",VLOOKUP(AF268,'シフト記号表（勤務時間帯）'!$C$6:$U$35,19,FALSE))</f>
        <v/>
      </c>
      <c r="AG270" s="256" t="str">
        <f>IF(AG268="","",VLOOKUP(AG268,'シフト記号表（勤務時間帯）'!$C$6:$U$35,19,FALSE))</f>
        <v/>
      </c>
      <c r="AH270" s="257" t="str">
        <f>IF(AH268="","",VLOOKUP(AH268,'シフト記号表（勤務時間帯）'!$C$6:$U$35,19,FALSE))</f>
        <v/>
      </c>
      <c r="AI270" s="257" t="str">
        <f>IF(AI268="","",VLOOKUP(AI268,'シフト記号表（勤務時間帯）'!$C$6:$U$35,19,FALSE))</f>
        <v/>
      </c>
      <c r="AJ270" s="257" t="str">
        <f>IF(AJ268="","",VLOOKUP(AJ268,'シフト記号表（勤務時間帯）'!$C$6:$U$35,19,FALSE))</f>
        <v/>
      </c>
      <c r="AK270" s="257" t="str">
        <f>IF(AK268="","",VLOOKUP(AK268,'シフト記号表（勤務時間帯）'!$C$6:$U$35,19,FALSE))</f>
        <v/>
      </c>
      <c r="AL270" s="257" t="str">
        <f>IF(AL268="","",VLOOKUP(AL268,'シフト記号表（勤務時間帯）'!$C$6:$U$35,19,FALSE))</f>
        <v/>
      </c>
      <c r="AM270" s="258" t="str">
        <f>IF(AM268="","",VLOOKUP(AM268,'シフト記号表（勤務時間帯）'!$C$6:$U$35,19,FALSE))</f>
        <v/>
      </c>
      <c r="AN270" s="256" t="str">
        <f>IF(AN268="","",VLOOKUP(AN268,'シフト記号表（勤務時間帯）'!$C$6:$U$35,19,FALSE))</f>
        <v/>
      </c>
      <c r="AO270" s="257" t="str">
        <f>IF(AO268="","",VLOOKUP(AO268,'シフト記号表（勤務時間帯）'!$C$6:$U$35,19,FALSE))</f>
        <v/>
      </c>
      <c r="AP270" s="257" t="str">
        <f>IF(AP268="","",VLOOKUP(AP268,'シフト記号表（勤務時間帯）'!$C$6:$U$35,19,FALSE))</f>
        <v/>
      </c>
      <c r="AQ270" s="257" t="str">
        <f>IF(AQ268="","",VLOOKUP(AQ268,'シフト記号表（勤務時間帯）'!$C$6:$U$35,19,FALSE))</f>
        <v/>
      </c>
      <c r="AR270" s="257" t="str">
        <f>IF(AR268="","",VLOOKUP(AR268,'シフト記号表（勤務時間帯）'!$C$6:$U$35,19,FALSE))</f>
        <v/>
      </c>
      <c r="AS270" s="257" t="str">
        <f>IF(AS268="","",VLOOKUP(AS268,'シフト記号表（勤務時間帯）'!$C$6:$U$35,19,FALSE))</f>
        <v/>
      </c>
      <c r="AT270" s="258" t="str">
        <f>IF(AT268="","",VLOOKUP(AT268,'シフト記号表（勤務時間帯）'!$C$6:$U$35,19,FALSE))</f>
        <v/>
      </c>
      <c r="AU270" s="256" t="str">
        <f>IF(AU268="","",VLOOKUP(AU268,'シフト記号表（勤務時間帯）'!$C$6:$U$35,19,FALSE))</f>
        <v/>
      </c>
      <c r="AV270" s="257" t="str">
        <f>IF(AV268="","",VLOOKUP(AV268,'シフト記号表（勤務時間帯）'!$C$6:$U$35,19,FALSE))</f>
        <v/>
      </c>
      <c r="AW270" s="257" t="str">
        <f>IF(AW268="","",VLOOKUP(AW268,'シフト記号表（勤務時間帯）'!$C$6:$U$35,19,FALSE))</f>
        <v/>
      </c>
      <c r="AX270" s="723" t="str">
        <f>IF($BB$3="４週",SUM(S270:AT270),IF($BB$3="暦月",SUM(S270:AW270),""))</f>
        <v/>
      </c>
      <c r="AY270" s="724"/>
      <c r="AZ270" s="725" t="str">
        <f>IF($BB$3="４週",AX270/4,IF($BB$3="暦月",'勤務表（参考様式１_100名まで）'!AX270/('勤務表（参考様式１_100名まで）'!$BB$8/7),""))</f>
        <v/>
      </c>
      <c r="BA270" s="726"/>
      <c r="BB270" s="710"/>
      <c r="BC270" s="711"/>
      <c r="BD270" s="711"/>
      <c r="BE270" s="711"/>
      <c r="BF270" s="712"/>
    </row>
    <row r="271" spans="2:58" ht="20.25" customHeight="1" x14ac:dyDescent="0.15">
      <c r="B271" s="727">
        <f>B268+1</f>
        <v>84</v>
      </c>
      <c r="C271" s="728"/>
      <c r="D271" s="729"/>
      <c r="E271" s="730"/>
      <c r="F271" s="259"/>
      <c r="G271" s="737"/>
      <c r="H271" s="740"/>
      <c r="I271" s="741"/>
      <c r="J271" s="741"/>
      <c r="K271" s="742"/>
      <c r="L271" s="744"/>
      <c r="M271" s="705"/>
      <c r="N271" s="705"/>
      <c r="O271" s="706"/>
      <c r="P271" s="747" t="s">
        <v>248</v>
      </c>
      <c r="Q271" s="748"/>
      <c r="R271" s="749"/>
      <c r="S271" s="248"/>
      <c r="T271" s="249"/>
      <c r="U271" s="249"/>
      <c r="V271" s="249"/>
      <c r="W271" s="249"/>
      <c r="X271" s="249"/>
      <c r="Y271" s="250"/>
      <c r="Z271" s="248"/>
      <c r="AA271" s="249"/>
      <c r="AB271" s="249"/>
      <c r="AC271" s="249"/>
      <c r="AD271" s="249"/>
      <c r="AE271" s="249"/>
      <c r="AF271" s="250"/>
      <c r="AG271" s="248"/>
      <c r="AH271" s="249"/>
      <c r="AI271" s="249"/>
      <c r="AJ271" s="249"/>
      <c r="AK271" s="249"/>
      <c r="AL271" s="249"/>
      <c r="AM271" s="250"/>
      <c r="AN271" s="248"/>
      <c r="AO271" s="249"/>
      <c r="AP271" s="249"/>
      <c r="AQ271" s="249"/>
      <c r="AR271" s="249"/>
      <c r="AS271" s="249"/>
      <c r="AT271" s="250"/>
      <c r="AU271" s="248"/>
      <c r="AV271" s="249"/>
      <c r="AW271" s="249"/>
      <c r="AX271" s="700"/>
      <c r="AY271" s="701"/>
      <c r="AZ271" s="702"/>
      <c r="BA271" s="703"/>
      <c r="BB271" s="704"/>
      <c r="BC271" s="705"/>
      <c r="BD271" s="705"/>
      <c r="BE271" s="705"/>
      <c r="BF271" s="706"/>
    </row>
    <row r="272" spans="2:58" ht="20.25" customHeight="1" x14ac:dyDescent="0.15">
      <c r="B272" s="727"/>
      <c r="C272" s="731"/>
      <c r="D272" s="732"/>
      <c r="E272" s="733"/>
      <c r="F272" s="251"/>
      <c r="G272" s="738"/>
      <c r="H272" s="743"/>
      <c r="I272" s="741"/>
      <c r="J272" s="741"/>
      <c r="K272" s="742"/>
      <c r="L272" s="745"/>
      <c r="M272" s="708"/>
      <c r="N272" s="708"/>
      <c r="O272" s="709"/>
      <c r="P272" s="713" t="s">
        <v>249</v>
      </c>
      <c r="Q272" s="714"/>
      <c r="R272" s="715"/>
      <c r="S272" s="252" t="str">
        <f>IF(S271="","",VLOOKUP(S271,'シフト記号表（勤務時間帯）'!$C$6:$K$35,9,FALSE))</f>
        <v/>
      </c>
      <c r="T272" s="253" t="str">
        <f>IF(T271="","",VLOOKUP(T271,'シフト記号表（勤務時間帯）'!$C$6:$K$35,9,FALSE))</f>
        <v/>
      </c>
      <c r="U272" s="253" t="str">
        <f>IF(U271="","",VLOOKUP(U271,'シフト記号表（勤務時間帯）'!$C$6:$K$35,9,FALSE))</f>
        <v/>
      </c>
      <c r="V272" s="253" t="str">
        <f>IF(V271="","",VLOOKUP(V271,'シフト記号表（勤務時間帯）'!$C$6:$K$35,9,FALSE))</f>
        <v/>
      </c>
      <c r="W272" s="253" t="str">
        <f>IF(W271="","",VLOOKUP(W271,'シフト記号表（勤務時間帯）'!$C$6:$K$35,9,FALSE))</f>
        <v/>
      </c>
      <c r="X272" s="253" t="str">
        <f>IF(X271="","",VLOOKUP(X271,'シフト記号表（勤務時間帯）'!$C$6:$K$35,9,FALSE))</f>
        <v/>
      </c>
      <c r="Y272" s="254" t="str">
        <f>IF(Y271="","",VLOOKUP(Y271,'シフト記号表（勤務時間帯）'!$C$6:$K$35,9,FALSE))</f>
        <v/>
      </c>
      <c r="Z272" s="252" t="str">
        <f>IF(Z271="","",VLOOKUP(Z271,'シフト記号表（勤務時間帯）'!$C$6:$K$35,9,FALSE))</f>
        <v/>
      </c>
      <c r="AA272" s="253" t="str">
        <f>IF(AA271="","",VLOOKUP(AA271,'シフト記号表（勤務時間帯）'!$C$6:$K$35,9,FALSE))</f>
        <v/>
      </c>
      <c r="AB272" s="253" t="str">
        <f>IF(AB271="","",VLOOKUP(AB271,'シフト記号表（勤務時間帯）'!$C$6:$K$35,9,FALSE))</f>
        <v/>
      </c>
      <c r="AC272" s="253" t="str">
        <f>IF(AC271="","",VLOOKUP(AC271,'シフト記号表（勤務時間帯）'!$C$6:$K$35,9,FALSE))</f>
        <v/>
      </c>
      <c r="AD272" s="253" t="str">
        <f>IF(AD271="","",VLOOKUP(AD271,'シフト記号表（勤務時間帯）'!$C$6:$K$35,9,FALSE))</f>
        <v/>
      </c>
      <c r="AE272" s="253" t="str">
        <f>IF(AE271="","",VLOOKUP(AE271,'シフト記号表（勤務時間帯）'!$C$6:$K$35,9,FALSE))</f>
        <v/>
      </c>
      <c r="AF272" s="254" t="str">
        <f>IF(AF271="","",VLOOKUP(AF271,'シフト記号表（勤務時間帯）'!$C$6:$K$35,9,FALSE))</f>
        <v/>
      </c>
      <c r="AG272" s="252" t="str">
        <f>IF(AG271="","",VLOOKUP(AG271,'シフト記号表（勤務時間帯）'!$C$6:$K$35,9,FALSE))</f>
        <v/>
      </c>
      <c r="AH272" s="253" t="str">
        <f>IF(AH271="","",VLOOKUP(AH271,'シフト記号表（勤務時間帯）'!$C$6:$K$35,9,FALSE))</f>
        <v/>
      </c>
      <c r="AI272" s="253" t="str">
        <f>IF(AI271="","",VLOOKUP(AI271,'シフト記号表（勤務時間帯）'!$C$6:$K$35,9,FALSE))</f>
        <v/>
      </c>
      <c r="AJ272" s="253" t="str">
        <f>IF(AJ271="","",VLOOKUP(AJ271,'シフト記号表（勤務時間帯）'!$C$6:$K$35,9,FALSE))</f>
        <v/>
      </c>
      <c r="AK272" s="253" t="str">
        <f>IF(AK271="","",VLOOKUP(AK271,'シフト記号表（勤務時間帯）'!$C$6:$K$35,9,FALSE))</f>
        <v/>
      </c>
      <c r="AL272" s="253" t="str">
        <f>IF(AL271="","",VLOOKUP(AL271,'シフト記号表（勤務時間帯）'!$C$6:$K$35,9,FALSE))</f>
        <v/>
      </c>
      <c r="AM272" s="254" t="str">
        <f>IF(AM271="","",VLOOKUP(AM271,'シフト記号表（勤務時間帯）'!$C$6:$K$35,9,FALSE))</f>
        <v/>
      </c>
      <c r="AN272" s="252" t="str">
        <f>IF(AN271="","",VLOOKUP(AN271,'シフト記号表（勤務時間帯）'!$C$6:$K$35,9,FALSE))</f>
        <v/>
      </c>
      <c r="AO272" s="253" t="str">
        <f>IF(AO271="","",VLOOKUP(AO271,'シフト記号表（勤務時間帯）'!$C$6:$K$35,9,FALSE))</f>
        <v/>
      </c>
      <c r="AP272" s="253" t="str">
        <f>IF(AP271="","",VLOOKUP(AP271,'シフト記号表（勤務時間帯）'!$C$6:$K$35,9,FALSE))</f>
        <v/>
      </c>
      <c r="AQ272" s="253" t="str">
        <f>IF(AQ271="","",VLOOKUP(AQ271,'シフト記号表（勤務時間帯）'!$C$6:$K$35,9,FALSE))</f>
        <v/>
      </c>
      <c r="AR272" s="253" t="str">
        <f>IF(AR271="","",VLOOKUP(AR271,'シフト記号表（勤務時間帯）'!$C$6:$K$35,9,FALSE))</f>
        <v/>
      </c>
      <c r="AS272" s="253" t="str">
        <f>IF(AS271="","",VLOOKUP(AS271,'シフト記号表（勤務時間帯）'!$C$6:$K$35,9,FALSE))</f>
        <v/>
      </c>
      <c r="AT272" s="254" t="str">
        <f>IF(AT271="","",VLOOKUP(AT271,'シフト記号表（勤務時間帯）'!$C$6:$K$35,9,FALSE))</f>
        <v/>
      </c>
      <c r="AU272" s="252" t="str">
        <f>IF(AU271="","",VLOOKUP(AU271,'シフト記号表（勤務時間帯）'!$C$6:$K$35,9,FALSE))</f>
        <v/>
      </c>
      <c r="AV272" s="253" t="str">
        <f>IF(AV271="","",VLOOKUP(AV271,'シフト記号表（勤務時間帯）'!$C$6:$K$35,9,FALSE))</f>
        <v/>
      </c>
      <c r="AW272" s="253" t="str">
        <f>IF(AW271="","",VLOOKUP(AW271,'シフト記号表（勤務時間帯）'!$C$6:$K$35,9,FALSE))</f>
        <v/>
      </c>
      <c r="AX272" s="716" t="str">
        <f>IF($BB$3="４週",SUM(S272:AT272),IF($BB$3="暦月",SUM(S272:AW272),""))</f>
        <v/>
      </c>
      <c r="AY272" s="717"/>
      <c r="AZ272" s="718" t="str">
        <f>IF($BB$3="４週",AX272/4,IF($BB$3="暦月",'勤務表（参考様式１_100名まで）'!AX272/('勤務表（参考様式１_100名まで）'!$BB$8/7),""))</f>
        <v/>
      </c>
      <c r="BA272" s="719"/>
      <c r="BB272" s="707"/>
      <c r="BC272" s="708"/>
      <c r="BD272" s="708"/>
      <c r="BE272" s="708"/>
      <c r="BF272" s="709"/>
    </row>
    <row r="273" spans="2:58" ht="20.25" customHeight="1" x14ac:dyDescent="0.15">
      <c r="B273" s="727"/>
      <c r="C273" s="734"/>
      <c r="D273" s="735"/>
      <c r="E273" s="736"/>
      <c r="F273" s="260">
        <f>C271</f>
        <v>0</v>
      </c>
      <c r="G273" s="739"/>
      <c r="H273" s="743"/>
      <c r="I273" s="741"/>
      <c r="J273" s="741"/>
      <c r="K273" s="742"/>
      <c r="L273" s="746"/>
      <c r="M273" s="711"/>
      <c r="N273" s="711"/>
      <c r="O273" s="712"/>
      <c r="P273" s="720" t="s">
        <v>250</v>
      </c>
      <c r="Q273" s="721"/>
      <c r="R273" s="722"/>
      <c r="S273" s="256" t="str">
        <f>IF(S271="","",VLOOKUP(S271,'シフト記号表（勤務時間帯）'!$C$6:$U$35,19,FALSE))</f>
        <v/>
      </c>
      <c r="T273" s="257" t="str">
        <f>IF(T271="","",VLOOKUP(T271,'シフト記号表（勤務時間帯）'!$C$6:$U$35,19,FALSE))</f>
        <v/>
      </c>
      <c r="U273" s="257" t="str">
        <f>IF(U271="","",VLOOKUP(U271,'シフト記号表（勤務時間帯）'!$C$6:$U$35,19,FALSE))</f>
        <v/>
      </c>
      <c r="V273" s="257" t="str">
        <f>IF(V271="","",VLOOKUP(V271,'シフト記号表（勤務時間帯）'!$C$6:$U$35,19,FALSE))</f>
        <v/>
      </c>
      <c r="W273" s="257" t="str">
        <f>IF(W271="","",VLOOKUP(W271,'シフト記号表（勤務時間帯）'!$C$6:$U$35,19,FALSE))</f>
        <v/>
      </c>
      <c r="X273" s="257" t="str">
        <f>IF(X271="","",VLOOKUP(X271,'シフト記号表（勤務時間帯）'!$C$6:$U$35,19,FALSE))</f>
        <v/>
      </c>
      <c r="Y273" s="258" t="str">
        <f>IF(Y271="","",VLOOKUP(Y271,'シフト記号表（勤務時間帯）'!$C$6:$U$35,19,FALSE))</f>
        <v/>
      </c>
      <c r="Z273" s="256" t="str">
        <f>IF(Z271="","",VLOOKUP(Z271,'シフト記号表（勤務時間帯）'!$C$6:$U$35,19,FALSE))</f>
        <v/>
      </c>
      <c r="AA273" s="257" t="str">
        <f>IF(AA271="","",VLOOKUP(AA271,'シフト記号表（勤務時間帯）'!$C$6:$U$35,19,FALSE))</f>
        <v/>
      </c>
      <c r="AB273" s="257" t="str">
        <f>IF(AB271="","",VLOOKUP(AB271,'シフト記号表（勤務時間帯）'!$C$6:$U$35,19,FALSE))</f>
        <v/>
      </c>
      <c r="AC273" s="257" t="str">
        <f>IF(AC271="","",VLOOKUP(AC271,'シフト記号表（勤務時間帯）'!$C$6:$U$35,19,FALSE))</f>
        <v/>
      </c>
      <c r="AD273" s="257" t="str">
        <f>IF(AD271="","",VLOOKUP(AD271,'シフト記号表（勤務時間帯）'!$C$6:$U$35,19,FALSE))</f>
        <v/>
      </c>
      <c r="AE273" s="257" t="str">
        <f>IF(AE271="","",VLOOKUP(AE271,'シフト記号表（勤務時間帯）'!$C$6:$U$35,19,FALSE))</f>
        <v/>
      </c>
      <c r="AF273" s="258" t="str">
        <f>IF(AF271="","",VLOOKUP(AF271,'シフト記号表（勤務時間帯）'!$C$6:$U$35,19,FALSE))</f>
        <v/>
      </c>
      <c r="AG273" s="256" t="str">
        <f>IF(AG271="","",VLOOKUP(AG271,'シフト記号表（勤務時間帯）'!$C$6:$U$35,19,FALSE))</f>
        <v/>
      </c>
      <c r="AH273" s="257" t="str">
        <f>IF(AH271="","",VLOOKUP(AH271,'シフト記号表（勤務時間帯）'!$C$6:$U$35,19,FALSE))</f>
        <v/>
      </c>
      <c r="AI273" s="257" t="str">
        <f>IF(AI271="","",VLOOKUP(AI271,'シフト記号表（勤務時間帯）'!$C$6:$U$35,19,FALSE))</f>
        <v/>
      </c>
      <c r="AJ273" s="257" t="str">
        <f>IF(AJ271="","",VLOOKUP(AJ271,'シフト記号表（勤務時間帯）'!$C$6:$U$35,19,FALSE))</f>
        <v/>
      </c>
      <c r="AK273" s="257" t="str">
        <f>IF(AK271="","",VLOOKUP(AK271,'シフト記号表（勤務時間帯）'!$C$6:$U$35,19,FALSE))</f>
        <v/>
      </c>
      <c r="AL273" s="257" t="str">
        <f>IF(AL271="","",VLOOKUP(AL271,'シフト記号表（勤務時間帯）'!$C$6:$U$35,19,FALSE))</f>
        <v/>
      </c>
      <c r="AM273" s="258" t="str">
        <f>IF(AM271="","",VLOOKUP(AM271,'シフト記号表（勤務時間帯）'!$C$6:$U$35,19,FALSE))</f>
        <v/>
      </c>
      <c r="AN273" s="256" t="str">
        <f>IF(AN271="","",VLOOKUP(AN271,'シフト記号表（勤務時間帯）'!$C$6:$U$35,19,FALSE))</f>
        <v/>
      </c>
      <c r="AO273" s="257" t="str">
        <f>IF(AO271="","",VLOOKUP(AO271,'シフト記号表（勤務時間帯）'!$C$6:$U$35,19,FALSE))</f>
        <v/>
      </c>
      <c r="AP273" s="257" t="str">
        <f>IF(AP271="","",VLOOKUP(AP271,'シフト記号表（勤務時間帯）'!$C$6:$U$35,19,FALSE))</f>
        <v/>
      </c>
      <c r="AQ273" s="257" t="str">
        <f>IF(AQ271="","",VLOOKUP(AQ271,'シフト記号表（勤務時間帯）'!$C$6:$U$35,19,FALSE))</f>
        <v/>
      </c>
      <c r="AR273" s="257" t="str">
        <f>IF(AR271="","",VLOOKUP(AR271,'シフト記号表（勤務時間帯）'!$C$6:$U$35,19,FALSE))</f>
        <v/>
      </c>
      <c r="AS273" s="257" t="str">
        <f>IF(AS271="","",VLOOKUP(AS271,'シフト記号表（勤務時間帯）'!$C$6:$U$35,19,FALSE))</f>
        <v/>
      </c>
      <c r="AT273" s="258" t="str">
        <f>IF(AT271="","",VLOOKUP(AT271,'シフト記号表（勤務時間帯）'!$C$6:$U$35,19,FALSE))</f>
        <v/>
      </c>
      <c r="AU273" s="256" t="str">
        <f>IF(AU271="","",VLOOKUP(AU271,'シフト記号表（勤務時間帯）'!$C$6:$U$35,19,FALSE))</f>
        <v/>
      </c>
      <c r="AV273" s="257" t="str">
        <f>IF(AV271="","",VLOOKUP(AV271,'シフト記号表（勤務時間帯）'!$C$6:$U$35,19,FALSE))</f>
        <v/>
      </c>
      <c r="AW273" s="257" t="str">
        <f>IF(AW271="","",VLOOKUP(AW271,'シフト記号表（勤務時間帯）'!$C$6:$U$35,19,FALSE))</f>
        <v/>
      </c>
      <c r="AX273" s="723" t="str">
        <f>IF($BB$3="４週",SUM(S273:AT273),IF($BB$3="暦月",SUM(S273:AW273),""))</f>
        <v/>
      </c>
      <c r="AY273" s="724"/>
      <c r="AZ273" s="725" t="str">
        <f>IF($BB$3="４週",AX273/4,IF($BB$3="暦月",'勤務表（参考様式１_100名まで）'!AX273/('勤務表（参考様式１_100名まで）'!$BB$8/7),""))</f>
        <v/>
      </c>
      <c r="BA273" s="726"/>
      <c r="BB273" s="710"/>
      <c r="BC273" s="711"/>
      <c r="BD273" s="711"/>
      <c r="BE273" s="711"/>
      <c r="BF273" s="712"/>
    </row>
    <row r="274" spans="2:58" ht="20.25" customHeight="1" x14ac:dyDescent="0.15">
      <c r="B274" s="727">
        <f>B271+1</f>
        <v>85</v>
      </c>
      <c r="C274" s="728"/>
      <c r="D274" s="729"/>
      <c r="E274" s="730"/>
      <c r="F274" s="259"/>
      <c r="G274" s="737"/>
      <c r="H274" s="740"/>
      <c r="I274" s="741"/>
      <c r="J274" s="741"/>
      <c r="K274" s="742"/>
      <c r="L274" s="744"/>
      <c r="M274" s="705"/>
      <c r="N274" s="705"/>
      <c r="O274" s="706"/>
      <c r="P274" s="747" t="s">
        <v>248</v>
      </c>
      <c r="Q274" s="748"/>
      <c r="R274" s="749"/>
      <c r="S274" s="248"/>
      <c r="T274" s="249"/>
      <c r="U274" s="249"/>
      <c r="V274" s="249"/>
      <c r="W274" s="249"/>
      <c r="X274" s="249"/>
      <c r="Y274" s="250"/>
      <c r="Z274" s="248"/>
      <c r="AA274" s="249"/>
      <c r="AB274" s="249"/>
      <c r="AC274" s="249"/>
      <c r="AD274" s="249"/>
      <c r="AE274" s="249"/>
      <c r="AF274" s="250"/>
      <c r="AG274" s="248"/>
      <c r="AH274" s="249"/>
      <c r="AI274" s="249"/>
      <c r="AJ274" s="249"/>
      <c r="AK274" s="249"/>
      <c r="AL274" s="249"/>
      <c r="AM274" s="250"/>
      <c r="AN274" s="248"/>
      <c r="AO274" s="249"/>
      <c r="AP274" s="249"/>
      <c r="AQ274" s="249"/>
      <c r="AR274" s="249"/>
      <c r="AS274" s="249"/>
      <c r="AT274" s="250"/>
      <c r="AU274" s="248"/>
      <c r="AV274" s="249"/>
      <c r="AW274" s="249"/>
      <c r="AX274" s="700"/>
      <c r="AY274" s="701"/>
      <c r="AZ274" s="702"/>
      <c r="BA274" s="703"/>
      <c r="BB274" s="704"/>
      <c r="BC274" s="705"/>
      <c r="BD274" s="705"/>
      <c r="BE274" s="705"/>
      <c r="BF274" s="706"/>
    </row>
    <row r="275" spans="2:58" ht="20.25" customHeight="1" x14ac:dyDescent="0.15">
      <c r="B275" s="727"/>
      <c r="C275" s="731"/>
      <c r="D275" s="732"/>
      <c r="E275" s="733"/>
      <c r="F275" s="251"/>
      <c r="G275" s="738"/>
      <c r="H275" s="743"/>
      <c r="I275" s="741"/>
      <c r="J275" s="741"/>
      <c r="K275" s="742"/>
      <c r="L275" s="745"/>
      <c r="M275" s="708"/>
      <c r="N275" s="708"/>
      <c r="O275" s="709"/>
      <c r="P275" s="713" t="s">
        <v>249</v>
      </c>
      <c r="Q275" s="714"/>
      <c r="R275" s="715"/>
      <c r="S275" s="252" t="str">
        <f>IF(S274="","",VLOOKUP(S274,'シフト記号表（勤務時間帯）'!$C$6:$K$35,9,FALSE))</f>
        <v/>
      </c>
      <c r="T275" s="253" t="str">
        <f>IF(T274="","",VLOOKUP(T274,'シフト記号表（勤務時間帯）'!$C$6:$K$35,9,FALSE))</f>
        <v/>
      </c>
      <c r="U275" s="253" t="str">
        <f>IF(U274="","",VLOOKUP(U274,'シフト記号表（勤務時間帯）'!$C$6:$K$35,9,FALSE))</f>
        <v/>
      </c>
      <c r="V275" s="253" t="str">
        <f>IF(V274="","",VLOOKUP(V274,'シフト記号表（勤務時間帯）'!$C$6:$K$35,9,FALSE))</f>
        <v/>
      </c>
      <c r="W275" s="253" t="str">
        <f>IF(W274="","",VLOOKUP(W274,'シフト記号表（勤務時間帯）'!$C$6:$K$35,9,FALSE))</f>
        <v/>
      </c>
      <c r="X275" s="253" t="str">
        <f>IF(X274="","",VLOOKUP(X274,'シフト記号表（勤務時間帯）'!$C$6:$K$35,9,FALSE))</f>
        <v/>
      </c>
      <c r="Y275" s="254" t="str">
        <f>IF(Y274="","",VLOOKUP(Y274,'シフト記号表（勤務時間帯）'!$C$6:$K$35,9,FALSE))</f>
        <v/>
      </c>
      <c r="Z275" s="252" t="str">
        <f>IF(Z274="","",VLOOKUP(Z274,'シフト記号表（勤務時間帯）'!$C$6:$K$35,9,FALSE))</f>
        <v/>
      </c>
      <c r="AA275" s="253" t="str">
        <f>IF(AA274="","",VLOOKUP(AA274,'シフト記号表（勤務時間帯）'!$C$6:$K$35,9,FALSE))</f>
        <v/>
      </c>
      <c r="AB275" s="253" t="str">
        <f>IF(AB274="","",VLOOKUP(AB274,'シフト記号表（勤務時間帯）'!$C$6:$K$35,9,FALSE))</f>
        <v/>
      </c>
      <c r="AC275" s="253" t="str">
        <f>IF(AC274="","",VLOOKUP(AC274,'シフト記号表（勤務時間帯）'!$C$6:$K$35,9,FALSE))</f>
        <v/>
      </c>
      <c r="AD275" s="253" t="str">
        <f>IF(AD274="","",VLOOKUP(AD274,'シフト記号表（勤務時間帯）'!$C$6:$K$35,9,FALSE))</f>
        <v/>
      </c>
      <c r="AE275" s="253" t="str">
        <f>IF(AE274="","",VLOOKUP(AE274,'シフト記号表（勤務時間帯）'!$C$6:$K$35,9,FALSE))</f>
        <v/>
      </c>
      <c r="AF275" s="254" t="str">
        <f>IF(AF274="","",VLOOKUP(AF274,'シフト記号表（勤務時間帯）'!$C$6:$K$35,9,FALSE))</f>
        <v/>
      </c>
      <c r="AG275" s="252" t="str">
        <f>IF(AG274="","",VLOOKUP(AG274,'シフト記号表（勤務時間帯）'!$C$6:$K$35,9,FALSE))</f>
        <v/>
      </c>
      <c r="AH275" s="253" t="str">
        <f>IF(AH274="","",VLOOKUP(AH274,'シフト記号表（勤務時間帯）'!$C$6:$K$35,9,FALSE))</f>
        <v/>
      </c>
      <c r="AI275" s="253" t="str">
        <f>IF(AI274="","",VLOOKUP(AI274,'シフト記号表（勤務時間帯）'!$C$6:$K$35,9,FALSE))</f>
        <v/>
      </c>
      <c r="AJ275" s="253" t="str">
        <f>IF(AJ274="","",VLOOKUP(AJ274,'シフト記号表（勤務時間帯）'!$C$6:$K$35,9,FALSE))</f>
        <v/>
      </c>
      <c r="AK275" s="253" t="str">
        <f>IF(AK274="","",VLOOKUP(AK274,'シフト記号表（勤務時間帯）'!$C$6:$K$35,9,FALSE))</f>
        <v/>
      </c>
      <c r="AL275" s="253" t="str">
        <f>IF(AL274="","",VLOOKUP(AL274,'シフト記号表（勤務時間帯）'!$C$6:$K$35,9,FALSE))</f>
        <v/>
      </c>
      <c r="AM275" s="254" t="str">
        <f>IF(AM274="","",VLOOKUP(AM274,'シフト記号表（勤務時間帯）'!$C$6:$K$35,9,FALSE))</f>
        <v/>
      </c>
      <c r="AN275" s="252" t="str">
        <f>IF(AN274="","",VLOOKUP(AN274,'シフト記号表（勤務時間帯）'!$C$6:$K$35,9,FALSE))</f>
        <v/>
      </c>
      <c r="AO275" s="253" t="str">
        <f>IF(AO274="","",VLOOKUP(AO274,'シフト記号表（勤務時間帯）'!$C$6:$K$35,9,FALSE))</f>
        <v/>
      </c>
      <c r="AP275" s="253" t="str">
        <f>IF(AP274="","",VLOOKUP(AP274,'シフト記号表（勤務時間帯）'!$C$6:$K$35,9,FALSE))</f>
        <v/>
      </c>
      <c r="AQ275" s="253" t="str">
        <f>IF(AQ274="","",VLOOKUP(AQ274,'シフト記号表（勤務時間帯）'!$C$6:$K$35,9,FALSE))</f>
        <v/>
      </c>
      <c r="AR275" s="253" t="str">
        <f>IF(AR274="","",VLOOKUP(AR274,'シフト記号表（勤務時間帯）'!$C$6:$K$35,9,FALSE))</f>
        <v/>
      </c>
      <c r="AS275" s="253" t="str">
        <f>IF(AS274="","",VLOOKUP(AS274,'シフト記号表（勤務時間帯）'!$C$6:$K$35,9,FALSE))</f>
        <v/>
      </c>
      <c r="AT275" s="254" t="str">
        <f>IF(AT274="","",VLOOKUP(AT274,'シフト記号表（勤務時間帯）'!$C$6:$K$35,9,FALSE))</f>
        <v/>
      </c>
      <c r="AU275" s="252" t="str">
        <f>IF(AU274="","",VLOOKUP(AU274,'シフト記号表（勤務時間帯）'!$C$6:$K$35,9,FALSE))</f>
        <v/>
      </c>
      <c r="AV275" s="253" t="str">
        <f>IF(AV274="","",VLOOKUP(AV274,'シフト記号表（勤務時間帯）'!$C$6:$K$35,9,FALSE))</f>
        <v/>
      </c>
      <c r="AW275" s="253" t="str">
        <f>IF(AW274="","",VLOOKUP(AW274,'シフト記号表（勤務時間帯）'!$C$6:$K$35,9,FALSE))</f>
        <v/>
      </c>
      <c r="AX275" s="716" t="str">
        <f>IF($BB$3="４週",SUM(S275:AT275),IF($BB$3="暦月",SUM(S275:AW275),""))</f>
        <v/>
      </c>
      <c r="AY275" s="717"/>
      <c r="AZ275" s="718" t="str">
        <f>IF($BB$3="４週",AX275/4,IF($BB$3="暦月",'勤務表（参考様式１_100名まで）'!AX275/('勤務表（参考様式１_100名まで）'!$BB$8/7),""))</f>
        <v/>
      </c>
      <c r="BA275" s="719"/>
      <c r="BB275" s="707"/>
      <c r="BC275" s="708"/>
      <c r="BD275" s="708"/>
      <c r="BE275" s="708"/>
      <c r="BF275" s="709"/>
    </row>
    <row r="276" spans="2:58" ht="20.25" customHeight="1" x14ac:dyDescent="0.15">
      <c r="B276" s="727"/>
      <c r="C276" s="734"/>
      <c r="D276" s="735"/>
      <c r="E276" s="736"/>
      <c r="F276" s="260">
        <f>C274</f>
        <v>0</v>
      </c>
      <c r="G276" s="739"/>
      <c r="H276" s="743"/>
      <c r="I276" s="741"/>
      <c r="J276" s="741"/>
      <c r="K276" s="742"/>
      <c r="L276" s="746"/>
      <c r="M276" s="711"/>
      <c r="N276" s="711"/>
      <c r="O276" s="712"/>
      <c r="P276" s="720" t="s">
        <v>250</v>
      </c>
      <c r="Q276" s="721"/>
      <c r="R276" s="722"/>
      <c r="S276" s="256" t="str">
        <f>IF(S274="","",VLOOKUP(S274,'シフト記号表（勤務時間帯）'!$C$6:$U$35,19,FALSE))</f>
        <v/>
      </c>
      <c r="T276" s="257" t="str">
        <f>IF(T274="","",VLOOKUP(T274,'シフト記号表（勤務時間帯）'!$C$6:$U$35,19,FALSE))</f>
        <v/>
      </c>
      <c r="U276" s="257" t="str">
        <f>IF(U274="","",VLOOKUP(U274,'シフト記号表（勤務時間帯）'!$C$6:$U$35,19,FALSE))</f>
        <v/>
      </c>
      <c r="V276" s="257" t="str">
        <f>IF(V274="","",VLOOKUP(V274,'シフト記号表（勤務時間帯）'!$C$6:$U$35,19,FALSE))</f>
        <v/>
      </c>
      <c r="W276" s="257" t="str">
        <f>IF(W274="","",VLOOKUP(W274,'シフト記号表（勤務時間帯）'!$C$6:$U$35,19,FALSE))</f>
        <v/>
      </c>
      <c r="X276" s="257" t="str">
        <f>IF(X274="","",VLOOKUP(X274,'シフト記号表（勤務時間帯）'!$C$6:$U$35,19,FALSE))</f>
        <v/>
      </c>
      <c r="Y276" s="258" t="str">
        <f>IF(Y274="","",VLOOKUP(Y274,'シフト記号表（勤務時間帯）'!$C$6:$U$35,19,FALSE))</f>
        <v/>
      </c>
      <c r="Z276" s="256" t="str">
        <f>IF(Z274="","",VLOOKUP(Z274,'シフト記号表（勤務時間帯）'!$C$6:$U$35,19,FALSE))</f>
        <v/>
      </c>
      <c r="AA276" s="257" t="str">
        <f>IF(AA274="","",VLOOKUP(AA274,'シフト記号表（勤務時間帯）'!$C$6:$U$35,19,FALSE))</f>
        <v/>
      </c>
      <c r="AB276" s="257" t="str">
        <f>IF(AB274="","",VLOOKUP(AB274,'シフト記号表（勤務時間帯）'!$C$6:$U$35,19,FALSE))</f>
        <v/>
      </c>
      <c r="AC276" s="257" t="str">
        <f>IF(AC274="","",VLOOKUP(AC274,'シフト記号表（勤務時間帯）'!$C$6:$U$35,19,FALSE))</f>
        <v/>
      </c>
      <c r="AD276" s="257" t="str">
        <f>IF(AD274="","",VLOOKUP(AD274,'シフト記号表（勤務時間帯）'!$C$6:$U$35,19,FALSE))</f>
        <v/>
      </c>
      <c r="AE276" s="257" t="str">
        <f>IF(AE274="","",VLOOKUP(AE274,'シフト記号表（勤務時間帯）'!$C$6:$U$35,19,FALSE))</f>
        <v/>
      </c>
      <c r="AF276" s="258" t="str">
        <f>IF(AF274="","",VLOOKUP(AF274,'シフト記号表（勤務時間帯）'!$C$6:$U$35,19,FALSE))</f>
        <v/>
      </c>
      <c r="AG276" s="256" t="str">
        <f>IF(AG274="","",VLOOKUP(AG274,'シフト記号表（勤務時間帯）'!$C$6:$U$35,19,FALSE))</f>
        <v/>
      </c>
      <c r="AH276" s="257" t="str">
        <f>IF(AH274="","",VLOOKUP(AH274,'シフト記号表（勤務時間帯）'!$C$6:$U$35,19,FALSE))</f>
        <v/>
      </c>
      <c r="AI276" s="257" t="str">
        <f>IF(AI274="","",VLOOKUP(AI274,'シフト記号表（勤務時間帯）'!$C$6:$U$35,19,FALSE))</f>
        <v/>
      </c>
      <c r="AJ276" s="257" t="str">
        <f>IF(AJ274="","",VLOOKUP(AJ274,'シフト記号表（勤務時間帯）'!$C$6:$U$35,19,FALSE))</f>
        <v/>
      </c>
      <c r="AK276" s="257" t="str">
        <f>IF(AK274="","",VLOOKUP(AK274,'シフト記号表（勤務時間帯）'!$C$6:$U$35,19,FALSE))</f>
        <v/>
      </c>
      <c r="AL276" s="257" t="str">
        <f>IF(AL274="","",VLOOKUP(AL274,'シフト記号表（勤務時間帯）'!$C$6:$U$35,19,FALSE))</f>
        <v/>
      </c>
      <c r="AM276" s="258" t="str">
        <f>IF(AM274="","",VLOOKUP(AM274,'シフト記号表（勤務時間帯）'!$C$6:$U$35,19,FALSE))</f>
        <v/>
      </c>
      <c r="AN276" s="256" t="str">
        <f>IF(AN274="","",VLOOKUP(AN274,'シフト記号表（勤務時間帯）'!$C$6:$U$35,19,FALSE))</f>
        <v/>
      </c>
      <c r="AO276" s="257" t="str">
        <f>IF(AO274="","",VLOOKUP(AO274,'シフト記号表（勤務時間帯）'!$C$6:$U$35,19,FALSE))</f>
        <v/>
      </c>
      <c r="AP276" s="257" t="str">
        <f>IF(AP274="","",VLOOKUP(AP274,'シフト記号表（勤務時間帯）'!$C$6:$U$35,19,FALSE))</f>
        <v/>
      </c>
      <c r="AQ276" s="257" t="str">
        <f>IF(AQ274="","",VLOOKUP(AQ274,'シフト記号表（勤務時間帯）'!$C$6:$U$35,19,FALSE))</f>
        <v/>
      </c>
      <c r="AR276" s="257" t="str">
        <f>IF(AR274="","",VLOOKUP(AR274,'シフト記号表（勤務時間帯）'!$C$6:$U$35,19,FALSE))</f>
        <v/>
      </c>
      <c r="AS276" s="257" t="str">
        <f>IF(AS274="","",VLOOKUP(AS274,'シフト記号表（勤務時間帯）'!$C$6:$U$35,19,FALSE))</f>
        <v/>
      </c>
      <c r="AT276" s="258" t="str">
        <f>IF(AT274="","",VLOOKUP(AT274,'シフト記号表（勤務時間帯）'!$C$6:$U$35,19,FALSE))</f>
        <v/>
      </c>
      <c r="AU276" s="256" t="str">
        <f>IF(AU274="","",VLOOKUP(AU274,'シフト記号表（勤務時間帯）'!$C$6:$U$35,19,FALSE))</f>
        <v/>
      </c>
      <c r="AV276" s="257" t="str">
        <f>IF(AV274="","",VLOOKUP(AV274,'シフト記号表（勤務時間帯）'!$C$6:$U$35,19,FALSE))</f>
        <v/>
      </c>
      <c r="AW276" s="257" t="str">
        <f>IF(AW274="","",VLOOKUP(AW274,'シフト記号表（勤務時間帯）'!$C$6:$U$35,19,FALSE))</f>
        <v/>
      </c>
      <c r="AX276" s="723" t="str">
        <f>IF($BB$3="４週",SUM(S276:AT276),IF($BB$3="暦月",SUM(S276:AW276),""))</f>
        <v/>
      </c>
      <c r="AY276" s="724"/>
      <c r="AZ276" s="725" t="str">
        <f>IF($BB$3="４週",AX276/4,IF($BB$3="暦月",'勤務表（参考様式１_100名まで）'!AX276/('勤務表（参考様式１_100名まで）'!$BB$8/7),""))</f>
        <v/>
      </c>
      <c r="BA276" s="726"/>
      <c r="BB276" s="710"/>
      <c r="BC276" s="711"/>
      <c r="BD276" s="711"/>
      <c r="BE276" s="711"/>
      <c r="BF276" s="712"/>
    </row>
    <row r="277" spans="2:58" ht="20.25" customHeight="1" x14ac:dyDescent="0.15">
      <c r="B277" s="727">
        <f>B274+1</f>
        <v>86</v>
      </c>
      <c r="C277" s="728"/>
      <c r="D277" s="729"/>
      <c r="E277" s="730"/>
      <c r="F277" s="259"/>
      <c r="G277" s="737"/>
      <c r="H277" s="740"/>
      <c r="I277" s="741"/>
      <c r="J277" s="741"/>
      <c r="K277" s="742"/>
      <c r="L277" s="744"/>
      <c r="M277" s="705"/>
      <c r="N277" s="705"/>
      <c r="O277" s="706"/>
      <c r="P277" s="747" t="s">
        <v>248</v>
      </c>
      <c r="Q277" s="748"/>
      <c r="R277" s="749"/>
      <c r="S277" s="248"/>
      <c r="T277" s="249"/>
      <c r="U277" s="249"/>
      <c r="V277" s="249"/>
      <c r="W277" s="249"/>
      <c r="X277" s="249"/>
      <c r="Y277" s="250"/>
      <c r="Z277" s="248"/>
      <c r="AA277" s="249"/>
      <c r="AB277" s="249"/>
      <c r="AC277" s="249"/>
      <c r="AD277" s="249"/>
      <c r="AE277" s="249"/>
      <c r="AF277" s="250"/>
      <c r="AG277" s="248"/>
      <c r="AH277" s="249"/>
      <c r="AI277" s="249"/>
      <c r="AJ277" s="249"/>
      <c r="AK277" s="249"/>
      <c r="AL277" s="249"/>
      <c r="AM277" s="250"/>
      <c r="AN277" s="248"/>
      <c r="AO277" s="249"/>
      <c r="AP277" s="249"/>
      <c r="AQ277" s="249"/>
      <c r="AR277" s="249"/>
      <c r="AS277" s="249"/>
      <c r="AT277" s="250"/>
      <c r="AU277" s="248"/>
      <c r="AV277" s="249"/>
      <c r="AW277" s="249"/>
      <c r="AX277" s="700"/>
      <c r="AY277" s="701"/>
      <c r="AZ277" s="702"/>
      <c r="BA277" s="703"/>
      <c r="BB277" s="704"/>
      <c r="BC277" s="705"/>
      <c r="BD277" s="705"/>
      <c r="BE277" s="705"/>
      <c r="BF277" s="706"/>
    </row>
    <row r="278" spans="2:58" ht="20.25" customHeight="1" x14ac:dyDescent="0.15">
      <c r="B278" s="727"/>
      <c r="C278" s="731"/>
      <c r="D278" s="732"/>
      <c r="E278" s="733"/>
      <c r="F278" s="251"/>
      <c r="G278" s="738"/>
      <c r="H278" s="743"/>
      <c r="I278" s="741"/>
      <c r="J278" s="741"/>
      <c r="K278" s="742"/>
      <c r="L278" s="745"/>
      <c r="M278" s="708"/>
      <c r="N278" s="708"/>
      <c r="O278" s="709"/>
      <c r="P278" s="713" t="s">
        <v>249</v>
      </c>
      <c r="Q278" s="714"/>
      <c r="R278" s="715"/>
      <c r="S278" s="252" t="str">
        <f>IF(S277="","",VLOOKUP(S277,'シフト記号表（勤務時間帯）'!$C$6:$K$35,9,FALSE))</f>
        <v/>
      </c>
      <c r="T278" s="253" t="str">
        <f>IF(T277="","",VLOOKUP(T277,'シフト記号表（勤務時間帯）'!$C$6:$K$35,9,FALSE))</f>
        <v/>
      </c>
      <c r="U278" s="253" t="str">
        <f>IF(U277="","",VLOOKUP(U277,'シフト記号表（勤務時間帯）'!$C$6:$K$35,9,FALSE))</f>
        <v/>
      </c>
      <c r="V278" s="253" t="str">
        <f>IF(V277="","",VLOOKUP(V277,'シフト記号表（勤務時間帯）'!$C$6:$K$35,9,FALSE))</f>
        <v/>
      </c>
      <c r="W278" s="253" t="str">
        <f>IF(W277="","",VLOOKUP(W277,'シフト記号表（勤務時間帯）'!$C$6:$K$35,9,FALSE))</f>
        <v/>
      </c>
      <c r="X278" s="253" t="str">
        <f>IF(X277="","",VLOOKUP(X277,'シフト記号表（勤務時間帯）'!$C$6:$K$35,9,FALSE))</f>
        <v/>
      </c>
      <c r="Y278" s="254" t="str">
        <f>IF(Y277="","",VLOOKUP(Y277,'シフト記号表（勤務時間帯）'!$C$6:$K$35,9,FALSE))</f>
        <v/>
      </c>
      <c r="Z278" s="252" t="str">
        <f>IF(Z277="","",VLOOKUP(Z277,'シフト記号表（勤務時間帯）'!$C$6:$K$35,9,FALSE))</f>
        <v/>
      </c>
      <c r="AA278" s="253" t="str">
        <f>IF(AA277="","",VLOOKUP(AA277,'シフト記号表（勤務時間帯）'!$C$6:$K$35,9,FALSE))</f>
        <v/>
      </c>
      <c r="AB278" s="253" t="str">
        <f>IF(AB277="","",VLOOKUP(AB277,'シフト記号表（勤務時間帯）'!$C$6:$K$35,9,FALSE))</f>
        <v/>
      </c>
      <c r="AC278" s="253" t="str">
        <f>IF(AC277="","",VLOOKUP(AC277,'シフト記号表（勤務時間帯）'!$C$6:$K$35,9,FALSE))</f>
        <v/>
      </c>
      <c r="AD278" s="253" t="str">
        <f>IF(AD277="","",VLOOKUP(AD277,'シフト記号表（勤務時間帯）'!$C$6:$K$35,9,FALSE))</f>
        <v/>
      </c>
      <c r="AE278" s="253" t="str">
        <f>IF(AE277="","",VLOOKUP(AE277,'シフト記号表（勤務時間帯）'!$C$6:$K$35,9,FALSE))</f>
        <v/>
      </c>
      <c r="AF278" s="254" t="str">
        <f>IF(AF277="","",VLOOKUP(AF277,'シフト記号表（勤務時間帯）'!$C$6:$K$35,9,FALSE))</f>
        <v/>
      </c>
      <c r="AG278" s="252" t="str">
        <f>IF(AG277="","",VLOOKUP(AG277,'シフト記号表（勤務時間帯）'!$C$6:$K$35,9,FALSE))</f>
        <v/>
      </c>
      <c r="AH278" s="253" t="str">
        <f>IF(AH277="","",VLOOKUP(AH277,'シフト記号表（勤務時間帯）'!$C$6:$K$35,9,FALSE))</f>
        <v/>
      </c>
      <c r="AI278" s="253" t="str">
        <f>IF(AI277="","",VLOOKUP(AI277,'シフト記号表（勤務時間帯）'!$C$6:$K$35,9,FALSE))</f>
        <v/>
      </c>
      <c r="AJ278" s="253" t="str">
        <f>IF(AJ277="","",VLOOKUP(AJ277,'シフト記号表（勤務時間帯）'!$C$6:$K$35,9,FALSE))</f>
        <v/>
      </c>
      <c r="AK278" s="253" t="str">
        <f>IF(AK277="","",VLOOKUP(AK277,'シフト記号表（勤務時間帯）'!$C$6:$K$35,9,FALSE))</f>
        <v/>
      </c>
      <c r="AL278" s="253" t="str">
        <f>IF(AL277="","",VLOOKUP(AL277,'シフト記号表（勤務時間帯）'!$C$6:$K$35,9,FALSE))</f>
        <v/>
      </c>
      <c r="AM278" s="254" t="str">
        <f>IF(AM277="","",VLOOKUP(AM277,'シフト記号表（勤務時間帯）'!$C$6:$K$35,9,FALSE))</f>
        <v/>
      </c>
      <c r="AN278" s="252" t="str">
        <f>IF(AN277="","",VLOOKUP(AN277,'シフト記号表（勤務時間帯）'!$C$6:$K$35,9,FALSE))</f>
        <v/>
      </c>
      <c r="AO278" s="253" t="str">
        <f>IF(AO277="","",VLOOKUP(AO277,'シフト記号表（勤務時間帯）'!$C$6:$K$35,9,FALSE))</f>
        <v/>
      </c>
      <c r="AP278" s="253" t="str">
        <f>IF(AP277="","",VLOOKUP(AP277,'シフト記号表（勤務時間帯）'!$C$6:$K$35,9,FALSE))</f>
        <v/>
      </c>
      <c r="AQ278" s="253" t="str">
        <f>IF(AQ277="","",VLOOKUP(AQ277,'シフト記号表（勤務時間帯）'!$C$6:$K$35,9,FALSE))</f>
        <v/>
      </c>
      <c r="AR278" s="253" t="str">
        <f>IF(AR277="","",VLOOKUP(AR277,'シフト記号表（勤務時間帯）'!$C$6:$K$35,9,FALSE))</f>
        <v/>
      </c>
      <c r="AS278" s="253" t="str">
        <f>IF(AS277="","",VLOOKUP(AS277,'シフト記号表（勤務時間帯）'!$C$6:$K$35,9,FALSE))</f>
        <v/>
      </c>
      <c r="AT278" s="254" t="str">
        <f>IF(AT277="","",VLOOKUP(AT277,'シフト記号表（勤務時間帯）'!$C$6:$K$35,9,FALSE))</f>
        <v/>
      </c>
      <c r="AU278" s="252" t="str">
        <f>IF(AU277="","",VLOOKUP(AU277,'シフト記号表（勤務時間帯）'!$C$6:$K$35,9,FALSE))</f>
        <v/>
      </c>
      <c r="AV278" s="253" t="str">
        <f>IF(AV277="","",VLOOKUP(AV277,'シフト記号表（勤務時間帯）'!$C$6:$K$35,9,FALSE))</f>
        <v/>
      </c>
      <c r="AW278" s="253" t="str">
        <f>IF(AW277="","",VLOOKUP(AW277,'シフト記号表（勤務時間帯）'!$C$6:$K$35,9,FALSE))</f>
        <v/>
      </c>
      <c r="AX278" s="716" t="str">
        <f>IF($BB$3="４週",SUM(S278:AT278),IF($BB$3="暦月",SUM(S278:AW278),""))</f>
        <v/>
      </c>
      <c r="AY278" s="717"/>
      <c r="AZ278" s="718" t="str">
        <f>IF($BB$3="４週",AX278/4,IF($BB$3="暦月",'勤務表（参考様式１_100名まで）'!AX278/('勤務表（参考様式１_100名まで）'!$BB$8/7),""))</f>
        <v/>
      </c>
      <c r="BA278" s="719"/>
      <c r="BB278" s="707"/>
      <c r="BC278" s="708"/>
      <c r="BD278" s="708"/>
      <c r="BE278" s="708"/>
      <c r="BF278" s="709"/>
    </row>
    <row r="279" spans="2:58" ht="20.25" customHeight="1" x14ac:dyDescent="0.15">
      <c r="B279" s="727"/>
      <c r="C279" s="734"/>
      <c r="D279" s="735"/>
      <c r="E279" s="736"/>
      <c r="F279" s="260">
        <f>C277</f>
        <v>0</v>
      </c>
      <c r="G279" s="739"/>
      <c r="H279" s="743"/>
      <c r="I279" s="741"/>
      <c r="J279" s="741"/>
      <c r="K279" s="742"/>
      <c r="L279" s="746"/>
      <c r="M279" s="711"/>
      <c r="N279" s="711"/>
      <c r="O279" s="712"/>
      <c r="P279" s="720" t="s">
        <v>250</v>
      </c>
      <c r="Q279" s="721"/>
      <c r="R279" s="722"/>
      <c r="S279" s="256" t="str">
        <f>IF(S277="","",VLOOKUP(S277,'シフト記号表（勤務時間帯）'!$C$6:$U$35,19,FALSE))</f>
        <v/>
      </c>
      <c r="T279" s="257" t="str">
        <f>IF(T277="","",VLOOKUP(T277,'シフト記号表（勤務時間帯）'!$C$6:$U$35,19,FALSE))</f>
        <v/>
      </c>
      <c r="U279" s="257" t="str">
        <f>IF(U277="","",VLOOKUP(U277,'シフト記号表（勤務時間帯）'!$C$6:$U$35,19,FALSE))</f>
        <v/>
      </c>
      <c r="V279" s="257" t="str">
        <f>IF(V277="","",VLOOKUP(V277,'シフト記号表（勤務時間帯）'!$C$6:$U$35,19,FALSE))</f>
        <v/>
      </c>
      <c r="W279" s="257" t="str">
        <f>IF(W277="","",VLOOKUP(W277,'シフト記号表（勤務時間帯）'!$C$6:$U$35,19,FALSE))</f>
        <v/>
      </c>
      <c r="X279" s="257" t="str">
        <f>IF(X277="","",VLOOKUP(X277,'シフト記号表（勤務時間帯）'!$C$6:$U$35,19,FALSE))</f>
        <v/>
      </c>
      <c r="Y279" s="258" t="str">
        <f>IF(Y277="","",VLOOKUP(Y277,'シフト記号表（勤務時間帯）'!$C$6:$U$35,19,FALSE))</f>
        <v/>
      </c>
      <c r="Z279" s="256" t="str">
        <f>IF(Z277="","",VLOOKUP(Z277,'シフト記号表（勤務時間帯）'!$C$6:$U$35,19,FALSE))</f>
        <v/>
      </c>
      <c r="AA279" s="257" t="str">
        <f>IF(AA277="","",VLOOKUP(AA277,'シフト記号表（勤務時間帯）'!$C$6:$U$35,19,FALSE))</f>
        <v/>
      </c>
      <c r="AB279" s="257" t="str">
        <f>IF(AB277="","",VLOOKUP(AB277,'シフト記号表（勤務時間帯）'!$C$6:$U$35,19,FALSE))</f>
        <v/>
      </c>
      <c r="AC279" s="257" t="str">
        <f>IF(AC277="","",VLOOKUP(AC277,'シフト記号表（勤務時間帯）'!$C$6:$U$35,19,FALSE))</f>
        <v/>
      </c>
      <c r="AD279" s="257" t="str">
        <f>IF(AD277="","",VLOOKUP(AD277,'シフト記号表（勤務時間帯）'!$C$6:$U$35,19,FALSE))</f>
        <v/>
      </c>
      <c r="AE279" s="257" t="str">
        <f>IF(AE277="","",VLOOKUP(AE277,'シフト記号表（勤務時間帯）'!$C$6:$U$35,19,FALSE))</f>
        <v/>
      </c>
      <c r="AF279" s="258" t="str">
        <f>IF(AF277="","",VLOOKUP(AF277,'シフト記号表（勤務時間帯）'!$C$6:$U$35,19,FALSE))</f>
        <v/>
      </c>
      <c r="AG279" s="256" t="str">
        <f>IF(AG277="","",VLOOKUP(AG277,'シフト記号表（勤務時間帯）'!$C$6:$U$35,19,FALSE))</f>
        <v/>
      </c>
      <c r="AH279" s="257" t="str">
        <f>IF(AH277="","",VLOOKUP(AH277,'シフト記号表（勤務時間帯）'!$C$6:$U$35,19,FALSE))</f>
        <v/>
      </c>
      <c r="AI279" s="257" t="str">
        <f>IF(AI277="","",VLOOKUP(AI277,'シフト記号表（勤務時間帯）'!$C$6:$U$35,19,FALSE))</f>
        <v/>
      </c>
      <c r="AJ279" s="257" t="str">
        <f>IF(AJ277="","",VLOOKUP(AJ277,'シフト記号表（勤務時間帯）'!$C$6:$U$35,19,FALSE))</f>
        <v/>
      </c>
      <c r="AK279" s="257" t="str">
        <f>IF(AK277="","",VLOOKUP(AK277,'シフト記号表（勤務時間帯）'!$C$6:$U$35,19,FALSE))</f>
        <v/>
      </c>
      <c r="AL279" s="257" t="str">
        <f>IF(AL277="","",VLOOKUP(AL277,'シフト記号表（勤務時間帯）'!$C$6:$U$35,19,FALSE))</f>
        <v/>
      </c>
      <c r="AM279" s="258" t="str">
        <f>IF(AM277="","",VLOOKUP(AM277,'シフト記号表（勤務時間帯）'!$C$6:$U$35,19,FALSE))</f>
        <v/>
      </c>
      <c r="AN279" s="256" t="str">
        <f>IF(AN277="","",VLOOKUP(AN277,'シフト記号表（勤務時間帯）'!$C$6:$U$35,19,FALSE))</f>
        <v/>
      </c>
      <c r="AO279" s="257" t="str">
        <f>IF(AO277="","",VLOOKUP(AO277,'シフト記号表（勤務時間帯）'!$C$6:$U$35,19,FALSE))</f>
        <v/>
      </c>
      <c r="AP279" s="257" t="str">
        <f>IF(AP277="","",VLOOKUP(AP277,'シフト記号表（勤務時間帯）'!$C$6:$U$35,19,FALSE))</f>
        <v/>
      </c>
      <c r="AQ279" s="257" t="str">
        <f>IF(AQ277="","",VLOOKUP(AQ277,'シフト記号表（勤務時間帯）'!$C$6:$U$35,19,FALSE))</f>
        <v/>
      </c>
      <c r="AR279" s="257" t="str">
        <f>IF(AR277="","",VLOOKUP(AR277,'シフト記号表（勤務時間帯）'!$C$6:$U$35,19,FALSE))</f>
        <v/>
      </c>
      <c r="AS279" s="257" t="str">
        <f>IF(AS277="","",VLOOKUP(AS277,'シフト記号表（勤務時間帯）'!$C$6:$U$35,19,FALSE))</f>
        <v/>
      </c>
      <c r="AT279" s="258" t="str">
        <f>IF(AT277="","",VLOOKUP(AT277,'シフト記号表（勤務時間帯）'!$C$6:$U$35,19,FALSE))</f>
        <v/>
      </c>
      <c r="AU279" s="256" t="str">
        <f>IF(AU277="","",VLOOKUP(AU277,'シフト記号表（勤務時間帯）'!$C$6:$U$35,19,FALSE))</f>
        <v/>
      </c>
      <c r="AV279" s="257" t="str">
        <f>IF(AV277="","",VLOOKUP(AV277,'シフト記号表（勤務時間帯）'!$C$6:$U$35,19,FALSE))</f>
        <v/>
      </c>
      <c r="AW279" s="257" t="str">
        <f>IF(AW277="","",VLOOKUP(AW277,'シフト記号表（勤務時間帯）'!$C$6:$U$35,19,FALSE))</f>
        <v/>
      </c>
      <c r="AX279" s="723" t="str">
        <f>IF($BB$3="４週",SUM(S279:AT279),IF($BB$3="暦月",SUM(S279:AW279),""))</f>
        <v/>
      </c>
      <c r="AY279" s="724"/>
      <c r="AZ279" s="725" t="str">
        <f>IF($BB$3="４週",AX279/4,IF($BB$3="暦月",'勤務表（参考様式１_100名まで）'!AX279/('勤務表（参考様式１_100名まで）'!$BB$8/7),""))</f>
        <v/>
      </c>
      <c r="BA279" s="726"/>
      <c r="BB279" s="710"/>
      <c r="BC279" s="711"/>
      <c r="BD279" s="711"/>
      <c r="BE279" s="711"/>
      <c r="BF279" s="712"/>
    </row>
    <row r="280" spans="2:58" ht="20.25" customHeight="1" x14ac:dyDescent="0.15">
      <c r="B280" s="727">
        <f>B277+1</f>
        <v>87</v>
      </c>
      <c r="C280" s="728"/>
      <c r="D280" s="729"/>
      <c r="E280" s="730"/>
      <c r="F280" s="259"/>
      <c r="G280" s="737"/>
      <c r="H280" s="740"/>
      <c r="I280" s="741"/>
      <c r="J280" s="741"/>
      <c r="K280" s="742"/>
      <c r="L280" s="744"/>
      <c r="M280" s="705"/>
      <c r="N280" s="705"/>
      <c r="O280" s="706"/>
      <c r="P280" s="747" t="s">
        <v>248</v>
      </c>
      <c r="Q280" s="748"/>
      <c r="R280" s="749"/>
      <c r="S280" s="248"/>
      <c r="T280" s="249"/>
      <c r="U280" s="249"/>
      <c r="V280" s="249"/>
      <c r="W280" s="249"/>
      <c r="X280" s="249"/>
      <c r="Y280" s="250"/>
      <c r="Z280" s="248"/>
      <c r="AA280" s="249"/>
      <c r="AB280" s="249"/>
      <c r="AC280" s="249"/>
      <c r="AD280" s="249"/>
      <c r="AE280" s="249"/>
      <c r="AF280" s="250"/>
      <c r="AG280" s="248"/>
      <c r="AH280" s="249"/>
      <c r="AI280" s="249"/>
      <c r="AJ280" s="249"/>
      <c r="AK280" s="249"/>
      <c r="AL280" s="249"/>
      <c r="AM280" s="250"/>
      <c r="AN280" s="248"/>
      <c r="AO280" s="249"/>
      <c r="AP280" s="249"/>
      <c r="AQ280" s="249"/>
      <c r="AR280" s="249"/>
      <c r="AS280" s="249"/>
      <c r="AT280" s="250"/>
      <c r="AU280" s="248"/>
      <c r="AV280" s="249"/>
      <c r="AW280" s="249"/>
      <c r="AX280" s="700"/>
      <c r="AY280" s="701"/>
      <c r="AZ280" s="702"/>
      <c r="BA280" s="703"/>
      <c r="BB280" s="704"/>
      <c r="BC280" s="705"/>
      <c r="BD280" s="705"/>
      <c r="BE280" s="705"/>
      <c r="BF280" s="706"/>
    </row>
    <row r="281" spans="2:58" ht="20.25" customHeight="1" x14ac:dyDescent="0.15">
      <c r="B281" s="727"/>
      <c r="C281" s="731"/>
      <c r="D281" s="732"/>
      <c r="E281" s="733"/>
      <c r="F281" s="251"/>
      <c r="G281" s="738"/>
      <c r="H281" s="743"/>
      <c r="I281" s="741"/>
      <c r="J281" s="741"/>
      <c r="K281" s="742"/>
      <c r="L281" s="745"/>
      <c r="M281" s="708"/>
      <c r="N281" s="708"/>
      <c r="O281" s="709"/>
      <c r="P281" s="713" t="s">
        <v>249</v>
      </c>
      <c r="Q281" s="714"/>
      <c r="R281" s="715"/>
      <c r="S281" s="252" t="str">
        <f>IF(S280="","",VLOOKUP(S280,'シフト記号表（勤務時間帯）'!$C$6:$K$35,9,FALSE))</f>
        <v/>
      </c>
      <c r="T281" s="253" t="str">
        <f>IF(T280="","",VLOOKUP(T280,'シフト記号表（勤務時間帯）'!$C$6:$K$35,9,FALSE))</f>
        <v/>
      </c>
      <c r="U281" s="253" t="str">
        <f>IF(U280="","",VLOOKUP(U280,'シフト記号表（勤務時間帯）'!$C$6:$K$35,9,FALSE))</f>
        <v/>
      </c>
      <c r="V281" s="253" t="str">
        <f>IF(V280="","",VLOOKUP(V280,'シフト記号表（勤務時間帯）'!$C$6:$K$35,9,FALSE))</f>
        <v/>
      </c>
      <c r="W281" s="253" t="str">
        <f>IF(W280="","",VLOOKUP(W280,'シフト記号表（勤務時間帯）'!$C$6:$K$35,9,FALSE))</f>
        <v/>
      </c>
      <c r="X281" s="253" t="str">
        <f>IF(X280="","",VLOOKUP(X280,'シフト記号表（勤務時間帯）'!$C$6:$K$35,9,FALSE))</f>
        <v/>
      </c>
      <c r="Y281" s="254" t="str">
        <f>IF(Y280="","",VLOOKUP(Y280,'シフト記号表（勤務時間帯）'!$C$6:$K$35,9,FALSE))</f>
        <v/>
      </c>
      <c r="Z281" s="252" t="str">
        <f>IF(Z280="","",VLOOKUP(Z280,'シフト記号表（勤務時間帯）'!$C$6:$K$35,9,FALSE))</f>
        <v/>
      </c>
      <c r="AA281" s="253" t="str">
        <f>IF(AA280="","",VLOOKUP(AA280,'シフト記号表（勤務時間帯）'!$C$6:$K$35,9,FALSE))</f>
        <v/>
      </c>
      <c r="AB281" s="253" t="str">
        <f>IF(AB280="","",VLOOKUP(AB280,'シフト記号表（勤務時間帯）'!$C$6:$K$35,9,FALSE))</f>
        <v/>
      </c>
      <c r="AC281" s="253" t="str">
        <f>IF(AC280="","",VLOOKUP(AC280,'シフト記号表（勤務時間帯）'!$C$6:$K$35,9,FALSE))</f>
        <v/>
      </c>
      <c r="AD281" s="253" t="str">
        <f>IF(AD280="","",VLOOKUP(AD280,'シフト記号表（勤務時間帯）'!$C$6:$K$35,9,FALSE))</f>
        <v/>
      </c>
      <c r="AE281" s="253" t="str">
        <f>IF(AE280="","",VLOOKUP(AE280,'シフト記号表（勤務時間帯）'!$C$6:$K$35,9,FALSE))</f>
        <v/>
      </c>
      <c r="AF281" s="254" t="str">
        <f>IF(AF280="","",VLOOKUP(AF280,'シフト記号表（勤務時間帯）'!$C$6:$K$35,9,FALSE))</f>
        <v/>
      </c>
      <c r="AG281" s="252" t="str">
        <f>IF(AG280="","",VLOOKUP(AG280,'シフト記号表（勤務時間帯）'!$C$6:$K$35,9,FALSE))</f>
        <v/>
      </c>
      <c r="AH281" s="253" t="str">
        <f>IF(AH280="","",VLOOKUP(AH280,'シフト記号表（勤務時間帯）'!$C$6:$K$35,9,FALSE))</f>
        <v/>
      </c>
      <c r="AI281" s="253" t="str">
        <f>IF(AI280="","",VLOOKUP(AI280,'シフト記号表（勤務時間帯）'!$C$6:$K$35,9,FALSE))</f>
        <v/>
      </c>
      <c r="AJ281" s="253" t="str">
        <f>IF(AJ280="","",VLOOKUP(AJ280,'シフト記号表（勤務時間帯）'!$C$6:$K$35,9,FALSE))</f>
        <v/>
      </c>
      <c r="AK281" s="253" t="str">
        <f>IF(AK280="","",VLOOKUP(AK280,'シフト記号表（勤務時間帯）'!$C$6:$K$35,9,FALSE))</f>
        <v/>
      </c>
      <c r="AL281" s="253" t="str">
        <f>IF(AL280="","",VLOOKUP(AL280,'シフト記号表（勤務時間帯）'!$C$6:$K$35,9,FALSE))</f>
        <v/>
      </c>
      <c r="AM281" s="254" t="str">
        <f>IF(AM280="","",VLOOKUP(AM280,'シフト記号表（勤務時間帯）'!$C$6:$K$35,9,FALSE))</f>
        <v/>
      </c>
      <c r="AN281" s="252" t="str">
        <f>IF(AN280="","",VLOOKUP(AN280,'シフト記号表（勤務時間帯）'!$C$6:$K$35,9,FALSE))</f>
        <v/>
      </c>
      <c r="AO281" s="253" t="str">
        <f>IF(AO280="","",VLOOKUP(AO280,'シフト記号表（勤務時間帯）'!$C$6:$K$35,9,FALSE))</f>
        <v/>
      </c>
      <c r="AP281" s="253" t="str">
        <f>IF(AP280="","",VLOOKUP(AP280,'シフト記号表（勤務時間帯）'!$C$6:$K$35,9,FALSE))</f>
        <v/>
      </c>
      <c r="AQ281" s="253" t="str">
        <f>IF(AQ280="","",VLOOKUP(AQ280,'シフト記号表（勤務時間帯）'!$C$6:$K$35,9,FALSE))</f>
        <v/>
      </c>
      <c r="AR281" s="253" t="str">
        <f>IF(AR280="","",VLOOKUP(AR280,'シフト記号表（勤務時間帯）'!$C$6:$K$35,9,FALSE))</f>
        <v/>
      </c>
      <c r="AS281" s="253" t="str">
        <f>IF(AS280="","",VLOOKUP(AS280,'シフト記号表（勤務時間帯）'!$C$6:$K$35,9,FALSE))</f>
        <v/>
      </c>
      <c r="AT281" s="254" t="str">
        <f>IF(AT280="","",VLOOKUP(AT280,'シフト記号表（勤務時間帯）'!$C$6:$K$35,9,FALSE))</f>
        <v/>
      </c>
      <c r="AU281" s="252" t="str">
        <f>IF(AU280="","",VLOOKUP(AU280,'シフト記号表（勤務時間帯）'!$C$6:$K$35,9,FALSE))</f>
        <v/>
      </c>
      <c r="AV281" s="253" t="str">
        <f>IF(AV280="","",VLOOKUP(AV280,'シフト記号表（勤務時間帯）'!$C$6:$K$35,9,FALSE))</f>
        <v/>
      </c>
      <c r="AW281" s="253" t="str">
        <f>IF(AW280="","",VLOOKUP(AW280,'シフト記号表（勤務時間帯）'!$C$6:$K$35,9,FALSE))</f>
        <v/>
      </c>
      <c r="AX281" s="716" t="str">
        <f>IF($BB$3="４週",SUM(S281:AT281),IF($BB$3="暦月",SUM(S281:AW281),""))</f>
        <v/>
      </c>
      <c r="AY281" s="717"/>
      <c r="AZ281" s="718" t="str">
        <f>IF($BB$3="４週",AX281/4,IF($BB$3="暦月",'勤務表（参考様式１_100名まで）'!AX281/('勤務表（参考様式１_100名まで）'!$BB$8/7),""))</f>
        <v/>
      </c>
      <c r="BA281" s="719"/>
      <c r="BB281" s="707"/>
      <c r="BC281" s="708"/>
      <c r="BD281" s="708"/>
      <c r="BE281" s="708"/>
      <c r="BF281" s="709"/>
    </row>
    <row r="282" spans="2:58" ht="20.25" customHeight="1" x14ac:dyDescent="0.15">
      <c r="B282" s="727"/>
      <c r="C282" s="734"/>
      <c r="D282" s="735"/>
      <c r="E282" s="736"/>
      <c r="F282" s="260">
        <f>C280</f>
        <v>0</v>
      </c>
      <c r="G282" s="739"/>
      <c r="H282" s="743"/>
      <c r="I282" s="741"/>
      <c r="J282" s="741"/>
      <c r="K282" s="742"/>
      <c r="L282" s="746"/>
      <c r="M282" s="711"/>
      <c r="N282" s="711"/>
      <c r="O282" s="712"/>
      <c r="P282" s="720" t="s">
        <v>250</v>
      </c>
      <c r="Q282" s="721"/>
      <c r="R282" s="722"/>
      <c r="S282" s="256" t="str">
        <f>IF(S280="","",VLOOKUP(S280,'シフト記号表（勤務時間帯）'!$C$6:$U$35,19,FALSE))</f>
        <v/>
      </c>
      <c r="T282" s="257" t="str">
        <f>IF(T280="","",VLOOKUP(T280,'シフト記号表（勤務時間帯）'!$C$6:$U$35,19,FALSE))</f>
        <v/>
      </c>
      <c r="U282" s="257" t="str">
        <f>IF(U280="","",VLOOKUP(U280,'シフト記号表（勤務時間帯）'!$C$6:$U$35,19,FALSE))</f>
        <v/>
      </c>
      <c r="V282" s="257" t="str">
        <f>IF(V280="","",VLOOKUP(V280,'シフト記号表（勤務時間帯）'!$C$6:$U$35,19,FALSE))</f>
        <v/>
      </c>
      <c r="W282" s="257" t="str">
        <f>IF(W280="","",VLOOKUP(W280,'シフト記号表（勤務時間帯）'!$C$6:$U$35,19,FALSE))</f>
        <v/>
      </c>
      <c r="X282" s="257" t="str">
        <f>IF(X280="","",VLOOKUP(X280,'シフト記号表（勤務時間帯）'!$C$6:$U$35,19,FALSE))</f>
        <v/>
      </c>
      <c r="Y282" s="258" t="str">
        <f>IF(Y280="","",VLOOKUP(Y280,'シフト記号表（勤務時間帯）'!$C$6:$U$35,19,FALSE))</f>
        <v/>
      </c>
      <c r="Z282" s="256" t="str">
        <f>IF(Z280="","",VLOOKUP(Z280,'シフト記号表（勤務時間帯）'!$C$6:$U$35,19,FALSE))</f>
        <v/>
      </c>
      <c r="AA282" s="257" t="str">
        <f>IF(AA280="","",VLOOKUP(AA280,'シフト記号表（勤務時間帯）'!$C$6:$U$35,19,FALSE))</f>
        <v/>
      </c>
      <c r="AB282" s="257" t="str">
        <f>IF(AB280="","",VLOOKUP(AB280,'シフト記号表（勤務時間帯）'!$C$6:$U$35,19,FALSE))</f>
        <v/>
      </c>
      <c r="AC282" s="257" t="str">
        <f>IF(AC280="","",VLOOKUP(AC280,'シフト記号表（勤務時間帯）'!$C$6:$U$35,19,FALSE))</f>
        <v/>
      </c>
      <c r="AD282" s="257" t="str">
        <f>IF(AD280="","",VLOOKUP(AD280,'シフト記号表（勤務時間帯）'!$C$6:$U$35,19,FALSE))</f>
        <v/>
      </c>
      <c r="AE282" s="257" t="str">
        <f>IF(AE280="","",VLOOKUP(AE280,'シフト記号表（勤務時間帯）'!$C$6:$U$35,19,FALSE))</f>
        <v/>
      </c>
      <c r="AF282" s="258" t="str">
        <f>IF(AF280="","",VLOOKUP(AF280,'シフト記号表（勤務時間帯）'!$C$6:$U$35,19,FALSE))</f>
        <v/>
      </c>
      <c r="AG282" s="256" t="str">
        <f>IF(AG280="","",VLOOKUP(AG280,'シフト記号表（勤務時間帯）'!$C$6:$U$35,19,FALSE))</f>
        <v/>
      </c>
      <c r="AH282" s="257" t="str">
        <f>IF(AH280="","",VLOOKUP(AH280,'シフト記号表（勤務時間帯）'!$C$6:$U$35,19,FALSE))</f>
        <v/>
      </c>
      <c r="AI282" s="257" t="str">
        <f>IF(AI280="","",VLOOKUP(AI280,'シフト記号表（勤務時間帯）'!$C$6:$U$35,19,FALSE))</f>
        <v/>
      </c>
      <c r="AJ282" s="257" t="str">
        <f>IF(AJ280="","",VLOOKUP(AJ280,'シフト記号表（勤務時間帯）'!$C$6:$U$35,19,FALSE))</f>
        <v/>
      </c>
      <c r="AK282" s="257" t="str">
        <f>IF(AK280="","",VLOOKUP(AK280,'シフト記号表（勤務時間帯）'!$C$6:$U$35,19,FALSE))</f>
        <v/>
      </c>
      <c r="AL282" s="257" t="str">
        <f>IF(AL280="","",VLOOKUP(AL280,'シフト記号表（勤務時間帯）'!$C$6:$U$35,19,FALSE))</f>
        <v/>
      </c>
      <c r="AM282" s="258" t="str">
        <f>IF(AM280="","",VLOOKUP(AM280,'シフト記号表（勤務時間帯）'!$C$6:$U$35,19,FALSE))</f>
        <v/>
      </c>
      <c r="AN282" s="256" t="str">
        <f>IF(AN280="","",VLOOKUP(AN280,'シフト記号表（勤務時間帯）'!$C$6:$U$35,19,FALSE))</f>
        <v/>
      </c>
      <c r="AO282" s="257" t="str">
        <f>IF(AO280="","",VLOOKUP(AO280,'シフト記号表（勤務時間帯）'!$C$6:$U$35,19,FALSE))</f>
        <v/>
      </c>
      <c r="AP282" s="257" t="str">
        <f>IF(AP280="","",VLOOKUP(AP280,'シフト記号表（勤務時間帯）'!$C$6:$U$35,19,FALSE))</f>
        <v/>
      </c>
      <c r="AQ282" s="257" t="str">
        <f>IF(AQ280="","",VLOOKUP(AQ280,'シフト記号表（勤務時間帯）'!$C$6:$U$35,19,FALSE))</f>
        <v/>
      </c>
      <c r="AR282" s="257" t="str">
        <f>IF(AR280="","",VLOOKUP(AR280,'シフト記号表（勤務時間帯）'!$C$6:$U$35,19,FALSE))</f>
        <v/>
      </c>
      <c r="AS282" s="257" t="str">
        <f>IF(AS280="","",VLOOKUP(AS280,'シフト記号表（勤務時間帯）'!$C$6:$U$35,19,FALSE))</f>
        <v/>
      </c>
      <c r="AT282" s="258" t="str">
        <f>IF(AT280="","",VLOOKUP(AT280,'シフト記号表（勤務時間帯）'!$C$6:$U$35,19,FALSE))</f>
        <v/>
      </c>
      <c r="AU282" s="256" t="str">
        <f>IF(AU280="","",VLOOKUP(AU280,'シフト記号表（勤務時間帯）'!$C$6:$U$35,19,FALSE))</f>
        <v/>
      </c>
      <c r="AV282" s="257" t="str">
        <f>IF(AV280="","",VLOOKUP(AV280,'シフト記号表（勤務時間帯）'!$C$6:$U$35,19,FALSE))</f>
        <v/>
      </c>
      <c r="AW282" s="257" t="str">
        <f>IF(AW280="","",VLOOKUP(AW280,'シフト記号表（勤務時間帯）'!$C$6:$U$35,19,FALSE))</f>
        <v/>
      </c>
      <c r="AX282" s="723" t="str">
        <f>IF($BB$3="４週",SUM(S282:AT282),IF($BB$3="暦月",SUM(S282:AW282),""))</f>
        <v/>
      </c>
      <c r="AY282" s="724"/>
      <c r="AZ282" s="725" t="str">
        <f>IF($BB$3="４週",AX282/4,IF($BB$3="暦月",'勤務表（参考様式１_100名まで）'!AX282/('勤務表（参考様式１_100名まで）'!$BB$8/7),""))</f>
        <v/>
      </c>
      <c r="BA282" s="726"/>
      <c r="BB282" s="710"/>
      <c r="BC282" s="711"/>
      <c r="BD282" s="711"/>
      <c r="BE282" s="711"/>
      <c r="BF282" s="712"/>
    </row>
    <row r="283" spans="2:58" ht="20.25" customHeight="1" x14ac:dyDescent="0.15">
      <c r="B283" s="727">
        <f>B280+1</f>
        <v>88</v>
      </c>
      <c r="C283" s="728"/>
      <c r="D283" s="729"/>
      <c r="E283" s="730"/>
      <c r="F283" s="259"/>
      <c r="G283" s="737"/>
      <c r="H283" s="740"/>
      <c r="I283" s="741"/>
      <c r="J283" s="741"/>
      <c r="K283" s="742"/>
      <c r="L283" s="744"/>
      <c r="M283" s="705"/>
      <c r="N283" s="705"/>
      <c r="O283" s="706"/>
      <c r="P283" s="747" t="s">
        <v>248</v>
      </c>
      <c r="Q283" s="748"/>
      <c r="R283" s="749"/>
      <c r="S283" s="248"/>
      <c r="T283" s="249"/>
      <c r="U283" s="249"/>
      <c r="V283" s="249"/>
      <c r="W283" s="249"/>
      <c r="X283" s="249"/>
      <c r="Y283" s="250"/>
      <c r="Z283" s="248"/>
      <c r="AA283" s="249"/>
      <c r="AB283" s="249"/>
      <c r="AC283" s="249"/>
      <c r="AD283" s="249"/>
      <c r="AE283" s="249"/>
      <c r="AF283" s="250"/>
      <c r="AG283" s="248"/>
      <c r="AH283" s="249"/>
      <c r="AI283" s="249"/>
      <c r="AJ283" s="249"/>
      <c r="AK283" s="249"/>
      <c r="AL283" s="249"/>
      <c r="AM283" s="250"/>
      <c r="AN283" s="248"/>
      <c r="AO283" s="249"/>
      <c r="AP283" s="249"/>
      <c r="AQ283" s="249"/>
      <c r="AR283" s="249"/>
      <c r="AS283" s="249"/>
      <c r="AT283" s="250"/>
      <c r="AU283" s="248"/>
      <c r="AV283" s="249"/>
      <c r="AW283" s="249"/>
      <c r="AX283" s="700"/>
      <c r="AY283" s="701"/>
      <c r="AZ283" s="702"/>
      <c r="BA283" s="703"/>
      <c r="BB283" s="704"/>
      <c r="BC283" s="705"/>
      <c r="BD283" s="705"/>
      <c r="BE283" s="705"/>
      <c r="BF283" s="706"/>
    </row>
    <row r="284" spans="2:58" ht="20.25" customHeight="1" x14ac:dyDescent="0.15">
      <c r="B284" s="727"/>
      <c r="C284" s="731"/>
      <c r="D284" s="732"/>
      <c r="E284" s="733"/>
      <c r="F284" s="251"/>
      <c r="G284" s="738"/>
      <c r="H284" s="743"/>
      <c r="I284" s="741"/>
      <c r="J284" s="741"/>
      <c r="K284" s="742"/>
      <c r="L284" s="745"/>
      <c r="M284" s="708"/>
      <c r="N284" s="708"/>
      <c r="O284" s="709"/>
      <c r="P284" s="713" t="s">
        <v>249</v>
      </c>
      <c r="Q284" s="714"/>
      <c r="R284" s="715"/>
      <c r="S284" s="252" t="str">
        <f>IF(S283="","",VLOOKUP(S283,'シフト記号表（勤務時間帯）'!$C$6:$K$35,9,FALSE))</f>
        <v/>
      </c>
      <c r="T284" s="253" t="str">
        <f>IF(T283="","",VLOOKUP(T283,'シフト記号表（勤務時間帯）'!$C$6:$K$35,9,FALSE))</f>
        <v/>
      </c>
      <c r="U284" s="253" t="str">
        <f>IF(U283="","",VLOOKUP(U283,'シフト記号表（勤務時間帯）'!$C$6:$K$35,9,FALSE))</f>
        <v/>
      </c>
      <c r="V284" s="253" t="str">
        <f>IF(V283="","",VLOOKUP(V283,'シフト記号表（勤務時間帯）'!$C$6:$K$35,9,FALSE))</f>
        <v/>
      </c>
      <c r="W284" s="253" t="str">
        <f>IF(W283="","",VLOOKUP(W283,'シフト記号表（勤務時間帯）'!$C$6:$K$35,9,FALSE))</f>
        <v/>
      </c>
      <c r="X284" s="253" t="str">
        <f>IF(X283="","",VLOOKUP(X283,'シフト記号表（勤務時間帯）'!$C$6:$K$35,9,FALSE))</f>
        <v/>
      </c>
      <c r="Y284" s="254" t="str">
        <f>IF(Y283="","",VLOOKUP(Y283,'シフト記号表（勤務時間帯）'!$C$6:$K$35,9,FALSE))</f>
        <v/>
      </c>
      <c r="Z284" s="252" t="str">
        <f>IF(Z283="","",VLOOKUP(Z283,'シフト記号表（勤務時間帯）'!$C$6:$K$35,9,FALSE))</f>
        <v/>
      </c>
      <c r="AA284" s="253" t="str">
        <f>IF(AA283="","",VLOOKUP(AA283,'シフト記号表（勤務時間帯）'!$C$6:$K$35,9,FALSE))</f>
        <v/>
      </c>
      <c r="AB284" s="253" t="str">
        <f>IF(AB283="","",VLOOKUP(AB283,'シフト記号表（勤務時間帯）'!$C$6:$K$35,9,FALSE))</f>
        <v/>
      </c>
      <c r="AC284" s="253" t="str">
        <f>IF(AC283="","",VLOOKUP(AC283,'シフト記号表（勤務時間帯）'!$C$6:$K$35,9,FALSE))</f>
        <v/>
      </c>
      <c r="AD284" s="253" t="str">
        <f>IF(AD283="","",VLOOKUP(AD283,'シフト記号表（勤務時間帯）'!$C$6:$K$35,9,FALSE))</f>
        <v/>
      </c>
      <c r="AE284" s="253" t="str">
        <f>IF(AE283="","",VLOOKUP(AE283,'シフト記号表（勤務時間帯）'!$C$6:$K$35,9,FALSE))</f>
        <v/>
      </c>
      <c r="AF284" s="254" t="str">
        <f>IF(AF283="","",VLOOKUP(AF283,'シフト記号表（勤務時間帯）'!$C$6:$K$35,9,FALSE))</f>
        <v/>
      </c>
      <c r="AG284" s="252" t="str">
        <f>IF(AG283="","",VLOOKUP(AG283,'シフト記号表（勤務時間帯）'!$C$6:$K$35,9,FALSE))</f>
        <v/>
      </c>
      <c r="AH284" s="253" t="str">
        <f>IF(AH283="","",VLOOKUP(AH283,'シフト記号表（勤務時間帯）'!$C$6:$K$35,9,FALSE))</f>
        <v/>
      </c>
      <c r="AI284" s="253" t="str">
        <f>IF(AI283="","",VLOOKUP(AI283,'シフト記号表（勤務時間帯）'!$C$6:$K$35,9,FALSE))</f>
        <v/>
      </c>
      <c r="AJ284" s="253" t="str">
        <f>IF(AJ283="","",VLOOKUP(AJ283,'シフト記号表（勤務時間帯）'!$C$6:$K$35,9,FALSE))</f>
        <v/>
      </c>
      <c r="AK284" s="253" t="str">
        <f>IF(AK283="","",VLOOKUP(AK283,'シフト記号表（勤務時間帯）'!$C$6:$K$35,9,FALSE))</f>
        <v/>
      </c>
      <c r="AL284" s="253" t="str">
        <f>IF(AL283="","",VLOOKUP(AL283,'シフト記号表（勤務時間帯）'!$C$6:$K$35,9,FALSE))</f>
        <v/>
      </c>
      <c r="AM284" s="254" t="str">
        <f>IF(AM283="","",VLOOKUP(AM283,'シフト記号表（勤務時間帯）'!$C$6:$K$35,9,FALSE))</f>
        <v/>
      </c>
      <c r="AN284" s="252" t="str">
        <f>IF(AN283="","",VLOOKUP(AN283,'シフト記号表（勤務時間帯）'!$C$6:$K$35,9,FALSE))</f>
        <v/>
      </c>
      <c r="AO284" s="253" t="str">
        <f>IF(AO283="","",VLOOKUP(AO283,'シフト記号表（勤務時間帯）'!$C$6:$K$35,9,FALSE))</f>
        <v/>
      </c>
      <c r="AP284" s="253" t="str">
        <f>IF(AP283="","",VLOOKUP(AP283,'シフト記号表（勤務時間帯）'!$C$6:$K$35,9,FALSE))</f>
        <v/>
      </c>
      <c r="AQ284" s="253" t="str">
        <f>IF(AQ283="","",VLOOKUP(AQ283,'シフト記号表（勤務時間帯）'!$C$6:$K$35,9,FALSE))</f>
        <v/>
      </c>
      <c r="AR284" s="253" t="str">
        <f>IF(AR283="","",VLOOKUP(AR283,'シフト記号表（勤務時間帯）'!$C$6:$K$35,9,FALSE))</f>
        <v/>
      </c>
      <c r="AS284" s="253" t="str">
        <f>IF(AS283="","",VLOOKUP(AS283,'シフト記号表（勤務時間帯）'!$C$6:$K$35,9,FALSE))</f>
        <v/>
      </c>
      <c r="AT284" s="254" t="str">
        <f>IF(AT283="","",VLOOKUP(AT283,'シフト記号表（勤務時間帯）'!$C$6:$K$35,9,FALSE))</f>
        <v/>
      </c>
      <c r="AU284" s="252" t="str">
        <f>IF(AU283="","",VLOOKUP(AU283,'シフト記号表（勤務時間帯）'!$C$6:$K$35,9,FALSE))</f>
        <v/>
      </c>
      <c r="AV284" s="253" t="str">
        <f>IF(AV283="","",VLOOKUP(AV283,'シフト記号表（勤務時間帯）'!$C$6:$K$35,9,FALSE))</f>
        <v/>
      </c>
      <c r="AW284" s="253" t="str">
        <f>IF(AW283="","",VLOOKUP(AW283,'シフト記号表（勤務時間帯）'!$C$6:$K$35,9,FALSE))</f>
        <v/>
      </c>
      <c r="AX284" s="716" t="str">
        <f>IF($BB$3="４週",SUM(S284:AT284),IF($BB$3="暦月",SUM(S284:AW284),""))</f>
        <v/>
      </c>
      <c r="AY284" s="717"/>
      <c r="AZ284" s="718" t="str">
        <f>IF($BB$3="４週",AX284/4,IF($BB$3="暦月",'勤務表（参考様式１_100名まで）'!AX284/('勤務表（参考様式１_100名まで）'!$BB$8/7),""))</f>
        <v/>
      </c>
      <c r="BA284" s="719"/>
      <c r="BB284" s="707"/>
      <c r="BC284" s="708"/>
      <c r="BD284" s="708"/>
      <c r="BE284" s="708"/>
      <c r="BF284" s="709"/>
    </row>
    <row r="285" spans="2:58" ht="20.25" customHeight="1" x14ac:dyDescent="0.15">
      <c r="B285" s="727"/>
      <c r="C285" s="734"/>
      <c r="D285" s="735"/>
      <c r="E285" s="736"/>
      <c r="F285" s="260">
        <f>C283</f>
        <v>0</v>
      </c>
      <c r="G285" s="739"/>
      <c r="H285" s="743"/>
      <c r="I285" s="741"/>
      <c r="J285" s="741"/>
      <c r="K285" s="742"/>
      <c r="L285" s="746"/>
      <c r="M285" s="711"/>
      <c r="N285" s="711"/>
      <c r="O285" s="712"/>
      <c r="P285" s="720" t="s">
        <v>250</v>
      </c>
      <c r="Q285" s="721"/>
      <c r="R285" s="722"/>
      <c r="S285" s="256" t="str">
        <f>IF(S283="","",VLOOKUP(S283,'シフト記号表（勤務時間帯）'!$C$6:$U$35,19,FALSE))</f>
        <v/>
      </c>
      <c r="T285" s="257" t="str">
        <f>IF(T283="","",VLOOKUP(T283,'シフト記号表（勤務時間帯）'!$C$6:$U$35,19,FALSE))</f>
        <v/>
      </c>
      <c r="U285" s="257" t="str">
        <f>IF(U283="","",VLOOKUP(U283,'シフト記号表（勤務時間帯）'!$C$6:$U$35,19,FALSE))</f>
        <v/>
      </c>
      <c r="V285" s="257" t="str">
        <f>IF(V283="","",VLOOKUP(V283,'シフト記号表（勤務時間帯）'!$C$6:$U$35,19,FALSE))</f>
        <v/>
      </c>
      <c r="W285" s="257" t="str">
        <f>IF(W283="","",VLOOKUP(W283,'シフト記号表（勤務時間帯）'!$C$6:$U$35,19,FALSE))</f>
        <v/>
      </c>
      <c r="X285" s="257" t="str">
        <f>IF(X283="","",VLOOKUP(X283,'シフト記号表（勤務時間帯）'!$C$6:$U$35,19,FALSE))</f>
        <v/>
      </c>
      <c r="Y285" s="258" t="str">
        <f>IF(Y283="","",VLOOKUP(Y283,'シフト記号表（勤務時間帯）'!$C$6:$U$35,19,FALSE))</f>
        <v/>
      </c>
      <c r="Z285" s="256" t="str">
        <f>IF(Z283="","",VLOOKUP(Z283,'シフト記号表（勤務時間帯）'!$C$6:$U$35,19,FALSE))</f>
        <v/>
      </c>
      <c r="AA285" s="257" t="str">
        <f>IF(AA283="","",VLOOKUP(AA283,'シフト記号表（勤務時間帯）'!$C$6:$U$35,19,FALSE))</f>
        <v/>
      </c>
      <c r="AB285" s="257" t="str">
        <f>IF(AB283="","",VLOOKUP(AB283,'シフト記号表（勤務時間帯）'!$C$6:$U$35,19,FALSE))</f>
        <v/>
      </c>
      <c r="AC285" s="257" t="str">
        <f>IF(AC283="","",VLOOKUP(AC283,'シフト記号表（勤務時間帯）'!$C$6:$U$35,19,FALSE))</f>
        <v/>
      </c>
      <c r="AD285" s="257" t="str">
        <f>IF(AD283="","",VLOOKUP(AD283,'シフト記号表（勤務時間帯）'!$C$6:$U$35,19,FALSE))</f>
        <v/>
      </c>
      <c r="AE285" s="257" t="str">
        <f>IF(AE283="","",VLOOKUP(AE283,'シフト記号表（勤務時間帯）'!$C$6:$U$35,19,FALSE))</f>
        <v/>
      </c>
      <c r="AF285" s="258" t="str">
        <f>IF(AF283="","",VLOOKUP(AF283,'シフト記号表（勤務時間帯）'!$C$6:$U$35,19,FALSE))</f>
        <v/>
      </c>
      <c r="AG285" s="256" t="str">
        <f>IF(AG283="","",VLOOKUP(AG283,'シフト記号表（勤務時間帯）'!$C$6:$U$35,19,FALSE))</f>
        <v/>
      </c>
      <c r="AH285" s="257" t="str">
        <f>IF(AH283="","",VLOOKUP(AH283,'シフト記号表（勤務時間帯）'!$C$6:$U$35,19,FALSE))</f>
        <v/>
      </c>
      <c r="AI285" s="257" t="str">
        <f>IF(AI283="","",VLOOKUP(AI283,'シフト記号表（勤務時間帯）'!$C$6:$U$35,19,FALSE))</f>
        <v/>
      </c>
      <c r="AJ285" s="257" t="str">
        <f>IF(AJ283="","",VLOOKUP(AJ283,'シフト記号表（勤務時間帯）'!$C$6:$U$35,19,FALSE))</f>
        <v/>
      </c>
      <c r="AK285" s="257" t="str">
        <f>IF(AK283="","",VLOOKUP(AK283,'シフト記号表（勤務時間帯）'!$C$6:$U$35,19,FALSE))</f>
        <v/>
      </c>
      <c r="AL285" s="257" t="str">
        <f>IF(AL283="","",VLOOKUP(AL283,'シフト記号表（勤務時間帯）'!$C$6:$U$35,19,FALSE))</f>
        <v/>
      </c>
      <c r="AM285" s="258" t="str">
        <f>IF(AM283="","",VLOOKUP(AM283,'シフト記号表（勤務時間帯）'!$C$6:$U$35,19,FALSE))</f>
        <v/>
      </c>
      <c r="AN285" s="256" t="str">
        <f>IF(AN283="","",VLOOKUP(AN283,'シフト記号表（勤務時間帯）'!$C$6:$U$35,19,FALSE))</f>
        <v/>
      </c>
      <c r="AO285" s="257" t="str">
        <f>IF(AO283="","",VLOOKUP(AO283,'シフト記号表（勤務時間帯）'!$C$6:$U$35,19,FALSE))</f>
        <v/>
      </c>
      <c r="AP285" s="257" t="str">
        <f>IF(AP283="","",VLOOKUP(AP283,'シフト記号表（勤務時間帯）'!$C$6:$U$35,19,FALSE))</f>
        <v/>
      </c>
      <c r="AQ285" s="257" t="str">
        <f>IF(AQ283="","",VLOOKUP(AQ283,'シフト記号表（勤務時間帯）'!$C$6:$U$35,19,FALSE))</f>
        <v/>
      </c>
      <c r="AR285" s="257" t="str">
        <f>IF(AR283="","",VLOOKUP(AR283,'シフト記号表（勤務時間帯）'!$C$6:$U$35,19,FALSE))</f>
        <v/>
      </c>
      <c r="AS285" s="257" t="str">
        <f>IF(AS283="","",VLOOKUP(AS283,'シフト記号表（勤務時間帯）'!$C$6:$U$35,19,FALSE))</f>
        <v/>
      </c>
      <c r="AT285" s="258" t="str">
        <f>IF(AT283="","",VLOOKUP(AT283,'シフト記号表（勤務時間帯）'!$C$6:$U$35,19,FALSE))</f>
        <v/>
      </c>
      <c r="AU285" s="256" t="str">
        <f>IF(AU283="","",VLOOKUP(AU283,'シフト記号表（勤務時間帯）'!$C$6:$U$35,19,FALSE))</f>
        <v/>
      </c>
      <c r="AV285" s="257" t="str">
        <f>IF(AV283="","",VLOOKUP(AV283,'シフト記号表（勤務時間帯）'!$C$6:$U$35,19,FALSE))</f>
        <v/>
      </c>
      <c r="AW285" s="257" t="str">
        <f>IF(AW283="","",VLOOKUP(AW283,'シフト記号表（勤務時間帯）'!$C$6:$U$35,19,FALSE))</f>
        <v/>
      </c>
      <c r="AX285" s="723" t="str">
        <f>IF($BB$3="４週",SUM(S285:AT285),IF($BB$3="暦月",SUM(S285:AW285),""))</f>
        <v/>
      </c>
      <c r="AY285" s="724"/>
      <c r="AZ285" s="725" t="str">
        <f>IF($BB$3="４週",AX285/4,IF($BB$3="暦月",'勤務表（参考様式１_100名まで）'!AX285/('勤務表（参考様式１_100名まで）'!$BB$8/7),""))</f>
        <v/>
      </c>
      <c r="BA285" s="726"/>
      <c r="BB285" s="710"/>
      <c r="BC285" s="711"/>
      <c r="BD285" s="711"/>
      <c r="BE285" s="711"/>
      <c r="BF285" s="712"/>
    </row>
    <row r="286" spans="2:58" ht="20.25" customHeight="1" x14ac:dyDescent="0.15">
      <c r="B286" s="727">
        <f>B283+1</f>
        <v>89</v>
      </c>
      <c r="C286" s="728"/>
      <c r="D286" s="729"/>
      <c r="E286" s="730"/>
      <c r="F286" s="259"/>
      <c r="G286" s="737"/>
      <c r="H286" s="740"/>
      <c r="I286" s="741"/>
      <c r="J286" s="741"/>
      <c r="K286" s="742"/>
      <c r="L286" s="744"/>
      <c r="M286" s="705"/>
      <c r="N286" s="705"/>
      <c r="O286" s="706"/>
      <c r="P286" s="747" t="s">
        <v>248</v>
      </c>
      <c r="Q286" s="748"/>
      <c r="R286" s="749"/>
      <c r="S286" s="248"/>
      <c r="T286" s="249"/>
      <c r="U286" s="249"/>
      <c r="V286" s="249"/>
      <c r="W286" s="249"/>
      <c r="X286" s="249"/>
      <c r="Y286" s="250"/>
      <c r="Z286" s="248"/>
      <c r="AA286" s="249"/>
      <c r="AB286" s="249"/>
      <c r="AC286" s="249"/>
      <c r="AD286" s="249"/>
      <c r="AE286" s="249"/>
      <c r="AF286" s="250"/>
      <c r="AG286" s="248"/>
      <c r="AH286" s="249"/>
      <c r="AI286" s="249"/>
      <c r="AJ286" s="249"/>
      <c r="AK286" s="249"/>
      <c r="AL286" s="249"/>
      <c r="AM286" s="250"/>
      <c r="AN286" s="248"/>
      <c r="AO286" s="249"/>
      <c r="AP286" s="249"/>
      <c r="AQ286" s="249"/>
      <c r="AR286" s="249"/>
      <c r="AS286" s="249"/>
      <c r="AT286" s="250"/>
      <c r="AU286" s="248"/>
      <c r="AV286" s="249"/>
      <c r="AW286" s="249"/>
      <c r="AX286" s="700"/>
      <c r="AY286" s="701"/>
      <c r="AZ286" s="702"/>
      <c r="BA286" s="703"/>
      <c r="BB286" s="704"/>
      <c r="BC286" s="705"/>
      <c r="BD286" s="705"/>
      <c r="BE286" s="705"/>
      <c r="BF286" s="706"/>
    </row>
    <row r="287" spans="2:58" ht="20.25" customHeight="1" x14ac:dyDescent="0.15">
      <c r="B287" s="727"/>
      <c r="C287" s="731"/>
      <c r="D287" s="732"/>
      <c r="E287" s="733"/>
      <c r="F287" s="251"/>
      <c r="G287" s="738"/>
      <c r="H287" s="743"/>
      <c r="I287" s="741"/>
      <c r="J287" s="741"/>
      <c r="K287" s="742"/>
      <c r="L287" s="745"/>
      <c r="M287" s="708"/>
      <c r="N287" s="708"/>
      <c r="O287" s="709"/>
      <c r="P287" s="713" t="s">
        <v>249</v>
      </c>
      <c r="Q287" s="714"/>
      <c r="R287" s="715"/>
      <c r="S287" s="252" t="str">
        <f>IF(S286="","",VLOOKUP(S286,'シフト記号表（勤務時間帯）'!$C$6:$K$35,9,FALSE))</f>
        <v/>
      </c>
      <c r="T287" s="253" t="str">
        <f>IF(T286="","",VLOOKUP(T286,'シフト記号表（勤務時間帯）'!$C$6:$K$35,9,FALSE))</f>
        <v/>
      </c>
      <c r="U287" s="253" t="str">
        <f>IF(U286="","",VLOOKUP(U286,'シフト記号表（勤務時間帯）'!$C$6:$K$35,9,FALSE))</f>
        <v/>
      </c>
      <c r="V287" s="253" t="str">
        <f>IF(V286="","",VLOOKUP(V286,'シフト記号表（勤務時間帯）'!$C$6:$K$35,9,FALSE))</f>
        <v/>
      </c>
      <c r="W287" s="253" t="str">
        <f>IF(W286="","",VLOOKUP(W286,'シフト記号表（勤務時間帯）'!$C$6:$K$35,9,FALSE))</f>
        <v/>
      </c>
      <c r="X287" s="253" t="str">
        <f>IF(X286="","",VLOOKUP(X286,'シフト記号表（勤務時間帯）'!$C$6:$K$35,9,FALSE))</f>
        <v/>
      </c>
      <c r="Y287" s="254" t="str">
        <f>IF(Y286="","",VLOOKUP(Y286,'シフト記号表（勤務時間帯）'!$C$6:$K$35,9,FALSE))</f>
        <v/>
      </c>
      <c r="Z287" s="252" t="str">
        <f>IF(Z286="","",VLOOKUP(Z286,'シフト記号表（勤務時間帯）'!$C$6:$K$35,9,FALSE))</f>
        <v/>
      </c>
      <c r="AA287" s="253" t="str">
        <f>IF(AA286="","",VLOOKUP(AA286,'シフト記号表（勤務時間帯）'!$C$6:$K$35,9,FALSE))</f>
        <v/>
      </c>
      <c r="AB287" s="253" t="str">
        <f>IF(AB286="","",VLOOKUP(AB286,'シフト記号表（勤務時間帯）'!$C$6:$K$35,9,FALSE))</f>
        <v/>
      </c>
      <c r="AC287" s="253" t="str">
        <f>IF(AC286="","",VLOOKUP(AC286,'シフト記号表（勤務時間帯）'!$C$6:$K$35,9,FALSE))</f>
        <v/>
      </c>
      <c r="AD287" s="253" t="str">
        <f>IF(AD286="","",VLOOKUP(AD286,'シフト記号表（勤務時間帯）'!$C$6:$K$35,9,FALSE))</f>
        <v/>
      </c>
      <c r="AE287" s="253" t="str">
        <f>IF(AE286="","",VLOOKUP(AE286,'シフト記号表（勤務時間帯）'!$C$6:$K$35,9,FALSE))</f>
        <v/>
      </c>
      <c r="AF287" s="254" t="str">
        <f>IF(AF286="","",VLOOKUP(AF286,'シフト記号表（勤務時間帯）'!$C$6:$K$35,9,FALSE))</f>
        <v/>
      </c>
      <c r="AG287" s="252" t="str">
        <f>IF(AG286="","",VLOOKUP(AG286,'シフト記号表（勤務時間帯）'!$C$6:$K$35,9,FALSE))</f>
        <v/>
      </c>
      <c r="AH287" s="253" t="str">
        <f>IF(AH286="","",VLOOKUP(AH286,'シフト記号表（勤務時間帯）'!$C$6:$K$35,9,FALSE))</f>
        <v/>
      </c>
      <c r="AI287" s="253" t="str">
        <f>IF(AI286="","",VLOOKUP(AI286,'シフト記号表（勤務時間帯）'!$C$6:$K$35,9,FALSE))</f>
        <v/>
      </c>
      <c r="AJ287" s="253" t="str">
        <f>IF(AJ286="","",VLOOKUP(AJ286,'シフト記号表（勤務時間帯）'!$C$6:$K$35,9,FALSE))</f>
        <v/>
      </c>
      <c r="AK287" s="253" t="str">
        <f>IF(AK286="","",VLOOKUP(AK286,'シフト記号表（勤務時間帯）'!$C$6:$K$35,9,FALSE))</f>
        <v/>
      </c>
      <c r="AL287" s="253" t="str">
        <f>IF(AL286="","",VLOOKUP(AL286,'シフト記号表（勤務時間帯）'!$C$6:$K$35,9,FALSE))</f>
        <v/>
      </c>
      <c r="AM287" s="254" t="str">
        <f>IF(AM286="","",VLOOKUP(AM286,'シフト記号表（勤務時間帯）'!$C$6:$K$35,9,FALSE))</f>
        <v/>
      </c>
      <c r="AN287" s="252" t="str">
        <f>IF(AN286="","",VLOOKUP(AN286,'シフト記号表（勤務時間帯）'!$C$6:$K$35,9,FALSE))</f>
        <v/>
      </c>
      <c r="AO287" s="253" t="str">
        <f>IF(AO286="","",VLOOKUP(AO286,'シフト記号表（勤務時間帯）'!$C$6:$K$35,9,FALSE))</f>
        <v/>
      </c>
      <c r="AP287" s="253" t="str">
        <f>IF(AP286="","",VLOOKUP(AP286,'シフト記号表（勤務時間帯）'!$C$6:$K$35,9,FALSE))</f>
        <v/>
      </c>
      <c r="AQ287" s="253" t="str">
        <f>IF(AQ286="","",VLOOKUP(AQ286,'シフト記号表（勤務時間帯）'!$C$6:$K$35,9,FALSE))</f>
        <v/>
      </c>
      <c r="AR287" s="253" t="str">
        <f>IF(AR286="","",VLOOKUP(AR286,'シフト記号表（勤務時間帯）'!$C$6:$K$35,9,FALSE))</f>
        <v/>
      </c>
      <c r="AS287" s="253" t="str">
        <f>IF(AS286="","",VLOOKUP(AS286,'シフト記号表（勤務時間帯）'!$C$6:$K$35,9,FALSE))</f>
        <v/>
      </c>
      <c r="AT287" s="254" t="str">
        <f>IF(AT286="","",VLOOKUP(AT286,'シフト記号表（勤務時間帯）'!$C$6:$K$35,9,FALSE))</f>
        <v/>
      </c>
      <c r="AU287" s="252" t="str">
        <f>IF(AU286="","",VLOOKUP(AU286,'シフト記号表（勤務時間帯）'!$C$6:$K$35,9,FALSE))</f>
        <v/>
      </c>
      <c r="AV287" s="253" t="str">
        <f>IF(AV286="","",VLOOKUP(AV286,'シフト記号表（勤務時間帯）'!$C$6:$K$35,9,FALSE))</f>
        <v/>
      </c>
      <c r="AW287" s="253" t="str">
        <f>IF(AW286="","",VLOOKUP(AW286,'シフト記号表（勤務時間帯）'!$C$6:$K$35,9,FALSE))</f>
        <v/>
      </c>
      <c r="AX287" s="716" t="str">
        <f>IF($BB$3="４週",SUM(S287:AT287),IF($BB$3="暦月",SUM(S287:AW287),""))</f>
        <v/>
      </c>
      <c r="AY287" s="717"/>
      <c r="AZ287" s="718" t="str">
        <f>IF($BB$3="４週",AX287/4,IF($BB$3="暦月",'勤務表（参考様式１_100名まで）'!AX287/('勤務表（参考様式１_100名まで）'!$BB$8/7),""))</f>
        <v/>
      </c>
      <c r="BA287" s="719"/>
      <c r="BB287" s="707"/>
      <c r="BC287" s="708"/>
      <c r="BD287" s="708"/>
      <c r="BE287" s="708"/>
      <c r="BF287" s="709"/>
    </row>
    <row r="288" spans="2:58" ht="20.25" customHeight="1" x14ac:dyDescent="0.15">
      <c r="B288" s="727"/>
      <c r="C288" s="734"/>
      <c r="D288" s="735"/>
      <c r="E288" s="736"/>
      <c r="F288" s="260">
        <f>C286</f>
        <v>0</v>
      </c>
      <c r="G288" s="739"/>
      <c r="H288" s="743"/>
      <c r="I288" s="741"/>
      <c r="J288" s="741"/>
      <c r="K288" s="742"/>
      <c r="L288" s="746"/>
      <c r="M288" s="711"/>
      <c r="N288" s="711"/>
      <c r="O288" s="712"/>
      <c r="P288" s="720" t="s">
        <v>250</v>
      </c>
      <c r="Q288" s="721"/>
      <c r="R288" s="722"/>
      <c r="S288" s="256" t="str">
        <f>IF(S286="","",VLOOKUP(S286,'シフト記号表（勤務時間帯）'!$C$6:$U$35,19,FALSE))</f>
        <v/>
      </c>
      <c r="T288" s="257" t="str">
        <f>IF(T286="","",VLOOKUP(T286,'シフト記号表（勤務時間帯）'!$C$6:$U$35,19,FALSE))</f>
        <v/>
      </c>
      <c r="U288" s="257" t="str">
        <f>IF(U286="","",VLOOKUP(U286,'シフト記号表（勤務時間帯）'!$C$6:$U$35,19,FALSE))</f>
        <v/>
      </c>
      <c r="V288" s="257" t="str">
        <f>IF(V286="","",VLOOKUP(V286,'シフト記号表（勤務時間帯）'!$C$6:$U$35,19,FALSE))</f>
        <v/>
      </c>
      <c r="W288" s="257" t="str">
        <f>IF(W286="","",VLOOKUP(W286,'シフト記号表（勤務時間帯）'!$C$6:$U$35,19,FALSE))</f>
        <v/>
      </c>
      <c r="X288" s="257" t="str">
        <f>IF(X286="","",VLOOKUP(X286,'シフト記号表（勤務時間帯）'!$C$6:$U$35,19,FALSE))</f>
        <v/>
      </c>
      <c r="Y288" s="258" t="str">
        <f>IF(Y286="","",VLOOKUP(Y286,'シフト記号表（勤務時間帯）'!$C$6:$U$35,19,FALSE))</f>
        <v/>
      </c>
      <c r="Z288" s="256" t="str">
        <f>IF(Z286="","",VLOOKUP(Z286,'シフト記号表（勤務時間帯）'!$C$6:$U$35,19,FALSE))</f>
        <v/>
      </c>
      <c r="AA288" s="257" t="str">
        <f>IF(AA286="","",VLOOKUP(AA286,'シフト記号表（勤務時間帯）'!$C$6:$U$35,19,FALSE))</f>
        <v/>
      </c>
      <c r="AB288" s="257" t="str">
        <f>IF(AB286="","",VLOOKUP(AB286,'シフト記号表（勤務時間帯）'!$C$6:$U$35,19,FALSE))</f>
        <v/>
      </c>
      <c r="AC288" s="257" t="str">
        <f>IF(AC286="","",VLOOKUP(AC286,'シフト記号表（勤務時間帯）'!$C$6:$U$35,19,FALSE))</f>
        <v/>
      </c>
      <c r="AD288" s="257" t="str">
        <f>IF(AD286="","",VLOOKUP(AD286,'シフト記号表（勤務時間帯）'!$C$6:$U$35,19,FALSE))</f>
        <v/>
      </c>
      <c r="AE288" s="257" t="str">
        <f>IF(AE286="","",VLOOKUP(AE286,'シフト記号表（勤務時間帯）'!$C$6:$U$35,19,FALSE))</f>
        <v/>
      </c>
      <c r="AF288" s="258" t="str">
        <f>IF(AF286="","",VLOOKUP(AF286,'シフト記号表（勤務時間帯）'!$C$6:$U$35,19,FALSE))</f>
        <v/>
      </c>
      <c r="AG288" s="256" t="str">
        <f>IF(AG286="","",VLOOKUP(AG286,'シフト記号表（勤務時間帯）'!$C$6:$U$35,19,FALSE))</f>
        <v/>
      </c>
      <c r="AH288" s="257" t="str">
        <f>IF(AH286="","",VLOOKUP(AH286,'シフト記号表（勤務時間帯）'!$C$6:$U$35,19,FALSE))</f>
        <v/>
      </c>
      <c r="AI288" s="257" t="str">
        <f>IF(AI286="","",VLOOKUP(AI286,'シフト記号表（勤務時間帯）'!$C$6:$U$35,19,FALSE))</f>
        <v/>
      </c>
      <c r="AJ288" s="257" t="str">
        <f>IF(AJ286="","",VLOOKUP(AJ286,'シフト記号表（勤務時間帯）'!$C$6:$U$35,19,FALSE))</f>
        <v/>
      </c>
      <c r="AK288" s="257" t="str">
        <f>IF(AK286="","",VLOOKUP(AK286,'シフト記号表（勤務時間帯）'!$C$6:$U$35,19,FALSE))</f>
        <v/>
      </c>
      <c r="AL288" s="257" t="str">
        <f>IF(AL286="","",VLOOKUP(AL286,'シフト記号表（勤務時間帯）'!$C$6:$U$35,19,FALSE))</f>
        <v/>
      </c>
      <c r="AM288" s="258" t="str">
        <f>IF(AM286="","",VLOOKUP(AM286,'シフト記号表（勤務時間帯）'!$C$6:$U$35,19,FALSE))</f>
        <v/>
      </c>
      <c r="AN288" s="256" t="str">
        <f>IF(AN286="","",VLOOKUP(AN286,'シフト記号表（勤務時間帯）'!$C$6:$U$35,19,FALSE))</f>
        <v/>
      </c>
      <c r="AO288" s="257" t="str">
        <f>IF(AO286="","",VLOOKUP(AO286,'シフト記号表（勤務時間帯）'!$C$6:$U$35,19,FALSE))</f>
        <v/>
      </c>
      <c r="AP288" s="257" t="str">
        <f>IF(AP286="","",VLOOKUP(AP286,'シフト記号表（勤務時間帯）'!$C$6:$U$35,19,FALSE))</f>
        <v/>
      </c>
      <c r="AQ288" s="257" t="str">
        <f>IF(AQ286="","",VLOOKUP(AQ286,'シフト記号表（勤務時間帯）'!$C$6:$U$35,19,FALSE))</f>
        <v/>
      </c>
      <c r="AR288" s="257" t="str">
        <f>IF(AR286="","",VLOOKUP(AR286,'シフト記号表（勤務時間帯）'!$C$6:$U$35,19,FALSE))</f>
        <v/>
      </c>
      <c r="AS288" s="257" t="str">
        <f>IF(AS286="","",VLOOKUP(AS286,'シフト記号表（勤務時間帯）'!$C$6:$U$35,19,FALSE))</f>
        <v/>
      </c>
      <c r="AT288" s="258" t="str">
        <f>IF(AT286="","",VLOOKUP(AT286,'シフト記号表（勤務時間帯）'!$C$6:$U$35,19,FALSE))</f>
        <v/>
      </c>
      <c r="AU288" s="256" t="str">
        <f>IF(AU286="","",VLOOKUP(AU286,'シフト記号表（勤務時間帯）'!$C$6:$U$35,19,FALSE))</f>
        <v/>
      </c>
      <c r="AV288" s="257" t="str">
        <f>IF(AV286="","",VLOOKUP(AV286,'シフト記号表（勤務時間帯）'!$C$6:$U$35,19,FALSE))</f>
        <v/>
      </c>
      <c r="AW288" s="257" t="str">
        <f>IF(AW286="","",VLOOKUP(AW286,'シフト記号表（勤務時間帯）'!$C$6:$U$35,19,FALSE))</f>
        <v/>
      </c>
      <c r="AX288" s="723" t="str">
        <f>IF($BB$3="４週",SUM(S288:AT288),IF($BB$3="暦月",SUM(S288:AW288),""))</f>
        <v/>
      </c>
      <c r="AY288" s="724"/>
      <c r="AZ288" s="725" t="str">
        <f>IF($BB$3="４週",AX288/4,IF($BB$3="暦月",'勤務表（参考様式１_100名まで）'!AX288/('勤務表（参考様式１_100名まで）'!$BB$8/7),""))</f>
        <v/>
      </c>
      <c r="BA288" s="726"/>
      <c r="BB288" s="710"/>
      <c r="BC288" s="711"/>
      <c r="BD288" s="711"/>
      <c r="BE288" s="711"/>
      <c r="BF288" s="712"/>
    </row>
    <row r="289" spans="2:58" ht="20.25" customHeight="1" x14ac:dyDescent="0.15">
      <c r="B289" s="727">
        <f>B286+1</f>
        <v>90</v>
      </c>
      <c r="C289" s="728"/>
      <c r="D289" s="729"/>
      <c r="E289" s="730"/>
      <c r="F289" s="259"/>
      <c r="G289" s="737"/>
      <c r="H289" s="740"/>
      <c r="I289" s="741"/>
      <c r="J289" s="741"/>
      <c r="K289" s="742"/>
      <c r="L289" s="744"/>
      <c r="M289" s="705"/>
      <c r="N289" s="705"/>
      <c r="O289" s="706"/>
      <c r="P289" s="747" t="s">
        <v>248</v>
      </c>
      <c r="Q289" s="748"/>
      <c r="R289" s="749"/>
      <c r="S289" s="248"/>
      <c r="T289" s="249"/>
      <c r="U289" s="249"/>
      <c r="V289" s="249"/>
      <c r="W289" s="249"/>
      <c r="X289" s="249"/>
      <c r="Y289" s="250"/>
      <c r="Z289" s="248"/>
      <c r="AA289" s="249"/>
      <c r="AB289" s="249"/>
      <c r="AC289" s="249"/>
      <c r="AD289" s="249"/>
      <c r="AE289" s="249"/>
      <c r="AF289" s="250"/>
      <c r="AG289" s="248"/>
      <c r="AH289" s="249"/>
      <c r="AI289" s="249"/>
      <c r="AJ289" s="249"/>
      <c r="AK289" s="249"/>
      <c r="AL289" s="249"/>
      <c r="AM289" s="250"/>
      <c r="AN289" s="248"/>
      <c r="AO289" s="249"/>
      <c r="AP289" s="249"/>
      <c r="AQ289" s="249"/>
      <c r="AR289" s="249"/>
      <c r="AS289" s="249"/>
      <c r="AT289" s="250"/>
      <c r="AU289" s="248"/>
      <c r="AV289" s="249"/>
      <c r="AW289" s="249"/>
      <c r="AX289" s="700"/>
      <c r="AY289" s="701"/>
      <c r="AZ289" s="702"/>
      <c r="BA289" s="703"/>
      <c r="BB289" s="704"/>
      <c r="BC289" s="705"/>
      <c r="BD289" s="705"/>
      <c r="BE289" s="705"/>
      <c r="BF289" s="706"/>
    </row>
    <row r="290" spans="2:58" ht="20.25" customHeight="1" x14ac:dyDescent="0.15">
      <c r="B290" s="727"/>
      <c r="C290" s="731"/>
      <c r="D290" s="732"/>
      <c r="E290" s="733"/>
      <c r="F290" s="251"/>
      <c r="G290" s="738"/>
      <c r="H290" s="743"/>
      <c r="I290" s="741"/>
      <c r="J290" s="741"/>
      <c r="K290" s="742"/>
      <c r="L290" s="745"/>
      <c r="M290" s="708"/>
      <c r="N290" s="708"/>
      <c r="O290" s="709"/>
      <c r="P290" s="713" t="s">
        <v>249</v>
      </c>
      <c r="Q290" s="714"/>
      <c r="R290" s="715"/>
      <c r="S290" s="252" t="str">
        <f>IF(S289="","",VLOOKUP(S289,'シフト記号表（勤務時間帯）'!$C$6:$K$35,9,FALSE))</f>
        <v/>
      </c>
      <c r="T290" s="253" t="str">
        <f>IF(T289="","",VLOOKUP(T289,'シフト記号表（勤務時間帯）'!$C$6:$K$35,9,FALSE))</f>
        <v/>
      </c>
      <c r="U290" s="253" t="str">
        <f>IF(U289="","",VLOOKUP(U289,'シフト記号表（勤務時間帯）'!$C$6:$K$35,9,FALSE))</f>
        <v/>
      </c>
      <c r="V290" s="253" t="str">
        <f>IF(V289="","",VLOOKUP(V289,'シフト記号表（勤務時間帯）'!$C$6:$K$35,9,FALSE))</f>
        <v/>
      </c>
      <c r="W290" s="253" t="str">
        <f>IF(W289="","",VLOOKUP(W289,'シフト記号表（勤務時間帯）'!$C$6:$K$35,9,FALSE))</f>
        <v/>
      </c>
      <c r="X290" s="253" t="str">
        <f>IF(X289="","",VLOOKUP(X289,'シフト記号表（勤務時間帯）'!$C$6:$K$35,9,FALSE))</f>
        <v/>
      </c>
      <c r="Y290" s="254" t="str">
        <f>IF(Y289="","",VLOOKUP(Y289,'シフト記号表（勤務時間帯）'!$C$6:$K$35,9,FALSE))</f>
        <v/>
      </c>
      <c r="Z290" s="252" t="str">
        <f>IF(Z289="","",VLOOKUP(Z289,'シフト記号表（勤務時間帯）'!$C$6:$K$35,9,FALSE))</f>
        <v/>
      </c>
      <c r="AA290" s="253" t="str">
        <f>IF(AA289="","",VLOOKUP(AA289,'シフト記号表（勤務時間帯）'!$C$6:$K$35,9,FALSE))</f>
        <v/>
      </c>
      <c r="AB290" s="253" t="str">
        <f>IF(AB289="","",VLOOKUP(AB289,'シフト記号表（勤務時間帯）'!$C$6:$K$35,9,FALSE))</f>
        <v/>
      </c>
      <c r="AC290" s="253" t="str">
        <f>IF(AC289="","",VLOOKUP(AC289,'シフト記号表（勤務時間帯）'!$C$6:$K$35,9,FALSE))</f>
        <v/>
      </c>
      <c r="AD290" s="253" t="str">
        <f>IF(AD289="","",VLOOKUP(AD289,'シフト記号表（勤務時間帯）'!$C$6:$K$35,9,FALSE))</f>
        <v/>
      </c>
      <c r="AE290" s="253" t="str">
        <f>IF(AE289="","",VLOOKUP(AE289,'シフト記号表（勤務時間帯）'!$C$6:$K$35,9,FALSE))</f>
        <v/>
      </c>
      <c r="AF290" s="254" t="str">
        <f>IF(AF289="","",VLOOKUP(AF289,'シフト記号表（勤務時間帯）'!$C$6:$K$35,9,FALSE))</f>
        <v/>
      </c>
      <c r="AG290" s="252" t="str">
        <f>IF(AG289="","",VLOOKUP(AG289,'シフト記号表（勤務時間帯）'!$C$6:$K$35,9,FALSE))</f>
        <v/>
      </c>
      <c r="AH290" s="253" t="str">
        <f>IF(AH289="","",VLOOKUP(AH289,'シフト記号表（勤務時間帯）'!$C$6:$K$35,9,FALSE))</f>
        <v/>
      </c>
      <c r="AI290" s="253" t="str">
        <f>IF(AI289="","",VLOOKUP(AI289,'シフト記号表（勤務時間帯）'!$C$6:$K$35,9,FALSE))</f>
        <v/>
      </c>
      <c r="AJ290" s="253" t="str">
        <f>IF(AJ289="","",VLOOKUP(AJ289,'シフト記号表（勤務時間帯）'!$C$6:$K$35,9,FALSE))</f>
        <v/>
      </c>
      <c r="AK290" s="253" t="str">
        <f>IF(AK289="","",VLOOKUP(AK289,'シフト記号表（勤務時間帯）'!$C$6:$K$35,9,FALSE))</f>
        <v/>
      </c>
      <c r="AL290" s="253" t="str">
        <f>IF(AL289="","",VLOOKUP(AL289,'シフト記号表（勤務時間帯）'!$C$6:$K$35,9,FALSE))</f>
        <v/>
      </c>
      <c r="AM290" s="254" t="str">
        <f>IF(AM289="","",VLOOKUP(AM289,'シフト記号表（勤務時間帯）'!$C$6:$K$35,9,FALSE))</f>
        <v/>
      </c>
      <c r="AN290" s="252" t="str">
        <f>IF(AN289="","",VLOOKUP(AN289,'シフト記号表（勤務時間帯）'!$C$6:$K$35,9,FALSE))</f>
        <v/>
      </c>
      <c r="AO290" s="253" t="str">
        <f>IF(AO289="","",VLOOKUP(AO289,'シフト記号表（勤務時間帯）'!$C$6:$K$35,9,FALSE))</f>
        <v/>
      </c>
      <c r="AP290" s="253" t="str">
        <f>IF(AP289="","",VLOOKUP(AP289,'シフト記号表（勤務時間帯）'!$C$6:$K$35,9,FALSE))</f>
        <v/>
      </c>
      <c r="AQ290" s="253" t="str">
        <f>IF(AQ289="","",VLOOKUP(AQ289,'シフト記号表（勤務時間帯）'!$C$6:$K$35,9,FALSE))</f>
        <v/>
      </c>
      <c r="AR290" s="253" t="str">
        <f>IF(AR289="","",VLOOKUP(AR289,'シフト記号表（勤務時間帯）'!$C$6:$K$35,9,FALSE))</f>
        <v/>
      </c>
      <c r="AS290" s="253" t="str">
        <f>IF(AS289="","",VLOOKUP(AS289,'シフト記号表（勤務時間帯）'!$C$6:$K$35,9,FALSE))</f>
        <v/>
      </c>
      <c r="AT290" s="254" t="str">
        <f>IF(AT289="","",VLOOKUP(AT289,'シフト記号表（勤務時間帯）'!$C$6:$K$35,9,FALSE))</f>
        <v/>
      </c>
      <c r="AU290" s="252" t="str">
        <f>IF(AU289="","",VLOOKUP(AU289,'シフト記号表（勤務時間帯）'!$C$6:$K$35,9,FALSE))</f>
        <v/>
      </c>
      <c r="AV290" s="253" t="str">
        <f>IF(AV289="","",VLOOKUP(AV289,'シフト記号表（勤務時間帯）'!$C$6:$K$35,9,FALSE))</f>
        <v/>
      </c>
      <c r="AW290" s="253" t="str">
        <f>IF(AW289="","",VLOOKUP(AW289,'シフト記号表（勤務時間帯）'!$C$6:$K$35,9,FALSE))</f>
        <v/>
      </c>
      <c r="AX290" s="716" t="str">
        <f>IF($BB$3="４週",SUM(S290:AT290),IF($BB$3="暦月",SUM(S290:AW290),""))</f>
        <v/>
      </c>
      <c r="AY290" s="717"/>
      <c r="AZ290" s="718" t="str">
        <f>IF($BB$3="４週",AX290/4,IF($BB$3="暦月",'勤務表（参考様式１_100名まで）'!AX290/('勤務表（参考様式１_100名まで）'!$BB$8/7),""))</f>
        <v/>
      </c>
      <c r="BA290" s="719"/>
      <c r="BB290" s="707"/>
      <c r="BC290" s="708"/>
      <c r="BD290" s="708"/>
      <c r="BE290" s="708"/>
      <c r="BF290" s="709"/>
    </row>
    <row r="291" spans="2:58" ht="20.25" customHeight="1" x14ac:dyDescent="0.15">
      <c r="B291" s="727"/>
      <c r="C291" s="734"/>
      <c r="D291" s="735"/>
      <c r="E291" s="736"/>
      <c r="F291" s="260">
        <f>C289</f>
        <v>0</v>
      </c>
      <c r="G291" s="739"/>
      <c r="H291" s="743"/>
      <c r="I291" s="741"/>
      <c r="J291" s="741"/>
      <c r="K291" s="742"/>
      <c r="L291" s="746"/>
      <c r="M291" s="711"/>
      <c r="N291" s="711"/>
      <c r="O291" s="712"/>
      <c r="P291" s="720" t="s">
        <v>250</v>
      </c>
      <c r="Q291" s="721"/>
      <c r="R291" s="722"/>
      <c r="S291" s="256" t="str">
        <f>IF(S289="","",VLOOKUP(S289,'シフト記号表（勤務時間帯）'!$C$6:$U$35,19,FALSE))</f>
        <v/>
      </c>
      <c r="T291" s="257" t="str">
        <f>IF(T289="","",VLOOKUP(T289,'シフト記号表（勤務時間帯）'!$C$6:$U$35,19,FALSE))</f>
        <v/>
      </c>
      <c r="U291" s="257" t="str">
        <f>IF(U289="","",VLOOKUP(U289,'シフト記号表（勤務時間帯）'!$C$6:$U$35,19,FALSE))</f>
        <v/>
      </c>
      <c r="V291" s="257" t="str">
        <f>IF(V289="","",VLOOKUP(V289,'シフト記号表（勤務時間帯）'!$C$6:$U$35,19,FALSE))</f>
        <v/>
      </c>
      <c r="W291" s="257" t="str">
        <f>IF(W289="","",VLOOKUP(W289,'シフト記号表（勤務時間帯）'!$C$6:$U$35,19,FALSE))</f>
        <v/>
      </c>
      <c r="X291" s="257" t="str">
        <f>IF(X289="","",VLOOKUP(X289,'シフト記号表（勤務時間帯）'!$C$6:$U$35,19,FALSE))</f>
        <v/>
      </c>
      <c r="Y291" s="258" t="str">
        <f>IF(Y289="","",VLOOKUP(Y289,'シフト記号表（勤務時間帯）'!$C$6:$U$35,19,FALSE))</f>
        <v/>
      </c>
      <c r="Z291" s="256" t="str">
        <f>IF(Z289="","",VLOOKUP(Z289,'シフト記号表（勤務時間帯）'!$C$6:$U$35,19,FALSE))</f>
        <v/>
      </c>
      <c r="AA291" s="257" t="str">
        <f>IF(AA289="","",VLOOKUP(AA289,'シフト記号表（勤務時間帯）'!$C$6:$U$35,19,FALSE))</f>
        <v/>
      </c>
      <c r="AB291" s="257" t="str">
        <f>IF(AB289="","",VLOOKUP(AB289,'シフト記号表（勤務時間帯）'!$C$6:$U$35,19,FALSE))</f>
        <v/>
      </c>
      <c r="AC291" s="257" t="str">
        <f>IF(AC289="","",VLOOKUP(AC289,'シフト記号表（勤務時間帯）'!$C$6:$U$35,19,FALSE))</f>
        <v/>
      </c>
      <c r="AD291" s="257" t="str">
        <f>IF(AD289="","",VLOOKUP(AD289,'シフト記号表（勤務時間帯）'!$C$6:$U$35,19,FALSE))</f>
        <v/>
      </c>
      <c r="AE291" s="257" t="str">
        <f>IF(AE289="","",VLOOKUP(AE289,'シフト記号表（勤務時間帯）'!$C$6:$U$35,19,FALSE))</f>
        <v/>
      </c>
      <c r="AF291" s="258" t="str">
        <f>IF(AF289="","",VLOOKUP(AF289,'シフト記号表（勤務時間帯）'!$C$6:$U$35,19,FALSE))</f>
        <v/>
      </c>
      <c r="AG291" s="256" t="str">
        <f>IF(AG289="","",VLOOKUP(AG289,'シフト記号表（勤務時間帯）'!$C$6:$U$35,19,FALSE))</f>
        <v/>
      </c>
      <c r="AH291" s="257" t="str">
        <f>IF(AH289="","",VLOOKUP(AH289,'シフト記号表（勤務時間帯）'!$C$6:$U$35,19,FALSE))</f>
        <v/>
      </c>
      <c r="AI291" s="257" t="str">
        <f>IF(AI289="","",VLOOKUP(AI289,'シフト記号表（勤務時間帯）'!$C$6:$U$35,19,FALSE))</f>
        <v/>
      </c>
      <c r="AJ291" s="257" t="str">
        <f>IF(AJ289="","",VLOOKUP(AJ289,'シフト記号表（勤務時間帯）'!$C$6:$U$35,19,FALSE))</f>
        <v/>
      </c>
      <c r="AK291" s="257" t="str">
        <f>IF(AK289="","",VLOOKUP(AK289,'シフト記号表（勤務時間帯）'!$C$6:$U$35,19,FALSE))</f>
        <v/>
      </c>
      <c r="AL291" s="257" t="str">
        <f>IF(AL289="","",VLOOKUP(AL289,'シフト記号表（勤務時間帯）'!$C$6:$U$35,19,FALSE))</f>
        <v/>
      </c>
      <c r="AM291" s="258" t="str">
        <f>IF(AM289="","",VLOOKUP(AM289,'シフト記号表（勤務時間帯）'!$C$6:$U$35,19,FALSE))</f>
        <v/>
      </c>
      <c r="AN291" s="256" t="str">
        <f>IF(AN289="","",VLOOKUP(AN289,'シフト記号表（勤務時間帯）'!$C$6:$U$35,19,FALSE))</f>
        <v/>
      </c>
      <c r="AO291" s="257" t="str">
        <f>IF(AO289="","",VLOOKUP(AO289,'シフト記号表（勤務時間帯）'!$C$6:$U$35,19,FALSE))</f>
        <v/>
      </c>
      <c r="AP291" s="257" t="str">
        <f>IF(AP289="","",VLOOKUP(AP289,'シフト記号表（勤務時間帯）'!$C$6:$U$35,19,FALSE))</f>
        <v/>
      </c>
      <c r="AQ291" s="257" t="str">
        <f>IF(AQ289="","",VLOOKUP(AQ289,'シフト記号表（勤務時間帯）'!$C$6:$U$35,19,FALSE))</f>
        <v/>
      </c>
      <c r="AR291" s="257" t="str">
        <f>IF(AR289="","",VLOOKUP(AR289,'シフト記号表（勤務時間帯）'!$C$6:$U$35,19,FALSE))</f>
        <v/>
      </c>
      <c r="AS291" s="257" t="str">
        <f>IF(AS289="","",VLOOKUP(AS289,'シフト記号表（勤務時間帯）'!$C$6:$U$35,19,FALSE))</f>
        <v/>
      </c>
      <c r="AT291" s="258" t="str">
        <f>IF(AT289="","",VLOOKUP(AT289,'シフト記号表（勤務時間帯）'!$C$6:$U$35,19,FALSE))</f>
        <v/>
      </c>
      <c r="AU291" s="256" t="str">
        <f>IF(AU289="","",VLOOKUP(AU289,'シフト記号表（勤務時間帯）'!$C$6:$U$35,19,FALSE))</f>
        <v/>
      </c>
      <c r="AV291" s="257" t="str">
        <f>IF(AV289="","",VLOOKUP(AV289,'シフト記号表（勤務時間帯）'!$C$6:$U$35,19,FALSE))</f>
        <v/>
      </c>
      <c r="AW291" s="257" t="str">
        <f>IF(AW289="","",VLOOKUP(AW289,'シフト記号表（勤務時間帯）'!$C$6:$U$35,19,FALSE))</f>
        <v/>
      </c>
      <c r="AX291" s="723" t="str">
        <f>IF($BB$3="４週",SUM(S291:AT291),IF($BB$3="暦月",SUM(S291:AW291),""))</f>
        <v/>
      </c>
      <c r="AY291" s="724"/>
      <c r="AZ291" s="725" t="str">
        <f>IF($BB$3="４週",AX291/4,IF($BB$3="暦月",'勤務表（参考様式１_100名まで）'!AX291/('勤務表（参考様式１_100名まで）'!$BB$8/7),""))</f>
        <v/>
      </c>
      <c r="BA291" s="726"/>
      <c r="BB291" s="710"/>
      <c r="BC291" s="711"/>
      <c r="BD291" s="711"/>
      <c r="BE291" s="711"/>
      <c r="BF291" s="712"/>
    </row>
    <row r="292" spans="2:58" ht="20.25" customHeight="1" x14ac:dyDescent="0.15">
      <c r="B292" s="727">
        <f>B289+1</f>
        <v>91</v>
      </c>
      <c r="C292" s="728"/>
      <c r="D292" s="729"/>
      <c r="E292" s="730"/>
      <c r="F292" s="259"/>
      <c r="G292" s="737"/>
      <c r="H292" s="740"/>
      <c r="I292" s="741"/>
      <c r="J292" s="741"/>
      <c r="K292" s="742"/>
      <c r="L292" s="744"/>
      <c r="M292" s="705"/>
      <c r="N292" s="705"/>
      <c r="O292" s="706"/>
      <c r="P292" s="747" t="s">
        <v>248</v>
      </c>
      <c r="Q292" s="748"/>
      <c r="R292" s="749"/>
      <c r="S292" s="248"/>
      <c r="T292" s="249"/>
      <c r="U292" s="249"/>
      <c r="V292" s="249"/>
      <c r="W292" s="249"/>
      <c r="X292" s="249"/>
      <c r="Y292" s="250"/>
      <c r="Z292" s="248"/>
      <c r="AA292" s="249"/>
      <c r="AB292" s="249"/>
      <c r="AC292" s="249"/>
      <c r="AD292" s="249"/>
      <c r="AE292" s="249"/>
      <c r="AF292" s="250"/>
      <c r="AG292" s="248"/>
      <c r="AH292" s="249"/>
      <c r="AI292" s="249"/>
      <c r="AJ292" s="249"/>
      <c r="AK292" s="249"/>
      <c r="AL292" s="249"/>
      <c r="AM292" s="250"/>
      <c r="AN292" s="248"/>
      <c r="AO292" s="249"/>
      <c r="AP292" s="249"/>
      <c r="AQ292" s="249"/>
      <c r="AR292" s="249"/>
      <c r="AS292" s="249"/>
      <c r="AT292" s="250"/>
      <c r="AU292" s="248"/>
      <c r="AV292" s="249"/>
      <c r="AW292" s="249"/>
      <c r="AX292" s="700"/>
      <c r="AY292" s="701"/>
      <c r="AZ292" s="702"/>
      <c r="BA292" s="703"/>
      <c r="BB292" s="704"/>
      <c r="BC292" s="705"/>
      <c r="BD292" s="705"/>
      <c r="BE292" s="705"/>
      <c r="BF292" s="706"/>
    </row>
    <row r="293" spans="2:58" ht="20.25" customHeight="1" x14ac:dyDescent="0.15">
      <c r="B293" s="727"/>
      <c r="C293" s="731"/>
      <c r="D293" s="732"/>
      <c r="E293" s="733"/>
      <c r="F293" s="251"/>
      <c r="G293" s="738"/>
      <c r="H293" s="743"/>
      <c r="I293" s="741"/>
      <c r="J293" s="741"/>
      <c r="K293" s="742"/>
      <c r="L293" s="745"/>
      <c r="M293" s="708"/>
      <c r="N293" s="708"/>
      <c r="O293" s="709"/>
      <c r="P293" s="713" t="s">
        <v>249</v>
      </c>
      <c r="Q293" s="714"/>
      <c r="R293" s="715"/>
      <c r="S293" s="252" t="str">
        <f>IF(S292="","",VLOOKUP(S292,'シフト記号表（勤務時間帯）'!$C$6:$K$35,9,FALSE))</f>
        <v/>
      </c>
      <c r="T293" s="253" t="str">
        <f>IF(T292="","",VLOOKUP(T292,'シフト記号表（勤務時間帯）'!$C$6:$K$35,9,FALSE))</f>
        <v/>
      </c>
      <c r="U293" s="253" t="str">
        <f>IF(U292="","",VLOOKUP(U292,'シフト記号表（勤務時間帯）'!$C$6:$K$35,9,FALSE))</f>
        <v/>
      </c>
      <c r="V293" s="253" t="str">
        <f>IF(V292="","",VLOOKUP(V292,'シフト記号表（勤務時間帯）'!$C$6:$K$35,9,FALSE))</f>
        <v/>
      </c>
      <c r="W293" s="253" t="str">
        <f>IF(W292="","",VLOOKUP(W292,'シフト記号表（勤務時間帯）'!$C$6:$K$35,9,FALSE))</f>
        <v/>
      </c>
      <c r="X293" s="253" t="str">
        <f>IF(X292="","",VLOOKUP(X292,'シフト記号表（勤務時間帯）'!$C$6:$K$35,9,FALSE))</f>
        <v/>
      </c>
      <c r="Y293" s="254" t="str">
        <f>IF(Y292="","",VLOOKUP(Y292,'シフト記号表（勤務時間帯）'!$C$6:$K$35,9,FALSE))</f>
        <v/>
      </c>
      <c r="Z293" s="252" t="str">
        <f>IF(Z292="","",VLOOKUP(Z292,'シフト記号表（勤務時間帯）'!$C$6:$K$35,9,FALSE))</f>
        <v/>
      </c>
      <c r="AA293" s="253" t="str">
        <f>IF(AA292="","",VLOOKUP(AA292,'シフト記号表（勤務時間帯）'!$C$6:$K$35,9,FALSE))</f>
        <v/>
      </c>
      <c r="AB293" s="253" t="str">
        <f>IF(AB292="","",VLOOKUP(AB292,'シフト記号表（勤務時間帯）'!$C$6:$K$35,9,FALSE))</f>
        <v/>
      </c>
      <c r="AC293" s="253" t="str">
        <f>IF(AC292="","",VLOOKUP(AC292,'シフト記号表（勤務時間帯）'!$C$6:$K$35,9,FALSE))</f>
        <v/>
      </c>
      <c r="AD293" s="253" t="str">
        <f>IF(AD292="","",VLOOKUP(AD292,'シフト記号表（勤務時間帯）'!$C$6:$K$35,9,FALSE))</f>
        <v/>
      </c>
      <c r="AE293" s="253" t="str">
        <f>IF(AE292="","",VLOOKUP(AE292,'シフト記号表（勤務時間帯）'!$C$6:$K$35,9,FALSE))</f>
        <v/>
      </c>
      <c r="AF293" s="254" t="str">
        <f>IF(AF292="","",VLOOKUP(AF292,'シフト記号表（勤務時間帯）'!$C$6:$K$35,9,FALSE))</f>
        <v/>
      </c>
      <c r="AG293" s="252" t="str">
        <f>IF(AG292="","",VLOOKUP(AG292,'シフト記号表（勤務時間帯）'!$C$6:$K$35,9,FALSE))</f>
        <v/>
      </c>
      <c r="AH293" s="253" t="str">
        <f>IF(AH292="","",VLOOKUP(AH292,'シフト記号表（勤務時間帯）'!$C$6:$K$35,9,FALSE))</f>
        <v/>
      </c>
      <c r="AI293" s="253" t="str">
        <f>IF(AI292="","",VLOOKUP(AI292,'シフト記号表（勤務時間帯）'!$C$6:$K$35,9,FALSE))</f>
        <v/>
      </c>
      <c r="AJ293" s="253" t="str">
        <f>IF(AJ292="","",VLOOKUP(AJ292,'シフト記号表（勤務時間帯）'!$C$6:$K$35,9,FALSE))</f>
        <v/>
      </c>
      <c r="AK293" s="253" t="str">
        <f>IF(AK292="","",VLOOKUP(AK292,'シフト記号表（勤務時間帯）'!$C$6:$K$35,9,FALSE))</f>
        <v/>
      </c>
      <c r="AL293" s="253" t="str">
        <f>IF(AL292="","",VLOOKUP(AL292,'シフト記号表（勤務時間帯）'!$C$6:$K$35,9,FALSE))</f>
        <v/>
      </c>
      <c r="AM293" s="254" t="str">
        <f>IF(AM292="","",VLOOKUP(AM292,'シフト記号表（勤務時間帯）'!$C$6:$K$35,9,FALSE))</f>
        <v/>
      </c>
      <c r="AN293" s="252" t="str">
        <f>IF(AN292="","",VLOOKUP(AN292,'シフト記号表（勤務時間帯）'!$C$6:$K$35,9,FALSE))</f>
        <v/>
      </c>
      <c r="AO293" s="253" t="str">
        <f>IF(AO292="","",VLOOKUP(AO292,'シフト記号表（勤務時間帯）'!$C$6:$K$35,9,FALSE))</f>
        <v/>
      </c>
      <c r="AP293" s="253" t="str">
        <f>IF(AP292="","",VLOOKUP(AP292,'シフト記号表（勤務時間帯）'!$C$6:$K$35,9,FALSE))</f>
        <v/>
      </c>
      <c r="AQ293" s="253" t="str">
        <f>IF(AQ292="","",VLOOKUP(AQ292,'シフト記号表（勤務時間帯）'!$C$6:$K$35,9,FALSE))</f>
        <v/>
      </c>
      <c r="AR293" s="253" t="str">
        <f>IF(AR292="","",VLOOKUP(AR292,'シフト記号表（勤務時間帯）'!$C$6:$K$35,9,FALSE))</f>
        <v/>
      </c>
      <c r="AS293" s="253" t="str">
        <f>IF(AS292="","",VLOOKUP(AS292,'シフト記号表（勤務時間帯）'!$C$6:$K$35,9,FALSE))</f>
        <v/>
      </c>
      <c r="AT293" s="254" t="str">
        <f>IF(AT292="","",VLOOKUP(AT292,'シフト記号表（勤務時間帯）'!$C$6:$K$35,9,FALSE))</f>
        <v/>
      </c>
      <c r="AU293" s="252" t="str">
        <f>IF(AU292="","",VLOOKUP(AU292,'シフト記号表（勤務時間帯）'!$C$6:$K$35,9,FALSE))</f>
        <v/>
      </c>
      <c r="AV293" s="253" t="str">
        <f>IF(AV292="","",VLOOKUP(AV292,'シフト記号表（勤務時間帯）'!$C$6:$K$35,9,FALSE))</f>
        <v/>
      </c>
      <c r="AW293" s="253" t="str">
        <f>IF(AW292="","",VLOOKUP(AW292,'シフト記号表（勤務時間帯）'!$C$6:$K$35,9,FALSE))</f>
        <v/>
      </c>
      <c r="AX293" s="716" t="str">
        <f>IF($BB$3="４週",SUM(S293:AT293),IF($BB$3="暦月",SUM(S293:AW293),""))</f>
        <v/>
      </c>
      <c r="AY293" s="717"/>
      <c r="AZ293" s="718" t="str">
        <f>IF($BB$3="４週",AX293/4,IF($BB$3="暦月",'勤務表（参考様式１_100名まで）'!AX293/('勤務表（参考様式１_100名まで）'!$BB$8/7),""))</f>
        <v/>
      </c>
      <c r="BA293" s="719"/>
      <c r="BB293" s="707"/>
      <c r="BC293" s="708"/>
      <c r="BD293" s="708"/>
      <c r="BE293" s="708"/>
      <c r="BF293" s="709"/>
    </row>
    <row r="294" spans="2:58" ht="20.25" customHeight="1" x14ac:dyDescent="0.15">
      <c r="B294" s="727"/>
      <c r="C294" s="734"/>
      <c r="D294" s="735"/>
      <c r="E294" s="736"/>
      <c r="F294" s="260">
        <f>C292</f>
        <v>0</v>
      </c>
      <c r="G294" s="739"/>
      <c r="H294" s="743"/>
      <c r="I294" s="741"/>
      <c r="J294" s="741"/>
      <c r="K294" s="742"/>
      <c r="L294" s="746"/>
      <c r="M294" s="711"/>
      <c r="N294" s="711"/>
      <c r="O294" s="712"/>
      <c r="P294" s="720" t="s">
        <v>250</v>
      </c>
      <c r="Q294" s="721"/>
      <c r="R294" s="722"/>
      <c r="S294" s="256" t="str">
        <f>IF(S292="","",VLOOKUP(S292,'シフト記号表（勤務時間帯）'!$C$6:$U$35,19,FALSE))</f>
        <v/>
      </c>
      <c r="T294" s="257" t="str">
        <f>IF(T292="","",VLOOKUP(T292,'シフト記号表（勤務時間帯）'!$C$6:$U$35,19,FALSE))</f>
        <v/>
      </c>
      <c r="U294" s="257" t="str">
        <f>IF(U292="","",VLOOKUP(U292,'シフト記号表（勤務時間帯）'!$C$6:$U$35,19,FALSE))</f>
        <v/>
      </c>
      <c r="V294" s="257" t="str">
        <f>IF(V292="","",VLOOKUP(V292,'シフト記号表（勤務時間帯）'!$C$6:$U$35,19,FALSE))</f>
        <v/>
      </c>
      <c r="W294" s="257" t="str">
        <f>IF(W292="","",VLOOKUP(W292,'シフト記号表（勤務時間帯）'!$C$6:$U$35,19,FALSE))</f>
        <v/>
      </c>
      <c r="X294" s="257" t="str">
        <f>IF(X292="","",VLOOKUP(X292,'シフト記号表（勤務時間帯）'!$C$6:$U$35,19,FALSE))</f>
        <v/>
      </c>
      <c r="Y294" s="258" t="str">
        <f>IF(Y292="","",VLOOKUP(Y292,'シフト記号表（勤務時間帯）'!$C$6:$U$35,19,FALSE))</f>
        <v/>
      </c>
      <c r="Z294" s="256" t="str">
        <f>IF(Z292="","",VLOOKUP(Z292,'シフト記号表（勤務時間帯）'!$C$6:$U$35,19,FALSE))</f>
        <v/>
      </c>
      <c r="AA294" s="257" t="str">
        <f>IF(AA292="","",VLOOKUP(AA292,'シフト記号表（勤務時間帯）'!$C$6:$U$35,19,FALSE))</f>
        <v/>
      </c>
      <c r="AB294" s="257" t="str">
        <f>IF(AB292="","",VLOOKUP(AB292,'シフト記号表（勤務時間帯）'!$C$6:$U$35,19,FALSE))</f>
        <v/>
      </c>
      <c r="AC294" s="257" t="str">
        <f>IF(AC292="","",VLOOKUP(AC292,'シフト記号表（勤務時間帯）'!$C$6:$U$35,19,FALSE))</f>
        <v/>
      </c>
      <c r="AD294" s="257" t="str">
        <f>IF(AD292="","",VLOOKUP(AD292,'シフト記号表（勤務時間帯）'!$C$6:$U$35,19,FALSE))</f>
        <v/>
      </c>
      <c r="AE294" s="257" t="str">
        <f>IF(AE292="","",VLOOKUP(AE292,'シフト記号表（勤務時間帯）'!$C$6:$U$35,19,FALSE))</f>
        <v/>
      </c>
      <c r="AF294" s="258" t="str">
        <f>IF(AF292="","",VLOOKUP(AF292,'シフト記号表（勤務時間帯）'!$C$6:$U$35,19,FALSE))</f>
        <v/>
      </c>
      <c r="AG294" s="256" t="str">
        <f>IF(AG292="","",VLOOKUP(AG292,'シフト記号表（勤務時間帯）'!$C$6:$U$35,19,FALSE))</f>
        <v/>
      </c>
      <c r="AH294" s="257" t="str">
        <f>IF(AH292="","",VLOOKUP(AH292,'シフト記号表（勤務時間帯）'!$C$6:$U$35,19,FALSE))</f>
        <v/>
      </c>
      <c r="AI294" s="257" t="str">
        <f>IF(AI292="","",VLOOKUP(AI292,'シフト記号表（勤務時間帯）'!$C$6:$U$35,19,FALSE))</f>
        <v/>
      </c>
      <c r="AJ294" s="257" t="str">
        <f>IF(AJ292="","",VLOOKUP(AJ292,'シフト記号表（勤務時間帯）'!$C$6:$U$35,19,FALSE))</f>
        <v/>
      </c>
      <c r="AK294" s="257" t="str">
        <f>IF(AK292="","",VLOOKUP(AK292,'シフト記号表（勤務時間帯）'!$C$6:$U$35,19,FALSE))</f>
        <v/>
      </c>
      <c r="AL294" s="257" t="str">
        <f>IF(AL292="","",VLOOKUP(AL292,'シフト記号表（勤務時間帯）'!$C$6:$U$35,19,FALSE))</f>
        <v/>
      </c>
      <c r="AM294" s="258" t="str">
        <f>IF(AM292="","",VLOOKUP(AM292,'シフト記号表（勤務時間帯）'!$C$6:$U$35,19,FALSE))</f>
        <v/>
      </c>
      <c r="AN294" s="256" t="str">
        <f>IF(AN292="","",VLOOKUP(AN292,'シフト記号表（勤務時間帯）'!$C$6:$U$35,19,FALSE))</f>
        <v/>
      </c>
      <c r="AO294" s="257" t="str">
        <f>IF(AO292="","",VLOOKUP(AO292,'シフト記号表（勤務時間帯）'!$C$6:$U$35,19,FALSE))</f>
        <v/>
      </c>
      <c r="AP294" s="257" t="str">
        <f>IF(AP292="","",VLOOKUP(AP292,'シフト記号表（勤務時間帯）'!$C$6:$U$35,19,FALSE))</f>
        <v/>
      </c>
      <c r="AQ294" s="257" t="str">
        <f>IF(AQ292="","",VLOOKUP(AQ292,'シフト記号表（勤務時間帯）'!$C$6:$U$35,19,FALSE))</f>
        <v/>
      </c>
      <c r="AR294" s="257" t="str">
        <f>IF(AR292="","",VLOOKUP(AR292,'シフト記号表（勤務時間帯）'!$C$6:$U$35,19,FALSE))</f>
        <v/>
      </c>
      <c r="AS294" s="257" t="str">
        <f>IF(AS292="","",VLOOKUP(AS292,'シフト記号表（勤務時間帯）'!$C$6:$U$35,19,FALSE))</f>
        <v/>
      </c>
      <c r="AT294" s="258" t="str">
        <f>IF(AT292="","",VLOOKUP(AT292,'シフト記号表（勤務時間帯）'!$C$6:$U$35,19,FALSE))</f>
        <v/>
      </c>
      <c r="AU294" s="256" t="str">
        <f>IF(AU292="","",VLOOKUP(AU292,'シフト記号表（勤務時間帯）'!$C$6:$U$35,19,FALSE))</f>
        <v/>
      </c>
      <c r="AV294" s="257" t="str">
        <f>IF(AV292="","",VLOOKUP(AV292,'シフト記号表（勤務時間帯）'!$C$6:$U$35,19,FALSE))</f>
        <v/>
      </c>
      <c r="AW294" s="257" t="str">
        <f>IF(AW292="","",VLOOKUP(AW292,'シフト記号表（勤務時間帯）'!$C$6:$U$35,19,FALSE))</f>
        <v/>
      </c>
      <c r="AX294" s="723" t="str">
        <f>IF($BB$3="４週",SUM(S294:AT294),IF($BB$3="暦月",SUM(S294:AW294),""))</f>
        <v/>
      </c>
      <c r="AY294" s="724"/>
      <c r="AZ294" s="725" t="str">
        <f>IF($BB$3="４週",AX294/4,IF($BB$3="暦月",'勤務表（参考様式１_100名まで）'!AX294/('勤務表（参考様式１_100名まで）'!$BB$8/7),""))</f>
        <v/>
      </c>
      <c r="BA294" s="726"/>
      <c r="BB294" s="710"/>
      <c r="BC294" s="711"/>
      <c r="BD294" s="711"/>
      <c r="BE294" s="711"/>
      <c r="BF294" s="712"/>
    </row>
    <row r="295" spans="2:58" ht="20.25" customHeight="1" x14ac:dyDescent="0.15">
      <c r="B295" s="727">
        <f>B292+1</f>
        <v>92</v>
      </c>
      <c r="C295" s="728"/>
      <c r="D295" s="729"/>
      <c r="E295" s="730"/>
      <c r="F295" s="259"/>
      <c r="G295" s="737"/>
      <c r="H295" s="740"/>
      <c r="I295" s="741"/>
      <c r="J295" s="741"/>
      <c r="K295" s="742"/>
      <c r="L295" s="744"/>
      <c r="M295" s="705"/>
      <c r="N295" s="705"/>
      <c r="O295" s="706"/>
      <c r="P295" s="747" t="s">
        <v>248</v>
      </c>
      <c r="Q295" s="748"/>
      <c r="R295" s="749"/>
      <c r="S295" s="248"/>
      <c r="T295" s="249"/>
      <c r="U295" s="249"/>
      <c r="V295" s="249"/>
      <c r="W295" s="249"/>
      <c r="X295" s="249"/>
      <c r="Y295" s="250"/>
      <c r="Z295" s="248"/>
      <c r="AA295" s="249"/>
      <c r="AB295" s="249"/>
      <c r="AC295" s="249"/>
      <c r="AD295" s="249"/>
      <c r="AE295" s="249"/>
      <c r="AF295" s="250"/>
      <c r="AG295" s="248"/>
      <c r="AH295" s="249"/>
      <c r="AI295" s="249"/>
      <c r="AJ295" s="249"/>
      <c r="AK295" s="249"/>
      <c r="AL295" s="249"/>
      <c r="AM295" s="250"/>
      <c r="AN295" s="248"/>
      <c r="AO295" s="249"/>
      <c r="AP295" s="249"/>
      <c r="AQ295" s="249"/>
      <c r="AR295" s="249"/>
      <c r="AS295" s="249"/>
      <c r="AT295" s="250"/>
      <c r="AU295" s="248"/>
      <c r="AV295" s="249"/>
      <c r="AW295" s="249"/>
      <c r="AX295" s="700"/>
      <c r="AY295" s="701"/>
      <c r="AZ295" s="702"/>
      <c r="BA295" s="703"/>
      <c r="BB295" s="704"/>
      <c r="BC295" s="705"/>
      <c r="BD295" s="705"/>
      <c r="BE295" s="705"/>
      <c r="BF295" s="706"/>
    </row>
    <row r="296" spans="2:58" ht="20.25" customHeight="1" x14ac:dyDescent="0.15">
      <c r="B296" s="727"/>
      <c r="C296" s="731"/>
      <c r="D296" s="732"/>
      <c r="E296" s="733"/>
      <c r="F296" s="251"/>
      <c r="G296" s="738"/>
      <c r="H296" s="743"/>
      <c r="I296" s="741"/>
      <c r="J296" s="741"/>
      <c r="K296" s="742"/>
      <c r="L296" s="745"/>
      <c r="M296" s="708"/>
      <c r="N296" s="708"/>
      <c r="O296" s="709"/>
      <c r="P296" s="713" t="s">
        <v>249</v>
      </c>
      <c r="Q296" s="714"/>
      <c r="R296" s="715"/>
      <c r="S296" s="252" t="str">
        <f>IF(S295="","",VLOOKUP(S295,'シフト記号表（勤務時間帯）'!$C$6:$K$35,9,FALSE))</f>
        <v/>
      </c>
      <c r="T296" s="253" t="str">
        <f>IF(T295="","",VLOOKUP(T295,'シフト記号表（勤務時間帯）'!$C$6:$K$35,9,FALSE))</f>
        <v/>
      </c>
      <c r="U296" s="253" t="str">
        <f>IF(U295="","",VLOOKUP(U295,'シフト記号表（勤務時間帯）'!$C$6:$K$35,9,FALSE))</f>
        <v/>
      </c>
      <c r="V296" s="253" t="str">
        <f>IF(V295="","",VLOOKUP(V295,'シフト記号表（勤務時間帯）'!$C$6:$K$35,9,FALSE))</f>
        <v/>
      </c>
      <c r="W296" s="253" t="str">
        <f>IF(W295="","",VLOOKUP(W295,'シフト記号表（勤務時間帯）'!$C$6:$K$35,9,FALSE))</f>
        <v/>
      </c>
      <c r="X296" s="253" t="str">
        <f>IF(X295="","",VLOOKUP(X295,'シフト記号表（勤務時間帯）'!$C$6:$K$35,9,FALSE))</f>
        <v/>
      </c>
      <c r="Y296" s="254" t="str">
        <f>IF(Y295="","",VLOOKUP(Y295,'シフト記号表（勤務時間帯）'!$C$6:$K$35,9,FALSE))</f>
        <v/>
      </c>
      <c r="Z296" s="252" t="str">
        <f>IF(Z295="","",VLOOKUP(Z295,'シフト記号表（勤務時間帯）'!$C$6:$K$35,9,FALSE))</f>
        <v/>
      </c>
      <c r="AA296" s="253" t="str">
        <f>IF(AA295="","",VLOOKUP(AA295,'シフト記号表（勤務時間帯）'!$C$6:$K$35,9,FALSE))</f>
        <v/>
      </c>
      <c r="AB296" s="253" t="str">
        <f>IF(AB295="","",VLOOKUP(AB295,'シフト記号表（勤務時間帯）'!$C$6:$K$35,9,FALSE))</f>
        <v/>
      </c>
      <c r="AC296" s="253" t="str">
        <f>IF(AC295="","",VLOOKUP(AC295,'シフト記号表（勤務時間帯）'!$C$6:$K$35,9,FALSE))</f>
        <v/>
      </c>
      <c r="AD296" s="253" t="str">
        <f>IF(AD295="","",VLOOKUP(AD295,'シフト記号表（勤務時間帯）'!$C$6:$K$35,9,FALSE))</f>
        <v/>
      </c>
      <c r="AE296" s="253" t="str">
        <f>IF(AE295="","",VLOOKUP(AE295,'シフト記号表（勤務時間帯）'!$C$6:$K$35,9,FALSE))</f>
        <v/>
      </c>
      <c r="AF296" s="254" t="str">
        <f>IF(AF295="","",VLOOKUP(AF295,'シフト記号表（勤務時間帯）'!$C$6:$K$35,9,FALSE))</f>
        <v/>
      </c>
      <c r="AG296" s="252" t="str">
        <f>IF(AG295="","",VLOOKUP(AG295,'シフト記号表（勤務時間帯）'!$C$6:$K$35,9,FALSE))</f>
        <v/>
      </c>
      <c r="AH296" s="253" t="str">
        <f>IF(AH295="","",VLOOKUP(AH295,'シフト記号表（勤務時間帯）'!$C$6:$K$35,9,FALSE))</f>
        <v/>
      </c>
      <c r="AI296" s="253" t="str">
        <f>IF(AI295="","",VLOOKUP(AI295,'シフト記号表（勤務時間帯）'!$C$6:$K$35,9,FALSE))</f>
        <v/>
      </c>
      <c r="AJ296" s="253" t="str">
        <f>IF(AJ295="","",VLOOKUP(AJ295,'シフト記号表（勤務時間帯）'!$C$6:$K$35,9,FALSE))</f>
        <v/>
      </c>
      <c r="AK296" s="253" t="str">
        <f>IF(AK295="","",VLOOKUP(AK295,'シフト記号表（勤務時間帯）'!$C$6:$K$35,9,FALSE))</f>
        <v/>
      </c>
      <c r="AL296" s="253" t="str">
        <f>IF(AL295="","",VLOOKUP(AL295,'シフト記号表（勤務時間帯）'!$C$6:$K$35,9,FALSE))</f>
        <v/>
      </c>
      <c r="AM296" s="254" t="str">
        <f>IF(AM295="","",VLOOKUP(AM295,'シフト記号表（勤務時間帯）'!$C$6:$K$35,9,FALSE))</f>
        <v/>
      </c>
      <c r="AN296" s="252" t="str">
        <f>IF(AN295="","",VLOOKUP(AN295,'シフト記号表（勤務時間帯）'!$C$6:$K$35,9,FALSE))</f>
        <v/>
      </c>
      <c r="AO296" s="253" t="str">
        <f>IF(AO295="","",VLOOKUP(AO295,'シフト記号表（勤務時間帯）'!$C$6:$K$35,9,FALSE))</f>
        <v/>
      </c>
      <c r="AP296" s="253" t="str">
        <f>IF(AP295="","",VLOOKUP(AP295,'シフト記号表（勤務時間帯）'!$C$6:$K$35,9,FALSE))</f>
        <v/>
      </c>
      <c r="AQ296" s="253" t="str">
        <f>IF(AQ295="","",VLOOKUP(AQ295,'シフト記号表（勤務時間帯）'!$C$6:$K$35,9,FALSE))</f>
        <v/>
      </c>
      <c r="AR296" s="253" t="str">
        <f>IF(AR295="","",VLOOKUP(AR295,'シフト記号表（勤務時間帯）'!$C$6:$K$35,9,FALSE))</f>
        <v/>
      </c>
      <c r="AS296" s="253" t="str">
        <f>IF(AS295="","",VLOOKUP(AS295,'シフト記号表（勤務時間帯）'!$C$6:$K$35,9,FALSE))</f>
        <v/>
      </c>
      <c r="AT296" s="254" t="str">
        <f>IF(AT295="","",VLOOKUP(AT295,'シフト記号表（勤務時間帯）'!$C$6:$K$35,9,FALSE))</f>
        <v/>
      </c>
      <c r="AU296" s="252" t="str">
        <f>IF(AU295="","",VLOOKUP(AU295,'シフト記号表（勤務時間帯）'!$C$6:$K$35,9,FALSE))</f>
        <v/>
      </c>
      <c r="AV296" s="253" t="str">
        <f>IF(AV295="","",VLOOKUP(AV295,'シフト記号表（勤務時間帯）'!$C$6:$K$35,9,FALSE))</f>
        <v/>
      </c>
      <c r="AW296" s="253" t="str">
        <f>IF(AW295="","",VLOOKUP(AW295,'シフト記号表（勤務時間帯）'!$C$6:$K$35,9,FALSE))</f>
        <v/>
      </c>
      <c r="AX296" s="716" t="str">
        <f>IF($BB$3="４週",SUM(S296:AT296),IF($BB$3="暦月",SUM(S296:AW296),""))</f>
        <v/>
      </c>
      <c r="AY296" s="717"/>
      <c r="AZ296" s="718" t="str">
        <f>IF($BB$3="４週",AX296/4,IF($BB$3="暦月",'勤務表（参考様式１_100名まで）'!AX296/('勤務表（参考様式１_100名まで）'!$BB$8/7),""))</f>
        <v/>
      </c>
      <c r="BA296" s="719"/>
      <c r="BB296" s="707"/>
      <c r="BC296" s="708"/>
      <c r="BD296" s="708"/>
      <c r="BE296" s="708"/>
      <c r="BF296" s="709"/>
    </row>
    <row r="297" spans="2:58" ht="20.25" customHeight="1" x14ac:dyDescent="0.15">
      <c r="B297" s="727"/>
      <c r="C297" s="734"/>
      <c r="D297" s="735"/>
      <c r="E297" s="736"/>
      <c r="F297" s="260">
        <f>C295</f>
        <v>0</v>
      </c>
      <c r="G297" s="739"/>
      <c r="H297" s="743"/>
      <c r="I297" s="741"/>
      <c r="J297" s="741"/>
      <c r="K297" s="742"/>
      <c r="L297" s="746"/>
      <c r="M297" s="711"/>
      <c r="N297" s="711"/>
      <c r="O297" s="712"/>
      <c r="P297" s="720" t="s">
        <v>250</v>
      </c>
      <c r="Q297" s="721"/>
      <c r="R297" s="722"/>
      <c r="S297" s="256" t="str">
        <f>IF(S295="","",VLOOKUP(S295,'シフト記号表（勤務時間帯）'!$C$6:$U$35,19,FALSE))</f>
        <v/>
      </c>
      <c r="T297" s="257" t="str">
        <f>IF(T295="","",VLOOKUP(T295,'シフト記号表（勤務時間帯）'!$C$6:$U$35,19,FALSE))</f>
        <v/>
      </c>
      <c r="U297" s="257" t="str">
        <f>IF(U295="","",VLOOKUP(U295,'シフト記号表（勤務時間帯）'!$C$6:$U$35,19,FALSE))</f>
        <v/>
      </c>
      <c r="V297" s="257" t="str">
        <f>IF(V295="","",VLOOKUP(V295,'シフト記号表（勤務時間帯）'!$C$6:$U$35,19,FALSE))</f>
        <v/>
      </c>
      <c r="W297" s="257" t="str">
        <f>IF(W295="","",VLOOKUP(W295,'シフト記号表（勤務時間帯）'!$C$6:$U$35,19,FALSE))</f>
        <v/>
      </c>
      <c r="X297" s="257" t="str">
        <f>IF(X295="","",VLOOKUP(X295,'シフト記号表（勤務時間帯）'!$C$6:$U$35,19,FALSE))</f>
        <v/>
      </c>
      <c r="Y297" s="258" t="str">
        <f>IF(Y295="","",VLOOKUP(Y295,'シフト記号表（勤務時間帯）'!$C$6:$U$35,19,FALSE))</f>
        <v/>
      </c>
      <c r="Z297" s="256" t="str">
        <f>IF(Z295="","",VLOOKUP(Z295,'シフト記号表（勤務時間帯）'!$C$6:$U$35,19,FALSE))</f>
        <v/>
      </c>
      <c r="AA297" s="257" t="str">
        <f>IF(AA295="","",VLOOKUP(AA295,'シフト記号表（勤務時間帯）'!$C$6:$U$35,19,FALSE))</f>
        <v/>
      </c>
      <c r="AB297" s="257" t="str">
        <f>IF(AB295="","",VLOOKUP(AB295,'シフト記号表（勤務時間帯）'!$C$6:$U$35,19,FALSE))</f>
        <v/>
      </c>
      <c r="AC297" s="257" t="str">
        <f>IF(AC295="","",VLOOKUP(AC295,'シフト記号表（勤務時間帯）'!$C$6:$U$35,19,FALSE))</f>
        <v/>
      </c>
      <c r="AD297" s="257" t="str">
        <f>IF(AD295="","",VLOOKUP(AD295,'シフト記号表（勤務時間帯）'!$C$6:$U$35,19,FALSE))</f>
        <v/>
      </c>
      <c r="AE297" s="257" t="str">
        <f>IF(AE295="","",VLOOKUP(AE295,'シフト記号表（勤務時間帯）'!$C$6:$U$35,19,FALSE))</f>
        <v/>
      </c>
      <c r="AF297" s="258" t="str">
        <f>IF(AF295="","",VLOOKUP(AF295,'シフト記号表（勤務時間帯）'!$C$6:$U$35,19,FALSE))</f>
        <v/>
      </c>
      <c r="AG297" s="256" t="str">
        <f>IF(AG295="","",VLOOKUP(AG295,'シフト記号表（勤務時間帯）'!$C$6:$U$35,19,FALSE))</f>
        <v/>
      </c>
      <c r="AH297" s="257" t="str">
        <f>IF(AH295="","",VLOOKUP(AH295,'シフト記号表（勤務時間帯）'!$C$6:$U$35,19,FALSE))</f>
        <v/>
      </c>
      <c r="AI297" s="257" t="str">
        <f>IF(AI295="","",VLOOKUP(AI295,'シフト記号表（勤務時間帯）'!$C$6:$U$35,19,FALSE))</f>
        <v/>
      </c>
      <c r="AJ297" s="257" t="str">
        <f>IF(AJ295="","",VLOOKUP(AJ295,'シフト記号表（勤務時間帯）'!$C$6:$U$35,19,FALSE))</f>
        <v/>
      </c>
      <c r="AK297" s="257" t="str">
        <f>IF(AK295="","",VLOOKUP(AK295,'シフト記号表（勤務時間帯）'!$C$6:$U$35,19,FALSE))</f>
        <v/>
      </c>
      <c r="AL297" s="257" t="str">
        <f>IF(AL295="","",VLOOKUP(AL295,'シフト記号表（勤務時間帯）'!$C$6:$U$35,19,FALSE))</f>
        <v/>
      </c>
      <c r="AM297" s="258" t="str">
        <f>IF(AM295="","",VLOOKUP(AM295,'シフト記号表（勤務時間帯）'!$C$6:$U$35,19,FALSE))</f>
        <v/>
      </c>
      <c r="AN297" s="256" t="str">
        <f>IF(AN295="","",VLOOKUP(AN295,'シフト記号表（勤務時間帯）'!$C$6:$U$35,19,FALSE))</f>
        <v/>
      </c>
      <c r="AO297" s="257" t="str">
        <f>IF(AO295="","",VLOOKUP(AO295,'シフト記号表（勤務時間帯）'!$C$6:$U$35,19,FALSE))</f>
        <v/>
      </c>
      <c r="AP297" s="257" t="str">
        <f>IF(AP295="","",VLOOKUP(AP295,'シフト記号表（勤務時間帯）'!$C$6:$U$35,19,FALSE))</f>
        <v/>
      </c>
      <c r="AQ297" s="257" t="str">
        <f>IF(AQ295="","",VLOOKUP(AQ295,'シフト記号表（勤務時間帯）'!$C$6:$U$35,19,FALSE))</f>
        <v/>
      </c>
      <c r="AR297" s="257" t="str">
        <f>IF(AR295="","",VLOOKUP(AR295,'シフト記号表（勤務時間帯）'!$C$6:$U$35,19,FALSE))</f>
        <v/>
      </c>
      <c r="AS297" s="257" t="str">
        <f>IF(AS295="","",VLOOKUP(AS295,'シフト記号表（勤務時間帯）'!$C$6:$U$35,19,FALSE))</f>
        <v/>
      </c>
      <c r="AT297" s="258" t="str">
        <f>IF(AT295="","",VLOOKUP(AT295,'シフト記号表（勤務時間帯）'!$C$6:$U$35,19,FALSE))</f>
        <v/>
      </c>
      <c r="AU297" s="256" t="str">
        <f>IF(AU295="","",VLOOKUP(AU295,'シフト記号表（勤務時間帯）'!$C$6:$U$35,19,FALSE))</f>
        <v/>
      </c>
      <c r="AV297" s="257" t="str">
        <f>IF(AV295="","",VLOOKUP(AV295,'シフト記号表（勤務時間帯）'!$C$6:$U$35,19,FALSE))</f>
        <v/>
      </c>
      <c r="AW297" s="257" t="str">
        <f>IF(AW295="","",VLOOKUP(AW295,'シフト記号表（勤務時間帯）'!$C$6:$U$35,19,FALSE))</f>
        <v/>
      </c>
      <c r="AX297" s="723" t="str">
        <f>IF($BB$3="４週",SUM(S297:AT297),IF($BB$3="暦月",SUM(S297:AW297),""))</f>
        <v/>
      </c>
      <c r="AY297" s="724"/>
      <c r="AZ297" s="725" t="str">
        <f>IF($BB$3="４週",AX297/4,IF($BB$3="暦月",'勤務表（参考様式１_100名まで）'!AX297/('勤務表（参考様式１_100名まで）'!$BB$8/7),""))</f>
        <v/>
      </c>
      <c r="BA297" s="726"/>
      <c r="BB297" s="710"/>
      <c r="BC297" s="711"/>
      <c r="BD297" s="711"/>
      <c r="BE297" s="711"/>
      <c r="BF297" s="712"/>
    </row>
    <row r="298" spans="2:58" ht="20.25" customHeight="1" x14ac:dyDescent="0.15">
      <c r="B298" s="727">
        <f>B295+1</f>
        <v>93</v>
      </c>
      <c r="C298" s="728"/>
      <c r="D298" s="729"/>
      <c r="E298" s="730"/>
      <c r="F298" s="259"/>
      <c r="G298" s="737"/>
      <c r="H298" s="740"/>
      <c r="I298" s="741"/>
      <c r="J298" s="741"/>
      <c r="K298" s="742"/>
      <c r="L298" s="744"/>
      <c r="M298" s="705"/>
      <c r="N298" s="705"/>
      <c r="O298" s="706"/>
      <c r="P298" s="747" t="s">
        <v>248</v>
      </c>
      <c r="Q298" s="748"/>
      <c r="R298" s="749"/>
      <c r="S298" s="248"/>
      <c r="T298" s="249"/>
      <c r="U298" s="249"/>
      <c r="V298" s="249"/>
      <c r="W298" s="249"/>
      <c r="X298" s="249"/>
      <c r="Y298" s="250"/>
      <c r="Z298" s="248"/>
      <c r="AA298" s="249"/>
      <c r="AB298" s="249"/>
      <c r="AC298" s="249"/>
      <c r="AD298" s="249"/>
      <c r="AE298" s="249"/>
      <c r="AF298" s="250"/>
      <c r="AG298" s="248"/>
      <c r="AH298" s="249"/>
      <c r="AI298" s="249"/>
      <c r="AJ298" s="249"/>
      <c r="AK298" s="249"/>
      <c r="AL298" s="249"/>
      <c r="AM298" s="250"/>
      <c r="AN298" s="248"/>
      <c r="AO298" s="249"/>
      <c r="AP298" s="249"/>
      <c r="AQ298" s="249"/>
      <c r="AR298" s="249"/>
      <c r="AS298" s="249"/>
      <c r="AT298" s="250"/>
      <c r="AU298" s="248"/>
      <c r="AV298" s="249"/>
      <c r="AW298" s="249"/>
      <c r="AX298" s="700"/>
      <c r="AY298" s="701"/>
      <c r="AZ298" s="702"/>
      <c r="BA298" s="703"/>
      <c r="BB298" s="704"/>
      <c r="BC298" s="705"/>
      <c r="BD298" s="705"/>
      <c r="BE298" s="705"/>
      <c r="BF298" s="706"/>
    </row>
    <row r="299" spans="2:58" ht="20.25" customHeight="1" x14ac:dyDescent="0.15">
      <c r="B299" s="727"/>
      <c r="C299" s="731"/>
      <c r="D299" s="732"/>
      <c r="E299" s="733"/>
      <c r="F299" s="251"/>
      <c r="G299" s="738"/>
      <c r="H299" s="743"/>
      <c r="I299" s="741"/>
      <c r="J299" s="741"/>
      <c r="K299" s="742"/>
      <c r="L299" s="745"/>
      <c r="M299" s="708"/>
      <c r="N299" s="708"/>
      <c r="O299" s="709"/>
      <c r="P299" s="713" t="s">
        <v>249</v>
      </c>
      <c r="Q299" s="714"/>
      <c r="R299" s="715"/>
      <c r="S299" s="252" t="str">
        <f>IF(S298="","",VLOOKUP(S298,'シフト記号表（勤務時間帯）'!$C$6:$K$35,9,FALSE))</f>
        <v/>
      </c>
      <c r="T299" s="253" t="str">
        <f>IF(T298="","",VLOOKUP(T298,'シフト記号表（勤務時間帯）'!$C$6:$K$35,9,FALSE))</f>
        <v/>
      </c>
      <c r="U299" s="253" t="str">
        <f>IF(U298="","",VLOOKUP(U298,'シフト記号表（勤務時間帯）'!$C$6:$K$35,9,FALSE))</f>
        <v/>
      </c>
      <c r="V299" s="253" t="str">
        <f>IF(V298="","",VLOOKUP(V298,'シフト記号表（勤務時間帯）'!$C$6:$K$35,9,FALSE))</f>
        <v/>
      </c>
      <c r="W299" s="253" t="str">
        <f>IF(W298="","",VLOOKUP(W298,'シフト記号表（勤務時間帯）'!$C$6:$K$35,9,FALSE))</f>
        <v/>
      </c>
      <c r="X299" s="253" t="str">
        <f>IF(X298="","",VLOOKUP(X298,'シフト記号表（勤務時間帯）'!$C$6:$K$35,9,FALSE))</f>
        <v/>
      </c>
      <c r="Y299" s="254" t="str">
        <f>IF(Y298="","",VLOOKUP(Y298,'シフト記号表（勤務時間帯）'!$C$6:$K$35,9,FALSE))</f>
        <v/>
      </c>
      <c r="Z299" s="252" t="str">
        <f>IF(Z298="","",VLOOKUP(Z298,'シフト記号表（勤務時間帯）'!$C$6:$K$35,9,FALSE))</f>
        <v/>
      </c>
      <c r="AA299" s="253" t="str">
        <f>IF(AA298="","",VLOOKUP(AA298,'シフト記号表（勤務時間帯）'!$C$6:$K$35,9,FALSE))</f>
        <v/>
      </c>
      <c r="AB299" s="253" t="str">
        <f>IF(AB298="","",VLOOKUP(AB298,'シフト記号表（勤務時間帯）'!$C$6:$K$35,9,FALSE))</f>
        <v/>
      </c>
      <c r="AC299" s="253" t="str">
        <f>IF(AC298="","",VLOOKUP(AC298,'シフト記号表（勤務時間帯）'!$C$6:$K$35,9,FALSE))</f>
        <v/>
      </c>
      <c r="AD299" s="253" t="str">
        <f>IF(AD298="","",VLOOKUP(AD298,'シフト記号表（勤務時間帯）'!$C$6:$K$35,9,FALSE))</f>
        <v/>
      </c>
      <c r="AE299" s="253" t="str">
        <f>IF(AE298="","",VLOOKUP(AE298,'シフト記号表（勤務時間帯）'!$C$6:$K$35,9,FALSE))</f>
        <v/>
      </c>
      <c r="AF299" s="254" t="str">
        <f>IF(AF298="","",VLOOKUP(AF298,'シフト記号表（勤務時間帯）'!$C$6:$K$35,9,FALSE))</f>
        <v/>
      </c>
      <c r="AG299" s="252" t="str">
        <f>IF(AG298="","",VLOOKUP(AG298,'シフト記号表（勤務時間帯）'!$C$6:$K$35,9,FALSE))</f>
        <v/>
      </c>
      <c r="AH299" s="253" t="str">
        <f>IF(AH298="","",VLOOKUP(AH298,'シフト記号表（勤務時間帯）'!$C$6:$K$35,9,FALSE))</f>
        <v/>
      </c>
      <c r="AI299" s="253" t="str">
        <f>IF(AI298="","",VLOOKUP(AI298,'シフト記号表（勤務時間帯）'!$C$6:$K$35,9,FALSE))</f>
        <v/>
      </c>
      <c r="AJ299" s="253" t="str">
        <f>IF(AJ298="","",VLOOKUP(AJ298,'シフト記号表（勤務時間帯）'!$C$6:$K$35,9,FALSE))</f>
        <v/>
      </c>
      <c r="AK299" s="253" t="str">
        <f>IF(AK298="","",VLOOKUP(AK298,'シフト記号表（勤務時間帯）'!$C$6:$K$35,9,FALSE))</f>
        <v/>
      </c>
      <c r="AL299" s="253" t="str">
        <f>IF(AL298="","",VLOOKUP(AL298,'シフト記号表（勤務時間帯）'!$C$6:$K$35,9,FALSE))</f>
        <v/>
      </c>
      <c r="AM299" s="254" t="str">
        <f>IF(AM298="","",VLOOKUP(AM298,'シフト記号表（勤務時間帯）'!$C$6:$K$35,9,FALSE))</f>
        <v/>
      </c>
      <c r="AN299" s="252" t="str">
        <f>IF(AN298="","",VLOOKUP(AN298,'シフト記号表（勤務時間帯）'!$C$6:$K$35,9,FALSE))</f>
        <v/>
      </c>
      <c r="AO299" s="253" t="str">
        <f>IF(AO298="","",VLOOKUP(AO298,'シフト記号表（勤務時間帯）'!$C$6:$K$35,9,FALSE))</f>
        <v/>
      </c>
      <c r="AP299" s="253" t="str">
        <f>IF(AP298="","",VLOOKUP(AP298,'シフト記号表（勤務時間帯）'!$C$6:$K$35,9,FALSE))</f>
        <v/>
      </c>
      <c r="AQ299" s="253" t="str">
        <f>IF(AQ298="","",VLOOKUP(AQ298,'シフト記号表（勤務時間帯）'!$C$6:$K$35,9,FALSE))</f>
        <v/>
      </c>
      <c r="AR299" s="253" t="str">
        <f>IF(AR298="","",VLOOKUP(AR298,'シフト記号表（勤務時間帯）'!$C$6:$K$35,9,FALSE))</f>
        <v/>
      </c>
      <c r="AS299" s="253" t="str">
        <f>IF(AS298="","",VLOOKUP(AS298,'シフト記号表（勤務時間帯）'!$C$6:$K$35,9,FALSE))</f>
        <v/>
      </c>
      <c r="AT299" s="254" t="str">
        <f>IF(AT298="","",VLOOKUP(AT298,'シフト記号表（勤務時間帯）'!$C$6:$K$35,9,FALSE))</f>
        <v/>
      </c>
      <c r="AU299" s="252" t="str">
        <f>IF(AU298="","",VLOOKUP(AU298,'シフト記号表（勤務時間帯）'!$C$6:$K$35,9,FALSE))</f>
        <v/>
      </c>
      <c r="AV299" s="253" t="str">
        <f>IF(AV298="","",VLOOKUP(AV298,'シフト記号表（勤務時間帯）'!$C$6:$K$35,9,FALSE))</f>
        <v/>
      </c>
      <c r="AW299" s="253" t="str">
        <f>IF(AW298="","",VLOOKUP(AW298,'シフト記号表（勤務時間帯）'!$C$6:$K$35,9,FALSE))</f>
        <v/>
      </c>
      <c r="AX299" s="716" t="str">
        <f>IF($BB$3="４週",SUM(S299:AT299),IF($BB$3="暦月",SUM(S299:AW299),""))</f>
        <v/>
      </c>
      <c r="AY299" s="717"/>
      <c r="AZ299" s="718" t="str">
        <f>IF($BB$3="４週",AX299/4,IF($BB$3="暦月",'勤務表（参考様式１_100名まで）'!AX299/('勤務表（参考様式１_100名まで）'!$BB$8/7),""))</f>
        <v/>
      </c>
      <c r="BA299" s="719"/>
      <c r="BB299" s="707"/>
      <c r="BC299" s="708"/>
      <c r="BD299" s="708"/>
      <c r="BE299" s="708"/>
      <c r="BF299" s="709"/>
    </row>
    <row r="300" spans="2:58" ht="20.25" customHeight="1" x14ac:dyDescent="0.15">
      <c r="B300" s="727"/>
      <c r="C300" s="734"/>
      <c r="D300" s="735"/>
      <c r="E300" s="736"/>
      <c r="F300" s="260">
        <f>C298</f>
        <v>0</v>
      </c>
      <c r="G300" s="739"/>
      <c r="H300" s="743"/>
      <c r="I300" s="741"/>
      <c r="J300" s="741"/>
      <c r="K300" s="742"/>
      <c r="L300" s="746"/>
      <c r="M300" s="711"/>
      <c r="N300" s="711"/>
      <c r="O300" s="712"/>
      <c r="P300" s="720" t="s">
        <v>250</v>
      </c>
      <c r="Q300" s="721"/>
      <c r="R300" s="722"/>
      <c r="S300" s="256" t="str">
        <f>IF(S298="","",VLOOKUP(S298,'シフト記号表（勤務時間帯）'!$C$6:$U$35,19,FALSE))</f>
        <v/>
      </c>
      <c r="T300" s="257" t="str">
        <f>IF(T298="","",VLOOKUP(T298,'シフト記号表（勤務時間帯）'!$C$6:$U$35,19,FALSE))</f>
        <v/>
      </c>
      <c r="U300" s="257" t="str">
        <f>IF(U298="","",VLOOKUP(U298,'シフト記号表（勤務時間帯）'!$C$6:$U$35,19,FALSE))</f>
        <v/>
      </c>
      <c r="V300" s="257" t="str">
        <f>IF(V298="","",VLOOKUP(V298,'シフト記号表（勤務時間帯）'!$C$6:$U$35,19,FALSE))</f>
        <v/>
      </c>
      <c r="W300" s="257" t="str">
        <f>IF(W298="","",VLOOKUP(W298,'シフト記号表（勤務時間帯）'!$C$6:$U$35,19,FALSE))</f>
        <v/>
      </c>
      <c r="X300" s="257" t="str">
        <f>IF(X298="","",VLOOKUP(X298,'シフト記号表（勤務時間帯）'!$C$6:$U$35,19,FALSE))</f>
        <v/>
      </c>
      <c r="Y300" s="258" t="str">
        <f>IF(Y298="","",VLOOKUP(Y298,'シフト記号表（勤務時間帯）'!$C$6:$U$35,19,FALSE))</f>
        <v/>
      </c>
      <c r="Z300" s="256" t="str">
        <f>IF(Z298="","",VLOOKUP(Z298,'シフト記号表（勤務時間帯）'!$C$6:$U$35,19,FALSE))</f>
        <v/>
      </c>
      <c r="AA300" s="257" t="str">
        <f>IF(AA298="","",VLOOKUP(AA298,'シフト記号表（勤務時間帯）'!$C$6:$U$35,19,FALSE))</f>
        <v/>
      </c>
      <c r="AB300" s="257" t="str">
        <f>IF(AB298="","",VLOOKUP(AB298,'シフト記号表（勤務時間帯）'!$C$6:$U$35,19,FALSE))</f>
        <v/>
      </c>
      <c r="AC300" s="257" t="str">
        <f>IF(AC298="","",VLOOKUP(AC298,'シフト記号表（勤務時間帯）'!$C$6:$U$35,19,FALSE))</f>
        <v/>
      </c>
      <c r="AD300" s="257" t="str">
        <f>IF(AD298="","",VLOOKUP(AD298,'シフト記号表（勤務時間帯）'!$C$6:$U$35,19,FALSE))</f>
        <v/>
      </c>
      <c r="AE300" s="257" t="str">
        <f>IF(AE298="","",VLOOKUP(AE298,'シフト記号表（勤務時間帯）'!$C$6:$U$35,19,FALSE))</f>
        <v/>
      </c>
      <c r="AF300" s="258" t="str">
        <f>IF(AF298="","",VLOOKUP(AF298,'シフト記号表（勤務時間帯）'!$C$6:$U$35,19,FALSE))</f>
        <v/>
      </c>
      <c r="AG300" s="256" t="str">
        <f>IF(AG298="","",VLOOKUP(AG298,'シフト記号表（勤務時間帯）'!$C$6:$U$35,19,FALSE))</f>
        <v/>
      </c>
      <c r="AH300" s="257" t="str">
        <f>IF(AH298="","",VLOOKUP(AH298,'シフト記号表（勤務時間帯）'!$C$6:$U$35,19,FALSE))</f>
        <v/>
      </c>
      <c r="AI300" s="257" t="str">
        <f>IF(AI298="","",VLOOKUP(AI298,'シフト記号表（勤務時間帯）'!$C$6:$U$35,19,FALSE))</f>
        <v/>
      </c>
      <c r="AJ300" s="257" t="str">
        <f>IF(AJ298="","",VLOOKUP(AJ298,'シフト記号表（勤務時間帯）'!$C$6:$U$35,19,FALSE))</f>
        <v/>
      </c>
      <c r="AK300" s="257" t="str">
        <f>IF(AK298="","",VLOOKUP(AK298,'シフト記号表（勤務時間帯）'!$C$6:$U$35,19,FALSE))</f>
        <v/>
      </c>
      <c r="AL300" s="257" t="str">
        <f>IF(AL298="","",VLOOKUP(AL298,'シフト記号表（勤務時間帯）'!$C$6:$U$35,19,FALSE))</f>
        <v/>
      </c>
      <c r="AM300" s="258" t="str">
        <f>IF(AM298="","",VLOOKUP(AM298,'シフト記号表（勤務時間帯）'!$C$6:$U$35,19,FALSE))</f>
        <v/>
      </c>
      <c r="AN300" s="256" t="str">
        <f>IF(AN298="","",VLOOKUP(AN298,'シフト記号表（勤務時間帯）'!$C$6:$U$35,19,FALSE))</f>
        <v/>
      </c>
      <c r="AO300" s="257" t="str">
        <f>IF(AO298="","",VLOOKUP(AO298,'シフト記号表（勤務時間帯）'!$C$6:$U$35,19,FALSE))</f>
        <v/>
      </c>
      <c r="AP300" s="257" t="str">
        <f>IF(AP298="","",VLOOKUP(AP298,'シフト記号表（勤務時間帯）'!$C$6:$U$35,19,FALSE))</f>
        <v/>
      </c>
      <c r="AQ300" s="257" t="str">
        <f>IF(AQ298="","",VLOOKUP(AQ298,'シフト記号表（勤務時間帯）'!$C$6:$U$35,19,FALSE))</f>
        <v/>
      </c>
      <c r="AR300" s="257" t="str">
        <f>IF(AR298="","",VLOOKUP(AR298,'シフト記号表（勤務時間帯）'!$C$6:$U$35,19,FALSE))</f>
        <v/>
      </c>
      <c r="AS300" s="257" t="str">
        <f>IF(AS298="","",VLOOKUP(AS298,'シフト記号表（勤務時間帯）'!$C$6:$U$35,19,FALSE))</f>
        <v/>
      </c>
      <c r="AT300" s="258" t="str">
        <f>IF(AT298="","",VLOOKUP(AT298,'シフト記号表（勤務時間帯）'!$C$6:$U$35,19,FALSE))</f>
        <v/>
      </c>
      <c r="AU300" s="256" t="str">
        <f>IF(AU298="","",VLOOKUP(AU298,'シフト記号表（勤務時間帯）'!$C$6:$U$35,19,FALSE))</f>
        <v/>
      </c>
      <c r="AV300" s="257" t="str">
        <f>IF(AV298="","",VLOOKUP(AV298,'シフト記号表（勤務時間帯）'!$C$6:$U$35,19,FALSE))</f>
        <v/>
      </c>
      <c r="AW300" s="257" t="str">
        <f>IF(AW298="","",VLOOKUP(AW298,'シフト記号表（勤務時間帯）'!$C$6:$U$35,19,FALSE))</f>
        <v/>
      </c>
      <c r="AX300" s="723" t="str">
        <f>IF($BB$3="４週",SUM(S300:AT300),IF($BB$3="暦月",SUM(S300:AW300),""))</f>
        <v/>
      </c>
      <c r="AY300" s="724"/>
      <c r="AZ300" s="725" t="str">
        <f>IF($BB$3="４週",AX300/4,IF($BB$3="暦月",'勤務表（参考様式１_100名まで）'!AX300/('勤務表（参考様式１_100名まで）'!$BB$8/7),""))</f>
        <v/>
      </c>
      <c r="BA300" s="726"/>
      <c r="BB300" s="710"/>
      <c r="BC300" s="711"/>
      <c r="BD300" s="711"/>
      <c r="BE300" s="711"/>
      <c r="BF300" s="712"/>
    </row>
    <row r="301" spans="2:58" ht="20.25" customHeight="1" x14ac:dyDescent="0.15">
      <c r="B301" s="727">
        <f>B298+1</f>
        <v>94</v>
      </c>
      <c r="C301" s="728"/>
      <c r="D301" s="729"/>
      <c r="E301" s="730"/>
      <c r="F301" s="259"/>
      <c r="G301" s="737"/>
      <c r="H301" s="740"/>
      <c r="I301" s="741"/>
      <c r="J301" s="741"/>
      <c r="K301" s="742"/>
      <c r="L301" s="744"/>
      <c r="M301" s="705"/>
      <c r="N301" s="705"/>
      <c r="O301" s="706"/>
      <c r="P301" s="747" t="s">
        <v>248</v>
      </c>
      <c r="Q301" s="748"/>
      <c r="R301" s="749"/>
      <c r="S301" s="248"/>
      <c r="T301" s="249"/>
      <c r="U301" s="249"/>
      <c r="V301" s="249"/>
      <c r="W301" s="249"/>
      <c r="X301" s="249"/>
      <c r="Y301" s="250"/>
      <c r="Z301" s="248"/>
      <c r="AA301" s="249"/>
      <c r="AB301" s="249"/>
      <c r="AC301" s="249"/>
      <c r="AD301" s="249"/>
      <c r="AE301" s="249"/>
      <c r="AF301" s="250"/>
      <c r="AG301" s="248"/>
      <c r="AH301" s="249"/>
      <c r="AI301" s="249"/>
      <c r="AJ301" s="249"/>
      <c r="AK301" s="249"/>
      <c r="AL301" s="249"/>
      <c r="AM301" s="250"/>
      <c r="AN301" s="248"/>
      <c r="AO301" s="249"/>
      <c r="AP301" s="249"/>
      <c r="AQ301" s="249"/>
      <c r="AR301" s="249"/>
      <c r="AS301" s="249"/>
      <c r="AT301" s="250"/>
      <c r="AU301" s="248"/>
      <c r="AV301" s="249"/>
      <c r="AW301" s="249"/>
      <c r="AX301" s="700"/>
      <c r="AY301" s="701"/>
      <c r="AZ301" s="702"/>
      <c r="BA301" s="703"/>
      <c r="BB301" s="704"/>
      <c r="BC301" s="705"/>
      <c r="BD301" s="705"/>
      <c r="BE301" s="705"/>
      <c r="BF301" s="706"/>
    </row>
    <row r="302" spans="2:58" ht="20.25" customHeight="1" x14ac:dyDescent="0.15">
      <c r="B302" s="727"/>
      <c r="C302" s="731"/>
      <c r="D302" s="732"/>
      <c r="E302" s="733"/>
      <c r="F302" s="251"/>
      <c r="G302" s="738"/>
      <c r="H302" s="743"/>
      <c r="I302" s="741"/>
      <c r="J302" s="741"/>
      <c r="K302" s="742"/>
      <c r="L302" s="745"/>
      <c r="M302" s="708"/>
      <c r="N302" s="708"/>
      <c r="O302" s="709"/>
      <c r="P302" s="713" t="s">
        <v>249</v>
      </c>
      <c r="Q302" s="714"/>
      <c r="R302" s="715"/>
      <c r="S302" s="252" t="str">
        <f>IF(S301="","",VLOOKUP(S301,'シフト記号表（勤務時間帯）'!$C$6:$K$35,9,FALSE))</f>
        <v/>
      </c>
      <c r="T302" s="253" t="str">
        <f>IF(T301="","",VLOOKUP(T301,'シフト記号表（勤務時間帯）'!$C$6:$K$35,9,FALSE))</f>
        <v/>
      </c>
      <c r="U302" s="253" t="str">
        <f>IF(U301="","",VLOOKUP(U301,'シフト記号表（勤務時間帯）'!$C$6:$K$35,9,FALSE))</f>
        <v/>
      </c>
      <c r="V302" s="253" t="str">
        <f>IF(V301="","",VLOOKUP(V301,'シフト記号表（勤務時間帯）'!$C$6:$K$35,9,FALSE))</f>
        <v/>
      </c>
      <c r="W302" s="253" t="str">
        <f>IF(W301="","",VLOOKUP(W301,'シフト記号表（勤務時間帯）'!$C$6:$K$35,9,FALSE))</f>
        <v/>
      </c>
      <c r="X302" s="253" t="str">
        <f>IF(X301="","",VLOOKUP(X301,'シフト記号表（勤務時間帯）'!$C$6:$K$35,9,FALSE))</f>
        <v/>
      </c>
      <c r="Y302" s="254" t="str">
        <f>IF(Y301="","",VLOOKUP(Y301,'シフト記号表（勤務時間帯）'!$C$6:$K$35,9,FALSE))</f>
        <v/>
      </c>
      <c r="Z302" s="252" t="str">
        <f>IF(Z301="","",VLOOKUP(Z301,'シフト記号表（勤務時間帯）'!$C$6:$K$35,9,FALSE))</f>
        <v/>
      </c>
      <c r="AA302" s="253" t="str">
        <f>IF(AA301="","",VLOOKUP(AA301,'シフト記号表（勤務時間帯）'!$C$6:$K$35,9,FALSE))</f>
        <v/>
      </c>
      <c r="AB302" s="253" t="str">
        <f>IF(AB301="","",VLOOKUP(AB301,'シフト記号表（勤務時間帯）'!$C$6:$K$35,9,FALSE))</f>
        <v/>
      </c>
      <c r="AC302" s="253" t="str">
        <f>IF(AC301="","",VLOOKUP(AC301,'シフト記号表（勤務時間帯）'!$C$6:$K$35,9,FALSE))</f>
        <v/>
      </c>
      <c r="AD302" s="253" t="str">
        <f>IF(AD301="","",VLOOKUP(AD301,'シフト記号表（勤務時間帯）'!$C$6:$K$35,9,FALSE))</f>
        <v/>
      </c>
      <c r="AE302" s="253" t="str">
        <f>IF(AE301="","",VLOOKUP(AE301,'シフト記号表（勤務時間帯）'!$C$6:$K$35,9,FALSE))</f>
        <v/>
      </c>
      <c r="AF302" s="254" t="str">
        <f>IF(AF301="","",VLOOKUP(AF301,'シフト記号表（勤務時間帯）'!$C$6:$K$35,9,FALSE))</f>
        <v/>
      </c>
      <c r="AG302" s="252" t="str">
        <f>IF(AG301="","",VLOOKUP(AG301,'シフト記号表（勤務時間帯）'!$C$6:$K$35,9,FALSE))</f>
        <v/>
      </c>
      <c r="AH302" s="253" t="str">
        <f>IF(AH301="","",VLOOKUP(AH301,'シフト記号表（勤務時間帯）'!$C$6:$K$35,9,FALSE))</f>
        <v/>
      </c>
      <c r="AI302" s="253" t="str">
        <f>IF(AI301="","",VLOOKUP(AI301,'シフト記号表（勤務時間帯）'!$C$6:$K$35,9,FALSE))</f>
        <v/>
      </c>
      <c r="AJ302" s="253" t="str">
        <f>IF(AJ301="","",VLOOKUP(AJ301,'シフト記号表（勤務時間帯）'!$C$6:$K$35,9,FALSE))</f>
        <v/>
      </c>
      <c r="AK302" s="253" t="str">
        <f>IF(AK301="","",VLOOKUP(AK301,'シフト記号表（勤務時間帯）'!$C$6:$K$35,9,FALSE))</f>
        <v/>
      </c>
      <c r="AL302" s="253" t="str">
        <f>IF(AL301="","",VLOOKUP(AL301,'シフト記号表（勤務時間帯）'!$C$6:$K$35,9,FALSE))</f>
        <v/>
      </c>
      <c r="AM302" s="254" t="str">
        <f>IF(AM301="","",VLOOKUP(AM301,'シフト記号表（勤務時間帯）'!$C$6:$K$35,9,FALSE))</f>
        <v/>
      </c>
      <c r="AN302" s="252" t="str">
        <f>IF(AN301="","",VLOOKUP(AN301,'シフト記号表（勤務時間帯）'!$C$6:$K$35,9,FALSE))</f>
        <v/>
      </c>
      <c r="AO302" s="253" t="str">
        <f>IF(AO301="","",VLOOKUP(AO301,'シフト記号表（勤務時間帯）'!$C$6:$K$35,9,FALSE))</f>
        <v/>
      </c>
      <c r="AP302" s="253" t="str">
        <f>IF(AP301="","",VLOOKUP(AP301,'シフト記号表（勤務時間帯）'!$C$6:$K$35,9,FALSE))</f>
        <v/>
      </c>
      <c r="AQ302" s="253" t="str">
        <f>IF(AQ301="","",VLOOKUP(AQ301,'シフト記号表（勤務時間帯）'!$C$6:$K$35,9,FALSE))</f>
        <v/>
      </c>
      <c r="AR302" s="253" t="str">
        <f>IF(AR301="","",VLOOKUP(AR301,'シフト記号表（勤務時間帯）'!$C$6:$K$35,9,FALSE))</f>
        <v/>
      </c>
      <c r="AS302" s="253" t="str">
        <f>IF(AS301="","",VLOOKUP(AS301,'シフト記号表（勤務時間帯）'!$C$6:$K$35,9,FALSE))</f>
        <v/>
      </c>
      <c r="AT302" s="254" t="str">
        <f>IF(AT301="","",VLOOKUP(AT301,'シフト記号表（勤務時間帯）'!$C$6:$K$35,9,FALSE))</f>
        <v/>
      </c>
      <c r="AU302" s="252" t="str">
        <f>IF(AU301="","",VLOOKUP(AU301,'シフト記号表（勤務時間帯）'!$C$6:$K$35,9,FALSE))</f>
        <v/>
      </c>
      <c r="AV302" s="253" t="str">
        <f>IF(AV301="","",VLOOKUP(AV301,'シフト記号表（勤務時間帯）'!$C$6:$K$35,9,FALSE))</f>
        <v/>
      </c>
      <c r="AW302" s="253" t="str">
        <f>IF(AW301="","",VLOOKUP(AW301,'シフト記号表（勤務時間帯）'!$C$6:$K$35,9,FALSE))</f>
        <v/>
      </c>
      <c r="AX302" s="716" t="str">
        <f>IF($BB$3="４週",SUM(S302:AT302),IF($BB$3="暦月",SUM(S302:AW302),""))</f>
        <v/>
      </c>
      <c r="AY302" s="717"/>
      <c r="AZ302" s="718" t="str">
        <f>IF($BB$3="４週",AX302/4,IF($BB$3="暦月",'勤務表（参考様式１_100名まで）'!AX302/('勤務表（参考様式１_100名まで）'!$BB$8/7),""))</f>
        <v/>
      </c>
      <c r="BA302" s="719"/>
      <c r="BB302" s="707"/>
      <c r="BC302" s="708"/>
      <c r="BD302" s="708"/>
      <c r="BE302" s="708"/>
      <c r="BF302" s="709"/>
    </row>
    <row r="303" spans="2:58" ht="20.25" customHeight="1" x14ac:dyDescent="0.15">
      <c r="B303" s="727"/>
      <c r="C303" s="734"/>
      <c r="D303" s="735"/>
      <c r="E303" s="736"/>
      <c r="F303" s="260">
        <f>C301</f>
        <v>0</v>
      </c>
      <c r="G303" s="739"/>
      <c r="H303" s="743"/>
      <c r="I303" s="741"/>
      <c r="J303" s="741"/>
      <c r="K303" s="742"/>
      <c r="L303" s="746"/>
      <c r="M303" s="711"/>
      <c r="N303" s="711"/>
      <c r="O303" s="712"/>
      <c r="P303" s="720" t="s">
        <v>250</v>
      </c>
      <c r="Q303" s="721"/>
      <c r="R303" s="722"/>
      <c r="S303" s="256" t="str">
        <f>IF(S301="","",VLOOKUP(S301,'シフト記号表（勤務時間帯）'!$C$6:$U$35,19,FALSE))</f>
        <v/>
      </c>
      <c r="T303" s="257" t="str">
        <f>IF(T301="","",VLOOKUP(T301,'シフト記号表（勤務時間帯）'!$C$6:$U$35,19,FALSE))</f>
        <v/>
      </c>
      <c r="U303" s="257" t="str">
        <f>IF(U301="","",VLOOKUP(U301,'シフト記号表（勤務時間帯）'!$C$6:$U$35,19,FALSE))</f>
        <v/>
      </c>
      <c r="V303" s="257" t="str">
        <f>IF(V301="","",VLOOKUP(V301,'シフト記号表（勤務時間帯）'!$C$6:$U$35,19,FALSE))</f>
        <v/>
      </c>
      <c r="W303" s="257" t="str">
        <f>IF(W301="","",VLOOKUP(W301,'シフト記号表（勤務時間帯）'!$C$6:$U$35,19,FALSE))</f>
        <v/>
      </c>
      <c r="X303" s="257" t="str">
        <f>IF(X301="","",VLOOKUP(X301,'シフト記号表（勤務時間帯）'!$C$6:$U$35,19,FALSE))</f>
        <v/>
      </c>
      <c r="Y303" s="258" t="str">
        <f>IF(Y301="","",VLOOKUP(Y301,'シフト記号表（勤務時間帯）'!$C$6:$U$35,19,FALSE))</f>
        <v/>
      </c>
      <c r="Z303" s="256" t="str">
        <f>IF(Z301="","",VLOOKUP(Z301,'シフト記号表（勤務時間帯）'!$C$6:$U$35,19,FALSE))</f>
        <v/>
      </c>
      <c r="AA303" s="257" t="str">
        <f>IF(AA301="","",VLOOKUP(AA301,'シフト記号表（勤務時間帯）'!$C$6:$U$35,19,FALSE))</f>
        <v/>
      </c>
      <c r="AB303" s="257" t="str">
        <f>IF(AB301="","",VLOOKUP(AB301,'シフト記号表（勤務時間帯）'!$C$6:$U$35,19,FALSE))</f>
        <v/>
      </c>
      <c r="AC303" s="257" t="str">
        <f>IF(AC301="","",VLOOKUP(AC301,'シフト記号表（勤務時間帯）'!$C$6:$U$35,19,FALSE))</f>
        <v/>
      </c>
      <c r="AD303" s="257" t="str">
        <f>IF(AD301="","",VLOOKUP(AD301,'シフト記号表（勤務時間帯）'!$C$6:$U$35,19,FALSE))</f>
        <v/>
      </c>
      <c r="AE303" s="257" t="str">
        <f>IF(AE301="","",VLOOKUP(AE301,'シフト記号表（勤務時間帯）'!$C$6:$U$35,19,FALSE))</f>
        <v/>
      </c>
      <c r="AF303" s="258" t="str">
        <f>IF(AF301="","",VLOOKUP(AF301,'シフト記号表（勤務時間帯）'!$C$6:$U$35,19,FALSE))</f>
        <v/>
      </c>
      <c r="AG303" s="256" t="str">
        <f>IF(AG301="","",VLOOKUP(AG301,'シフト記号表（勤務時間帯）'!$C$6:$U$35,19,FALSE))</f>
        <v/>
      </c>
      <c r="AH303" s="257" t="str">
        <f>IF(AH301="","",VLOOKUP(AH301,'シフト記号表（勤務時間帯）'!$C$6:$U$35,19,FALSE))</f>
        <v/>
      </c>
      <c r="AI303" s="257" t="str">
        <f>IF(AI301="","",VLOOKUP(AI301,'シフト記号表（勤務時間帯）'!$C$6:$U$35,19,FALSE))</f>
        <v/>
      </c>
      <c r="AJ303" s="257" t="str">
        <f>IF(AJ301="","",VLOOKUP(AJ301,'シフト記号表（勤務時間帯）'!$C$6:$U$35,19,FALSE))</f>
        <v/>
      </c>
      <c r="AK303" s="257" t="str">
        <f>IF(AK301="","",VLOOKUP(AK301,'シフト記号表（勤務時間帯）'!$C$6:$U$35,19,FALSE))</f>
        <v/>
      </c>
      <c r="AL303" s="257" t="str">
        <f>IF(AL301="","",VLOOKUP(AL301,'シフト記号表（勤務時間帯）'!$C$6:$U$35,19,FALSE))</f>
        <v/>
      </c>
      <c r="AM303" s="258" t="str">
        <f>IF(AM301="","",VLOOKUP(AM301,'シフト記号表（勤務時間帯）'!$C$6:$U$35,19,FALSE))</f>
        <v/>
      </c>
      <c r="AN303" s="256" t="str">
        <f>IF(AN301="","",VLOOKUP(AN301,'シフト記号表（勤務時間帯）'!$C$6:$U$35,19,FALSE))</f>
        <v/>
      </c>
      <c r="AO303" s="257" t="str">
        <f>IF(AO301="","",VLOOKUP(AO301,'シフト記号表（勤務時間帯）'!$C$6:$U$35,19,FALSE))</f>
        <v/>
      </c>
      <c r="AP303" s="257" t="str">
        <f>IF(AP301="","",VLOOKUP(AP301,'シフト記号表（勤務時間帯）'!$C$6:$U$35,19,FALSE))</f>
        <v/>
      </c>
      <c r="AQ303" s="257" t="str">
        <f>IF(AQ301="","",VLOOKUP(AQ301,'シフト記号表（勤務時間帯）'!$C$6:$U$35,19,FALSE))</f>
        <v/>
      </c>
      <c r="AR303" s="257" t="str">
        <f>IF(AR301="","",VLOOKUP(AR301,'シフト記号表（勤務時間帯）'!$C$6:$U$35,19,FALSE))</f>
        <v/>
      </c>
      <c r="AS303" s="257" t="str">
        <f>IF(AS301="","",VLOOKUP(AS301,'シフト記号表（勤務時間帯）'!$C$6:$U$35,19,FALSE))</f>
        <v/>
      </c>
      <c r="AT303" s="258" t="str">
        <f>IF(AT301="","",VLOOKUP(AT301,'シフト記号表（勤務時間帯）'!$C$6:$U$35,19,FALSE))</f>
        <v/>
      </c>
      <c r="AU303" s="256" t="str">
        <f>IF(AU301="","",VLOOKUP(AU301,'シフト記号表（勤務時間帯）'!$C$6:$U$35,19,FALSE))</f>
        <v/>
      </c>
      <c r="AV303" s="257" t="str">
        <f>IF(AV301="","",VLOOKUP(AV301,'シフト記号表（勤務時間帯）'!$C$6:$U$35,19,FALSE))</f>
        <v/>
      </c>
      <c r="AW303" s="257" t="str">
        <f>IF(AW301="","",VLOOKUP(AW301,'シフト記号表（勤務時間帯）'!$C$6:$U$35,19,FALSE))</f>
        <v/>
      </c>
      <c r="AX303" s="723" t="str">
        <f>IF($BB$3="４週",SUM(S303:AT303),IF($BB$3="暦月",SUM(S303:AW303),""))</f>
        <v/>
      </c>
      <c r="AY303" s="724"/>
      <c r="AZ303" s="725" t="str">
        <f>IF($BB$3="４週",AX303/4,IF($BB$3="暦月",'勤務表（参考様式１_100名まで）'!AX303/('勤務表（参考様式１_100名まで）'!$BB$8/7),""))</f>
        <v/>
      </c>
      <c r="BA303" s="726"/>
      <c r="BB303" s="710"/>
      <c r="BC303" s="711"/>
      <c r="BD303" s="711"/>
      <c r="BE303" s="711"/>
      <c r="BF303" s="712"/>
    </row>
    <row r="304" spans="2:58" ht="20.25" customHeight="1" x14ac:dyDescent="0.15">
      <c r="B304" s="727">
        <f>B301+1</f>
        <v>95</v>
      </c>
      <c r="C304" s="728"/>
      <c r="D304" s="729"/>
      <c r="E304" s="730"/>
      <c r="F304" s="259"/>
      <c r="G304" s="737"/>
      <c r="H304" s="740"/>
      <c r="I304" s="741"/>
      <c r="J304" s="741"/>
      <c r="K304" s="742"/>
      <c r="L304" s="744"/>
      <c r="M304" s="705"/>
      <c r="N304" s="705"/>
      <c r="O304" s="706"/>
      <c r="P304" s="747" t="s">
        <v>248</v>
      </c>
      <c r="Q304" s="748"/>
      <c r="R304" s="749"/>
      <c r="S304" s="248"/>
      <c r="T304" s="249"/>
      <c r="U304" s="249"/>
      <c r="V304" s="249"/>
      <c r="W304" s="249"/>
      <c r="X304" s="249"/>
      <c r="Y304" s="250"/>
      <c r="Z304" s="248"/>
      <c r="AA304" s="249"/>
      <c r="AB304" s="249"/>
      <c r="AC304" s="249"/>
      <c r="AD304" s="249"/>
      <c r="AE304" s="249"/>
      <c r="AF304" s="250"/>
      <c r="AG304" s="248"/>
      <c r="AH304" s="249"/>
      <c r="AI304" s="249"/>
      <c r="AJ304" s="249"/>
      <c r="AK304" s="249"/>
      <c r="AL304" s="249"/>
      <c r="AM304" s="250"/>
      <c r="AN304" s="248"/>
      <c r="AO304" s="249"/>
      <c r="AP304" s="249"/>
      <c r="AQ304" s="249"/>
      <c r="AR304" s="249"/>
      <c r="AS304" s="249"/>
      <c r="AT304" s="250"/>
      <c r="AU304" s="248"/>
      <c r="AV304" s="249"/>
      <c r="AW304" s="249"/>
      <c r="AX304" s="700"/>
      <c r="AY304" s="701"/>
      <c r="AZ304" s="702"/>
      <c r="BA304" s="703"/>
      <c r="BB304" s="704"/>
      <c r="BC304" s="705"/>
      <c r="BD304" s="705"/>
      <c r="BE304" s="705"/>
      <c r="BF304" s="706"/>
    </row>
    <row r="305" spans="2:58" ht="20.25" customHeight="1" x14ac:dyDescent="0.15">
      <c r="B305" s="727"/>
      <c r="C305" s="731"/>
      <c r="D305" s="732"/>
      <c r="E305" s="733"/>
      <c r="F305" s="251"/>
      <c r="G305" s="738"/>
      <c r="H305" s="743"/>
      <c r="I305" s="741"/>
      <c r="J305" s="741"/>
      <c r="K305" s="742"/>
      <c r="L305" s="745"/>
      <c r="M305" s="708"/>
      <c r="N305" s="708"/>
      <c r="O305" s="709"/>
      <c r="P305" s="713" t="s">
        <v>249</v>
      </c>
      <c r="Q305" s="714"/>
      <c r="R305" s="715"/>
      <c r="S305" s="252" t="str">
        <f>IF(S304="","",VLOOKUP(S304,'シフト記号表（勤務時間帯）'!$C$6:$K$35,9,FALSE))</f>
        <v/>
      </c>
      <c r="T305" s="253" t="str">
        <f>IF(T304="","",VLOOKUP(T304,'シフト記号表（勤務時間帯）'!$C$6:$K$35,9,FALSE))</f>
        <v/>
      </c>
      <c r="U305" s="253" t="str">
        <f>IF(U304="","",VLOOKUP(U304,'シフト記号表（勤務時間帯）'!$C$6:$K$35,9,FALSE))</f>
        <v/>
      </c>
      <c r="V305" s="253" t="str">
        <f>IF(V304="","",VLOOKUP(V304,'シフト記号表（勤務時間帯）'!$C$6:$K$35,9,FALSE))</f>
        <v/>
      </c>
      <c r="W305" s="253" t="str">
        <f>IF(W304="","",VLOOKUP(W304,'シフト記号表（勤務時間帯）'!$C$6:$K$35,9,FALSE))</f>
        <v/>
      </c>
      <c r="X305" s="253" t="str">
        <f>IF(X304="","",VLOOKUP(X304,'シフト記号表（勤務時間帯）'!$C$6:$K$35,9,FALSE))</f>
        <v/>
      </c>
      <c r="Y305" s="254" t="str">
        <f>IF(Y304="","",VLOOKUP(Y304,'シフト記号表（勤務時間帯）'!$C$6:$K$35,9,FALSE))</f>
        <v/>
      </c>
      <c r="Z305" s="252" t="str">
        <f>IF(Z304="","",VLOOKUP(Z304,'シフト記号表（勤務時間帯）'!$C$6:$K$35,9,FALSE))</f>
        <v/>
      </c>
      <c r="AA305" s="253" t="str">
        <f>IF(AA304="","",VLOOKUP(AA304,'シフト記号表（勤務時間帯）'!$C$6:$K$35,9,FALSE))</f>
        <v/>
      </c>
      <c r="AB305" s="253" t="str">
        <f>IF(AB304="","",VLOOKUP(AB304,'シフト記号表（勤務時間帯）'!$C$6:$K$35,9,FALSE))</f>
        <v/>
      </c>
      <c r="AC305" s="253" t="str">
        <f>IF(AC304="","",VLOOKUP(AC304,'シフト記号表（勤務時間帯）'!$C$6:$K$35,9,FALSE))</f>
        <v/>
      </c>
      <c r="AD305" s="253" t="str">
        <f>IF(AD304="","",VLOOKUP(AD304,'シフト記号表（勤務時間帯）'!$C$6:$K$35,9,FALSE))</f>
        <v/>
      </c>
      <c r="AE305" s="253" t="str">
        <f>IF(AE304="","",VLOOKUP(AE304,'シフト記号表（勤務時間帯）'!$C$6:$K$35,9,FALSE))</f>
        <v/>
      </c>
      <c r="AF305" s="254" t="str">
        <f>IF(AF304="","",VLOOKUP(AF304,'シフト記号表（勤務時間帯）'!$C$6:$K$35,9,FALSE))</f>
        <v/>
      </c>
      <c r="AG305" s="252" t="str">
        <f>IF(AG304="","",VLOOKUP(AG304,'シフト記号表（勤務時間帯）'!$C$6:$K$35,9,FALSE))</f>
        <v/>
      </c>
      <c r="AH305" s="253" t="str">
        <f>IF(AH304="","",VLOOKUP(AH304,'シフト記号表（勤務時間帯）'!$C$6:$K$35,9,FALSE))</f>
        <v/>
      </c>
      <c r="AI305" s="253" t="str">
        <f>IF(AI304="","",VLOOKUP(AI304,'シフト記号表（勤務時間帯）'!$C$6:$K$35,9,FALSE))</f>
        <v/>
      </c>
      <c r="AJ305" s="253" t="str">
        <f>IF(AJ304="","",VLOOKUP(AJ304,'シフト記号表（勤務時間帯）'!$C$6:$K$35,9,FALSE))</f>
        <v/>
      </c>
      <c r="AK305" s="253" t="str">
        <f>IF(AK304="","",VLOOKUP(AK304,'シフト記号表（勤務時間帯）'!$C$6:$K$35,9,FALSE))</f>
        <v/>
      </c>
      <c r="AL305" s="253" t="str">
        <f>IF(AL304="","",VLOOKUP(AL304,'シフト記号表（勤務時間帯）'!$C$6:$K$35,9,FALSE))</f>
        <v/>
      </c>
      <c r="AM305" s="254" t="str">
        <f>IF(AM304="","",VLOOKUP(AM304,'シフト記号表（勤務時間帯）'!$C$6:$K$35,9,FALSE))</f>
        <v/>
      </c>
      <c r="AN305" s="252" t="str">
        <f>IF(AN304="","",VLOOKUP(AN304,'シフト記号表（勤務時間帯）'!$C$6:$K$35,9,FALSE))</f>
        <v/>
      </c>
      <c r="AO305" s="253" t="str">
        <f>IF(AO304="","",VLOOKUP(AO304,'シフト記号表（勤務時間帯）'!$C$6:$K$35,9,FALSE))</f>
        <v/>
      </c>
      <c r="AP305" s="253" t="str">
        <f>IF(AP304="","",VLOOKUP(AP304,'シフト記号表（勤務時間帯）'!$C$6:$K$35,9,FALSE))</f>
        <v/>
      </c>
      <c r="AQ305" s="253" t="str">
        <f>IF(AQ304="","",VLOOKUP(AQ304,'シフト記号表（勤務時間帯）'!$C$6:$K$35,9,FALSE))</f>
        <v/>
      </c>
      <c r="AR305" s="253" t="str">
        <f>IF(AR304="","",VLOOKUP(AR304,'シフト記号表（勤務時間帯）'!$C$6:$K$35,9,FALSE))</f>
        <v/>
      </c>
      <c r="AS305" s="253" t="str">
        <f>IF(AS304="","",VLOOKUP(AS304,'シフト記号表（勤務時間帯）'!$C$6:$K$35,9,FALSE))</f>
        <v/>
      </c>
      <c r="AT305" s="254" t="str">
        <f>IF(AT304="","",VLOOKUP(AT304,'シフト記号表（勤務時間帯）'!$C$6:$K$35,9,FALSE))</f>
        <v/>
      </c>
      <c r="AU305" s="252" t="str">
        <f>IF(AU304="","",VLOOKUP(AU304,'シフト記号表（勤務時間帯）'!$C$6:$K$35,9,FALSE))</f>
        <v/>
      </c>
      <c r="AV305" s="253" t="str">
        <f>IF(AV304="","",VLOOKUP(AV304,'シフト記号表（勤務時間帯）'!$C$6:$K$35,9,FALSE))</f>
        <v/>
      </c>
      <c r="AW305" s="253" t="str">
        <f>IF(AW304="","",VLOOKUP(AW304,'シフト記号表（勤務時間帯）'!$C$6:$K$35,9,FALSE))</f>
        <v/>
      </c>
      <c r="AX305" s="716" t="str">
        <f>IF($BB$3="４週",SUM(S305:AT305),IF($BB$3="暦月",SUM(S305:AW305),""))</f>
        <v/>
      </c>
      <c r="AY305" s="717"/>
      <c r="AZ305" s="718" t="str">
        <f>IF($BB$3="４週",AX305/4,IF($BB$3="暦月",'勤務表（参考様式１_100名まで）'!AX305/('勤務表（参考様式１_100名まで）'!$BB$8/7),""))</f>
        <v/>
      </c>
      <c r="BA305" s="719"/>
      <c r="BB305" s="707"/>
      <c r="BC305" s="708"/>
      <c r="BD305" s="708"/>
      <c r="BE305" s="708"/>
      <c r="BF305" s="709"/>
    </row>
    <row r="306" spans="2:58" ht="20.25" customHeight="1" x14ac:dyDescent="0.15">
      <c r="B306" s="727"/>
      <c r="C306" s="734"/>
      <c r="D306" s="735"/>
      <c r="E306" s="736"/>
      <c r="F306" s="260">
        <f>C304</f>
        <v>0</v>
      </c>
      <c r="G306" s="739"/>
      <c r="H306" s="743"/>
      <c r="I306" s="741"/>
      <c r="J306" s="741"/>
      <c r="K306" s="742"/>
      <c r="L306" s="746"/>
      <c r="M306" s="711"/>
      <c r="N306" s="711"/>
      <c r="O306" s="712"/>
      <c r="P306" s="720" t="s">
        <v>250</v>
      </c>
      <c r="Q306" s="721"/>
      <c r="R306" s="722"/>
      <c r="S306" s="256" t="str">
        <f>IF(S304="","",VLOOKUP(S304,'シフト記号表（勤務時間帯）'!$C$6:$U$35,19,FALSE))</f>
        <v/>
      </c>
      <c r="T306" s="257" t="str">
        <f>IF(T304="","",VLOOKUP(T304,'シフト記号表（勤務時間帯）'!$C$6:$U$35,19,FALSE))</f>
        <v/>
      </c>
      <c r="U306" s="257" t="str">
        <f>IF(U304="","",VLOOKUP(U304,'シフト記号表（勤務時間帯）'!$C$6:$U$35,19,FALSE))</f>
        <v/>
      </c>
      <c r="V306" s="257" t="str">
        <f>IF(V304="","",VLOOKUP(V304,'シフト記号表（勤務時間帯）'!$C$6:$U$35,19,FALSE))</f>
        <v/>
      </c>
      <c r="W306" s="257" t="str">
        <f>IF(W304="","",VLOOKUP(W304,'シフト記号表（勤務時間帯）'!$C$6:$U$35,19,FALSE))</f>
        <v/>
      </c>
      <c r="X306" s="257" t="str">
        <f>IF(X304="","",VLOOKUP(X304,'シフト記号表（勤務時間帯）'!$C$6:$U$35,19,FALSE))</f>
        <v/>
      </c>
      <c r="Y306" s="258" t="str">
        <f>IF(Y304="","",VLOOKUP(Y304,'シフト記号表（勤務時間帯）'!$C$6:$U$35,19,FALSE))</f>
        <v/>
      </c>
      <c r="Z306" s="256" t="str">
        <f>IF(Z304="","",VLOOKUP(Z304,'シフト記号表（勤務時間帯）'!$C$6:$U$35,19,FALSE))</f>
        <v/>
      </c>
      <c r="AA306" s="257" t="str">
        <f>IF(AA304="","",VLOOKUP(AA304,'シフト記号表（勤務時間帯）'!$C$6:$U$35,19,FALSE))</f>
        <v/>
      </c>
      <c r="AB306" s="257" t="str">
        <f>IF(AB304="","",VLOOKUP(AB304,'シフト記号表（勤務時間帯）'!$C$6:$U$35,19,FALSE))</f>
        <v/>
      </c>
      <c r="AC306" s="257" t="str">
        <f>IF(AC304="","",VLOOKUP(AC304,'シフト記号表（勤務時間帯）'!$C$6:$U$35,19,FALSE))</f>
        <v/>
      </c>
      <c r="AD306" s="257" t="str">
        <f>IF(AD304="","",VLOOKUP(AD304,'シフト記号表（勤務時間帯）'!$C$6:$U$35,19,FALSE))</f>
        <v/>
      </c>
      <c r="AE306" s="257" t="str">
        <f>IF(AE304="","",VLOOKUP(AE304,'シフト記号表（勤務時間帯）'!$C$6:$U$35,19,FALSE))</f>
        <v/>
      </c>
      <c r="AF306" s="258" t="str">
        <f>IF(AF304="","",VLOOKUP(AF304,'シフト記号表（勤務時間帯）'!$C$6:$U$35,19,FALSE))</f>
        <v/>
      </c>
      <c r="AG306" s="256" t="str">
        <f>IF(AG304="","",VLOOKUP(AG304,'シフト記号表（勤務時間帯）'!$C$6:$U$35,19,FALSE))</f>
        <v/>
      </c>
      <c r="AH306" s="257" t="str">
        <f>IF(AH304="","",VLOOKUP(AH304,'シフト記号表（勤務時間帯）'!$C$6:$U$35,19,FALSE))</f>
        <v/>
      </c>
      <c r="AI306" s="257" t="str">
        <f>IF(AI304="","",VLOOKUP(AI304,'シフト記号表（勤務時間帯）'!$C$6:$U$35,19,FALSE))</f>
        <v/>
      </c>
      <c r="AJ306" s="257" t="str">
        <f>IF(AJ304="","",VLOOKUP(AJ304,'シフト記号表（勤務時間帯）'!$C$6:$U$35,19,FALSE))</f>
        <v/>
      </c>
      <c r="AK306" s="257" t="str">
        <f>IF(AK304="","",VLOOKUP(AK304,'シフト記号表（勤務時間帯）'!$C$6:$U$35,19,FALSE))</f>
        <v/>
      </c>
      <c r="AL306" s="257" t="str">
        <f>IF(AL304="","",VLOOKUP(AL304,'シフト記号表（勤務時間帯）'!$C$6:$U$35,19,FALSE))</f>
        <v/>
      </c>
      <c r="AM306" s="258" t="str">
        <f>IF(AM304="","",VLOOKUP(AM304,'シフト記号表（勤務時間帯）'!$C$6:$U$35,19,FALSE))</f>
        <v/>
      </c>
      <c r="AN306" s="256" t="str">
        <f>IF(AN304="","",VLOOKUP(AN304,'シフト記号表（勤務時間帯）'!$C$6:$U$35,19,FALSE))</f>
        <v/>
      </c>
      <c r="AO306" s="257" t="str">
        <f>IF(AO304="","",VLOOKUP(AO304,'シフト記号表（勤務時間帯）'!$C$6:$U$35,19,FALSE))</f>
        <v/>
      </c>
      <c r="AP306" s="257" t="str">
        <f>IF(AP304="","",VLOOKUP(AP304,'シフト記号表（勤務時間帯）'!$C$6:$U$35,19,FALSE))</f>
        <v/>
      </c>
      <c r="AQ306" s="257" t="str">
        <f>IF(AQ304="","",VLOOKUP(AQ304,'シフト記号表（勤務時間帯）'!$C$6:$U$35,19,FALSE))</f>
        <v/>
      </c>
      <c r="AR306" s="257" t="str">
        <f>IF(AR304="","",VLOOKUP(AR304,'シフト記号表（勤務時間帯）'!$C$6:$U$35,19,FALSE))</f>
        <v/>
      </c>
      <c r="AS306" s="257" t="str">
        <f>IF(AS304="","",VLOOKUP(AS304,'シフト記号表（勤務時間帯）'!$C$6:$U$35,19,FALSE))</f>
        <v/>
      </c>
      <c r="AT306" s="258" t="str">
        <f>IF(AT304="","",VLOOKUP(AT304,'シフト記号表（勤務時間帯）'!$C$6:$U$35,19,FALSE))</f>
        <v/>
      </c>
      <c r="AU306" s="256" t="str">
        <f>IF(AU304="","",VLOOKUP(AU304,'シフト記号表（勤務時間帯）'!$C$6:$U$35,19,FALSE))</f>
        <v/>
      </c>
      <c r="AV306" s="257" t="str">
        <f>IF(AV304="","",VLOOKUP(AV304,'シフト記号表（勤務時間帯）'!$C$6:$U$35,19,FALSE))</f>
        <v/>
      </c>
      <c r="AW306" s="257" t="str">
        <f>IF(AW304="","",VLOOKUP(AW304,'シフト記号表（勤務時間帯）'!$C$6:$U$35,19,FALSE))</f>
        <v/>
      </c>
      <c r="AX306" s="723" t="str">
        <f>IF($BB$3="４週",SUM(S306:AT306),IF($BB$3="暦月",SUM(S306:AW306),""))</f>
        <v/>
      </c>
      <c r="AY306" s="724"/>
      <c r="AZ306" s="725" t="str">
        <f>IF($BB$3="４週",AX306/4,IF($BB$3="暦月",'勤務表（参考様式１_100名まで）'!AX306/('勤務表（参考様式１_100名まで）'!$BB$8/7),""))</f>
        <v/>
      </c>
      <c r="BA306" s="726"/>
      <c r="BB306" s="710"/>
      <c r="BC306" s="711"/>
      <c r="BD306" s="711"/>
      <c r="BE306" s="711"/>
      <c r="BF306" s="712"/>
    </row>
    <row r="307" spans="2:58" ht="20.25" customHeight="1" x14ac:dyDescent="0.15">
      <c r="B307" s="727">
        <f>B304+1</f>
        <v>96</v>
      </c>
      <c r="C307" s="728"/>
      <c r="D307" s="729"/>
      <c r="E307" s="730"/>
      <c r="F307" s="259"/>
      <c r="G307" s="737"/>
      <c r="H307" s="740"/>
      <c r="I307" s="741"/>
      <c r="J307" s="741"/>
      <c r="K307" s="742"/>
      <c r="L307" s="744"/>
      <c r="M307" s="705"/>
      <c r="N307" s="705"/>
      <c r="O307" s="706"/>
      <c r="P307" s="747" t="s">
        <v>248</v>
      </c>
      <c r="Q307" s="748"/>
      <c r="R307" s="749"/>
      <c r="S307" s="248"/>
      <c r="T307" s="249"/>
      <c r="U307" s="249"/>
      <c r="V307" s="249"/>
      <c r="W307" s="249"/>
      <c r="X307" s="249"/>
      <c r="Y307" s="250"/>
      <c r="Z307" s="248"/>
      <c r="AA307" s="249"/>
      <c r="AB307" s="249"/>
      <c r="AC307" s="249"/>
      <c r="AD307" s="249"/>
      <c r="AE307" s="249"/>
      <c r="AF307" s="250"/>
      <c r="AG307" s="248"/>
      <c r="AH307" s="249"/>
      <c r="AI307" s="249"/>
      <c r="AJ307" s="249"/>
      <c r="AK307" s="249"/>
      <c r="AL307" s="249"/>
      <c r="AM307" s="250"/>
      <c r="AN307" s="248"/>
      <c r="AO307" s="249"/>
      <c r="AP307" s="249"/>
      <c r="AQ307" s="249"/>
      <c r="AR307" s="249"/>
      <c r="AS307" s="249"/>
      <c r="AT307" s="250"/>
      <c r="AU307" s="248"/>
      <c r="AV307" s="249"/>
      <c r="AW307" s="249"/>
      <c r="AX307" s="700"/>
      <c r="AY307" s="701"/>
      <c r="AZ307" s="702"/>
      <c r="BA307" s="703"/>
      <c r="BB307" s="704"/>
      <c r="BC307" s="705"/>
      <c r="BD307" s="705"/>
      <c r="BE307" s="705"/>
      <c r="BF307" s="706"/>
    </row>
    <row r="308" spans="2:58" ht="20.25" customHeight="1" x14ac:dyDescent="0.15">
      <c r="B308" s="727"/>
      <c r="C308" s="731"/>
      <c r="D308" s="732"/>
      <c r="E308" s="733"/>
      <c r="F308" s="251"/>
      <c r="G308" s="738"/>
      <c r="H308" s="743"/>
      <c r="I308" s="741"/>
      <c r="J308" s="741"/>
      <c r="K308" s="742"/>
      <c r="L308" s="745"/>
      <c r="M308" s="708"/>
      <c r="N308" s="708"/>
      <c r="O308" s="709"/>
      <c r="P308" s="713" t="s">
        <v>249</v>
      </c>
      <c r="Q308" s="714"/>
      <c r="R308" s="715"/>
      <c r="S308" s="252" t="str">
        <f>IF(S307="","",VLOOKUP(S307,'シフト記号表（勤務時間帯）'!$C$6:$K$35,9,FALSE))</f>
        <v/>
      </c>
      <c r="T308" s="253" t="str">
        <f>IF(T307="","",VLOOKUP(T307,'シフト記号表（勤務時間帯）'!$C$6:$K$35,9,FALSE))</f>
        <v/>
      </c>
      <c r="U308" s="253" t="str">
        <f>IF(U307="","",VLOOKUP(U307,'シフト記号表（勤務時間帯）'!$C$6:$K$35,9,FALSE))</f>
        <v/>
      </c>
      <c r="V308" s="253" t="str">
        <f>IF(V307="","",VLOOKUP(V307,'シフト記号表（勤務時間帯）'!$C$6:$K$35,9,FALSE))</f>
        <v/>
      </c>
      <c r="W308" s="253" t="str">
        <f>IF(W307="","",VLOOKUP(W307,'シフト記号表（勤務時間帯）'!$C$6:$K$35,9,FALSE))</f>
        <v/>
      </c>
      <c r="X308" s="253" t="str">
        <f>IF(X307="","",VLOOKUP(X307,'シフト記号表（勤務時間帯）'!$C$6:$K$35,9,FALSE))</f>
        <v/>
      </c>
      <c r="Y308" s="254" t="str">
        <f>IF(Y307="","",VLOOKUP(Y307,'シフト記号表（勤務時間帯）'!$C$6:$K$35,9,FALSE))</f>
        <v/>
      </c>
      <c r="Z308" s="252" t="str">
        <f>IF(Z307="","",VLOOKUP(Z307,'シフト記号表（勤務時間帯）'!$C$6:$K$35,9,FALSE))</f>
        <v/>
      </c>
      <c r="AA308" s="253" t="str">
        <f>IF(AA307="","",VLOOKUP(AA307,'シフト記号表（勤務時間帯）'!$C$6:$K$35,9,FALSE))</f>
        <v/>
      </c>
      <c r="AB308" s="253" t="str">
        <f>IF(AB307="","",VLOOKUP(AB307,'シフト記号表（勤務時間帯）'!$C$6:$K$35,9,FALSE))</f>
        <v/>
      </c>
      <c r="AC308" s="253" t="str">
        <f>IF(AC307="","",VLOOKUP(AC307,'シフト記号表（勤務時間帯）'!$C$6:$K$35,9,FALSE))</f>
        <v/>
      </c>
      <c r="AD308" s="253" t="str">
        <f>IF(AD307="","",VLOOKUP(AD307,'シフト記号表（勤務時間帯）'!$C$6:$K$35,9,FALSE))</f>
        <v/>
      </c>
      <c r="AE308" s="253" t="str">
        <f>IF(AE307="","",VLOOKUP(AE307,'シフト記号表（勤務時間帯）'!$C$6:$K$35,9,FALSE))</f>
        <v/>
      </c>
      <c r="AF308" s="254" t="str">
        <f>IF(AF307="","",VLOOKUP(AF307,'シフト記号表（勤務時間帯）'!$C$6:$K$35,9,FALSE))</f>
        <v/>
      </c>
      <c r="AG308" s="252" t="str">
        <f>IF(AG307="","",VLOOKUP(AG307,'シフト記号表（勤務時間帯）'!$C$6:$K$35,9,FALSE))</f>
        <v/>
      </c>
      <c r="AH308" s="253" t="str">
        <f>IF(AH307="","",VLOOKUP(AH307,'シフト記号表（勤務時間帯）'!$C$6:$K$35,9,FALSE))</f>
        <v/>
      </c>
      <c r="AI308" s="253" t="str">
        <f>IF(AI307="","",VLOOKUP(AI307,'シフト記号表（勤務時間帯）'!$C$6:$K$35,9,FALSE))</f>
        <v/>
      </c>
      <c r="AJ308" s="253" t="str">
        <f>IF(AJ307="","",VLOOKUP(AJ307,'シフト記号表（勤務時間帯）'!$C$6:$K$35,9,FALSE))</f>
        <v/>
      </c>
      <c r="AK308" s="253" t="str">
        <f>IF(AK307="","",VLOOKUP(AK307,'シフト記号表（勤務時間帯）'!$C$6:$K$35,9,FALSE))</f>
        <v/>
      </c>
      <c r="AL308" s="253" t="str">
        <f>IF(AL307="","",VLOOKUP(AL307,'シフト記号表（勤務時間帯）'!$C$6:$K$35,9,FALSE))</f>
        <v/>
      </c>
      <c r="AM308" s="254" t="str">
        <f>IF(AM307="","",VLOOKUP(AM307,'シフト記号表（勤務時間帯）'!$C$6:$K$35,9,FALSE))</f>
        <v/>
      </c>
      <c r="AN308" s="252" t="str">
        <f>IF(AN307="","",VLOOKUP(AN307,'シフト記号表（勤務時間帯）'!$C$6:$K$35,9,FALSE))</f>
        <v/>
      </c>
      <c r="AO308" s="253" t="str">
        <f>IF(AO307="","",VLOOKUP(AO307,'シフト記号表（勤務時間帯）'!$C$6:$K$35,9,FALSE))</f>
        <v/>
      </c>
      <c r="AP308" s="253" t="str">
        <f>IF(AP307="","",VLOOKUP(AP307,'シフト記号表（勤務時間帯）'!$C$6:$K$35,9,FALSE))</f>
        <v/>
      </c>
      <c r="AQ308" s="253" t="str">
        <f>IF(AQ307="","",VLOOKUP(AQ307,'シフト記号表（勤務時間帯）'!$C$6:$K$35,9,FALSE))</f>
        <v/>
      </c>
      <c r="AR308" s="253" t="str">
        <f>IF(AR307="","",VLOOKUP(AR307,'シフト記号表（勤務時間帯）'!$C$6:$K$35,9,FALSE))</f>
        <v/>
      </c>
      <c r="AS308" s="253" t="str">
        <f>IF(AS307="","",VLOOKUP(AS307,'シフト記号表（勤務時間帯）'!$C$6:$K$35,9,FALSE))</f>
        <v/>
      </c>
      <c r="AT308" s="254" t="str">
        <f>IF(AT307="","",VLOOKUP(AT307,'シフト記号表（勤務時間帯）'!$C$6:$K$35,9,FALSE))</f>
        <v/>
      </c>
      <c r="AU308" s="252" t="str">
        <f>IF(AU307="","",VLOOKUP(AU307,'シフト記号表（勤務時間帯）'!$C$6:$K$35,9,FALSE))</f>
        <v/>
      </c>
      <c r="AV308" s="253" t="str">
        <f>IF(AV307="","",VLOOKUP(AV307,'シフト記号表（勤務時間帯）'!$C$6:$K$35,9,FALSE))</f>
        <v/>
      </c>
      <c r="AW308" s="253" t="str">
        <f>IF(AW307="","",VLOOKUP(AW307,'シフト記号表（勤務時間帯）'!$C$6:$K$35,9,FALSE))</f>
        <v/>
      </c>
      <c r="AX308" s="716" t="str">
        <f>IF($BB$3="４週",SUM(S308:AT308),IF($BB$3="暦月",SUM(S308:AW308),""))</f>
        <v/>
      </c>
      <c r="AY308" s="717"/>
      <c r="AZ308" s="718" t="str">
        <f>IF($BB$3="４週",AX308/4,IF($BB$3="暦月",'勤務表（参考様式１_100名まで）'!AX308/('勤務表（参考様式１_100名まで）'!$BB$8/7),""))</f>
        <v/>
      </c>
      <c r="BA308" s="719"/>
      <c r="BB308" s="707"/>
      <c r="BC308" s="708"/>
      <c r="BD308" s="708"/>
      <c r="BE308" s="708"/>
      <c r="BF308" s="709"/>
    </row>
    <row r="309" spans="2:58" ht="20.25" customHeight="1" x14ac:dyDescent="0.15">
      <c r="B309" s="727"/>
      <c r="C309" s="734"/>
      <c r="D309" s="735"/>
      <c r="E309" s="736"/>
      <c r="F309" s="260">
        <f>C307</f>
        <v>0</v>
      </c>
      <c r="G309" s="739"/>
      <c r="H309" s="743"/>
      <c r="I309" s="741"/>
      <c r="J309" s="741"/>
      <c r="K309" s="742"/>
      <c r="L309" s="746"/>
      <c r="M309" s="711"/>
      <c r="N309" s="711"/>
      <c r="O309" s="712"/>
      <c r="P309" s="720" t="s">
        <v>250</v>
      </c>
      <c r="Q309" s="721"/>
      <c r="R309" s="722"/>
      <c r="S309" s="256" t="str">
        <f>IF(S307="","",VLOOKUP(S307,'シフト記号表（勤務時間帯）'!$C$6:$U$35,19,FALSE))</f>
        <v/>
      </c>
      <c r="T309" s="257" t="str">
        <f>IF(T307="","",VLOOKUP(T307,'シフト記号表（勤務時間帯）'!$C$6:$U$35,19,FALSE))</f>
        <v/>
      </c>
      <c r="U309" s="257" t="str">
        <f>IF(U307="","",VLOOKUP(U307,'シフト記号表（勤務時間帯）'!$C$6:$U$35,19,FALSE))</f>
        <v/>
      </c>
      <c r="V309" s="257" t="str">
        <f>IF(V307="","",VLOOKUP(V307,'シフト記号表（勤務時間帯）'!$C$6:$U$35,19,FALSE))</f>
        <v/>
      </c>
      <c r="W309" s="257" t="str">
        <f>IF(W307="","",VLOOKUP(W307,'シフト記号表（勤務時間帯）'!$C$6:$U$35,19,FALSE))</f>
        <v/>
      </c>
      <c r="X309" s="257" t="str">
        <f>IF(X307="","",VLOOKUP(X307,'シフト記号表（勤務時間帯）'!$C$6:$U$35,19,FALSE))</f>
        <v/>
      </c>
      <c r="Y309" s="258" t="str">
        <f>IF(Y307="","",VLOOKUP(Y307,'シフト記号表（勤務時間帯）'!$C$6:$U$35,19,FALSE))</f>
        <v/>
      </c>
      <c r="Z309" s="256" t="str">
        <f>IF(Z307="","",VLOOKUP(Z307,'シフト記号表（勤務時間帯）'!$C$6:$U$35,19,FALSE))</f>
        <v/>
      </c>
      <c r="AA309" s="257" t="str">
        <f>IF(AA307="","",VLOOKUP(AA307,'シフト記号表（勤務時間帯）'!$C$6:$U$35,19,FALSE))</f>
        <v/>
      </c>
      <c r="AB309" s="257" t="str">
        <f>IF(AB307="","",VLOOKUP(AB307,'シフト記号表（勤務時間帯）'!$C$6:$U$35,19,FALSE))</f>
        <v/>
      </c>
      <c r="AC309" s="257" t="str">
        <f>IF(AC307="","",VLOOKUP(AC307,'シフト記号表（勤務時間帯）'!$C$6:$U$35,19,FALSE))</f>
        <v/>
      </c>
      <c r="AD309" s="257" t="str">
        <f>IF(AD307="","",VLOOKUP(AD307,'シフト記号表（勤務時間帯）'!$C$6:$U$35,19,FALSE))</f>
        <v/>
      </c>
      <c r="AE309" s="257" t="str">
        <f>IF(AE307="","",VLOOKUP(AE307,'シフト記号表（勤務時間帯）'!$C$6:$U$35,19,FALSE))</f>
        <v/>
      </c>
      <c r="AF309" s="258" t="str">
        <f>IF(AF307="","",VLOOKUP(AF307,'シフト記号表（勤務時間帯）'!$C$6:$U$35,19,FALSE))</f>
        <v/>
      </c>
      <c r="AG309" s="256" t="str">
        <f>IF(AG307="","",VLOOKUP(AG307,'シフト記号表（勤務時間帯）'!$C$6:$U$35,19,FALSE))</f>
        <v/>
      </c>
      <c r="AH309" s="257" t="str">
        <f>IF(AH307="","",VLOOKUP(AH307,'シフト記号表（勤務時間帯）'!$C$6:$U$35,19,FALSE))</f>
        <v/>
      </c>
      <c r="AI309" s="257" t="str">
        <f>IF(AI307="","",VLOOKUP(AI307,'シフト記号表（勤務時間帯）'!$C$6:$U$35,19,FALSE))</f>
        <v/>
      </c>
      <c r="AJ309" s="257" t="str">
        <f>IF(AJ307="","",VLOOKUP(AJ307,'シフト記号表（勤務時間帯）'!$C$6:$U$35,19,FALSE))</f>
        <v/>
      </c>
      <c r="AK309" s="257" t="str">
        <f>IF(AK307="","",VLOOKUP(AK307,'シフト記号表（勤務時間帯）'!$C$6:$U$35,19,FALSE))</f>
        <v/>
      </c>
      <c r="AL309" s="257" t="str">
        <f>IF(AL307="","",VLOOKUP(AL307,'シフト記号表（勤務時間帯）'!$C$6:$U$35,19,FALSE))</f>
        <v/>
      </c>
      <c r="AM309" s="258" t="str">
        <f>IF(AM307="","",VLOOKUP(AM307,'シフト記号表（勤務時間帯）'!$C$6:$U$35,19,FALSE))</f>
        <v/>
      </c>
      <c r="AN309" s="256" t="str">
        <f>IF(AN307="","",VLOOKUP(AN307,'シフト記号表（勤務時間帯）'!$C$6:$U$35,19,FALSE))</f>
        <v/>
      </c>
      <c r="AO309" s="257" t="str">
        <f>IF(AO307="","",VLOOKUP(AO307,'シフト記号表（勤務時間帯）'!$C$6:$U$35,19,FALSE))</f>
        <v/>
      </c>
      <c r="AP309" s="257" t="str">
        <f>IF(AP307="","",VLOOKUP(AP307,'シフト記号表（勤務時間帯）'!$C$6:$U$35,19,FALSE))</f>
        <v/>
      </c>
      <c r="AQ309" s="257" t="str">
        <f>IF(AQ307="","",VLOOKUP(AQ307,'シフト記号表（勤務時間帯）'!$C$6:$U$35,19,FALSE))</f>
        <v/>
      </c>
      <c r="AR309" s="257" t="str">
        <f>IF(AR307="","",VLOOKUP(AR307,'シフト記号表（勤務時間帯）'!$C$6:$U$35,19,FALSE))</f>
        <v/>
      </c>
      <c r="AS309" s="257" t="str">
        <f>IF(AS307="","",VLOOKUP(AS307,'シフト記号表（勤務時間帯）'!$C$6:$U$35,19,FALSE))</f>
        <v/>
      </c>
      <c r="AT309" s="258" t="str">
        <f>IF(AT307="","",VLOOKUP(AT307,'シフト記号表（勤務時間帯）'!$C$6:$U$35,19,FALSE))</f>
        <v/>
      </c>
      <c r="AU309" s="256" t="str">
        <f>IF(AU307="","",VLOOKUP(AU307,'シフト記号表（勤務時間帯）'!$C$6:$U$35,19,FALSE))</f>
        <v/>
      </c>
      <c r="AV309" s="257" t="str">
        <f>IF(AV307="","",VLOOKUP(AV307,'シフト記号表（勤務時間帯）'!$C$6:$U$35,19,FALSE))</f>
        <v/>
      </c>
      <c r="AW309" s="257" t="str">
        <f>IF(AW307="","",VLOOKUP(AW307,'シフト記号表（勤務時間帯）'!$C$6:$U$35,19,FALSE))</f>
        <v/>
      </c>
      <c r="AX309" s="723" t="str">
        <f>IF($BB$3="４週",SUM(S309:AT309),IF($BB$3="暦月",SUM(S309:AW309),""))</f>
        <v/>
      </c>
      <c r="AY309" s="724"/>
      <c r="AZ309" s="725" t="str">
        <f>IF($BB$3="４週",AX309/4,IF($BB$3="暦月",'勤務表（参考様式１_100名まで）'!AX309/('勤務表（参考様式１_100名まで）'!$BB$8/7),""))</f>
        <v/>
      </c>
      <c r="BA309" s="726"/>
      <c r="BB309" s="710"/>
      <c r="BC309" s="711"/>
      <c r="BD309" s="711"/>
      <c r="BE309" s="711"/>
      <c r="BF309" s="712"/>
    </row>
    <row r="310" spans="2:58" ht="20.25" customHeight="1" x14ac:dyDescent="0.15">
      <c r="B310" s="727">
        <f>B307+1</f>
        <v>97</v>
      </c>
      <c r="C310" s="728"/>
      <c r="D310" s="729"/>
      <c r="E310" s="730"/>
      <c r="F310" s="259"/>
      <c r="G310" s="737"/>
      <c r="H310" s="740"/>
      <c r="I310" s="741"/>
      <c r="J310" s="741"/>
      <c r="K310" s="742"/>
      <c r="L310" s="744"/>
      <c r="M310" s="705"/>
      <c r="N310" s="705"/>
      <c r="O310" s="706"/>
      <c r="P310" s="747" t="s">
        <v>248</v>
      </c>
      <c r="Q310" s="748"/>
      <c r="R310" s="749"/>
      <c r="S310" s="248"/>
      <c r="T310" s="249"/>
      <c r="U310" s="249"/>
      <c r="V310" s="249"/>
      <c r="W310" s="249"/>
      <c r="X310" s="249"/>
      <c r="Y310" s="250"/>
      <c r="Z310" s="248"/>
      <c r="AA310" s="249"/>
      <c r="AB310" s="249"/>
      <c r="AC310" s="249"/>
      <c r="AD310" s="249"/>
      <c r="AE310" s="249"/>
      <c r="AF310" s="250"/>
      <c r="AG310" s="248"/>
      <c r="AH310" s="249"/>
      <c r="AI310" s="249"/>
      <c r="AJ310" s="249"/>
      <c r="AK310" s="249"/>
      <c r="AL310" s="249"/>
      <c r="AM310" s="250"/>
      <c r="AN310" s="248"/>
      <c r="AO310" s="249"/>
      <c r="AP310" s="249"/>
      <c r="AQ310" s="249"/>
      <c r="AR310" s="249"/>
      <c r="AS310" s="249"/>
      <c r="AT310" s="250"/>
      <c r="AU310" s="248"/>
      <c r="AV310" s="249"/>
      <c r="AW310" s="249"/>
      <c r="AX310" s="700"/>
      <c r="AY310" s="701"/>
      <c r="AZ310" s="702"/>
      <c r="BA310" s="703"/>
      <c r="BB310" s="704"/>
      <c r="BC310" s="705"/>
      <c r="BD310" s="705"/>
      <c r="BE310" s="705"/>
      <c r="BF310" s="706"/>
    </row>
    <row r="311" spans="2:58" ht="20.25" customHeight="1" x14ac:dyDescent="0.15">
      <c r="B311" s="727"/>
      <c r="C311" s="731"/>
      <c r="D311" s="732"/>
      <c r="E311" s="733"/>
      <c r="F311" s="251"/>
      <c r="G311" s="738"/>
      <c r="H311" s="743"/>
      <c r="I311" s="741"/>
      <c r="J311" s="741"/>
      <c r="K311" s="742"/>
      <c r="L311" s="745"/>
      <c r="M311" s="708"/>
      <c r="N311" s="708"/>
      <c r="O311" s="709"/>
      <c r="P311" s="713" t="s">
        <v>249</v>
      </c>
      <c r="Q311" s="714"/>
      <c r="R311" s="715"/>
      <c r="S311" s="252" t="str">
        <f>IF(S310="","",VLOOKUP(S310,'シフト記号表（勤務時間帯）'!$C$6:$K$35,9,FALSE))</f>
        <v/>
      </c>
      <c r="T311" s="253" t="str">
        <f>IF(T310="","",VLOOKUP(T310,'シフト記号表（勤務時間帯）'!$C$6:$K$35,9,FALSE))</f>
        <v/>
      </c>
      <c r="U311" s="253" t="str">
        <f>IF(U310="","",VLOOKUP(U310,'シフト記号表（勤務時間帯）'!$C$6:$K$35,9,FALSE))</f>
        <v/>
      </c>
      <c r="V311" s="253" t="str">
        <f>IF(V310="","",VLOOKUP(V310,'シフト記号表（勤務時間帯）'!$C$6:$K$35,9,FALSE))</f>
        <v/>
      </c>
      <c r="W311" s="253" t="str">
        <f>IF(W310="","",VLOOKUP(W310,'シフト記号表（勤務時間帯）'!$C$6:$K$35,9,FALSE))</f>
        <v/>
      </c>
      <c r="X311" s="253" t="str">
        <f>IF(X310="","",VLOOKUP(X310,'シフト記号表（勤務時間帯）'!$C$6:$K$35,9,FALSE))</f>
        <v/>
      </c>
      <c r="Y311" s="254" t="str">
        <f>IF(Y310="","",VLOOKUP(Y310,'シフト記号表（勤務時間帯）'!$C$6:$K$35,9,FALSE))</f>
        <v/>
      </c>
      <c r="Z311" s="252" t="str">
        <f>IF(Z310="","",VLOOKUP(Z310,'シフト記号表（勤務時間帯）'!$C$6:$K$35,9,FALSE))</f>
        <v/>
      </c>
      <c r="AA311" s="253" t="str">
        <f>IF(AA310="","",VLOOKUP(AA310,'シフト記号表（勤務時間帯）'!$C$6:$K$35,9,FALSE))</f>
        <v/>
      </c>
      <c r="AB311" s="253" t="str">
        <f>IF(AB310="","",VLOOKUP(AB310,'シフト記号表（勤務時間帯）'!$C$6:$K$35,9,FALSE))</f>
        <v/>
      </c>
      <c r="AC311" s="253" t="str">
        <f>IF(AC310="","",VLOOKUP(AC310,'シフト記号表（勤務時間帯）'!$C$6:$K$35,9,FALSE))</f>
        <v/>
      </c>
      <c r="AD311" s="253" t="str">
        <f>IF(AD310="","",VLOOKUP(AD310,'シフト記号表（勤務時間帯）'!$C$6:$K$35,9,FALSE))</f>
        <v/>
      </c>
      <c r="AE311" s="253" t="str">
        <f>IF(AE310="","",VLOOKUP(AE310,'シフト記号表（勤務時間帯）'!$C$6:$K$35,9,FALSE))</f>
        <v/>
      </c>
      <c r="AF311" s="254" t="str">
        <f>IF(AF310="","",VLOOKUP(AF310,'シフト記号表（勤務時間帯）'!$C$6:$K$35,9,FALSE))</f>
        <v/>
      </c>
      <c r="AG311" s="252" t="str">
        <f>IF(AG310="","",VLOOKUP(AG310,'シフト記号表（勤務時間帯）'!$C$6:$K$35,9,FALSE))</f>
        <v/>
      </c>
      <c r="AH311" s="253" t="str">
        <f>IF(AH310="","",VLOOKUP(AH310,'シフト記号表（勤務時間帯）'!$C$6:$K$35,9,FALSE))</f>
        <v/>
      </c>
      <c r="AI311" s="253" t="str">
        <f>IF(AI310="","",VLOOKUP(AI310,'シフト記号表（勤務時間帯）'!$C$6:$K$35,9,FALSE))</f>
        <v/>
      </c>
      <c r="AJ311" s="253" t="str">
        <f>IF(AJ310="","",VLOOKUP(AJ310,'シフト記号表（勤務時間帯）'!$C$6:$K$35,9,FALSE))</f>
        <v/>
      </c>
      <c r="AK311" s="253" t="str">
        <f>IF(AK310="","",VLOOKUP(AK310,'シフト記号表（勤務時間帯）'!$C$6:$K$35,9,FALSE))</f>
        <v/>
      </c>
      <c r="AL311" s="253" t="str">
        <f>IF(AL310="","",VLOOKUP(AL310,'シフト記号表（勤務時間帯）'!$C$6:$K$35,9,FALSE))</f>
        <v/>
      </c>
      <c r="AM311" s="254" t="str">
        <f>IF(AM310="","",VLOOKUP(AM310,'シフト記号表（勤務時間帯）'!$C$6:$K$35,9,FALSE))</f>
        <v/>
      </c>
      <c r="AN311" s="252" t="str">
        <f>IF(AN310="","",VLOOKUP(AN310,'シフト記号表（勤務時間帯）'!$C$6:$K$35,9,FALSE))</f>
        <v/>
      </c>
      <c r="AO311" s="253" t="str">
        <f>IF(AO310="","",VLOOKUP(AO310,'シフト記号表（勤務時間帯）'!$C$6:$K$35,9,FALSE))</f>
        <v/>
      </c>
      <c r="AP311" s="253" t="str">
        <f>IF(AP310="","",VLOOKUP(AP310,'シフト記号表（勤務時間帯）'!$C$6:$K$35,9,FALSE))</f>
        <v/>
      </c>
      <c r="AQ311" s="253" t="str">
        <f>IF(AQ310="","",VLOOKUP(AQ310,'シフト記号表（勤務時間帯）'!$C$6:$K$35,9,FALSE))</f>
        <v/>
      </c>
      <c r="AR311" s="253" t="str">
        <f>IF(AR310="","",VLOOKUP(AR310,'シフト記号表（勤務時間帯）'!$C$6:$K$35,9,FALSE))</f>
        <v/>
      </c>
      <c r="AS311" s="253" t="str">
        <f>IF(AS310="","",VLOOKUP(AS310,'シフト記号表（勤務時間帯）'!$C$6:$K$35,9,FALSE))</f>
        <v/>
      </c>
      <c r="AT311" s="254" t="str">
        <f>IF(AT310="","",VLOOKUP(AT310,'シフト記号表（勤務時間帯）'!$C$6:$K$35,9,FALSE))</f>
        <v/>
      </c>
      <c r="AU311" s="252" t="str">
        <f>IF(AU310="","",VLOOKUP(AU310,'シフト記号表（勤務時間帯）'!$C$6:$K$35,9,FALSE))</f>
        <v/>
      </c>
      <c r="AV311" s="253" t="str">
        <f>IF(AV310="","",VLOOKUP(AV310,'シフト記号表（勤務時間帯）'!$C$6:$K$35,9,FALSE))</f>
        <v/>
      </c>
      <c r="AW311" s="253" t="str">
        <f>IF(AW310="","",VLOOKUP(AW310,'シフト記号表（勤務時間帯）'!$C$6:$K$35,9,FALSE))</f>
        <v/>
      </c>
      <c r="AX311" s="716" t="str">
        <f>IF($BB$3="４週",SUM(S311:AT311),IF($BB$3="暦月",SUM(S311:AW311),""))</f>
        <v/>
      </c>
      <c r="AY311" s="717"/>
      <c r="AZ311" s="718" t="str">
        <f>IF($BB$3="４週",AX311/4,IF($BB$3="暦月",'勤務表（参考様式１_100名まで）'!AX311/('勤務表（参考様式１_100名まで）'!$BB$8/7),""))</f>
        <v/>
      </c>
      <c r="BA311" s="719"/>
      <c r="BB311" s="707"/>
      <c r="BC311" s="708"/>
      <c r="BD311" s="708"/>
      <c r="BE311" s="708"/>
      <c r="BF311" s="709"/>
    </row>
    <row r="312" spans="2:58" ht="20.25" customHeight="1" x14ac:dyDescent="0.15">
      <c r="B312" s="727"/>
      <c r="C312" s="734"/>
      <c r="D312" s="735"/>
      <c r="E312" s="736"/>
      <c r="F312" s="260">
        <f>C310</f>
        <v>0</v>
      </c>
      <c r="G312" s="739"/>
      <c r="H312" s="743"/>
      <c r="I312" s="741"/>
      <c r="J312" s="741"/>
      <c r="K312" s="742"/>
      <c r="L312" s="746"/>
      <c r="M312" s="711"/>
      <c r="N312" s="711"/>
      <c r="O312" s="712"/>
      <c r="P312" s="720" t="s">
        <v>250</v>
      </c>
      <c r="Q312" s="721"/>
      <c r="R312" s="722"/>
      <c r="S312" s="256" t="str">
        <f>IF(S310="","",VLOOKUP(S310,'シフト記号表（勤務時間帯）'!$C$6:$U$35,19,FALSE))</f>
        <v/>
      </c>
      <c r="T312" s="257" t="str">
        <f>IF(T310="","",VLOOKUP(T310,'シフト記号表（勤務時間帯）'!$C$6:$U$35,19,FALSE))</f>
        <v/>
      </c>
      <c r="U312" s="257" t="str">
        <f>IF(U310="","",VLOOKUP(U310,'シフト記号表（勤務時間帯）'!$C$6:$U$35,19,FALSE))</f>
        <v/>
      </c>
      <c r="V312" s="257" t="str">
        <f>IF(V310="","",VLOOKUP(V310,'シフト記号表（勤務時間帯）'!$C$6:$U$35,19,FALSE))</f>
        <v/>
      </c>
      <c r="W312" s="257" t="str">
        <f>IF(W310="","",VLOOKUP(W310,'シフト記号表（勤務時間帯）'!$C$6:$U$35,19,FALSE))</f>
        <v/>
      </c>
      <c r="X312" s="257" t="str">
        <f>IF(X310="","",VLOOKUP(X310,'シフト記号表（勤務時間帯）'!$C$6:$U$35,19,FALSE))</f>
        <v/>
      </c>
      <c r="Y312" s="258" t="str">
        <f>IF(Y310="","",VLOOKUP(Y310,'シフト記号表（勤務時間帯）'!$C$6:$U$35,19,FALSE))</f>
        <v/>
      </c>
      <c r="Z312" s="256" t="str">
        <f>IF(Z310="","",VLOOKUP(Z310,'シフト記号表（勤務時間帯）'!$C$6:$U$35,19,FALSE))</f>
        <v/>
      </c>
      <c r="AA312" s="257" t="str">
        <f>IF(AA310="","",VLOOKUP(AA310,'シフト記号表（勤務時間帯）'!$C$6:$U$35,19,FALSE))</f>
        <v/>
      </c>
      <c r="AB312" s="257" t="str">
        <f>IF(AB310="","",VLOOKUP(AB310,'シフト記号表（勤務時間帯）'!$C$6:$U$35,19,FALSE))</f>
        <v/>
      </c>
      <c r="AC312" s="257" t="str">
        <f>IF(AC310="","",VLOOKUP(AC310,'シフト記号表（勤務時間帯）'!$C$6:$U$35,19,FALSE))</f>
        <v/>
      </c>
      <c r="AD312" s="257" t="str">
        <f>IF(AD310="","",VLOOKUP(AD310,'シフト記号表（勤務時間帯）'!$C$6:$U$35,19,FALSE))</f>
        <v/>
      </c>
      <c r="AE312" s="257" t="str">
        <f>IF(AE310="","",VLOOKUP(AE310,'シフト記号表（勤務時間帯）'!$C$6:$U$35,19,FALSE))</f>
        <v/>
      </c>
      <c r="AF312" s="258" t="str">
        <f>IF(AF310="","",VLOOKUP(AF310,'シフト記号表（勤務時間帯）'!$C$6:$U$35,19,FALSE))</f>
        <v/>
      </c>
      <c r="AG312" s="256" t="str">
        <f>IF(AG310="","",VLOOKUP(AG310,'シフト記号表（勤務時間帯）'!$C$6:$U$35,19,FALSE))</f>
        <v/>
      </c>
      <c r="AH312" s="257" t="str">
        <f>IF(AH310="","",VLOOKUP(AH310,'シフト記号表（勤務時間帯）'!$C$6:$U$35,19,FALSE))</f>
        <v/>
      </c>
      <c r="AI312" s="257" t="str">
        <f>IF(AI310="","",VLOOKUP(AI310,'シフト記号表（勤務時間帯）'!$C$6:$U$35,19,FALSE))</f>
        <v/>
      </c>
      <c r="AJ312" s="257" t="str">
        <f>IF(AJ310="","",VLOOKUP(AJ310,'シフト記号表（勤務時間帯）'!$C$6:$U$35,19,FALSE))</f>
        <v/>
      </c>
      <c r="AK312" s="257" t="str">
        <f>IF(AK310="","",VLOOKUP(AK310,'シフト記号表（勤務時間帯）'!$C$6:$U$35,19,FALSE))</f>
        <v/>
      </c>
      <c r="AL312" s="257" t="str">
        <f>IF(AL310="","",VLOOKUP(AL310,'シフト記号表（勤務時間帯）'!$C$6:$U$35,19,FALSE))</f>
        <v/>
      </c>
      <c r="AM312" s="258" t="str">
        <f>IF(AM310="","",VLOOKUP(AM310,'シフト記号表（勤務時間帯）'!$C$6:$U$35,19,FALSE))</f>
        <v/>
      </c>
      <c r="AN312" s="256" t="str">
        <f>IF(AN310="","",VLOOKUP(AN310,'シフト記号表（勤務時間帯）'!$C$6:$U$35,19,FALSE))</f>
        <v/>
      </c>
      <c r="AO312" s="257" t="str">
        <f>IF(AO310="","",VLOOKUP(AO310,'シフト記号表（勤務時間帯）'!$C$6:$U$35,19,FALSE))</f>
        <v/>
      </c>
      <c r="AP312" s="257" t="str">
        <f>IF(AP310="","",VLOOKUP(AP310,'シフト記号表（勤務時間帯）'!$C$6:$U$35,19,FALSE))</f>
        <v/>
      </c>
      <c r="AQ312" s="257" t="str">
        <f>IF(AQ310="","",VLOOKUP(AQ310,'シフト記号表（勤務時間帯）'!$C$6:$U$35,19,FALSE))</f>
        <v/>
      </c>
      <c r="AR312" s="257" t="str">
        <f>IF(AR310="","",VLOOKUP(AR310,'シフト記号表（勤務時間帯）'!$C$6:$U$35,19,FALSE))</f>
        <v/>
      </c>
      <c r="AS312" s="257" t="str">
        <f>IF(AS310="","",VLOOKUP(AS310,'シフト記号表（勤務時間帯）'!$C$6:$U$35,19,FALSE))</f>
        <v/>
      </c>
      <c r="AT312" s="258" t="str">
        <f>IF(AT310="","",VLOOKUP(AT310,'シフト記号表（勤務時間帯）'!$C$6:$U$35,19,FALSE))</f>
        <v/>
      </c>
      <c r="AU312" s="256" t="str">
        <f>IF(AU310="","",VLOOKUP(AU310,'シフト記号表（勤務時間帯）'!$C$6:$U$35,19,FALSE))</f>
        <v/>
      </c>
      <c r="AV312" s="257" t="str">
        <f>IF(AV310="","",VLOOKUP(AV310,'シフト記号表（勤務時間帯）'!$C$6:$U$35,19,FALSE))</f>
        <v/>
      </c>
      <c r="AW312" s="257" t="str">
        <f>IF(AW310="","",VLOOKUP(AW310,'シフト記号表（勤務時間帯）'!$C$6:$U$35,19,FALSE))</f>
        <v/>
      </c>
      <c r="AX312" s="723" t="str">
        <f>IF($BB$3="４週",SUM(S312:AT312),IF($BB$3="暦月",SUM(S312:AW312),""))</f>
        <v/>
      </c>
      <c r="AY312" s="724"/>
      <c r="AZ312" s="725" t="str">
        <f>IF($BB$3="４週",AX312/4,IF($BB$3="暦月",'勤務表（参考様式１_100名まで）'!AX312/('勤務表（参考様式１_100名まで）'!$BB$8/7),""))</f>
        <v/>
      </c>
      <c r="BA312" s="726"/>
      <c r="BB312" s="710"/>
      <c r="BC312" s="711"/>
      <c r="BD312" s="711"/>
      <c r="BE312" s="711"/>
      <c r="BF312" s="712"/>
    </row>
    <row r="313" spans="2:58" ht="20.25" customHeight="1" x14ac:dyDescent="0.15">
      <c r="B313" s="727">
        <f>B310+1</f>
        <v>98</v>
      </c>
      <c r="C313" s="728"/>
      <c r="D313" s="729"/>
      <c r="E313" s="730"/>
      <c r="F313" s="259"/>
      <c r="G313" s="737"/>
      <c r="H313" s="740"/>
      <c r="I313" s="741"/>
      <c r="J313" s="741"/>
      <c r="K313" s="742"/>
      <c r="L313" s="744"/>
      <c r="M313" s="705"/>
      <c r="N313" s="705"/>
      <c r="O313" s="706"/>
      <c r="P313" s="747" t="s">
        <v>248</v>
      </c>
      <c r="Q313" s="748"/>
      <c r="R313" s="749"/>
      <c r="S313" s="248"/>
      <c r="T313" s="249"/>
      <c r="U313" s="249"/>
      <c r="V313" s="249"/>
      <c r="W313" s="249"/>
      <c r="X313" s="249"/>
      <c r="Y313" s="250"/>
      <c r="Z313" s="248"/>
      <c r="AA313" s="249"/>
      <c r="AB313" s="249"/>
      <c r="AC313" s="249"/>
      <c r="AD313" s="249"/>
      <c r="AE313" s="249"/>
      <c r="AF313" s="250"/>
      <c r="AG313" s="248"/>
      <c r="AH313" s="249"/>
      <c r="AI313" s="249"/>
      <c r="AJ313" s="249"/>
      <c r="AK313" s="249"/>
      <c r="AL313" s="249"/>
      <c r="AM313" s="250"/>
      <c r="AN313" s="248"/>
      <c r="AO313" s="249"/>
      <c r="AP313" s="249"/>
      <c r="AQ313" s="249"/>
      <c r="AR313" s="249"/>
      <c r="AS313" s="249"/>
      <c r="AT313" s="250"/>
      <c r="AU313" s="248"/>
      <c r="AV313" s="249"/>
      <c r="AW313" s="249"/>
      <c r="AX313" s="700"/>
      <c r="AY313" s="701"/>
      <c r="AZ313" s="702"/>
      <c r="BA313" s="703"/>
      <c r="BB313" s="704"/>
      <c r="BC313" s="705"/>
      <c r="BD313" s="705"/>
      <c r="BE313" s="705"/>
      <c r="BF313" s="706"/>
    </row>
    <row r="314" spans="2:58" ht="20.25" customHeight="1" x14ac:dyDescent="0.15">
      <c r="B314" s="727"/>
      <c r="C314" s="731"/>
      <c r="D314" s="732"/>
      <c r="E314" s="733"/>
      <c r="F314" s="251"/>
      <c r="G314" s="738"/>
      <c r="H314" s="743"/>
      <c r="I314" s="741"/>
      <c r="J314" s="741"/>
      <c r="K314" s="742"/>
      <c r="L314" s="745"/>
      <c r="M314" s="708"/>
      <c r="N314" s="708"/>
      <c r="O314" s="709"/>
      <c r="P314" s="713" t="s">
        <v>249</v>
      </c>
      <c r="Q314" s="714"/>
      <c r="R314" s="715"/>
      <c r="S314" s="252" t="str">
        <f>IF(S313="","",VLOOKUP(S313,'シフト記号表（勤務時間帯）'!$C$6:$K$35,9,FALSE))</f>
        <v/>
      </c>
      <c r="T314" s="253" t="str">
        <f>IF(T313="","",VLOOKUP(T313,'シフト記号表（勤務時間帯）'!$C$6:$K$35,9,FALSE))</f>
        <v/>
      </c>
      <c r="U314" s="253" t="str">
        <f>IF(U313="","",VLOOKUP(U313,'シフト記号表（勤務時間帯）'!$C$6:$K$35,9,FALSE))</f>
        <v/>
      </c>
      <c r="V314" s="253" t="str">
        <f>IF(V313="","",VLOOKUP(V313,'シフト記号表（勤務時間帯）'!$C$6:$K$35,9,FALSE))</f>
        <v/>
      </c>
      <c r="W314" s="253" t="str">
        <f>IF(W313="","",VLOOKUP(W313,'シフト記号表（勤務時間帯）'!$C$6:$K$35,9,FALSE))</f>
        <v/>
      </c>
      <c r="X314" s="253" t="str">
        <f>IF(X313="","",VLOOKUP(X313,'シフト記号表（勤務時間帯）'!$C$6:$K$35,9,FALSE))</f>
        <v/>
      </c>
      <c r="Y314" s="254" t="str">
        <f>IF(Y313="","",VLOOKUP(Y313,'シフト記号表（勤務時間帯）'!$C$6:$K$35,9,FALSE))</f>
        <v/>
      </c>
      <c r="Z314" s="252" t="str">
        <f>IF(Z313="","",VLOOKUP(Z313,'シフト記号表（勤務時間帯）'!$C$6:$K$35,9,FALSE))</f>
        <v/>
      </c>
      <c r="AA314" s="253" t="str">
        <f>IF(AA313="","",VLOOKUP(AA313,'シフト記号表（勤務時間帯）'!$C$6:$K$35,9,FALSE))</f>
        <v/>
      </c>
      <c r="AB314" s="253" t="str">
        <f>IF(AB313="","",VLOOKUP(AB313,'シフト記号表（勤務時間帯）'!$C$6:$K$35,9,FALSE))</f>
        <v/>
      </c>
      <c r="AC314" s="253" t="str">
        <f>IF(AC313="","",VLOOKUP(AC313,'シフト記号表（勤務時間帯）'!$C$6:$K$35,9,FALSE))</f>
        <v/>
      </c>
      <c r="AD314" s="253" t="str">
        <f>IF(AD313="","",VLOOKUP(AD313,'シフト記号表（勤務時間帯）'!$C$6:$K$35,9,FALSE))</f>
        <v/>
      </c>
      <c r="AE314" s="253" t="str">
        <f>IF(AE313="","",VLOOKUP(AE313,'シフト記号表（勤務時間帯）'!$C$6:$K$35,9,FALSE))</f>
        <v/>
      </c>
      <c r="AF314" s="254" t="str">
        <f>IF(AF313="","",VLOOKUP(AF313,'シフト記号表（勤務時間帯）'!$C$6:$K$35,9,FALSE))</f>
        <v/>
      </c>
      <c r="AG314" s="252" t="str">
        <f>IF(AG313="","",VLOOKUP(AG313,'シフト記号表（勤務時間帯）'!$C$6:$K$35,9,FALSE))</f>
        <v/>
      </c>
      <c r="AH314" s="253" t="str">
        <f>IF(AH313="","",VLOOKUP(AH313,'シフト記号表（勤務時間帯）'!$C$6:$K$35,9,FALSE))</f>
        <v/>
      </c>
      <c r="AI314" s="253" t="str">
        <f>IF(AI313="","",VLOOKUP(AI313,'シフト記号表（勤務時間帯）'!$C$6:$K$35,9,FALSE))</f>
        <v/>
      </c>
      <c r="AJ314" s="253" t="str">
        <f>IF(AJ313="","",VLOOKUP(AJ313,'シフト記号表（勤務時間帯）'!$C$6:$K$35,9,FALSE))</f>
        <v/>
      </c>
      <c r="AK314" s="253" t="str">
        <f>IF(AK313="","",VLOOKUP(AK313,'シフト記号表（勤務時間帯）'!$C$6:$K$35,9,FALSE))</f>
        <v/>
      </c>
      <c r="AL314" s="253" t="str">
        <f>IF(AL313="","",VLOOKUP(AL313,'シフト記号表（勤務時間帯）'!$C$6:$K$35,9,FALSE))</f>
        <v/>
      </c>
      <c r="AM314" s="254" t="str">
        <f>IF(AM313="","",VLOOKUP(AM313,'シフト記号表（勤務時間帯）'!$C$6:$K$35,9,FALSE))</f>
        <v/>
      </c>
      <c r="AN314" s="252" t="str">
        <f>IF(AN313="","",VLOOKUP(AN313,'シフト記号表（勤務時間帯）'!$C$6:$K$35,9,FALSE))</f>
        <v/>
      </c>
      <c r="AO314" s="253" t="str">
        <f>IF(AO313="","",VLOOKUP(AO313,'シフト記号表（勤務時間帯）'!$C$6:$K$35,9,FALSE))</f>
        <v/>
      </c>
      <c r="AP314" s="253" t="str">
        <f>IF(AP313="","",VLOOKUP(AP313,'シフト記号表（勤務時間帯）'!$C$6:$K$35,9,FALSE))</f>
        <v/>
      </c>
      <c r="AQ314" s="253" t="str">
        <f>IF(AQ313="","",VLOOKUP(AQ313,'シフト記号表（勤務時間帯）'!$C$6:$K$35,9,FALSE))</f>
        <v/>
      </c>
      <c r="AR314" s="253" t="str">
        <f>IF(AR313="","",VLOOKUP(AR313,'シフト記号表（勤務時間帯）'!$C$6:$K$35,9,FALSE))</f>
        <v/>
      </c>
      <c r="AS314" s="253" t="str">
        <f>IF(AS313="","",VLOOKUP(AS313,'シフト記号表（勤務時間帯）'!$C$6:$K$35,9,FALSE))</f>
        <v/>
      </c>
      <c r="AT314" s="254" t="str">
        <f>IF(AT313="","",VLOOKUP(AT313,'シフト記号表（勤務時間帯）'!$C$6:$K$35,9,FALSE))</f>
        <v/>
      </c>
      <c r="AU314" s="252" t="str">
        <f>IF(AU313="","",VLOOKUP(AU313,'シフト記号表（勤務時間帯）'!$C$6:$K$35,9,FALSE))</f>
        <v/>
      </c>
      <c r="AV314" s="253" t="str">
        <f>IF(AV313="","",VLOOKUP(AV313,'シフト記号表（勤務時間帯）'!$C$6:$K$35,9,FALSE))</f>
        <v/>
      </c>
      <c r="AW314" s="253" t="str">
        <f>IF(AW313="","",VLOOKUP(AW313,'シフト記号表（勤務時間帯）'!$C$6:$K$35,9,FALSE))</f>
        <v/>
      </c>
      <c r="AX314" s="716" t="str">
        <f>IF($BB$3="４週",SUM(S314:AT314),IF($BB$3="暦月",SUM(S314:AW314),""))</f>
        <v/>
      </c>
      <c r="AY314" s="717"/>
      <c r="AZ314" s="718" t="str">
        <f>IF($BB$3="４週",AX314/4,IF($BB$3="暦月",'勤務表（参考様式１_100名まで）'!AX314/('勤務表（参考様式１_100名まで）'!$BB$8/7),""))</f>
        <v/>
      </c>
      <c r="BA314" s="719"/>
      <c r="BB314" s="707"/>
      <c r="BC314" s="708"/>
      <c r="BD314" s="708"/>
      <c r="BE314" s="708"/>
      <c r="BF314" s="709"/>
    </row>
    <row r="315" spans="2:58" ht="20.25" customHeight="1" x14ac:dyDescent="0.15">
      <c r="B315" s="727"/>
      <c r="C315" s="734"/>
      <c r="D315" s="735"/>
      <c r="E315" s="736"/>
      <c r="F315" s="260">
        <f>C313</f>
        <v>0</v>
      </c>
      <c r="G315" s="739"/>
      <c r="H315" s="743"/>
      <c r="I315" s="741"/>
      <c r="J315" s="741"/>
      <c r="K315" s="742"/>
      <c r="L315" s="746"/>
      <c r="M315" s="711"/>
      <c r="N315" s="711"/>
      <c r="O315" s="712"/>
      <c r="P315" s="720" t="s">
        <v>250</v>
      </c>
      <c r="Q315" s="721"/>
      <c r="R315" s="722"/>
      <c r="S315" s="256" t="str">
        <f>IF(S313="","",VLOOKUP(S313,'シフト記号表（勤務時間帯）'!$C$6:$U$35,19,FALSE))</f>
        <v/>
      </c>
      <c r="T315" s="257" t="str">
        <f>IF(T313="","",VLOOKUP(T313,'シフト記号表（勤務時間帯）'!$C$6:$U$35,19,FALSE))</f>
        <v/>
      </c>
      <c r="U315" s="257" t="str">
        <f>IF(U313="","",VLOOKUP(U313,'シフト記号表（勤務時間帯）'!$C$6:$U$35,19,FALSE))</f>
        <v/>
      </c>
      <c r="V315" s="257" t="str">
        <f>IF(V313="","",VLOOKUP(V313,'シフト記号表（勤務時間帯）'!$C$6:$U$35,19,FALSE))</f>
        <v/>
      </c>
      <c r="W315" s="257" t="str">
        <f>IF(W313="","",VLOOKUP(W313,'シフト記号表（勤務時間帯）'!$C$6:$U$35,19,FALSE))</f>
        <v/>
      </c>
      <c r="X315" s="257" t="str">
        <f>IF(X313="","",VLOOKUP(X313,'シフト記号表（勤務時間帯）'!$C$6:$U$35,19,FALSE))</f>
        <v/>
      </c>
      <c r="Y315" s="258" t="str">
        <f>IF(Y313="","",VLOOKUP(Y313,'シフト記号表（勤務時間帯）'!$C$6:$U$35,19,FALSE))</f>
        <v/>
      </c>
      <c r="Z315" s="256" t="str">
        <f>IF(Z313="","",VLOOKUP(Z313,'シフト記号表（勤務時間帯）'!$C$6:$U$35,19,FALSE))</f>
        <v/>
      </c>
      <c r="AA315" s="257" t="str">
        <f>IF(AA313="","",VLOOKUP(AA313,'シフト記号表（勤務時間帯）'!$C$6:$U$35,19,FALSE))</f>
        <v/>
      </c>
      <c r="AB315" s="257" t="str">
        <f>IF(AB313="","",VLOOKUP(AB313,'シフト記号表（勤務時間帯）'!$C$6:$U$35,19,FALSE))</f>
        <v/>
      </c>
      <c r="AC315" s="257" t="str">
        <f>IF(AC313="","",VLOOKUP(AC313,'シフト記号表（勤務時間帯）'!$C$6:$U$35,19,FALSE))</f>
        <v/>
      </c>
      <c r="AD315" s="257" t="str">
        <f>IF(AD313="","",VLOOKUP(AD313,'シフト記号表（勤務時間帯）'!$C$6:$U$35,19,FALSE))</f>
        <v/>
      </c>
      <c r="AE315" s="257" t="str">
        <f>IF(AE313="","",VLOOKUP(AE313,'シフト記号表（勤務時間帯）'!$C$6:$U$35,19,FALSE))</f>
        <v/>
      </c>
      <c r="AF315" s="258" t="str">
        <f>IF(AF313="","",VLOOKUP(AF313,'シフト記号表（勤務時間帯）'!$C$6:$U$35,19,FALSE))</f>
        <v/>
      </c>
      <c r="AG315" s="256" t="str">
        <f>IF(AG313="","",VLOOKUP(AG313,'シフト記号表（勤務時間帯）'!$C$6:$U$35,19,FALSE))</f>
        <v/>
      </c>
      <c r="AH315" s="257" t="str">
        <f>IF(AH313="","",VLOOKUP(AH313,'シフト記号表（勤務時間帯）'!$C$6:$U$35,19,FALSE))</f>
        <v/>
      </c>
      <c r="AI315" s="257" t="str">
        <f>IF(AI313="","",VLOOKUP(AI313,'シフト記号表（勤務時間帯）'!$C$6:$U$35,19,FALSE))</f>
        <v/>
      </c>
      <c r="AJ315" s="257" t="str">
        <f>IF(AJ313="","",VLOOKUP(AJ313,'シフト記号表（勤務時間帯）'!$C$6:$U$35,19,FALSE))</f>
        <v/>
      </c>
      <c r="AK315" s="257" t="str">
        <f>IF(AK313="","",VLOOKUP(AK313,'シフト記号表（勤務時間帯）'!$C$6:$U$35,19,FALSE))</f>
        <v/>
      </c>
      <c r="AL315" s="257" t="str">
        <f>IF(AL313="","",VLOOKUP(AL313,'シフト記号表（勤務時間帯）'!$C$6:$U$35,19,FALSE))</f>
        <v/>
      </c>
      <c r="AM315" s="258" t="str">
        <f>IF(AM313="","",VLOOKUP(AM313,'シフト記号表（勤務時間帯）'!$C$6:$U$35,19,FALSE))</f>
        <v/>
      </c>
      <c r="AN315" s="256" t="str">
        <f>IF(AN313="","",VLOOKUP(AN313,'シフト記号表（勤務時間帯）'!$C$6:$U$35,19,FALSE))</f>
        <v/>
      </c>
      <c r="AO315" s="257" t="str">
        <f>IF(AO313="","",VLOOKUP(AO313,'シフト記号表（勤務時間帯）'!$C$6:$U$35,19,FALSE))</f>
        <v/>
      </c>
      <c r="AP315" s="257" t="str">
        <f>IF(AP313="","",VLOOKUP(AP313,'シフト記号表（勤務時間帯）'!$C$6:$U$35,19,FALSE))</f>
        <v/>
      </c>
      <c r="AQ315" s="257" t="str">
        <f>IF(AQ313="","",VLOOKUP(AQ313,'シフト記号表（勤務時間帯）'!$C$6:$U$35,19,FALSE))</f>
        <v/>
      </c>
      <c r="AR315" s="257" t="str">
        <f>IF(AR313="","",VLOOKUP(AR313,'シフト記号表（勤務時間帯）'!$C$6:$U$35,19,FALSE))</f>
        <v/>
      </c>
      <c r="AS315" s="257" t="str">
        <f>IF(AS313="","",VLOOKUP(AS313,'シフト記号表（勤務時間帯）'!$C$6:$U$35,19,FALSE))</f>
        <v/>
      </c>
      <c r="AT315" s="258" t="str">
        <f>IF(AT313="","",VLOOKUP(AT313,'シフト記号表（勤務時間帯）'!$C$6:$U$35,19,FALSE))</f>
        <v/>
      </c>
      <c r="AU315" s="256" t="str">
        <f>IF(AU313="","",VLOOKUP(AU313,'シフト記号表（勤務時間帯）'!$C$6:$U$35,19,FALSE))</f>
        <v/>
      </c>
      <c r="AV315" s="257" t="str">
        <f>IF(AV313="","",VLOOKUP(AV313,'シフト記号表（勤務時間帯）'!$C$6:$U$35,19,FALSE))</f>
        <v/>
      </c>
      <c r="AW315" s="257" t="str">
        <f>IF(AW313="","",VLOOKUP(AW313,'シフト記号表（勤務時間帯）'!$C$6:$U$35,19,FALSE))</f>
        <v/>
      </c>
      <c r="AX315" s="723" t="str">
        <f>IF($BB$3="４週",SUM(S315:AT315),IF($BB$3="暦月",SUM(S315:AW315),""))</f>
        <v/>
      </c>
      <c r="AY315" s="724"/>
      <c r="AZ315" s="725" t="str">
        <f>IF($BB$3="４週",AX315/4,IF($BB$3="暦月",'勤務表（参考様式１_100名まで）'!AX315/('勤務表（参考様式１_100名まで）'!$BB$8/7),""))</f>
        <v/>
      </c>
      <c r="BA315" s="726"/>
      <c r="BB315" s="710"/>
      <c r="BC315" s="711"/>
      <c r="BD315" s="711"/>
      <c r="BE315" s="711"/>
      <c r="BF315" s="712"/>
    </row>
    <row r="316" spans="2:58" ht="20.25" customHeight="1" x14ac:dyDescent="0.15">
      <c r="B316" s="727">
        <f>B313+1</f>
        <v>99</v>
      </c>
      <c r="C316" s="728"/>
      <c r="D316" s="729"/>
      <c r="E316" s="730"/>
      <c r="F316" s="259"/>
      <c r="G316" s="737"/>
      <c r="H316" s="740"/>
      <c r="I316" s="741"/>
      <c r="J316" s="741"/>
      <c r="K316" s="742"/>
      <c r="L316" s="744"/>
      <c r="M316" s="705"/>
      <c r="N316" s="705"/>
      <c r="O316" s="706"/>
      <c r="P316" s="747" t="s">
        <v>248</v>
      </c>
      <c r="Q316" s="748"/>
      <c r="R316" s="749"/>
      <c r="S316" s="248"/>
      <c r="T316" s="249"/>
      <c r="U316" s="249"/>
      <c r="V316" s="249"/>
      <c r="W316" s="249"/>
      <c r="X316" s="249"/>
      <c r="Y316" s="250"/>
      <c r="Z316" s="248"/>
      <c r="AA316" s="249"/>
      <c r="AB316" s="249"/>
      <c r="AC316" s="249"/>
      <c r="AD316" s="249"/>
      <c r="AE316" s="249"/>
      <c r="AF316" s="250"/>
      <c r="AG316" s="248"/>
      <c r="AH316" s="249"/>
      <c r="AI316" s="249"/>
      <c r="AJ316" s="249"/>
      <c r="AK316" s="249"/>
      <c r="AL316" s="249"/>
      <c r="AM316" s="250"/>
      <c r="AN316" s="248"/>
      <c r="AO316" s="249"/>
      <c r="AP316" s="249"/>
      <c r="AQ316" s="249"/>
      <c r="AR316" s="249"/>
      <c r="AS316" s="249"/>
      <c r="AT316" s="250"/>
      <c r="AU316" s="248"/>
      <c r="AV316" s="249"/>
      <c r="AW316" s="249"/>
      <c r="AX316" s="700"/>
      <c r="AY316" s="701"/>
      <c r="AZ316" s="702"/>
      <c r="BA316" s="703"/>
      <c r="BB316" s="704"/>
      <c r="BC316" s="705"/>
      <c r="BD316" s="705"/>
      <c r="BE316" s="705"/>
      <c r="BF316" s="706"/>
    </row>
    <row r="317" spans="2:58" ht="20.25" customHeight="1" x14ac:dyDescent="0.15">
      <c r="B317" s="727"/>
      <c r="C317" s="731"/>
      <c r="D317" s="732"/>
      <c r="E317" s="733"/>
      <c r="F317" s="251"/>
      <c r="G317" s="738"/>
      <c r="H317" s="743"/>
      <c r="I317" s="741"/>
      <c r="J317" s="741"/>
      <c r="K317" s="742"/>
      <c r="L317" s="745"/>
      <c r="M317" s="708"/>
      <c r="N317" s="708"/>
      <c r="O317" s="709"/>
      <c r="P317" s="713" t="s">
        <v>249</v>
      </c>
      <c r="Q317" s="714"/>
      <c r="R317" s="715"/>
      <c r="S317" s="252" t="str">
        <f>IF(S316="","",VLOOKUP(S316,'シフト記号表（勤務時間帯）'!$C$6:$K$35,9,FALSE))</f>
        <v/>
      </c>
      <c r="T317" s="253" t="str">
        <f>IF(T316="","",VLOOKUP(T316,'シフト記号表（勤務時間帯）'!$C$6:$K$35,9,FALSE))</f>
        <v/>
      </c>
      <c r="U317" s="253" t="str">
        <f>IF(U316="","",VLOOKUP(U316,'シフト記号表（勤務時間帯）'!$C$6:$K$35,9,FALSE))</f>
        <v/>
      </c>
      <c r="V317" s="253" t="str">
        <f>IF(V316="","",VLOOKUP(V316,'シフト記号表（勤務時間帯）'!$C$6:$K$35,9,FALSE))</f>
        <v/>
      </c>
      <c r="W317" s="253" t="str">
        <f>IF(W316="","",VLOOKUP(W316,'シフト記号表（勤務時間帯）'!$C$6:$K$35,9,FALSE))</f>
        <v/>
      </c>
      <c r="X317" s="253" t="str">
        <f>IF(X316="","",VLOOKUP(X316,'シフト記号表（勤務時間帯）'!$C$6:$K$35,9,FALSE))</f>
        <v/>
      </c>
      <c r="Y317" s="254" t="str">
        <f>IF(Y316="","",VLOOKUP(Y316,'シフト記号表（勤務時間帯）'!$C$6:$K$35,9,FALSE))</f>
        <v/>
      </c>
      <c r="Z317" s="252" t="str">
        <f>IF(Z316="","",VLOOKUP(Z316,'シフト記号表（勤務時間帯）'!$C$6:$K$35,9,FALSE))</f>
        <v/>
      </c>
      <c r="AA317" s="253" t="str">
        <f>IF(AA316="","",VLOOKUP(AA316,'シフト記号表（勤務時間帯）'!$C$6:$K$35,9,FALSE))</f>
        <v/>
      </c>
      <c r="AB317" s="253" t="str">
        <f>IF(AB316="","",VLOOKUP(AB316,'シフト記号表（勤務時間帯）'!$C$6:$K$35,9,FALSE))</f>
        <v/>
      </c>
      <c r="AC317" s="253" t="str">
        <f>IF(AC316="","",VLOOKUP(AC316,'シフト記号表（勤務時間帯）'!$C$6:$K$35,9,FALSE))</f>
        <v/>
      </c>
      <c r="AD317" s="253" t="str">
        <f>IF(AD316="","",VLOOKUP(AD316,'シフト記号表（勤務時間帯）'!$C$6:$K$35,9,FALSE))</f>
        <v/>
      </c>
      <c r="AE317" s="253" t="str">
        <f>IF(AE316="","",VLOOKUP(AE316,'シフト記号表（勤務時間帯）'!$C$6:$K$35,9,FALSE))</f>
        <v/>
      </c>
      <c r="AF317" s="254" t="str">
        <f>IF(AF316="","",VLOOKUP(AF316,'シフト記号表（勤務時間帯）'!$C$6:$K$35,9,FALSE))</f>
        <v/>
      </c>
      <c r="AG317" s="252" t="str">
        <f>IF(AG316="","",VLOOKUP(AG316,'シフト記号表（勤務時間帯）'!$C$6:$K$35,9,FALSE))</f>
        <v/>
      </c>
      <c r="AH317" s="253" t="str">
        <f>IF(AH316="","",VLOOKUP(AH316,'シフト記号表（勤務時間帯）'!$C$6:$K$35,9,FALSE))</f>
        <v/>
      </c>
      <c r="AI317" s="253" t="str">
        <f>IF(AI316="","",VLOOKUP(AI316,'シフト記号表（勤務時間帯）'!$C$6:$K$35,9,FALSE))</f>
        <v/>
      </c>
      <c r="AJ317" s="253" t="str">
        <f>IF(AJ316="","",VLOOKUP(AJ316,'シフト記号表（勤務時間帯）'!$C$6:$K$35,9,FALSE))</f>
        <v/>
      </c>
      <c r="AK317" s="253" t="str">
        <f>IF(AK316="","",VLOOKUP(AK316,'シフト記号表（勤務時間帯）'!$C$6:$K$35,9,FALSE))</f>
        <v/>
      </c>
      <c r="AL317" s="253" t="str">
        <f>IF(AL316="","",VLOOKUP(AL316,'シフト記号表（勤務時間帯）'!$C$6:$K$35,9,FALSE))</f>
        <v/>
      </c>
      <c r="AM317" s="254" t="str">
        <f>IF(AM316="","",VLOOKUP(AM316,'シフト記号表（勤務時間帯）'!$C$6:$K$35,9,FALSE))</f>
        <v/>
      </c>
      <c r="AN317" s="252" t="str">
        <f>IF(AN316="","",VLOOKUP(AN316,'シフト記号表（勤務時間帯）'!$C$6:$K$35,9,FALSE))</f>
        <v/>
      </c>
      <c r="AO317" s="253" t="str">
        <f>IF(AO316="","",VLOOKUP(AO316,'シフト記号表（勤務時間帯）'!$C$6:$K$35,9,FALSE))</f>
        <v/>
      </c>
      <c r="AP317" s="253" t="str">
        <f>IF(AP316="","",VLOOKUP(AP316,'シフト記号表（勤務時間帯）'!$C$6:$K$35,9,FALSE))</f>
        <v/>
      </c>
      <c r="AQ317" s="253" t="str">
        <f>IF(AQ316="","",VLOOKUP(AQ316,'シフト記号表（勤務時間帯）'!$C$6:$K$35,9,FALSE))</f>
        <v/>
      </c>
      <c r="AR317" s="253" t="str">
        <f>IF(AR316="","",VLOOKUP(AR316,'シフト記号表（勤務時間帯）'!$C$6:$K$35,9,FALSE))</f>
        <v/>
      </c>
      <c r="AS317" s="253" t="str">
        <f>IF(AS316="","",VLOOKUP(AS316,'シフト記号表（勤務時間帯）'!$C$6:$K$35,9,FALSE))</f>
        <v/>
      </c>
      <c r="AT317" s="254" t="str">
        <f>IF(AT316="","",VLOOKUP(AT316,'シフト記号表（勤務時間帯）'!$C$6:$K$35,9,FALSE))</f>
        <v/>
      </c>
      <c r="AU317" s="252" t="str">
        <f>IF(AU316="","",VLOOKUP(AU316,'シフト記号表（勤務時間帯）'!$C$6:$K$35,9,FALSE))</f>
        <v/>
      </c>
      <c r="AV317" s="253" t="str">
        <f>IF(AV316="","",VLOOKUP(AV316,'シフト記号表（勤務時間帯）'!$C$6:$K$35,9,FALSE))</f>
        <v/>
      </c>
      <c r="AW317" s="253" t="str">
        <f>IF(AW316="","",VLOOKUP(AW316,'シフト記号表（勤務時間帯）'!$C$6:$K$35,9,FALSE))</f>
        <v/>
      </c>
      <c r="AX317" s="716" t="str">
        <f>IF($BB$3="４週",SUM(S317:AT317),IF($BB$3="暦月",SUM(S317:AW317),""))</f>
        <v/>
      </c>
      <c r="AY317" s="717"/>
      <c r="AZ317" s="718" t="str">
        <f>IF($BB$3="４週",AX317/4,IF($BB$3="暦月",'勤務表（参考様式１_100名まで）'!AX317/('勤務表（参考様式１_100名まで）'!$BB$8/7),""))</f>
        <v/>
      </c>
      <c r="BA317" s="719"/>
      <c r="BB317" s="707"/>
      <c r="BC317" s="708"/>
      <c r="BD317" s="708"/>
      <c r="BE317" s="708"/>
      <c r="BF317" s="709"/>
    </row>
    <row r="318" spans="2:58" ht="20.25" customHeight="1" x14ac:dyDescent="0.15">
      <c r="B318" s="727"/>
      <c r="C318" s="734"/>
      <c r="D318" s="735"/>
      <c r="E318" s="736"/>
      <c r="F318" s="260">
        <f>C316</f>
        <v>0</v>
      </c>
      <c r="G318" s="739"/>
      <c r="H318" s="743"/>
      <c r="I318" s="741"/>
      <c r="J318" s="741"/>
      <c r="K318" s="742"/>
      <c r="L318" s="746"/>
      <c r="M318" s="711"/>
      <c r="N318" s="711"/>
      <c r="O318" s="712"/>
      <c r="P318" s="720" t="s">
        <v>250</v>
      </c>
      <c r="Q318" s="721"/>
      <c r="R318" s="722"/>
      <c r="S318" s="256" t="str">
        <f>IF(S316="","",VLOOKUP(S316,'シフト記号表（勤務時間帯）'!$C$6:$U$35,19,FALSE))</f>
        <v/>
      </c>
      <c r="T318" s="257" t="str">
        <f>IF(T316="","",VLOOKUP(T316,'シフト記号表（勤務時間帯）'!$C$6:$U$35,19,FALSE))</f>
        <v/>
      </c>
      <c r="U318" s="257" t="str">
        <f>IF(U316="","",VLOOKUP(U316,'シフト記号表（勤務時間帯）'!$C$6:$U$35,19,FALSE))</f>
        <v/>
      </c>
      <c r="V318" s="257" t="str">
        <f>IF(V316="","",VLOOKUP(V316,'シフト記号表（勤務時間帯）'!$C$6:$U$35,19,FALSE))</f>
        <v/>
      </c>
      <c r="W318" s="257" t="str">
        <f>IF(W316="","",VLOOKUP(W316,'シフト記号表（勤務時間帯）'!$C$6:$U$35,19,FALSE))</f>
        <v/>
      </c>
      <c r="X318" s="257" t="str">
        <f>IF(X316="","",VLOOKUP(X316,'シフト記号表（勤務時間帯）'!$C$6:$U$35,19,FALSE))</f>
        <v/>
      </c>
      <c r="Y318" s="258" t="str">
        <f>IF(Y316="","",VLOOKUP(Y316,'シフト記号表（勤務時間帯）'!$C$6:$U$35,19,FALSE))</f>
        <v/>
      </c>
      <c r="Z318" s="256" t="str">
        <f>IF(Z316="","",VLOOKUP(Z316,'シフト記号表（勤務時間帯）'!$C$6:$U$35,19,FALSE))</f>
        <v/>
      </c>
      <c r="AA318" s="257" t="str">
        <f>IF(AA316="","",VLOOKUP(AA316,'シフト記号表（勤務時間帯）'!$C$6:$U$35,19,FALSE))</f>
        <v/>
      </c>
      <c r="AB318" s="257" t="str">
        <f>IF(AB316="","",VLOOKUP(AB316,'シフト記号表（勤務時間帯）'!$C$6:$U$35,19,FALSE))</f>
        <v/>
      </c>
      <c r="AC318" s="257" t="str">
        <f>IF(AC316="","",VLOOKUP(AC316,'シフト記号表（勤務時間帯）'!$C$6:$U$35,19,FALSE))</f>
        <v/>
      </c>
      <c r="AD318" s="257" t="str">
        <f>IF(AD316="","",VLOOKUP(AD316,'シフト記号表（勤務時間帯）'!$C$6:$U$35,19,FALSE))</f>
        <v/>
      </c>
      <c r="AE318" s="257" t="str">
        <f>IF(AE316="","",VLOOKUP(AE316,'シフト記号表（勤務時間帯）'!$C$6:$U$35,19,FALSE))</f>
        <v/>
      </c>
      <c r="AF318" s="258" t="str">
        <f>IF(AF316="","",VLOOKUP(AF316,'シフト記号表（勤務時間帯）'!$C$6:$U$35,19,FALSE))</f>
        <v/>
      </c>
      <c r="AG318" s="256" t="str">
        <f>IF(AG316="","",VLOOKUP(AG316,'シフト記号表（勤務時間帯）'!$C$6:$U$35,19,FALSE))</f>
        <v/>
      </c>
      <c r="AH318" s="257" t="str">
        <f>IF(AH316="","",VLOOKUP(AH316,'シフト記号表（勤務時間帯）'!$C$6:$U$35,19,FALSE))</f>
        <v/>
      </c>
      <c r="AI318" s="257" t="str">
        <f>IF(AI316="","",VLOOKUP(AI316,'シフト記号表（勤務時間帯）'!$C$6:$U$35,19,FALSE))</f>
        <v/>
      </c>
      <c r="AJ318" s="257" t="str">
        <f>IF(AJ316="","",VLOOKUP(AJ316,'シフト記号表（勤務時間帯）'!$C$6:$U$35,19,FALSE))</f>
        <v/>
      </c>
      <c r="AK318" s="257" t="str">
        <f>IF(AK316="","",VLOOKUP(AK316,'シフト記号表（勤務時間帯）'!$C$6:$U$35,19,FALSE))</f>
        <v/>
      </c>
      <c r="AL318" s="257" t="str">
        <f>IF(AL316="","",VLOOKUP(AL316,'シフト記号表（勤務時間帯）'!$C$6:$U$35,19,FALSE))</f>
        <v/>
      </c>
      <c r="AM318" s="258" t="str">
        <f>IF(AM316="","",VLOOKUP(AM316,'シフト記号表（勤務時間帯）'!$C$6:$U$35,19,FALSE))</f>
        <v/>
      </c>
      <c r="AN318" s="256" t="str">
        <f>IF(AN316="","",VLOOKUP(AN316,'シフト記号表（勤務時間帯）'!$C$6:$U$35,19,FALSE))</f>
        <v/>
      </c>
      <c r="AO318" s="257" t="str">
        <f>IF(AO316="","",VLOOKUP(AO316,'シフト記号表（勤務時間帯）'!$C$6:$U$35,19,FALSE))</f>
        <v/>
      </c>
      <c r="AP318" s="257" t="str">
        <f>IF(AP316="","",VLOOKUP(AP316,'シフト記号表（勤務時間帯）'!$C$6:$U$35,19,FALSE))</f>
        <v/>
      </c>
      <c r="AQ318" s="257" t="str">
        <f>IF(AQ316="","",VLOOKUP(AQ316,'シフト記号表（勤務時間帯）'!$C$6:$U$35,19,FALSE))</f>
        <v/>
      </c>
      <c r="AR318" s="257" t="str">
        <f>IF(AR316="","",VLOOKUP(AR316,'シフト記号表（勤務時間帯）'!$C$6:$U$35,19,FALSE))</f>
        <v/>
      </c>
      <c r="AS318" s="257" t="str">
        <f>IF(AS316="","",VLOOKUP(AS316,'シフト記号表（勤務時間帯）'!$C$6:$U$35,19,FALSE))</f>
        <v/>
      </c>
      <c r="AT318" s="258" t="str">
        <f>IF(AT316="","",VLOOKUP(AT316,'シフト記号表（勤務時間帯）'!$C$6:$U$35,19,FALSE))</f>
        <v/>
      </c>
      <c r="AU318" s="256" t="str">
        <f>IF(AU316="","",VLOOKUP(AU316,'シフト記号表（勤務時間帯）'!$C$6:$U$35,19,FALSE))</f>
        <v/>
      </c>
      <c r="AV318" s="257" t="str">
        <f>IF(AV316="","",VLOOKUP(AV316,'シフト記号表（勤務時間帯）'!$C$6:$U$35,19,FALSE))</f>
        <v/>
      </c>
      <c r="AW318" s="257" t="str">
        <f>IF(AW316="","",VLOOKUP(AW316,'シフト記号表（勤務時間帯）'!$C$6:$U$35,19,FALSE))</f>
        <v/>
      </c>
      <c r="AX318" s="723" t="str">
        <f>IF($BB$3="４週",SUM(S318:AT318),IF($BB$3="暦月",SUM(S318:AW318),""))</f>
        <v/>
      </c>
      <c r="AY318" s="724"/>
      <c r="AZ318" s="725" t="str">
        <f>IF($BB$3="４週",AX318/4,IF($BB$3="暦月",'勤務表（参考様式１_100名まで）'!AX318/('勤務表（参考様式１_100名まで）'!$BB$8/7),""))</f>
        <v/>
      </c>
      <c r="BA318" s="726"/>
      <c r="BB318" s="710"/>
      <c r="BC318" s="711"/>
      <c r="BD318" s="711"/>
      <c r="BE318" s="711"/>
      <c r="BF318" s="712"/>
    </row>
    <row r="319" spans="2:58" ht="20.25" customHeight="1" x14ac:dyDescent="0.15">
      <c r="B319" s="727">
        <f>B316+1</f>
        <v>100</v>
      </c>
      <c r="C319" s="728"/>
      <c r="D319" s="729"/>
      <c r="E319" s="730"/>
      <c r="F319" s="259"/>
      <c r="G319" s="737"/>
      <c r="H319" s="740"/>
      <c r="I319" s="741"/>
      <c r="J319" s="741"/>
      <c r="K319" s="742"/>
      <c r="L319" s="744"/>
      <c r="M319" s="705"/>
      <c r="N319" s="705"/>
      <c r="O319" s="706"/>
      <c r="P319" s="747" t="s">
        <v>248</v>
      </c>
      <c r="Q319" s="748"/>
      <c r="R319" s="749"/>
      <c r="S319" s="248"/>
      <c r="T319" s="249"/>
      <c r="U319" s="249"/>
      <c r="V319" s="249"/>
      <c r="W319" s="249"/>
      <c r="X319" s="249"/>
      <c r="Y319" s="250"/>
      <c r="Z319" s="248"/>
      <c r="AA319" s="249"/>
      <c r="AB319" s="249"/>
      <c r="AC319" s="249"/>
      <c r="AD319" s="249"/>
      <c r="AE319" s="249"/>
      <c r="AF319" s="250"/>
      <c r="AG319" s="248"/>
      <c r="AH319" s="249"/>
      <c r="AI319" s="249"/>
      <c r="AJ319" s="249"/>
      <c r="AK319" s="249"/>
      <c r="AL319" s="249"/>
      <c r="AM319" s="250"/>
      <c r="AN319" s="248"/>
      <c r="AO319" s="249"/>
      <c r="AP319" s="249"/>
      <c r="AQ319" s="249"/>
      <c r="AR319" s="249"/>
      <c r="AS319" s="249"/>
      <c r="AT319" s="250"/>
      <c r="AU319" s="248"/>
      <c r="AV319" s="249"/>
      <c r="AW319" s="249"/>
      <c r="AX319" s="700"/>
      <c r="AY319" s="701"/>
      <c r="AZ319" s="702"/>
      <c r="BA319" s="703"/>
      <c r="BB319" s="704"/>
      <c r="BC319" s="705"/>
      <c r="BD319" s="705"/>
      <c r="BE319" s="705"/>
      <c r="BF319" s="706"/>
    </row>
    <row r="320" spans="2:58" ht="20.25" customHeight="1" x14ac:dyDescent="0.15">
      <c r="B320" s="727"/>
      <c r="C320" s="731"/>
      <c r="D320" s="732"/>
      <c r="E320" s="733"/>
      <c r="F320" s="251"/>
      <c r="G320" s="738"/>
      <c r="H320" s="743"/>
      <c r="I320" s="741"/>
      <c r="J320" s="741"/>
      <c r="K320" s="742"/>
      <c r="L320" s="745"/>
      <c r="M320" s="708"/>
      <c r="N320" s="708"/>
      <c r="O320" s="709"/>
      <c r="P320" s="713" t="s">
        <v>249</v>
      </c>
      <c r="Q320" s="714"/>
      <c r="R320" s="715"/>
      <c r="S320" s="252" t="str">
        <f>IF(S319="","",VLOOKUP(S319,'シフト記号表（勤務時間帯）'!$C$6:$K$35,9,FALSE))</f>
        <v/>
      </c>
      <c r="T320" s="253" t="str">
        <f>IF(T319="","",VLOOKUP(T319,'シフト記号表（勤務時間帯）'!$C$6:$K$35,9,FALSE))</f>
        <v/>
      </c>
      <c r="U320" s="253" t="str">
        <f>IF(U319="","",VLOOKUP(U319,'シフト記号表（勤務時間帯）'!$C$6:$K$35,9,FALSE))</f>
        <v/>
      </c>
      <c r="V320" s="253" t="str">
        <f>IF(V319="","",VLOOKUP(V319,'シフト記号表（勤務時間帯）'!$C$6:$K$35,9,FALSE))</f>
        <v/>
      </c>
      <c r="W320" s="253" t="str">
        <f>IF(W319="","",VLOOKUP(W319,'シフト記号表（勤務時間帯）'!$C$6:$K$35,9,FALSE))</f>
        <v/>
      </c>
      <c r="X320" s="253" t="str">
        <f>IF(X319="","",VLOOKUP(X319,'シフト記号表（勤務時間帯）'!$C$6:$K$35,9,FALSE))</f>
        <v/>
      </c>
      <c r="Y320" s="254" t="str">
        <f>IF(Y319="","",VLOOKUP(Y319,'シフト記号表（勤務時間帯）'!$C$6:$K$35,9,FALSE))</f>
        <v/>
      </c>
      <c r="Z320" s="252" t="str">
        <f>IF(Z319="","",VLOOKUP(Z319,'シフト記号表（勤務時間帯）'!$C$6:$K$35,9,FALSE))</f>
        <v/>
      </c>
      <c r="AA320" s="253" t="str">
        <f>IF(AA319="","",VLOOKUP(AA319,'シフト記号表（勤務時間帯）'!$C$6:$K$35,9,FALSE))</f>
        <v/>
      </c>
      <c r="AB320" s="253" t="str">
        <f>IF(AB319="","",VLOOKUP(AB319,'シフト記号表（勤務時間帯）'!$C$6:$K$35,9,FALSE))</f>
        <v/>
      </c>
      <c r="AC320" s="253" t="str">
        <f>IF(AC319="","",VLOOKUP(AC319,'シフト記号表（勤務時間帯）'!$C$6:$K$35,9,FALSE))</f>
        <v/>
      </c>
      <c r="AD320" s="253" t="str">
        <f>IF(AD319="","",VLOOKUP(AD319,'シフト記号表（勤務時間帯）'!$C$6:$K$35,9,FALSE))</f>
        <v/>
      </c>
      <c r="AE320" s="253" t="str">
        <f>IF(AE319="","",VLOOKUP(AE319,'シフト記号表（勤務時間帯）'!$C$6:$K$35,9,FALSE))</f>
        <v/>
      </c>
      <c r="AF320" s="254" t="str">
        <f>IF(AF319="","",VLOOKUP(AF319,'シフト記号表（勤務時間帯）'!$C$6:$K$35,9,FALSE))</f>
        <v/>
      </c>
      <c r="AG320" s="252" t="str">
        <f>IF(AG319="","",VLOOKUP(AG319,'シフト記号表（勤務時間帯）'!$C$6:$K$35,9,FALSE))</f>
        <v/>
      </c>
      <c r="AH320" s="253" t="str">
        <f>IF(AH319="","",VLOOKUP(AH319,'シフト記号表（勤務時間帯）'!$C$6:$K$35,9,FALSE))</f>
        <v/>
      </c>
      <c r="AI320" s="253" t="str">
        <f>IF(AI319="","",VLOOKUP(AI319,'シフト記号表（勤務時間帯）'!$C$6:$K$35,9,FALSE))</f>
        <v/>
      </c>
      <c r="AJ320" s="253" t="str">
        <f>IF(AJ319="","",VLOOKUP(AJ319,'シフト記号表（勤務時間帯）'!$C$6:$K$35,9,FALSE))</f>
        <v/>
      </c>
      <c r="AK320" s="253" t="str">
        <f>IF(AK319="","",VLOOKUP(AK319,'シフト記号表（勤務時間帯）'!$C$6:$K$35,9,FALSE))</f>
        <v/>
      </c>
      <c r="AL320" s="253" t="str">
        <f>IF(AL319="","",VLOOKUP(AL319,'シフト記号表（勤務時間帯）'!$C$6:$K$35,9,FALSE))</f>
        <v/>
      </c>
      <c r="AM320" s="254" t="str">
        <f>IF(AM319="","",VLOOKUP(AM319,'シフト記号表（勤務時間帯）'!$C$6:$K$35,9,FALSE))</f>
        <v/>
      </c>
      <c r="AN320" s="252" t="str">
        <f>IF(AN319="","",VLOOKUP(AN319,'シフト記号表（勤務時間帯）'!$C$6:$K$35,9,FALSE))</f>
        <v/>
      </c>
      <c r="AO320" s="253" t="str">
        <f>IF(AO319="","",VLOOKUP(AO319,'シフト記号表（勤務時間帯）'!$C$6:$K$35,9,FALSE))</f>
        <v/>
      </c>
      <c r="AP320" s="253" t="str">
        <f>IF(AP319="","",VLOOKUP(AP319,'シフト記号表（勤務時間帯）'!$C$6:$K$35,9,FALSE))</f>
        <v/>
      </c>
      <c r="AQ320" s="253" t="str">
        <f>IF(AQ319="","",VLOOKUP(AQ319,'シフト記号表（勤務時間帯）'!$C$6:$K$35,9,FALSE))</f>
        <v/>
      </c>
      <c r="AR320" s="253" t="str">
        <f>IF(AR319="","",VLOOKUP(AR319,'シフト記号表（勤務時間帯）'!$C$6:$K$35,9,FALSE))</f>
        <v/>
      </c>
      <c r="AS320" s="253" t="str">
        <f>IF(AS319="","",VLOOKUP(AS319,'シフト記号表（勤務時間帯）'!$C$6:$K$35,9,FALSE))</f>
        <v/>
      </c>
      <c r="AT320" s="254" t="str">
        <f>IF(AT319="","",VLOOKUP(AT319,'シフト記号表（勤務時間帯）'!$C$6:$K$35,9,FALSE))</f>
        <v/>
      </c>
      <c r="AU320" s="252" t="str">
        <f>IF(AU319="","",VLOOKUP(AU319,'シフト記号表（勤務時間帯）'!$C$6:$K$35,9,FALSE))</f>
        <v/>
      </c>
      <c r="AV320" s="253" t="str">
        <f>IF(AV319="","",VLOOKUP(AV319,'シフト記号表（勤務時間帯）'!$C$6:$K$35,9,FALSE))</f>
        <v/>
      </c>
      <c r="AW320" s="253" t="str">
        <f>IF(AW319="","",VLOOKUP(AW319,'シフト記号表（勤務時間帯）'!$C$6:$K$35,9,FALSE))</f>
        <v/>
      </c>
      <c r="AX320" s="716" t="str">
        <f>IF($BB$3="４週",SUM(S320:AT320),IF($BB$3="暦月",SUM(S320:AW320),""))</f>
        <v/>
      </c>
      <c r="AY320" s="717"/>
      <c r="AZ320" s="718" t="str">
        <f>IF($BB$3="４週",AX320/4,IF($BB$3="暦月",'勤務表（参考様式１_100名まで）'!AX320/('勤務表（参考様式１_100名まで）'!$BB$8/7),""))</f>
        <v/>
      </c>
      <c r="BA320" s="719"/>
      <c r="BB320" s="707"/>
      <c r="BC320" s="708"/>
      <c r="BD320" s="708"/>
      <c r="BE320" s="708"/>
      <c r="BF320" s="709"/>
    </row>
    <row r="321" spans="1:73" ht="20.25" customHeight="1" thickBot="1" x14ac:dyDescent="0.2">
      <c r="B321" s="727"/>
      <c r="C321" s="734"/>
      <c r="D321" s="735"/>
      <c r="E321" s="736"/>
      <c r="F321" s="260">
        <f>C319</f>
        <v>0</v>
      </c>
      <c r="G321" s="739"/>
      <c r="H321" s="743"/>
      <c r="I321" s="741"/>
      <c r="J321" s="741"/>
      <c r="K321" s="742"/>
      <c r="L321" s="746"/>
      <c r="M321" s="711"/>
      <c r="N321" s="711"/>
      <c r="O321" s="712"/>
      <c r="P321" s="720" t="s">
        <v>250</v>
      </c>
      <c r="Q321" s="721"/>
      <c r="R321" s="722"/>
      <c r="S321" s="256" t="str">
        <f>IF(S319="","",VLOOKUP(S319,'シフト記号表（勤務時間帯）'!$C$6:$U$35,19,FALSE))</f>
        <v/>
      </c>
      <c r="T321" s="257" t="str">
        <f>IF(T319="","",VLOOKUP(T319,'シフト記号表（勤務時間帯）'!$C$6:$U$35,19,FALSE))</f>
        <v/>
      </c>
      <c r="U321" s="257" t="str">
        <f>IF(U319="","",VLOOKUP(U319,'シフト記号表（勤務時間帯）'!$C$6:$U$35,19,FALSE))</f>
        <v/>
      </c>
      <c r="V321" s="257" t="str">
        <f>IF(V319="","",VLOOKUP(V319,'シフト記号表（勤務時間帯）'!$C$6:$U$35,19,FALSE))</f>
        <v/>
      </c>
      <c r="W321" s="257" t="str">
        <f>IF(W319="","",VLOOKUP(W319,'シフト記号表（勤務時間帯）'!$C$6:$U$35,19,FALSE))</f>
        <v/>
      </c>
      <c r="X321" s="257" t="str">
        <f>IF(X319="","",VLOOKUP(X319,'シフト記号表（勤務時間帯）'!$C$6:$U$35,19,FALSE))</f>
        <v/>
      </c>
      <c r="Y321" s="258" t="str">
        <f>IF(Y319="","",VLOOKUP(Y319,'シフト記号表（勤務時間帯）'!$C$6:$U$35,19,FALSE))</f>
        <v/>
      </c>
      <c r="Z321" s="256" t="str">
        <f>IF(Z319="","",VLOOKUP(Z319,'シフト記号表（勤務時間帯）'!$C$6:$U$35,19,FALSE))</f>
        <v/>
      </c>
      <c r="AA321" s="257" t="str">
        <f>IF(AA319="","",VLOOKUP(AA319,'シフト記号表（勤務時間帯）'!$C$6:$U$35,19,FALSE))</f>
        <v/>
      </c>
      <c r="AB321" s="257" t="str">
        <f>IF(AB319="","",VLOOKUP(AB319,'シフト記号表（勤務時間帯）'!$C$6:$U$35,19,FALSE))</f>
        <v/>
      </c>
      <c r="AC321" s="257" t="str">
        <f>IF(AC319="","",VLOOKUP(AC319,'シフト記号表（勤務時間帯）'!$C$6:$U$35,19,FALSE))</f>
        <v/>
      </c>
      <c r="AD321" s="257" t="str">
        <f>IF(AD319="","",VLOOKUP(AD319,'シフト記号表（勤務時間帯）'!$C$6:$U$35,19,FALSE))</f>
        <v/>
      </c>
      <c r="AE321" s="257" t="str">
        <f>IF(AE319="","",VLOOKUP(AE319,'シフト記号表（勤務時間帯）'!$C$6:$U$35,19,FALSE))</f>
        <v/>
      </c>
      <c r="AF321" s="258" t="str">
        <f>IF(AF319="","",VLOOKUP(AF319,'シフト記号表（勤務時間帯）'!$C$6:$U$35,19,FALSE))</f>
        <v/>
      </c>
      <c r="AG321" s="256" t="str">
        <f>IF(AG319="","",VLOOKUP(AG319,'シフト記号表（勤務時間帯）'!$C$6:$U$35,19,FALSE))</f>
        <v/>
      </c>
      <c r="AH321" s="257" t="str">
        <f>IF(AH319="","",VLOOKUP(AH319,'シフト記号表（勤務時間帯）'!$C$6:$U$35,19,FALSE))</f>
        <v/>
      </c>
      <c r="AI321" s="257" t="str">
        <f>IF(AI319="","",VLOOKUP(AI319,'シフト記号表（勤務時間帯）'!$C$6:$U$35,19,FALSE))</f>
        <v/>
      </c>
      <c r="AJ321" s="257" t="str">
        <f>IF(AJ319="","",VLOOKUP(AJ319,'シフト記号表（勤務時間帯）'!$C$6:$U$35,19,FALSE))</f>
        <v/>
      </c>
      <c r="AK321" s="257" t="str">
        <f>IF(AK319="","",VLOOKUP(AK319,'シフト記号表（勤務時間帯）'!$C$6:$U$35,19,FALSE))</f>
        <v/>
      </c>
      <c r="AL321" s="257" t="str">
        <f>IF(AL319="","",VLOOKUP(AL319,'シフト記号表（勤務時間帯）'!$C$6:$U$35,19,FALSE))</f>
        <v/>
      </c>
      <c r="AM321" s="258" t="str">
        <f>IF(AM319="","",VLOOKUP(AM319,'シフト記号表（勤務時間帯）'!$C$6:$U$35,19,FALSE))</f>
        <v/>
      </c>
      <c r="AN321" s="256" t="str">
        <f>IF(AN319="","",VLOOKUP(AN319,'シフト記号表（勤務時間帯）'!$C$6:$U$35,19,FALSE))</f>
        <v/>
      </c>
      <c r="AO321" s="257" t="str">
        <f>IF(AO319="","",VLOOKUP(AO319,'シフト記号表（勤務時間帯）'!$C$6:$U$35,19,FALSE))</f>
        <v/>
      </c>
      <c r="AP321" s="257" t="str">
        <f>IF(AP319="","",VLOOKUP(AP319,'シフト記号表（勤務時間帯）'!$C$6:$U$35,19,FALSE))</f>
        <v/>
      </c>
      <c r="AQ321" s="257" t="str">
        <f>IF(AQ319="","",VLOOKUP(AQ319,'シフト記号表（勤務時間帯）'!$C$6:$U$35,19,FALSE))</f>
        <v/>
      </c>
      <c r="AR321" s="257" t="str">
        <f>IF(AR319="","",VLOOKUP(AR319,'シフト記号表（勤務時間帯）'!$C$6:$U$35,19,FALSE))</f>
        <v/>
      </c>
      <c r="AS321" s="257" t="str">
        <f>IF(AS319="","",VLOOKUP(AS319,'シフト記号表（勤務時間帯）'!$C$6:$U$35,19,FALSE))</f>
        <v/>
      </c>
      <c r="AT321" s="258" t="str">
        <f>IF(AT319="","",VLOOKUP(AT319,'シフト記号表（勤務時間帯）'!$C$6:$U$35,19,FALSE))</f>
        <v/>
      </c>
      <c r="AU321" s="256" t="str">
        <f>IF(AU319="","",VLOOKUP(AU319,'シフト記号表（勤務時間帯）'!$C$6:$U$35,19,FALSE))</f>
        <v/>
      </c>
      <c r="AV321" s="257" t="str">
        <f>IF(AV319="","",VLOOKUP(AV319,'シフト記号表（勤務時間帯）'!$C$6:$U$35,19,FALSE))</f>
        <v/>
      </c>
      <c r="AW321" s="257" t="str">
        <f>IF(AW319="","",VLOOKUP(AW319,'シフト記号表（勤務時間帯）'!$C$6:$U$35,19,FALSE))</f>
        <v/>
      </c>
      <c r="AX321" s="723" t="str">
        <f>IF($BB$3="４週",SUM(S321:AT321),IF($BB$3="暦月",SUM(S321:AW321),""))</f>
        <v/>
      </c>
      <c r="AY321" s="724"/>
      <c r="AZ321" s="725" t="str">
        <f>IF($BB$3="４週",AX321/4,IF($BB$3="暦月",'勤務表（参考様式１_100名まで）'!AX321/('勤務表（参考様式１_100名まで）'!$BB$8/7),""))</f>
        <v/>
      </c>
      <c r="BA321" s="726"/>
      <c r="BB321" s="710"/>
      <c r="BC321" s="711"/>
      <c r="BD321" s="711"/>
      <c r="BE321" s="711"/>
      <c r="BF321" s="712"/>
    </row>
    <row r="322" spans="1:73" s="146" customFormat="1" ht="6" customHeight="1" thickBot="1" x14ac:dyDescent="0.2">
      <c r="B322" s="262"/>
      <c r="C322" s="263"/>
      <c r="D322" s="263"/>
      <c r="E322" s="263"/>
      <c r="F322" s="264"/>
      <c r="G322" s="264"/>
      <c r="H322" s="265"/>
      <c r="I322" s="265"/>
      <c r="J322" s="265"/>
      <c r="K322" s="265"/>
      <c r="L322" s="264"/>
      <c r="M322" s="264"/>
      <c r="N322" s="264"/>
      <c r="O322" s="264"/>
      <c r="P322" s="266"/>
      <c r="Q322" s="266"/>
      <c r="R322" s="266"/>
      <c r="S322" s="267"/>
      <c r="T322" s="267"/>
      <c r="U322" s="267"/>
      <c r="V322" s="267"/>
      <c r="W322" s="267"/>
      <c r="X322" s="267"/>
      <c r="Y322" s="267"/>
      <c r="Z322" s="267"/>
      <c r="AA322" s="267"/>
      <c r="AB322" s="267"/>
      <c r="AC322" s="267"/>
      <c r="AD322" s="267"/>
      <c r="AE322" s="267"/>
      <c r="AF322" s="267"/>
      <c r="AG322" s="267"/>
      <c r="AH322" s="267"/>
      <c r="AI322" s="267"/>
      <c r="AJ322" s="267"/>
      <c r="AK322" s="267"/>
      <c r="AL322" s="267"/>
      <c r="AM322" s="267"/>
      <c r="AN322" s="267"/>
      <c r="AO322" s="267"/>
      <c r="AP322" s="267"/>
      <c r="AQ322" s="267"/>
      <c r="AR322" s="267"/>
      <c r="AS322" s="267"/>
      <c r="AT322" s="267"/>
      <c r="AU322" s="267"/>
      <c r="AV322" s="267"/>
      <c r="AW322" s="267"/>
      <c r="AX322" s="268"/>
      <c r="AY322" s="268"/>
      <c r="AZ322" s="268"/>
      <c r="BA322" s="268"/>
      <c r="BB322" s="264"/>
      <c r="BC322" s="264"/>
      <c r="BD322" s="264"/>
      <c r="BE322" s="264"/>
      <c r="BF322" s="269"/>
    </row>
    <row r="323" spans="1:73" ht="20.100000000000001" customHeight="1" x14ac:dyDescent="0.15">
      <c r="B323" s="270"/>
      <c r="C323" s="271"/>
      <c r="D323" s="271"/>
      <c r="E323" s="271"/>
      <c r="F323" s="271"/>
      <c r="G323" s="670" t="s">
        <v>251</v>
      </c>
      <c r="H323" s="670"/>
      <c r="I323" s="670"/>
      <c r="J323" s="670"/>
      <c r="K323" s="670"/>
      <c r="L323" s="670"/>
      <c r="M323" s="670"/>
      <c r="N323" s="670"/>
      <c r="O323" s="670"/>
      <c r="P323" s="670"/>
      <c r="Q323" s="670"/>
      <c r="R323" s="671"/>
      <c r="S323" s="272" t="str">
        <f t="shared" ref="S323:AW323" si="1">IF(SUMIF($F$22:$F$321, "生活相談員", S22:S321)=0,"",SUMIF($F$22:$F$321,"生活相談員",S22:S321))</f>
        <v/>
      </c>
      <c r="T323" s="273" t="str">
        <f t="shared" si="1"/>
        <v/>
      </c>
      <c r="U323" s="273" t="str">
        <f t="shared" si="1"/>
        <v/>
      </c>
      <c r="V323" s="273" t="str">
        <f t="shared" si="1"/>
        <v/>
      </c>
      <c r="W323" s="273" t="str">
        <f t="shared" si="1"/>
        <v/>
      </c>
      <c r="X323" s="273" t="str">
        <f t="shared" si="1"/>
        <v/>
      </c>
      <c r="Y323" s="274" t="str">
        <f t="shared" si="1"/>
        <v/>
      </c>
      <c r="Z323" s="272" t="str">
        <f t="shared" si="1"/>
        <v/>
      </c>
      <c r="AA323" s="273" t="str">
        <f t="shared" si="1"/>
        <v/>
      </c>
      <c r="AB323" s="273" t="str">
        <f t="shared" si="1"/>
        <v/>
      </c>
      <c r="AC323" s="273" t="str">
        <f t="shared" si="1"/>
        <v/>
      </c>
      <c r="AD323" s="273" t="str">
        <f t="shared" si="1"/>
        <v/>
      </c>
      <c r="AE323" s="273" t="str">
        <f t="shared" si="1"/>
        <v/>
      </c>
      <c r="AF323" s="274" t="str">
        <f t="shared" si="1"/>
        <v/>
      </c>
      <c r="AG323" s="272" t="str">
        <f t="shared" si="1"/>
        <v/>
      </c>
      <c r="AH323" s="273" t="str">
        <f t="shared" si="1"/>
        <v/>
      </c>
      <c r="AI323" s="273" t="str">
        <f t="shared" si="1"/>
        <v/>
      </c>
      <c r="AJ323" s="273" t="str">
        <f t="shared" si="1"/>
        <v/>
      </c>
      <c r="AK323" s="273" t="str">
        <f t="shared" si="1"/>
        <v/>
      </c>
      <c r="AL323" s="273" t="str">
        <f t="shared" si="1"/>
        <v/>
      </c>
      <c r="AM323" s="274" t="str">
        <f t="shared" si="1"/>
        <v/>
      </c>
      <c r="AN323" s="272" t="str">
        <f t="shared" si="1"/>
        <v/>
      </c>
      <c r="AO323" s="273" t="str">
        <f t="shared" si="1"/>
        <v/>
      </c>
      <c r="AP323" s="273" t="str">
        <f t="shared" si="1"/>
        <v/>
      </c>
      <c r="AQ323" s="273" t="str">
        <f t="shared" si="1"/>
        <v/>
      </c>
      <c r="AR323" s="273" t="str">
        <f t="shared" si="1"/>
        <v/>
      </c>
      <c r="AS323" s="273" t="str">
        <f t="shared" si="1"/>
        <v/>
      </c>
      <c r="AT323" s="274" t="str">
        <f t="shared" si="1"/>
        <v/>
      </c>
      <c r="AU323" s="272" t="str">
        <f t="shared" si="1"/>
        <v/>
      </c>
      <c r="AV323" s="273" t="str">
        <f t="shared" si="1"/>
        <v/>
      </c>
      <c r="AW323" s="274" t="str">
        <f t="shared" si="1"/>
        <v/>
      </c>
      <c r="AX323" s="672" t="str">
        <f>IF(SUMIF($F$22:$F$321, "生活相談員", AX22:AY321)=0,"",SUMIF($F$22:$F$321,"生活相談員",AX22:AY321))</f>
        <v/>
      </c>
      <c r="AY323" s="673"/>
      <c r="AZ323" s="674" t="str">
        <f>IF(AX323="","",IF($BB$3="４週",AX323/4,IF($BB$3="暦月",AX323/('勤務表（参考様式１_100名まで）'!$BB$8/7),"")))</f>
        <v/>
      </c>
      <c r="BA323" s="675"/>
      <c r="BB323" s="676"/>
      <c r="BC323" s="677"/>
      <c r="BD323" s="677"/>
      <c r="BE323" s="677"/>
      <c r="BF323" s="678"/>
    </row>
    <row r="324" spans="1:73" ht="20.25" customHeight="1" x14ac:dyDescent="0.15">
      <c r="B324" s="275"/>
      <c r="C324" s="276"/>
      <c r="D324" s="276"/>
      <c r="E324" s="276"/>
      <c r="F324" s="276"/>
      <c r="G324" s="685" t="s">
        <v>252</v>
      </c>
      <c r="H324" s="685"/>
      <c r="I324" s="685"/>
      <c r="J324" s="685"/>
      <c r="K324" s="685"/>
      <c r="L324" s="685"/>
      <c r="M324" s="685"/>
      <c r="N324" s="685"/>
      <c r="O324" s="685"/>
      <c r="P324" s="685"/>
      <c r="Q324" s="685"/>
      <c r="R324" s="686"/>
      <c r="S324" s="277" t="str">
        <f t="shared" ref="S324:AX324" si="2">IF(SUMIF($F$22:$F$321, "介護職員", S22:S321)=0,"",SUMIF($F$22:$F$321, "介護職員", S22:S321))</f>
        <v/>
      </c>
      <c r="T324" s="278" t="str">
        <f t="shared" si="2"/>
        <v/>
      </c>
      <c r="U324" s="278" t="str">
        <f t="shared" si="2"/>
        <v/>
      </c>
      <c r="V324" s="278" t="str">
        <f t="shared" si="2"/>
        <v/>
      </c>
      <c r="W324" s="278" t="str">
        <f t="shared" si="2"/>
        <v/>
      </c>
      <c r="X324" s="278" t="str">
        <f t="shared" si="2"/>
        <v/>
      </c>
      <c r="Y324" s="279" t="str">
        <f t="shared" si="2"/>
        <v/>
      </c>
      <c r="Z324" s="277" t="str">
        <f t="shared" si="2"/>
        <v/>
      </c>
      <c r="AA324" s="278" t="str">
        <f t="shared" si="2"/>
        <v/>
      </c>
      <c r="AB324" s="278" t="str">
        <f t="shared" si="2"/>
        <v/>
      </c>
      <c r="AC324" s="278" t="str">
        <f t="shared" si="2"/>
        <v/>
      </c>
      <c r="AD324" s="278" t="str">
        <f t="shared" si="2"/>
        <v/>
      </c>
      <c r="AE324" s="278" t="str">
        <f t="shared" si="2"/>
        <v/>
      </c>
      <c r="AF324" s="279" t="str">
        <f t="shared" si="2"/>
        <v/>
      </c>
      <c r="AG324" s="277" t="str">
        <f t="shared" si="2"/>
        <v/>
      </c>
      <c r="AH324" s="278" t="str">
        <f t="shared" si="2"/>
        <v/>
      </c>
      <c r="AI324" s="278" t="str">
        <f t="shared" si="2"/>
        <v/>
      </c>
      <c r="AJ324" s="278" t="str">
        <f t="shared" si="2"/>
        <v/>
      </c>
      <c r="AK324" s="278" t="str">
        <f t="shared" si="2"/>
        <v/>
      </c>
      <c r="AL324" s="278" t="str">
        <f t="shared" si="2"/>
        <v/>
      </c>
      <c r="AM324" s="279" t="str">
        <f t="shared" si="2"/>
        <v/>
      </c>
      <c r="AN324" s="277" t="str">
        <f t="shared" si="2"/>
        <v/>
      </c>
      <c r="AO324" s="278" t="str">
        <f t="shared" si="2"/>
        <v/>
      </c>
      <c r="AP324" s="278" t="str">
        <f t="shared" si="2"/>
        <v/>
      </c>
      <c r="AQ324" s="278" t="str">
        <f t="shared" si="2"/>
        <v/>
      </c>
      <c r="AR324" s="278" t="str">
        <f t="shared" si="2"/>
        <v/>
      </c>
      <c r="AS324" s="278" t="str">
        <f t="shared" si="2"/>
        <v/>
      </c>
      <c r="AT324" s="279" t="str">
        <f t="shared" si="2"/>
        <v/>
      </c>
      <c r="AU324" s="277" t="str">
        <f t="shared" si="2"/>
        <v/>
      </c>
      <c r="AV324" s="278" t="str">
        <f t="shared" si="2"/>
        <v/>
      </c>
      <c r="AW324" s="279" t="str">
        <f t="shared" si="2"/>
        <v/>
      </c>
      <c r="AX324" s="687" t="str">
        <f t="shared" si="2"/>
        <v/>
      </c>
      <c r="AY324" s="688"/>
      <c r="AZ324" s="689" t="str">
        <f>IF(AX324="","",IF($BB$3="４週",AX324/4,IF($BB$3="暦月",AX324/('勤務表（参考様式１_100名まで）'!$BB$8/7),"")))</f>
        <v/>
      </c>
      <c r="BA324" s="690"/>
      <c r="BB324" s="679"/>
      <c r="BC324" s="680"/>
      <c r="BD324" s="680"/>
      <c r="BE324" s="680"/>
      <c r="BF324" s="681"/>
    </row>
    <row r="325" spans="1:73" ht="20.25" customHeight="1" x14ac:dyDescent="0.15">
      <c r="B325" s="275"/>
      <c r="C325" s="276"/>
      <c r="D325" s="276"/>
      <c r="E325" s="276"/>
      <c r="F325" s="276"/>
      <c r="G325" s="685" t="s">
        <v>253</v>
      </c>
      <c r="H325" s="685"/>
      <c r="I325" s="685"/>
      <c r="J325" s="685"/>
      <c r="K325" s="685"/>
      <c r="L325" s="685"/>
      <c r="M325" s="685"/>
      <c r="N325" s="685"/>
      <c r="O325" s="685"/>
      <c r="P325" s="685"/>
      <c r="Q325" s="685"/>
      <c r="R325" s="686"/>
      <c r="S325" s="280"/>
      <c r="T325" s="281"/>
      <c r="U325" s="281"/>
      <c r="V325" s="281"/>
      <c r="W325" s="281"/>
      <c r="X325" s="281"/>
      <c r="Y325" s="282"/>
      <c r="Z325" s="280"/>
      <c r="AA325" s="281"/>
      <c r="AB325" s="281"/>
      <c r="AC325" s="281"/>
      <c r="AD325" s="281"/>
      <c r="AE325" s="281"/>
      <c r="AF325" s="282"/>
      <c r="AG325" s="280"/>
      <c r="AH325" s="281"/>
      <c r="AI325" s="281"/>
      <c r="AJ325" s="281"/>
      <c r="AK325" s="281"/>
      <c r="AL325" s="281"/>
      <c r="AM325" s="282"/>
      <c r="AN325" s="280"/>
      <c r="AO325" s="281"/>
      <c r="AP325" s="281"/>
      <c r="AQ325" s="281"/>
      <c r="AR325" s="281"/>
      <c r="AS325" s="281"/>
      <c r="AT325" s="282"/>
      <c r="AU325" s="280"/>
      <c r="AV325" s="281"/>
      <c r="AW325" s="282"/>
      <c r="AX325" s="691"/>
      <c r="AY325" s="692"/>
      <c r="AZ325" s="692"/>
      <c r="BA325" s="693"/>
      <c r="BB325" s="679"/>
      <c r="BC325" s="680"/>
      <c r="BD325" s="680"/>
      <c r="BE325" s="680"/>
      <c r="BF325" s="681"/>
    </row>
    <row r="326" spans="1:73" ht="20.25" customHeight="1" x14ac:dyDescent="0.15">
      <c r="B326" s="275"/>
      <c r="C326" s="276"/>
      <c r="D326" s="276"/>
      <c r="E326" s="276"/>
      <c r="F326" s="276"/>
      <c r="G326" s="685" t="s">
        <v>254</v>
      </c>
      <c r="H326" s="685"/>
      <c r="I326" s="685"/>
      <c r="J326" s="685"/>
      <c r="K326" s="685"/>
      <c r="L326" s="685"/>
      <c r="M326" s="685"/>
      <c r="N326" s="685"/>
      <c r="O326" s="685"/>
      <c r="P326" s="685"/>
      <c r="Q326" s="685"/>
      <c r="R326" s="686"/>
      <c r="S326" s="280"/>
      <c r="T326" s="281"/>
      <c r="U326" s="281"/>
      <c r="V326" s="281"/>
      <c r="W326" s="281"/>
      <c r="X326" s="281"/>
      <c r="Y326" s="282"/>
      <c r="Z326" s="280"/>
      <c r="AA326" s="281"/>
      <c r="AB326" s="281"/>
      <c r="AC326" s="281"/>
      <c r="AD326" s="281"/>
      <c r="AE326" s="281"/>
      <c r="AF326" s="282"/>
      <c r="AG326" s="280"/>
      <c r="AH326" s="281"/>
      <c r="AI326" s="281"/>
      <c r="AJ326" s="281"/>
      <c r="AK326" s="281"/>
      <c r="AL326" s="281"/>
      <c r="AM326" s="282"/>
      <c r="AN326" s="280"/>
      <c r="AO326" s="281"/>
      <c r="AP326" s="281"/>
      <c r="AQ326" s="281"/>
      <c r="AR326" s="281"/>
      <c r="AS326" s="281"/>
      <c r="AT326" s="282"/>
      <c r="AU326" s="280"/>
      <c r="AV326" s="281"/>
      <c r="AW326" s="282"/>
      <c r="AX326" s="694"/>
      <c r="AY326" s="695"/>
      <c r="AZ326" s="695"/>
      <c r="BA326" s="696"/>
      <c r="BB326" s="679"/>
      <c r="BC326" s="680"/>
      <c r="BD326" s="680"/>
      <c r="BE326" s="680"/>
      <c r="BF326" s="681"/>
    </row>
    <row r="327" spans="1:73" ht="20.25" customHeight="1" thickBot="1" x14ac:dyDescent="0.2">
      <c r="B327" s="283"/>
      <c r="C327" s="284"/>
      <c r="D327" s="284"/>
      <c r="E327" s="284"/>
      <c r="F327" s="284"/>
      <c r="G327" s="656" t="s">
        <v>255</v>
      </c>
      <c r="H327" s="656"/>
      <c r="I327" s="656"/>
      <c r="J327" s="656"/>
      <c r="K327" s="656"/>
      <c r="L327" s="656"/>
      <c r="M327" s="656"/>
      <c r="N327" s="656"/>
      <c r="O327" s="656"/>
      <c r="P327" s="656"/>
      <c r="Q327" s="656"/>
      <c r="R327" s="657"/>
      <c r="S327" s="285" t="str">
        <f>IF(S326&lt;&gt;"",IF(S325&gt;15,((S325-15)/5+1)*S326,S326),"")</f>
        <v/>
      </c>
      <c r="T327" s="286" t="str">
        <f t="shared" ref="T327:AW327" si="3">IF(T326&lt;&gt;"",IF(T325&gt;15,((T325-15)/5+1)*T326,T326),"")</f>
        <v/>
      </c>
      <c r="U327" s="286" t="str">
        <f t="shared" si="3"/>
        <v/>
      </c>
      <c r="V327" s="286" t="str">
        <f t="shared" si="3"/>
        <v/>
      </c>
      <c r="W327" s="286" t="str">
        <f t="shared" si="3"/>
        <v/>
      </c>
      <c r="X327" s="286" t="str">
        <f t="shared" si="3"/>
        <v/>
      </c>
      <c r="Y327" s="287" t="str">
        <f t="shared" si="3"/>
        <v/>
      </c>
      <c r="Z327" s="285" t="str">
        <f t="shared" si="3"/>
        <v/>
      </c>
      <c r="AA327" s="286" t="str">
        <f t="shared" si="3"/>
        <v/>
      </c>
      <c r="AB327" s="286" t="str">
        <f t="shared" si="3"/>
        <v/>
      </c>
      <c r="AC327" s="286" t="str">
        <f t="shared" si="3"/>
        <v/>
      </c>
      <c r="AD327" s="286" t="str">
        <f t="shared" si="3"/>
        <v/>
      </c>
      <c r="AE327" s="286" t="str">
        <f t="shared" si="3"/>
        <v/>
      </c>
      <c r="AF327" s="287" t="str">
        <f t="shared" si="3"/>
        <v/>
      </c>
      <c r="AG327" s="285" t="str">
        <f t="shared" si="3"/>
        <v/>
      </c>
      <c r="AH327" s="286" t="str">
        <f t="shared" si="3"/>
        <v/>
      </c>
      <c r="AI327" s="286" t="str">
        <f t="shared" si="3"/>
        <v/>
      </c>
      <c r="AJ327" s="286" t="str">
        <f t="shared" si="3"/>
        <v/>
      </c>
      <c r="AK327" s="286" t="str">
        <f t="shared" si="3"/>
        <v/>
      </c>
      <c r="AL327" s="286" t="str">
        <f t="shared" si="3"/>
        <v/>
      </c>
      <c r="AM327" s="287" t="str">
        <f t="shared" si="3"/>
        <v/>
      </c>
      <c r="AN327" s="285" t="str">
        <f t="shared" si="3"/>
        <v/>
      </c>
      <c r="AO327" s="286" t="str">
        <f t="shared" si="3"/>
        <v/>
      </c>
      <c r="AP327" s="286" t="str">
        <f t="shared" si="3"/>
        <v/>
      </c>
      <c r="AQ327" s="286" t="str">
        <f t="shared" si="3"/>
        <v/>
      </c>
      <c r="AR327" s="286" t="str">
        <f t="shared" si="3"/>
        <v/>
      </c>
      <c r="AS327" s="286" t="str">
        <f t="shared" si="3"/>
        <v/>
      </c>
      <c r="AT327" s="287" t="str">
        <f t="shared" si="3"/>
        <v/>
      </c>
      <c r="AU327" s="277" t="str">
        <f t="shared" si="3"/>
        <v/>
      </c>
      <c r="AV327" s="278" t="str">
        <f t="shared" si="3"/>
        <v/>
      </c>
      <c r="AW327" s="279" t="str">
        <f t="shared" si="3"/>
        <v/>
      </c>
      <c r="AX327" s="694"/>
      <c r="AY327" s="695"/>
      <c r="AZ327" s="695"/>
      <c r="BA327" s="696"/>
      <c r="BB327" s="679"/>
      <c r="BC327" s="680"/>
      <c r="BD327" s="680"/>
      <c r="BE327" s="680"/>
      <c r="BF327" s="681"/>
    </row>
    <row r="328" spans="1:73" ht="18.75" customHeight="1" x14ac:dyDescent="0.15">
      <c r="B328" s="658" t="s">
        <v>256</v>
      </c>
      <c r="C328" s="659"/>
      <c r="D328" s="659"/>
      <c r="E328" s="659"/>
      <c r="F328" s="659"/>
      <c r="G328" s="659"/>
      <c r="H328" s="659"/>
      <c r="I328" s="659"/>
      <c r="J328" s="659"/>
      <c r="K328" s="660"/>
      <c r="L328" s="664" t="s">
        <v>172</v>
      </c>
      <c r="M328" s="664"/>
      <c r="N328" s="664"/>
      <c r="O328" s="664"/>
      <c r="P328" s="664"/>
      <c r="Q328" s="664"/>
      <c r="R328" s="665"/>
      <c r="S328" s="288" t="str">
        <f t="shared" ref="S328:AB332" si="4">IF($L328="","",IF(COUNTIFS($F$22:$F$321,$L328,S$22:S$321,"&gt;0")=0,"",COUNTIFS($F$22:$F$321,$L328,S$22:S$321,"&gt;0")))</f>
        <v/>
      </c>
      <c r="T328" s="289" t="str">
        <f t="shared" si="4"/>
        <v/>
      </c>
      <c r="U328" s="289" t="str">
        <f t="shared" si="4"/>
        <v/>
      </c>
      <c r="V328" s="289" t="str">
        <f t="shared" si="4"/>
        <v/>
      </c>
      <c r="W328" s="289" t="str">
        <f t="shared" si="4"/>
        <v/>
      </c>
      <c r="X328" s="289" t="str">
        <f t="shared" si="4"/>
        <v/>
      </c>
      <c r="Y328" s="290" t="str">
        <f t="shared" si="4"/>
        <v/>
      </c>
      <c r="Z328" s="291" t="str">
        <f t="shared" si="4"/>
        <v/>
      </c>
      <c r="AA328" s="289" t="str">
        <f t="shared" si="4"/>
        <v/>
      </c>
      <c r="AB328" s="289" t="str">
        <f t="shared" si="4"/>
        <v/>
      </c>
      <c r="AC328" s="289" t="str">
        <f t="shared" ref="AC328:AL332" si="5">IF($L328="","",IF(COUNTIFS($F$22:$F$321,$L328,AC$22:AC$321,"&gt;0")=0,"",COUNTIFS($F$22:$F$321,$L328,AC$22:AC$321,"&gt;0")))</f>
        <v/>
      </c>
      <c r="AD328" s="289" t="str">
        <f t="shared" si="5"/>
        <v/>
      </c>
      <c r="AE328" s="289" t="str">
        <f t="shared" si="5"/>
        <v/>
      </c>
      <c r="AF328" s="290" t="str">
        <f t="shared" si="5"/>
        <v/>
      </c>
      <c r="AG328" s="289" t="str">
        <f t="shared" si="5"/>
        <v/>
      </c>
      <c r="AH328" s="289" t="str">
        <f t="shared" si="5"/>
        <v/>
      </c>
      <c r="AI328" s="289" t="str">
        <f t="shared" si="5"/>
        <v/>
      </c>
      <c r="AJ328" s="289" t="str">
        <f t="shared" si="5"/>
        <v/>
      </c>
      <c r="AK328" s="289" t="str">
        <f t="shared" si="5"/>
        <v/>
      </c>
      <c r="AL328" s="289" t="str">
        <f t="shared" si="5"/>
        <v/>
      </c>
      <c r="AM328" s="290" t="str">
        <f t="shared" ref="AM328:AW332" si="6">IF($L328="","",IF(COUNTIFS($F$22:$F$321,$L328,AM$22:AM$321,"&gt;0")=0,"",COUNTIFS($F$22:$F$321,$L328,AM$22:AM$321,"&gt;0")))</f>
        <v/>
      </c>
      <c r="AN328" s="289" t="str">
        <f t="shared" si="6"/>
        <v/>
      </c>
      <c r="AO328" s="289" t="str">
        <f t="shared" si="6"/>
        <v/>
      </c>
      <c r="AP328" s="289" t="str">
        <f t="shared" si="6"/>
        <v/>
      </c>
      <c r="AQ328" s="289" t="str">
        <f t="shared" si="6"/>
        <v/>
      </c>
      <c r="AR328" s="289" t="str">
        <f t="shared" si="6"/>
        <v/>
      </c>
      <c r="AS328" s="289" t="str">
        <f t="shared" si="6"/>
        <v/>
      </c>
      <c r="AT328" s="290" t="str">
        <f t="shared" si="6"/>
        <v/>
      </c>
      <c r="AU328" s="289" t="str">
        <f t="shared" si="6"/>
        <v/>
      </c>
      <c r="AV328" s="289" t="str">
        <f t="shared" si="6"/>
        <v/>
      </c>
      <c r="AW328" s="290" t="str">
        <f t="shared" si="6"/>
        <v/>
      </c>
      <c r="AX328" s="694"/>
      <c r="AY328" s="695"/>
      <c r="AZ328" s="695"/>
      <c r="BA328" s="696"/>
      <c r="BB328" s="679"/>
      <c r="BC328" s="680"/>
      <c r="BD328" s="680"/>
      <c r="BE328" s="680"/>
      <c r="BF328" s="681"/>
    </row>
    <row r="329" spans="1:73" ht="18.75" customHeight="1" x14ac:dyDescent="0.15">
      <c r="B329" s="658"/>
      <c r="C329" s="659"/>
      <c r="D329" s="659"/>
      <c r="E329" s="659"/>
      <c r="F329" s="659"/>
      <c r="G329" s="659"/>
      <c r="H329" s="659"/>
      <c r="I329" s="659"/>
      <c r="J329" s="659"/>
      <c r="K329" s="660"/>
      <c r="L329" s="666" t="s">
        <v>173</v>
      </c>
      <c r="M329" s="666"/>
      <c r="N329" s="666"/>
      <c r="O329" s="666"/>
      <c r="P329" s="666"/>
      <c r="Q329" s="666"/>
      <c r="R329" s="667"/>
      <c r="S329" s="292" t="str">
        <f t="shared" si="4"/>
        <v/>
      </c>
      <c r="T329" s="293" t="str">
        <f t="shared" si="4"/>
        <v/>
      </c>
      <c r="U329" s="293" t="str">
        <f t="shared" si="4"/>
        <v/>
      </c>
      <c r="V329" s="293" t="str">
        <f t="shared" si="4"/>
        <v/>
      </c>
      <c r="W329" s="293" t="str">
        <f t="shared" si="4"/>
        <v/>
      </c>
      <c r="X329" s="293" t="str">
        <f t="shared" si="4"/>
        <v/>
      </c>
      <c r="Y329" s="294" t="str">
        <f t="shared" si="4"/>
        <v/>
      </c>
      <c r="Z329" s="295" t="str">
        <f t="shared" si="4"/>
        <v/>
      </c>
      <c r="AA329" s="293" t="str">
        <f t="shared" si="4"/>
        <v/>
      </c>
      <c r="AB329" s="293" t="str">
        <f t="shared" si="4"/>
        <v/>
      </c>
      <c r="AC329" s="293" t="str">
        <f t="shared" si="5"/>
        <v/>
      </c>
      <c r="AD329" s="293" t="str">
        <f t="shared" si="5"/>
        <v/>
      </c>
      <c r="AE329" s="293" t="str">
        <f t="shared" si="5"/>
        <v/>
      </c>
      <c r="AF329" s="294" t="str">
        <f t="shared" si="5"/>
        <v/>
      </c>
      <c r="AG329" s="293" t="str">
        <f t="shared" si="5"/>
        <v/>
      </c>
      <c r="AH329" s="293" t="str">
        <f t="shared" si="5"/>
        <v/>
      </c>
      <c r="AI329" s="293" t="str">
        <f t="shared" si="5"/>
        <v/>
      </c>
      <c r="AJ329" s="293" t="str">
        <f t="shared" si="5"/>
        <v/>
      </c>
      <c r="AK329" s="293" t="str">
        <f t="shared" si="5"/>
        <v/>
      </c>
      <c r="AL329" s="293" t="str">
        <f t="shared" si="5"/>
        <v/>
      </c>
      <c r="AM329" s="294" t="str">
        <f t="shared" si="6"/>
        <v/>
      </c>
      <c r="AN329" s="293" t="str">
        <f t="shared" si="6"/>
        <v/>
      </c>
      <c r="AO329" s="293" t="str">
        <f t="shared" si="6"/>
        <v/>
      </c>
      <c r="AP329" s="293" t="str">
        <f t="shared" si="6"/>
        <v/>
      </c>
      <c r="AQ329" s="293" t="str">
        <f t="shared" si="6"/>
        <v/>
      </c>
      <c r="AR329" s="293" t="str">
        <f t="shared" si="6"/>
        <v/>
      </c>
      <c r="AS329" s="293" t="str">
        <f t="shared" si="6"/>
        <v/>
      </c>
      <c r="AT329" s="294" t="str">
        <f t="shared" si="6"/>
        <v/>
      </c>
      <c r="AU329" s="293" t="str">
        <f t="shared" si="6"/>
        <v/>
      </c>
      <c r="AV329" s="293" t="str">
        <f t="shared" si="6"/>
        <v/>
      </c>
      <c r="AW329" s="294" t="str">
        <f t="shared" si="6"/>
        <v/>
      </c>
      <c r="AX329" s="694"/>
      <c r="AY329" s="695"/>
      <c r="AZ329" s="695"/>
      <c r="BA329" s="696"/>
      <c r="BB329" s="679"/>
      <c r="BC329" s="680"/>
      <c r="BD329" s="680"/>
      <c r="BE329" s="680"/>
      <c r="BF329" s="681"/>
    </row>
    <row r="330" spans="1:73" ht="18.75" customHeight="1" x14ac:dyDescent="0.15">
      <c r="B330" s="658"/>
      <c r="C330" s="659"/>
      <c r="D330" s="659"/>
      <c r="E330" s="659"/>
      <c r="F330" s="659"/>
      <c r="G330" s="659"/>
      <c r="H330" s="659"/>
      <c r="I330" s="659"/>
      <c r="J330" s="659"/>
      <c r="K330" s="660"/>
      <c r="L330" s="666" t="s">
        <v>174</v>
      </c>
      <c r="M330" s="666"/>
      <c r="N330" s="666"/>
      <c r="O330" s="666"/>
      <c r="P330" s="666"/>
      <c r="Q330" s="666"/>
      <c r="R330" s="667"/>
      <c r="S330" s="292" t="str">
        <f t="shared" si="4"/>
        <v/>
      </c>
      <c r="T330" s="293" t="str">
        <f t="shared" si="4"/>
        <v/>
      </c>
      <c r="U330" s="293" t="str">
        <f t="shared" si="4"/>
        <v/>
      </c>
      <c r="V330" s="293" t="str">
        <f t="shared" si="4"/>
        <v/>
      </c>
      <c r="W330" s="293" t="str">
        <f t="shared" si="4"/>
        <v/>
      </c>
      <c r="X330" s="293" t="str">
        <f t="shared" si="4"/>
        <v/>
      </c>
      <c r="Y330" s="294" t="str">
        <f t="shared" si="4"/>
        <v/>
      </c>
      <c r="Z330" s="295" t="str">
        <f t="shared" si="4"/>
        <v/>
      </c>
      <c r="AA330" s="293" t="str">
        <f t="shared" si="4"/>
        <v/>
      </c>
      <c r="AB330" s="293" t="str">
        <f t="shared" si="4"/>
        <v/>
      </c>
      <c r="AC330" s="293" t="str">
        <f t="shared" si="5"/>
        <v/>
      </c>
      <c r="AD330" s="293" t="str">
        <f t="shared" si="5"/>
        <v/>
      </c>
      <c r="AE330" s="293" t="str">
        <f t="shared" si="5"/>
        <v/>
      </c>
      <c r="AF330" s="294" t="str">
        <f t="shared" si="5"/>
        <v/>
      </c>
      <c r="AG330" s="293" t="str">
        <f t="shared" si="5"/>
        <v/>
      </c>
      <c r="AH330" s="293" t="str">
        <f t="shared" si="5"/>
        <v/>
      </c>
      <c r="AI330" s="293" t="str">
        <f t="shared" si="5"/>
        <v/>
      </c>
      <c r="AJ330" s="293" t="str">
        <f t="shared" si="5"/>
        <v/>
      </c>
      <c r="AK330" s="293" t="str">
        <f t="shared" si="5"/>
        <v/>
      </c>
      <c r="AL330" s="293" t="str">
        <f t="shared" si="5"/>
        <v/>
      </c>
      <c r="AM330" s="294" t="str">
        <f t="shared" si="6"/>
        <v/>
      </c>
      <c r="AN330" s="293" t="str">
        <f t="shared" si="6"/>
        <v/>
      </c>
      <c r="AO330" s="293" t="str">
        <f t="shared" si="6"/>
        <v/>
      </c>
      <c r="AP330" s="293" t="str">
        <f t="shared" si="6"/>
        <v/>
      </c>
      <c r="AQ330" s="293" t="str">
        <f t="shared" si="6"/>
        <v/>
      </c>
      <c r="AR330" s="293" t="str">
        <f t="shared" si="6"/>
        <v/>
      </c>
      <c r="AS330" s="293" t="str">
        <f t="shared" si="6"/>
        <v/>
      </c>
      <c r="AT330" s="294" t="str">
        <f t="shared" si="6"/>
        <v/>
      </c>
      <c r="AU330" s="293" t="str">
        <f t="shared" si="6"/>
        <v/>
      </c>
      <c r="AV330" s="293" t="str">
        <f t="shared" si="6"/>
        <v/>
      </c>
      <c r="AW330" s="294" t="str">
        <f t="shared" si="6"/>
        <v/>
      </c>
      <c r="AX330" s="694"/>
      <c r="AY330" s="695"/>
      <c r="AZ330" s="695"/>
      <c r="BA330" s="696"/>
      <c r="BB330" s="679"/>
      <c r="BC330" s="680"/>
      <c r="BD330" s="680"/>
      <c r="BE330" s="680"/>
      <c r="BF330" s="681"/>
    </row>
    <row r="331" spans="1:73" ht="18.75" customHeight="1" x14ac:dyDescent="0.15">
      <c r="B331" s="658"/>
      <c r="C331" s="659"/>
      <c r="D331" s="659"/>
      <c r="E331" s="659"/>
      <c r="F331" s="659"/>
      <c r="G331" s="659"/>
      <c r="H331" s="659"/>
      <c r="I331" s="659"/>
      <c r="J331" s="659"/>
      <c r="K331" s="660"/>
      <c r="L331" s="666" t="s">
        <v>175</v>
      </c>
      <c r="M331" s="666"/>
      <c r="N331" s="666"/>
      <c r="O331" s="666"/>
      <c r="P331" s="666"/>
      <c r="Q331" s="666"/>
      <c r="R331" s="667"/>
      <c r="S331" s="292" t="str">
        <f t="shared" si="4"/>
        <v/>
      </c>
      <c r="T331" s="293" t="str">
        <f t="shared" si="4"/>
        <v/>
      </c>
      <c r="U331" s="293" t="str">
        <f t="shared" si="4"/>
        <v/>
      </c>
      <c r="V331" s="293" t="str">
        <f t="shared" si="4"/>
        <v/>
      </c>
      <c r="W331" s="293" t="str">
        <f t="shared" si="4"/>
        <v/>
      </c>
      <c r="X331" s="293" t="str">
        <f t="shared" si="4"/>
        <v/>
      </c>
      <c r="Y331" s="294" t="str">
        <f t="shared" si="4"/>
        <v/>
      </c>
      <c r="Z331" s="295" t="str">
        <f t="shared" si="4"/>
        <v/>
      </c>
      <c r="AA331" s="293" t="str">
        <f t="shared" si="4"/>
        <v/>
      </c>
      <c r="AB331" s="293" t="str">
        <f t="shared" si="4"/>
        <v/>
      </c>
      <c r="AC331" s="293" t="str">
        <f t="shared" si="5"/>
        <v/>
      </c>
      <c r="AD331" s="293" t="str">
        <f t="shared" si="5"/>
        <v/>
      </c>
      <c r="AE331" s="293" t="str">
        <f t="shared" si="5"/>
        <v/>
      </c>
      <c r="AF331" s="294" t="str">
        <f t="shared" si="5"/>
        <v/>
      </c>
      <c r="AG331" s="293" t="str">
        <f t="shared" si="5"/>
        <v/>
      </c>
      <c r="AH331" s="293" t="str">
        <f t="shared" si="5"/>
        <v/>
      </c>
      <c r="AI331" s="293" t="str">
        <f t="shared" si="5"/>
        <v/>
      </c>
      <c r="AJ331" s="293" t="str">
        <f t="shared" si="5"/>
        <v/>
      </c>
      <c r="AK331" s="293" t="str">
        <f t="shared" si="5"/>
        <v/>
      </c>
      <c r="AL331" s="293" t="str">
        <f t="shared" si="5"/>
        <v/>
      </c>
      <c r="AM331" s="294" t="str">
        <f t="shared" si="6"/>
        <v/>
      </c>
      <c r="AN331" s="293" t="str">
        <f t="shared" si="6"/>
        <v/>
      </c>
      <c r="AO331" s="293" t="str">
        <f t="shared" si="6"/>
        <v/>
      </c>
      <c r="AP331" s="293" t="str">
        <f t="shared" si="6"/>
        <v/>
      </c>
      <c r="AQ331" s="293" t="str">
        <f t="shared" si="6"/>
        <v/>
      </c>
      <c r="AR331" s="293" t="str">
        <f t="shared" si="6"/>
        <v/>
      </c>
      <c r="AS331" s="293" t="str">
        <f t="shared" si="6"/>
        <v/>
      </c>
      <c r="AT331" s="294" t="str">
        <f t="shared" si="6"/>
        <v/>
      </c>
      <c r="AU331" s="293" t="str">
        <f t="shared" si="6"/>
        <v/>
      </c>
      <c r="AV331" s="293" t="str">
        <f t="shared" si="6"/>
        <v/>
      </c>
      <c r="AW331" s="294" t="str">
        <f t="shared" si="6"/>
        <v/>
      </c>
      <c r="AX331" s="694"/>
      <c r="AY331" s="695"/>
      <c r="AZ331" s="695"/>
      <c r="BA331" s="696"/>
      <c r="BB331" s="679"/>
      <c r="BC331" s="680"/>
      <c r="BD331" s="680"/>
      <c r="BE331" s="680"/>
      <c r="BF331" s="681"/>
    </row>
    <row r="332" spans="1:73" ht="18.75" customHeight="1" thickBot="1" x14ac:dyDescent="0.2">
      <c r="B332" s="661"/>
      <c r="C332" s="662"/>
      <c r="D332" s="662"/>
      <c r="E332" s="662"/>
      <c r="F332" s="662"/>
      <c r="G332" s="662"/>
      <c r="H332" s="662"/>
      <c r="I332" s="662"/>
      <c r="J332" s="662"/>
      <c r="K332" s="663"/>
      <c r="L332" s="668"/>
      <c r="M332" s="668"/>
      <c r="N332" s="668"/>
      <c r="O332" s="668"/>
      <c r="P332" s="668"/>
      <c r="Q332" s="668"/>
      <c r="R332" s="669"/>
      <c r="S332" s="296" t="str">
        <f t="shared" si="4"/>
        <v/>
      </c>
      <c r="T332" s="297" t="str">
        <f t="shared" si="4"/>
        <v/>
      </c>
      <c r="U332" s="297" t="str">
        <f t="shared" si="4"/>
        <v/>
      </c>
      <c r="V332" s="297" t="str">
        <f t="shared" si="4"/>
        <v/>
      </c>
      <c r="W332" s="297" t="str">
        <f t="shared" si="4"/>
        <v/>
      </c>
      <c r="X332" s="297" t="str">
        <f t="shared" si="4"/>
        <v/>
      </c>
      <c r="Y332" s="298" t="str">
        <f t="shared" si="4"/>
        <v/>
      </c>
      <c r="Z332" s="299" t="str">
        <f t="shared" si="4"/>
        <v/>
      </c>
      <c r="AA332" s="297" t="str">
        <f t="shared" si="4"/>
        <v/>
      </c>
      <c r="AB332" s="297" t="str">
        <f t="shared" si="4"/>
        <v/>
      </c>
      <c r="AC332" s="297" t="str">
        <f t="shared" si="5"/>
        <v/>
      </c>
      <c r="AD332" s="297" t="str">
        <f t="shared" si="5"/>
        <v/>
      </c>
      <c r="AE332" s="297" t="str">
        <f t="shared" si="5"/>
        <v/>
      </c>
      <c r="AF332" s="298" t="str">
        <f t="shared" si="5"/>
        <v/>
      </c>
      <c r="AG332" s="297" t="str">
        <f t="shared" si="5"/>
        <v/>
      </c>
      <c r="AH332" s="297" t="str">
        <f t="shared" si="5"/>
        <v/>
      </c>
      <c r="AI332" s="297" t="str">
        <f t="shared" si="5"/>
        <v/>
      </c>
      <c r="AJ332" s="297" t="str">
        <f t="shared" si="5"/>
        <v/>
      </c>
      <c r="AK332" s="297" t="str">
        <f t="shared" si="5"/>
        <v/>
      </c>
      <c r="AL332" s="297" t="str">
        <f t="shared" si="5"/>
        <v/>
      </c>
      <c r="AM332" s="298" t="str">
        <f t="shared" si="6"/>
        <v/>
      </c>
      <c r="AN332" s="297" t="str">
        <f t="shared" si="6"/>
        <v/>
      </c>
      <c r="AO332" s="297" t="str">
        <f t="shared" si="6"/>
        <v/>
      </c>
      <c r="AP332" s="297" t="str">
        <f t="shared" si="6"/>
        <v/>
      </c>
      <c r="AQ332" s="297" t="str">
        <f t="shared" si="6"/>
        <v/>
      </c>
      <c r="AR332" s="297" t="str">
        <f t="shared" si="6"/>
        <v/>
      </c>
      <c r="AS332" s="297" t="str">
        <f t="shared" si="6"/>
        <v/>
      </c>
      <c r="AT332" s="298" t="str">
        <f t="shared" si="6"/>
        <v/>
      </c>
      <c r="AU332" s="297" t="str">
        <f t="shared" si="6"/>
        <v/>
      </c>
      <c r="AV332" s="297" t="str">
        <f t="shared" si="6"/>
        <v/>
      </c>
      <c r="AW332" s="298" t="str">
        <f t="shared" si="6"/>
        <v/>
      </c>
      <c r="AX332" s="697"/>
      <c r="AY332" s="698"/>
      <c r="AZ332" s="698"/>
      <c r="BA332" s="699"/>
      <c r="BB332" s="682"/>
      <c r="BC332" s="683"/>
      <c r="BD332" s="683"/>
      <c r="BE332" s="683"/>
      <c r="BF332" s="684"/>
    </row>
    <row r="333" spans="1:73" ht="13.5" customHeight="1" x14ac:dyDescent="0.15">
      <c r="C333" s="300"/>
      <c r="D333" s="300"/>
      <c r="E333" s="300"/>
      <c r="F333" s="300"/>
      <c r="G333" s="301"/>
      <c r="H333" s="302"/>
      <c r="AF333" s="303"/>
    </row>
    <row r="334" spans="1:73" ht="11.45" customHeight="1" x14ac:dyDescent="0.15">
      <c r="A334" s="304"/>
      <c r="B334" s="304"/>
      <c r="C334" s="304"/>
      <c r="D334" s="304"/>
      <c r="E334" s="304"/>
      <c r="F334" s="304"/>
      <c r="G334" s="304"/>
      <c r="H334" s="305"/>
      <c r="I334" s="305"/>
      <c r="J334" s="305"/>
      <c r="K334" s="305"/>
      <c r="L334" s="305"/>
      <c r="M334" s="305"/>
      <c r="N334" s="305"/>
      <c r="O334" s="305"/>
      <c r="P334" s="305"/>
      <c r="Q334" s="305"/>
      <c r="R334" s="305"/>
      <c r="S334" s="305"/>
      <c r="T334" s="305"/>
      <c r="U334" s="305"/>
      <c r="V334" s="305"/>
      <c r="W334" s="305"/>
      <c r="X334" s="305"/>
      <c r="Y334" s="305"/>
      <c r="Z334" s="305"/>
      <c r="AA334" s="305"/>
      <c r="AB334" s="305"/>
      <c r="AC334" s="305"/>
      <c r="AD334" s="305"/>
      <c r="AE334" s="305"/>
      <c r="AF334" s="305"/>
      <c r="AG334" s="305"/>
      <c r="AH334" s="305"/>
      <c r="AI334" s="305"/>
      <c r="AJ334" s="305"/>
      <c r="AK334" s="305"/>
      <c r="AL334" s="305"/>
      <c r="AM334" s="305"/>
      <c r="AN334" s="305"/>
      <c r="AO334" s="305"/>
      <c r="AP334" s="305"/>
      <c r="AQ334" s="305"/>
      <c r="AR334" s="306"/>
      <c r="AS334" s="306"/>
      <c r="AT334" s="306"/>
      <c r="AU334" s="306"/>
      <c r="AV334" s="306"/>
      <c r="AW334" s="306"/>
      <c r="AX334" s="306"/>
      <c r="AY334" s="306"/>
      <c r="AZ334" s="306"/>
      <c r="BA334" s="306"/>
    </row>
    <row r="335" spans="1:73" ht="20.25" customHeight="1" x14ac:dyDescent="0.2">
      <c r="A335" s="307"/>
      <c r="B335" s="307"/>
      <c r="C335" s="304"/>
      <c r="D335" s="304"/>
      <c r="E335" s="304"/>
      <c r="F335" s="304"/>
      <c r="G335" s="307"/>
      <c r="H335" s="307"/>
      <c r="I335" s="307"/>
      <c r="J335" s="307"/>
      <c r="K335" s="307"/>
      <c r="L335" s="307"/>
      <c r="M335" s="307"/>
      <c r="N335" s="307"/>
      <c r="O335" s="307"/>
      <c r="P335" s="307"/>
      <c r="Q335" s="307"/>
      <c r="R335" s="307"/>
      <c r="S335" s="307"/>
      <c r="T335" s="307"/>
      <c r="U335" s="307"/>
      <c r="V335" s="307"/>
      <c r="W335" s="307"/>
      <c r="X335" s="307"/>
      <c r="Y335" s="307"/>
      <c r="Z335" s="307"/>
      <c r="AA335" s="307"/>
      <c r="AB335" s="307"/>
      <c r="AC335" s="307"/>
      <c r="AD335" s="307"/>
      <c r="AE335" s="307"/>
      <c r="AF335" s="307"/>
      <c r="AG335" s="307"/>
      <c r="AH335" s="307"/>
      <c r="AI335" s="307"/>
      <c r="AJ335" s="307"/>
      <c r="AK335" s="307"/>
      <c r="AL335" s="307"/>
      <c r="AM335" s="307"/>
      <c r="AN335" s="307"/>
      <c r="AO335" s="307"/>
      <c r="AP335" s="307"/>
      <c r="AQ335" s="307"/>
      <c r="AR335" s="308"/>
      <c r="AS335" s="308"/>
      <c r="AT335" s="308"/>
      <c r="AU335" s="308"/>
      <c r="AV335" s="308"/>
      <c r="BN335" s="309"/>
      <c r="BO335" s="310"/>
      <c r="BP335" s="309"/>
      <c r="BQ335" s="309"/>
      <c r="BR335" s="309"/>
      <c r="BS335" s="311"/>
      <c r="BT335" s="312"/>
      <c r="BU335" s="312"/>
    </row>
    <row r="336" spans="1:73" ht="20.25" customHeight="1" x14ac:dyDescent="0.15">
      <c r="A336" s="304"/>
      <c r="B336" s="304"/>
      <c r="C336" s="313"/>
      <c r="D336" s="313"/>
      <c r="E336" s="313"/>
      <c r="F336" s="313"/>
      <c r="G336" s="313"/>
      <c r="H336" s="314"/>
      <c r="I336" s="314"/>
      <c r="J336" s="304"/>
      <c r="K336" s="304"/>
      <c r="L336" s="304"/>
      <c r="M336" s="304"/>
      <c r="N336" s="304"/>
      <c r="O336" s="304"/>
      <c r="P336" s="304"/>
      <c r="Q336" s="304"/>
      <c r="R336" s="304"/>
      <c r="S336" s="304"/>
      <c r="T336" s="304"/>
      <c r="U336" s="304"/>
      <c r="V336" s="304"/>
      <c r="W336" s="304"/>
      <c r="X336" s="304"/>
      <c r="Y336" s="304"/>
      <c r="Z336" s="304"/>
      <c r="AA336" s="304"/>
      <c r="AB336" s="304"/>
      <c r="AC336" s="304"/>
      <c r="AD336" s="304"/>
      <c r="AE336" s="304"/>
      <c r="AF336" s="304"/>
      <c r="AG336" s="304"/>
      <c r="AH336" s="304"/>
      <c r="AI336" s="304"/>
      <c r="AJ336" s="304"/>
      <c r="AK336" s="304"/>
      <c r="AL336" s="304"/>
      <c r="AM336" s="304"/>
      <c r="AN336" s="304"/>
      <c r="AO336" s="304"/>
      <c r="AP336" s="304"/>
      <c r="AQ336" s="304"/>
    </row>
    <row r="337" spans="1:43" ht="20.25" customHeight="1" x14ac:dyDescent="0.15">
      <c r="A337" s="304"/>
      <c r="B337" s="304"/>
      <c r="C337" s="313"/>
      <c r="D337" s="313"/>
      <c r="E337" s="313"/>
      <c r="F337" s="313"/>
      <c r="G337" s="313"/>
      <c r="H337" s="314"/>
      <c r="I337" s="314"/>
      <c r="J337" s="304"/>
      <c r="K337" s="304"/>
      <c r="L337" s="304"/>
      <c r="M337" s="304"/>
      <c r="N337" s="304"/>
      <c r="O337" s="304"/>
      <c r="P337" s="304"/>
      <c r="Q337" s="304"/>
      <c r="R337" s="304"/>
      <c r="S337" s="304"/>
      <c r="T337" s="304"/>
      <c r="U337" s="304"/>
      <c r="V337" s="304"/>
      <c r="W337" s="304"/>
      <c r="X337" s="304"/>
      <c r="Y337" s="304"/>
      <c r="Z337" s="304"/>
      <c r="AA337" s="304"/>
      <c r="AB337" s="304"/>
      <c r="AC337" s="304"/>
      <c r="AD337" s="304"/>
      <c r="AE337" s="304"/>
      <c r="AF337" s="304"/>
      <c r="AG337" s="304"/>
      <c r="AH337" s="304"/>
      <c r="AI337" s="304"/>
      <c r="AJ337" s="304"/>
      <c r="AK337" s="304"/>
      <c r="AL337" s="304"/>
      <c r="AM337" s="304"/>
      <c r="AN337" s="304"/>
      <c r="AO337" s="304"/>
      <c r="AP337" s="304"/>
      <c r="AQ337" s="304"/>
    </row>
    <row r="338" spans="1:43" ht="20.25" customHeight="1" x14ac:dyDescent="0.15">
      <c r="A338" s="304"/>
      <c r="B338" s="304"/>
      <c r="C338" s="314"/>
      <c r="D338" s="314"/>
      <c r="E338" s="314"/>
      <c r="F338" s="314"/>
      <c r="G338" s="314"/>
      <c r="H338" s="304"/>
      <c r="I338" s="304"/>
      <c r="J338" s="304"/>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4"/>
      <c r="AG338" s="304"/>
      <c r="AH338" s="304"/>
      <c r="AI338" s="304"/>
      <c r="AJ338" s="304"/>
      <c r="AK338" s="304"/>
      <c r="AL338" s="304"/>
      <c r="AM338" s="304"/>
      <c r="AN338" s="304"/>
      <c r="AO338" s="304"/>
      <c r="AP338" s="304"/>
      <c r="AQ338" s="304"/>
    </row>
    <row r="339" spans="1:43" ht="20.25" customHeight="1" x14ac:dyDescent="0.15">
      <c r="A339" s="304"/>
      <c r="B339" s="304"/>
      <c r="C339" s="314"/>
      <c r="D339" s="314"/>
      <c r="E339" s="314"/>
      <c r="F339" s="314"/>
      <c r="G339" s="314"/>
      <c r="H339" s="304"/>
      <c r="I339" s="304"/>
      <c r="J339" s="304"/>
      <c r="K339" s="304"/>
      <c r="L339" s="304"/>
      <c r="M339" s="304"/>
      <c r="N339" s="304"/>
      <c r="O339" s="304"/>
      <c r="P339" s="304"/>
      <c r="Q339" s="304"/>
      <c r="R339" s="304"/>
      <c r="S339" s="304"/>
      <c r="T339" s="304"/>
      <c r="U339" s="304"/>
      <c r="V339" s="304"/>
      <c r="W339" s="304"/>
      <c r="X339" s="304"/>
      <c r="Y339" s="304"/>
      <c r="Z339" s="304"/>
      <c r="AA339" s="304"/>
      <c r="AB339" s="304"/>
      <c r="AC339" s="304"/>
      <c r="AD339" s="304"/>
      <c r="AE339" s="304"/>
      <c r="AF339" s="304"/>
      <c r="AG339" s="304"/>
      <c r="AH339" s="304"/>
      <c r="AI339" s="304"/>
      <c r="AJ339" s="304"/>
      <c r="AK339" s="304"/>
      <c r="AL339" s="304"/>
      <c r="AM339" s="304"/>
      <c r="AN339" s="304"/>
      <c r="AO339" s="304"/>
      <c r="AP339" s="304"/>
      <c r="AQ339" s="304"/>
    </row>
    <row r="340" spans="1:43" ht="20.25" customHeight="1" x14ac:dyDescent="0.15">
      <c r="A340" s="304"/>
      <c r="B340" s="304"/>
      <c r="C340" s="314"/>
      <c r="D340" s="314"/>
      <c r="E340" s="314"/>
      <c r="F340" s="314"/>
      <c r="G340" s="314"/>
      <c r="H340" s="304"/>
      <c r="I340" s="304"/>
      <c r="J340" s="304"/>
      <c r="K340" s="304"/>
      <c r="L340" s="304"/>
      <c r="M340" s="304"/>
      <c r="N340" s="304"/>
      <c r="O340" s="304"/>
      <c r="P340" s="304"/>
      <c r="Q340" s="304"/>
      <c r="R340" s="304"/>
      <c r="S340" s="304"/>
      <c r="T340" s="304"/>
      <c r="U340" s="304"/>
      <c r="V340" s="304"/>
      <c r="W340" s="304"/>
      <c r="X340" s="304"/>
      <c r="Y340" s="304"/>
      <c r="Z340" s="304"/>
      <c r="AA340" s="304"/>
      <c r="AB340" s="304"/>
      <c r="AC340" s="304"/>
      <c r="AD340" s="304"/>
      <c r="AE340" s="304"/>
      <c r="AF340" s="304"/>
      <c r="AG340" s="304"/>
      <c r="AH340" s="304"/>
      <c r="AI340" s="304"/>
      <c r="AJ340" s="304"/>
      <c r="AK340" s="304"/>
      <c r="AL340" s="304"/>
      <c r="AM340" s="304"/>
      <c r="AN340" s="304"/>
      <c r="AO340" s="304"/>
      <c r="AP340" s="304"/>
      <c r="AQ340" s="304"/>
    </row>
    <row r="341" spans="1:43" ht="20.25" customHeight="1" x14ac:dyDescent="0.15">
      <c r="C341" s="303"/>
      <c r="D341" s="303"/>
      <c r="E341" s="303"/>
      <c r="F341" s="303"/>
      <c r="G341" s="303"/>
    </row>
  </sheetData>
  <sheetProtection sheet="1" insertColumns="0" deleteRows="0"/>
  <mergeCells count="1548">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40" zoomScaleNormal="70" zoomScaleSheetLayoutView="40" workbookViewId="0">
      <selection activeCell="H28" sqref="H28:K30"/>
    </sheetView>
  </sheetViews>
  <sheetFormatPr defaultColWidth="4.875" defaultRowHeight="20.25" customHeight="1" x14ac:dyDescent="0.15"/>
  <cols>
    <col min="1" max="1" width="1.75" style="232" customWidth="1"/>
    <col min="2" max="5" width="6.375" style="232" customWidth="1"/>
    <col min="6" max="6" width="18.375" style="232" hidden="1" customWidth="1"/>
    <col min="7" max="58" width="6.25" style="232" customWidth="1"/>
    <col min="59" max="16384" width="4.875" style="232"/>
  </cols>
  <sheetData>
    <row r="1" spans="2:64" s="168" customFormat="1" ht="20.25" customHeight="1" x14ac:dyDescent="0.15">
      <c r="C1" s="169" t="s">
        <v>211</v>
      </c>
      <c r="D1" s="169"/>
      <c r="E1" s="169"/>
      <c r="F1" s="169"/>
      <c r="G1" s="169"/>
      <c r="H1" s="170" t="s">
        <v>212</v>
      </c>
      <c r="J1" s="170"/>
      <c r="L1" s="169"/>
      <c r="M1" s="169"/>
      <c r="N1" s="169"/>
      <c r="O1" s="169"/>
      <c r="P1" s="169"/>
      <c r="Q1" s="169"/>
      <c r="R1" s="169"/>
      <c r="AM1" s="171"/>
      <c r="AN1" s="172"/>
      <c r="AO1" s="172" t="s">
        <v>213</v>
      </c>
      <c r="AP1" s="834" t="s">
        <v>214</v>
      </c>
      <c r="AQ1" s="835"/>
      <c r="AR1" s="835"/>
      <c r="AS1" s="835"/>
      <c r="AT1" s="835"/>
      <c r="AU1" s="835"/>
      <c r="AV1" s="835"/>
      <c r="AW1" s="835"/>
      <c r="AX1" s="835"/>
      <c r="AY1" s="835"/>
      <c r="AZ1" s="835"/>
      <c r="BA1" s="835"/>
      <c r="BB1" s="835"/>
      <c r="BC1" s="835"/>
      <c r="BD1" s="835"/>
      <c r="BE1" s="835"/>
      <c r="BF1" s="172" t="s">
        <v>215</v>
      </c>
    </row>
    <row r="2" spans="2:64" s="168" customFormat="1" ht="20.25" customHeight="1" x14ac:dyDescent="0.15">
      <c r="C2" s="169"/>
      <c r="D2" s="169"/>
      <c r="E2" s="169"/>
      <c r="F2" s="169"/>
      <c r="G2" s="169"/>
      <c r="J2" s="170"/>
      <c r="L2" s="169"/>
      <c r="M2" s="169"/>
      <c r="N2" s="169"/>
      <c r="O2" s="169"/>
      <c r="P2" s="169"/>
      <c r="Q2" s="169"/>
      <c r="R2" s="169"/>
      <c r="Y2" s="173" t="s">
        <v>216</v>
      </c>
      <c r="Z2" s="836"/>
      <c r="AA2" s="836"/>
      <c r="AB2" s="173" t="s">
        <v>217</v>
      </c>
      <c r="AC2" s="837" t="str">
        <f>IF(Z2=0,"",YEAR(DATE(2018+Z2,1,1)))</f>
        <v/>
      </c>
      <c r="AD2" s="837"/>
      <c r="AE2" s="174" t="s">
        <v>218</v>
      </c>
      <c r="AF2" s="174" t="s">
        <v>219</v>
      </c>
      <c r="AG2" s="836"/>
      <c r="AH2" s="836"/>
      <c r="AI2" s="174" t="s">
        <v>220</v>
      </c>
      <c r="AM2" s="171"/>
      <c r="AN2" s="172"/>
      <c r="AO2" s="172" t="s">
        <v>221</v>
      </c>
      <c r="AP2" s="836"/>
      <c r="AQ2" s="836"/>
      <c r="AR2" s="836"/>
      <c r="AS2" s="836"/>
      <c r="AT2" s="836"/>
      <c r="AU2" s="836"/>
      <c r="AV2" s="836"/>
      <c r="AW2" s="836"/>
      <c r="AX2" s="836"/>
      <c r="AY2" s="836"/>
      <c r="AZ2" s="836"/>
      <c r="BA2" s="836"/>
      <c r="BB2" s="836"/>
      <c r="BC2" s="836"/>
      <c r="BD2" s="836"/>
      <c r="BE2" s="836"/>
      <c r="BF2" s="172" t="s">
        <v>215</v>
      </c>
    </row>
    <row r="3" spans="2:64" s="181" customFormat="1" ht="20.25" customHeight="1" x14ac:dyDescent="0.15">
      <c r="B3" s="175"/>
      <c r="C3" s="175"/>
      <c r="D3" s="175"/>
      <c r="E3" s="175"/>
      <c r="F3" s="175"/>
      <c r="G3" s="176"/>
      <c r="H3" s="175"/>
      <c r="I3" s="175"/>
      <c r="J3" s="176"/>
      <c r="K3" s="175"/>
      <c r="L3" s="177"/>
      <c r="M3" s="177"/>
      <c r="N3" s="177"/>
      <c r="O3" s="177"/>
      <c r="P3" s="177"/>
      <c r="Q3" s="177"/>
      <c r="R3" s="177"/>
      <c r="S3" s="175"/>
      <c r="T3" s="175"/>
      <c r="U3" s="175"/>
      <c r="V3" s="175"/>
      <c r="W3" s="175"/>
      <c r="X3" s="175"/>
      <c r="Y3" s="175"/>
      <c r="Z3" s="178"/>
      <c r="AA3" s="178"/>
      <c r="AB3" s="179"/>
      <c r="AC3" s="180"/>
      <c r="AD3" s="179"/>
      <c r="AE3" s="175"/>
      <c r="AF3" s="175"/>
      <c r="AG3" s="175"/>
      <c r="AH3" s="175"/>
      <c r="AI3" s="175"/>
      <c r="AJ3" s="175"/>
      <c r="AK3" s="175"/>
      <c r="AL3" s="175"/>
      <c r="AM3" s="175"/>
      <c r="AN3" s="175"/>
      <c r="AO3" s="175"/>
      <c r="AP3" s="175"/>
      <c r="AQ3" s="175"/>
      <c r="AR3" s="175"/>
      <c r="AS3" s="175"/>
      <c r="AT3" s="175"/>
      <c r="BA3" s="182" t="s">
        <v>222</v>
      </c>
      <c r="BB3" s="825"/>
      <c r="BC3" s="826"/>
      <c r="BD3" s="826"/>
      <c r="BE3" s="827"/>
      <c r="BF3" s="172"/>
    </row>
    <row r="4" spans="2:64" s="181" customFormat="1" ht="18.75" x14ac:dyDescent="0.15">
      <c r="B4" s="175"/>
      <c r="C4" s="175"/>
      <c r="D4" s="175"/>
      <c r="E4" s="175"/>
      <c r="F4" s="175"/>
      <c r="G4" s="176"/>
      <c r="H4" s="175"/>
      <c r="I4" s="175"/>
      <c r="J4" s="176"/>
      <c r="K4" s="175"/>
      <c r="L4" s="177"/>
      <c r="M4" s="177"/>
      <c r="N4" s="177"/>
      <c r="O4" s="177"/>
      <c r="P4" s="177"/>
      <c r="Q4" s="177"/>
      <c r="R4" s="177"/>
      <c r="S4" s="175"/>
      <c r="T4" s="175"/>
      <c r="U4" s="175"/>
      <c r="V4" s="175"/>
      <c r="W4" s="175"/>
      <c r="X4" s="175"/>
      <c r="Y4" s="175"/>
      <c r="Z4" s="183"/>
      <c r="AA4" s="183"/>
      <c r="AB4" s="175"/>
      <c r="AC4" s="175"/>
      <c r="AD4" s="175"/>
      <c r="AE4" s="175"/>
      <c r="AF4" s="175"/>
      <c r="AG4" s="184"/>
      <c r="AH4" s="184"/>
      <c r="AI4" s="184"/>
      <c r="AJ4" s="184"/>
      <c r="AK4" s="184"/>
      <c r="AL4" s="184"/>
      <c r="AM4" s="184"/>
      <c r="AN4" s="184"/>
      <c r="AO4" s="184"/>
      <c r="AP4" s="184"/>
      <c r="AQ4" s="184"/>
      <c r="AR4" s="184"/>
      <c r="AS4" s="184"/>
      <c r="AT4" s="184"/>
      <c r="AU4" s="168"/>
      <c r="AV4" s="168"/>
      <c r="AW4" s="168"/>
      <c r="AX4" s="168"/>
      <c r="AY4" s="168"/>
      <c r="AZ4" s="168"/>
      <c r="BA4" s="182" t="s">
        <v>223</v>
      </c>
      <c r="BB4" s="825"/>
      <c r="BC4" s="826"/>
      <c r="BD4" s="826"/>
      <c r="BE4" s="827"/>
      <c r="BF4" s="185"/>
    </row>
    <row r="5" spans="2:64" s="181" customFormat="1" ht="6.75" customHeight="1" x14ac:dyDescent="0.15">
      <c r="B5" s="175"/>
      <c r="C5" s="186"/>
      <c r="D5" s="186"/>
      <c r="E5" s="186"/>
      <c r="F5" s="186"/>
      <c r="G5" s="187"/>
      <c r="H5" s="186"/>
      <c r="I5" s="186"/>
      <c r="J5" s="187"/>
      <c r="K5" s="186"/>
      <c r="L5" s="188"/>
      <c r="M5" s="188"/>
      <c r="N5" s="188"/>
      <c r="O5" s="188"/>
      <c r="P5" s="188"/>
      <c r="Q5" s="188"/>
      <c r="R5" s="188"/>
      <c r="S5" s="186"/>
      <c r="T5" s="186"/>
      <c r="U5" s="186"/>
      <c r="V5" s="186"/>
      <c r="W5" s="186"/>
      <c r="X5" s="186"/>
      <c r="Y5" s="186"/>
      <c r="Z5" s="189"/>
      <c r="AA5" s="189"/>
      <c r="AB5" s="186"/>
      <c r="AC5" s="186"/>
      <c r="AD5" s="186"/>
      <c r="AE5" s="186"/>
      <c r="AF5" s="175"/>
      <c r="AG5" s="184"/>
      <c r="AH5" s="184"/>
      <c r="AI5" s="184"/>
      <c r="AJ5" s="184"/>
      <c r="AK5" s="184"/>
      <c r="AL5" s="184"/>
      <c r="AM5" s="184"/>
      <c r="AN5" s="184"/>
      <c r="AO5" s="184"/>
      <c r="AP5" s="184"/>
      <c r="AQ5" s="184"/>
      <c r="AR5" s="184"/>
      <c r="AS5" s="184"/>
      <c r="AT5" s="184"/>
      <c r="AU5" s="168"/>
      <c r="AV5" s="168"/>
      <c r="AW5" s="168"/>
      <c r="AX5" s="168"/>
      <c r="AY5" s="168"/>
      <c r="AZ5" s="168"/>
      <c r="BA5" s="168"/>
      <c r="BB5" s="168"/>
      <c r="BC5" s="168"/>
      <c r="BD5" s="168"/>
      <c r="BE5" s="185"/>
      <c r="BF5" s="185"/>
    </row>
    <row r="6" spans="2:64" s="181" customFormat="1" ht="20.25" customHeight="1" x14ac:dyDescent="0.15">
      <c r="B6" s="175"/>
      <c r="C6" s="186"/>
      <c r="D6" s="186"/>
      <c r="E6" s="186"/>
      <c r="F6" s="186"/>
      <c r="G6" s="187"/>
      <c r="H6" s="186"/>
      <c r="I6" s="186"/>
      <c r="J6" s="187"/>
      <c r="K6" s="186"/>
      <c r="L6" s="188"/>
      <c r="M6" s="188"/>
      <c r="N6" s="188"/>
      <c r="O6" s="188"/>
      <c r="P6" s="188"/>
      <c r="Q6" s="188"/>
      <c r="R6" s="188"/>
      <c r="S6" s="186"/>
      <c r="T6" s="186"/>
      <c r="U6" s="186"/>
      <c r="V6" s="186"/>
      <c r="W6" s="186"/>
      <c r="X6" s="186"/>
      <c r="Y6" s="186"/>
      <c r="Z6" s="189"/>
      <c r="AA6" s="189"/>
      <c r="AB6" s="186"/>
      <c r="AC6" s="186"/>
      <c r="AD6" s="186"/>
      <c r="AE6" s="186"/>
      <c r="AF6" s="175"/>
      <c r="AG6" s="184"/>
      <c r="AH6" s="184"/>
      <c r="AI6" s="184"/>
      <c r="AJ6" s="184"/>
      <c r="AK6" s="184"/>
      <c r="AL6" s="184" t="s">
        <v>224</v>
      </c>
      <c r="AM6" s="184"/>
      <c r="AN6" s="184"/>
      <c r="AO6" s="184"/>
      <c r="AP6" s="184"/>
      <c r="AQ6" s="184"/>
      <c r="AR6" s="184"/>
      <c r="AS6" s="184"/>
      <c r="AT6" s="190"/>
      <c r="AU6" s="190"/>
      <c r="AV6" s="191"/>
      <c r="AW6" s="184"/>
      <c r="AX6" s="828"/>
      <c r="AY6" s="829"/>
      <c r="AZ6" s="191" t="s">
        <v>225</v>
      </c>
      <c r="BA6" s="184"/>
      <c r="BB6" s="828"/>
      <c r="BC6" s="829"/>
      <c r="BD6" s="191" t="s">
        <v>226</v>
      </c>
      <c r="BE6" s="184"/>
      <c r="BF6" s="185"/>
    </row>
    <row r="7" spans="2:64" s="181" customFormat="1" ht="6.75" customHeight="1" x14ac:dyDescent="0.15">
      <c r="B7" s="175"/>
      <c r="C7" s="186"/>
      <c r="D7" s="186"/>
      <c r="E7" s="186"/>
      <c r="F7" s="186"/>
      <c r="G7" s="187"/>
      <c r="H7" s="186"/>
      <c r="I7" s="186"/>
      <c r="J7" s="187"/>
      <c r="K7" s="186"/>
      <c r="L7" s="188"/>
      <c r="M7" s="188"/>
      <c r="N7" s="188"/>
      <c r="O7" s="188"/>
      <c r="P7" s="188"/>
      <c r="Q7" s="188"/>
      <c r="R7" s="188"/>
      <c r="S7" s="186"/>
      <c r="T7" s="186"/>
      <c r="U7" s="186"/>
      <c r="V7" s="186"/>
      <c r="W7" s="186"/>
      <c r="X7" s="186"/>
      <c r="Y7" s="186"/>
      <c r="Z7" s="189"/>
      <c r="AA7" s="189"/>
      <c r="AB7" s="186"/>
      <c r="AC7" s="186"/>
      <c r="AD7" s="186"/>
      <c r="AE7" s="186"/>
      <c r="AF7" s="175"/>
      <c r="AG7" s="184"/>
      <c r="AH7" s="184"/>
      <c r="AI7" s="184"/>
      <c r="AJ7" s="184"/>
      <c r="AK7" s="184"/>
      <c r="AL7" s="184"/>
      <c r="AM7" s="184"/>
      <c r="AN7" s="184"/>
      <c r="AO7" s="184"/>
      <c r="AP7" s="184"/>
      <c r="AQ7" s="184"/>
      <c r="AR7" s="184"/>
      <c r="AS7" s="184"/>
      <c r="AT7" s="184"/>
      <c r="AU7" s="168"/>
      <c r="AV7" s="168"/>
      <c r="AW7" s="168"/>
      <c r="AX7" s="168"/>
      <c r="AY7" s="168"/>
      <c r="AZ7" s="168"/>
      <c r="BA7" s="168"/>
      <c r="BB7" s="168"/>
      <c r="BC7" s="168"/>
      <c r="BD7" s="168"/>
      <c r="BE7" s="185"/>
      <c r="BF7" s="185"/>
    </row>
    <row r="8" spans="2:64" s="181" customFormat="1" ht="20.25" customHeight="1" x14ac:dyDescent="0.15">
      <c r="B8" s="192"/>
      <c r="C8" s="192"/>
      <c r="D8" s="192"/>
      <c r="E8" s="192"/>
      <c r="F8" s="192"/>
      <c r="G8" s="193"/>
      <c r="H8" s="193"/>
      <c r="I8" s="193"/>
      <c r="J8" s="192"/>
      <c r="K8" s="192"/>
      <c r="L8" s="193"/>
      <c r="M8" s="193"/>
      <c r="N8" s="193"/>
      <c r="O8" s="192"/>
      <c r="P8" s="193"/>
      <c r="Q8" s="193"/>
      <c r="R8" s="193"/>
      <c r="S8" s="194"/>
      <c r="T8" s="195"/>
      <c r="U8" s="195"/>
      <c r="V8" s="196"/>
      <c r="W8" s="175"/>
      <c r="X8" s="175"/>
      <c r="Y8" s="175"/>
      <c r="Z8" s="189"/>
      <c r="AA8" s="197"/>
      <c r="AB8" s="187"/>
      <c r="AC8" s="189"/>
      <c r="AD8" s="189"/>
      <c r="AE8" s="189"/>
      <c r="AF8" s="198"/>
      <c r="AG8" s="199"/>
      <c r="AH8" s="199"/>
      <c r="AI8" s="199"/>
      <c r="AJ8" s="200"/>
      <c r="AK8" s="188"/>
      <c r="AL8" s="197"/>
      <c r="AM8" s="197"/>
      <c r="AN8" s="187"/>
      <c r="AO8" s="190"/>
      <c r="AP8" s="190"/>
      <c r="AQ8" s="190"/>
      <c r="AR8" s="201"/>
      <c r="AS8" s="201"/>
      <c r="AT8" s="184"/>
      <c r="AU8" s="202"/>
      <c r="AV8" s="202"/>
      <c r="AW8" s="203"/>
      <c r="AX8" s="168"/>
      <c r="AY8" s="168" t="s">
        <v>227</v>
      </c>
      <c r="AZ8" s="168"/>
      <c r="BA8" s="168"/>
      <c r="BB8" s="830" t="e">
        <f>DAY(EOMONTH(DATE(AC2,AG2,1),0))</f>
        <v>#VALUE!</v>
      </c>
      <c r="BC8" s="831"/>
      <c r="BD8" s="168" t="s">
        <v>228</v>
      </c>
      <c r="BE8" s="168"/>
      <c r="BF8" s="168"/>
      <c r="BJ8" s="172"/>
      <c r="BK8" s="172"/>
      <c r="BL8" s="172"/>
    </row>
    <row r="9" spans="2:64" s="181" customFormat="1" ht="6" customHeight="1" x14ac:dyDescent="0.15">
      <c r="B9" s="204"/>
      <c r="C9" s="204"/>
      <c r="D9" s="204"/>
      <c r="E9" s="204"/>
      <c r="F9" s="204"/>
      <c r="G9" s="192"/>
      <c r="H9" s="193"/>
      <c r="I9" s="190"/>
      <c r="J9" s="190"/>
      <c r="K9" s="204"/>
      <c r="L9" s="192"/>
      <c r="M9" s="193"/>
      <c r="N9" s="190"/>
      <c r="O9" s="190"/>
      <c r="P9" s="192"/>
      <c r="Q9" s="190"/>
      <c r="R9" s="204"/>
      <c r="S9" s="190"/>
      <c r="T9" s="190"/>
      <c r="U9" s="190"/>
      <c r="V9" s="190"/>
      <c r="W9" s="175"/>
      <c r="X9" s="175"/>
      <c r="Y9" s="175"/>
      <c r="Z9" s="186"/>
      <c r="AA9" s="200"/>
      <c r="AB9" s="200"/>
      <c r="AC9" s="186"/>
      <c r="AD9" s="186"/>
      <c r="AE9" s="186"/>
      <c r="AF9" s="205"/>
      <c r="AG9" s="189"/>
      <c r="AH9" s="200"/>
      <c r="AI9" s="186"/>
      <c r="AJ9" s="199"/>
      <c r="AK9" s="200"/>
      <c r="AL9" s="200"/>
      <c r="AM9" s="200"/>
      <c r="AN9" s="200"/>
      <c r="AO9" s="186"/>
      <c r="AP9" s="184"/>
      <c r="AQ9" s="206"/>
      <c r="AR9" s="206"/>
      <c r="AS9" s="206"/>
      <c r="AT9" s="184"/>
      <c r="AU9" s="168"/>
      <c r="AV9" s="168"/>
      <c r="AW9" s="168"/>
      <c r="AX9" s="168"/>
      <c r="AY9" s="168"/>
      <c r="AZ9" s="168"/>
      <c r="BA9" s="168"/>
      <c r="BB9" s="168"/>
      <c r="BC9" s="168"/>
      <c r="BD9" s="168"/>
      <c r="BE9" s="168"/>
      <c r="BF9" s="168"/>
      <c r="BJ9" s="172"/>
      <c r="BK9" s="172"/>
      <c r="BL9" s="172"/>
    </row>
    <row r="10" spans="2:64" s="181" customFormat="1" ht="18.75" x14ac:dyDescent="0.2">
      <c r="B10" s="192"/>
      <c r="C10" s="192"/>
      <c r="D10" s="192"/>
      <c r="E10" s="192"/>
      <c r="F10" s="192"/>
      <c r="G10" s="193"/>
      <c r="H10" s="193"/>
      <c r="I10" s="193"/>
      <c r="J10" s="192"/>
      <c r="K10" s="192"/>
      <c r="L10" s="193"/>
      <c r="M10" s="193"/>
      <c r="N10" s="193"/>
      <c r="O10" s="192"/>
      <c r="P10" s="193"/>
      <c r="Q10" s="193"/>
      <c r="R10" s="193"/>
      <c r="S10" s="194"/>
      <c r="T10" s="195"/>
      <c r="U10" s="195"/>
      <c r="V10" s="196"/>
      <c r="W10" s="175"/>
      <c r="X10" s="175"/>
      <c r="Y10" s="175"/>
      <c r="Z10" s="189"/>
      <c r="AA10" s="197"/>
      <c r="AB10" s="187"/>
      <c r="AC10" s="189"/>
      <c r="AD10" s="189"/>
      <c r="AE10" s="189"/>
      <c r="AF10" s="205"/>
      <c r="AG10" s="199"/>
      <c r="AH10" s="199"/>
      <c r="AI10" s="199"/>
      <c r="AJ10" s="200"/>
      <c r="AK10" s="188"/>
      <c r="AL10" s="197"/>
      <c r="AM10" s="184"/>
      <c r="AN10" s="184"/>
      <c r="AO10" s="207"/>
      <c r="AP10" s="207"/>
      <c r="AQ10" s="207"/>
      <c r="AR10" s="191"/>
      <c r="AS10" s="206"/>
      <c r="AT10" s="206"/>
      <c r="AU10" s="208"/>
      <c r="AV10" s="209"/>
      <c r="AW10" s="209"/>
      <c r="AX10" s="210"/>
      <c r="AY10" s="210"/>
      <c r="AZ10" s="185" t="s">
        <v>229</v>
      </c>
      <c r="BA10" s="209"/>
      <c r="BB10" s="828"/>
      <c r="BC10" s="832"/>
      <c r="BD10" s="829"/>
      <c r="BE10" s="211" t="s">
        <v>230</v>
      </c>
      <c r="BF10" s="168"/>
      <c r="BJ10" s="172"/>
      <c r="BK10" s="172"/>
      <c r="BL10" s="172"/>
    </row>
    <row r="11" spans="2:64" s="181" customFormat="1" ht="6" customHeight="1" x14ac:dyDescent="0.2">
      <c r="B11" s="204"/>
      <c r="C11" s="204"/>
      <c r="D11" s="204"/>
      <c r="E11" s="204"/>
      <c r="F11" s="212"/>
      <c r="G11" s="204"/>
      <c r="H11" s="204"/>
      <c r="I11" s="204"/>
      <c r="J11" s="204"/>
      <c r="K11" s="192"/>
      <c r="L11" s="193"/>
      <c r="M11" s="190"/>
      <c r="N11" s="190"/>
      <c r="O11" s="192"/>
      <c r="P11" s="190"/>
      <c r="Q11" s="204"/>
      <c r="R11" s="190"/>
      <c r="S11" s="190"/>
      <c r="T11" s="190"/>
      <c r="U11" s="190"/>
      <c r="V11" s="212"/>
      <c r="W11" s="175"/>
      <c r="X11" s="175"/>
      <c r="Y11" s="175"/>
      <c r="Z11" s="186"/>
      <c r="AA11" s="200"/>
      <c r="AB11" s="200"/>
      <c r="AC11" s="186"/>
      <c r="AD11" s="186"/>
      <c r="AE11" s="186"/>
      <c r="AF11" s="205"/>
      <c r="AG11" s="189"/>
      <c r="AH11" s="199"/>
      <c r="AI11" s="200"/>
      <c r="AJ11" s="199"/>
      <c r="AK11" s="200"/>
      <c r="AL11" s="200"/>
      <c r="AM11" s="200"/>
      <c r="AN11" s="200"/>
      <c r="AO11" s="204"/>
      <c r="AP11" s="204"/>
      <c r="AQ11" s="192"/>
      <c r="AR11" s="213"/>
      <c r="AS11" s="206"/>
      <c r="AT11" s="206"/>
      <c r="AU11" s="208"/>
      <c r="AV11" s="209"/>
      <c r="AW11" s="209"/>
      <c r="AX11" s="210"/>
      <c r="AY11" s="210"/>
      <c r="AZ11" s="209"/>
      <c r="BA11" s="209"/>
      <c r="BB11" s="214"/>
      <c r="BC11" s="214"/>
      <c r="BD11" s="214"/>
      <c r="BE11" s="211"/>
      <c r="BF11" s="168"/>
      <c r="BJ11" s="172"/>
      <c r="BK11" s="172"/>
      <c r="BL11" s="172"/>
    </row>
    <row r="12" spans="2:64" s="181" customFormat="1" ht="20.25" customHeight="1" x14ac:dyDescent="0.2">
      <c r="B12" s="215"/>
      <c r="C12" s="215"/>
      <c r="D12" s="215"/>
      <c r="E12" s="215"/>
      <c r="F12" s="215"/>
      <c r="G12" s="215"/>
      <c r="H12" s="215"/>
      <c r="I12" s="215"/>
      <c r="J12" s="215"/>
      <c r="K12" s="215"/>
      <c r="L12" s="215"/>
      <c r="M12" s="215"/>
      <c r="N12" s="215"/>
      <c r="O12" s="215"/>
      <c r="P12" s="215"/>
      <c r="Q12" s="215"/>
      <c r="R12" s="215"/>
      <c r="S12" s="215"/>
      <c r="T12" s="215"/>
      <c r="U12" s="215"/>
      <c r="V12" s="215"/>
      <c r="W12" s="175"/>
      <c r="X12" s="175"/>
      <c r="Y12" s="175"/>
      <c r="Z12" s="192"/>
      <c r="AA12" s="216"/>
      <c r="AB12" s="216"/>
      <c r="AC12" s="192"/>
      <c r="AD12" s="189"/>
      <c r="AE12" s="189"/>
      <c r="AF12" s="198"/>
      <c r="AG12" s="187"/>
      <c r="AH12" s="199"/>
      <c r="AI12" s="200"/>
      <c r="AJ12" s="199"/>
      <c r="AK12" s="200"/>
      <c r="AL12" s="200"/>
      <c r="AM12" s="200"/>
      <c r="AN12" s="200"/>
      <c r="AO12" s="833"/>
      <c r="AP12" s="833"/>
      <c r="AQ12" s="833"/>
      <c r="AR12" s="191"/>
      <c r="AS12" s="206"/>
      <c r="AT12" s="206"/>
      <c r="AU12" s="208"/>
      <c r="AV12" s="209"/>
      <c r="AW12" s="209"/>
      <c r="AX12" s="210"/>
      <c r="AY12" s="210"/>
      <c r="AZ12" s="209"/>
      <c r="BA12" s="209"/>
      <c r="BB12" s="828"/>
      <c r="BC12" s="832"/>
      <c r="BD12" s="829"/>
      <c r="BE12" s="217" t="s">
        <v>231</v>
      </c>
      <c r="BF12" s="168"/>
      <c r="BJ12" s="172"/>
      <c r="BK12" s="172"/>
      <c r="BL12" s="172"/>
    </row>
    <row r="13" spans="2:64" s="181" customFormat="1" ht="6.75" customHeight="1" x14ac:dyDescent="0.2">
      <c r="B13" s="215"/>
      <c r="C13" s="215"/>
      <c r="D13" s="215"/>
      <c r="E13" s="215"/>
      <c r="F13" s="215"/>
      <c r="G13" s="215"/>
      <c r="H13" s="215"/>
      <c r="I13" s="215"/>
      <c r="J13" s="215"/>
      <c r="K13" s="215"/>
      <c r="L13" s="215"/>
      <c r="M13" s="215"/>
      <c r="N13" s="215"/>
      <c r="O13" s="215"/>
      <c r="P13" s="215"/>
      <c r="Q13" s="215"/>
      <c r="R13" s="215"/>
      <c r="S13" s="215"/>
      <c r="T13" s="215"/>
      <c r="U13" s="215"/>
      <c r="V13" s="215"/>
      <c r="W13" s="175"/>
      <c r="X13" s="175"/>
      <c r="Y13" s="175"/>
      <c r="Z13" s="193"/>
      <c r="AA13" s="218"/>
      <c r="AB13" s="218"/>
      <c r="AC13" s="193"/>
      <c r="AD13" s="199"/>
      <c r="AE13" s="199"/>
      <c r="AF13" s="205"/>
      <c r="AG13" s="184"/>
      <c r="AH13" s="184"/>
      <c r="AI13" s="184"/>
      <c r="AJ13" s="184"/>
      <c r="AK13" s="184"/>
      <c r="AL13" s="184"/>
      <c r="AM13" s="184"/>
      <c r="AN13" s="184"/>
      <c r="AO13" s="204"/>
      <c r="AP13" s="204"/>
      <c r="AQ13" s="204"/>
      <c r="AR13" s="184"/>
      <c r="AS13" s="206"/>
      <c r="AT13" s="206"/>
      <c r="AU13" s="208"/>
      <c r="AV13" s="209"/>
      <c r="AW13" s="209"/>
      <c r="AX13" s="210"/>
      <c r="AY13" s="210"/>
      <c r="AZ13" s="209"/>
      <c r="BA13" s="209"/>
      <c r="BB13" s="214"/>
      <c r="BC13" s="214"/>
      <c r="BD13" s="214"/>
      <c r="BE13" s="211"/>
      <c r="BF13" s="168"/>
      <c r="BJ13" s="172"/>
      <c r="BK13" s="172"/>
      <c r="BL13" s="172"/>
    </row>
    <row r="14" spans="2:64" s="181" customFormat="1" ht="18.75" x14ac:dyDescent="0.15">
      <c r="B14" s="215"/>
      <c r="C14" s="215"/>
      <c r="D14" s="215"/>
      <c r="E14" s="215"/>
      <c r="F14" s="215"/>
      <c r="G14" s="215"/>
      <c r="H14" s="215"/>
      <c r="I14" s="215"/>
      <c r="J14" s="215"/>
      <c r="K14" s="215"/>
      <c r="L14" s="215"/>
      <c r="M14" s="215"/>
      <c r="N14" s="215"/>
      <c r="O14" s="215"/>
      <c r="P14" s="215"/>
      <c r="Q14" s="215"/>
      <c r="R14" s="215"/>
      <c r="S14" s="215"/>
      <c r="T14" s="215"/>
      <c r="U14" s="215"/>
      <c r="V14" s="215"/>
      <c r="W14" s="175"/>
      <c r="X14" s="175"/>
      <c r="Y14" s="175"/>
      <c r="Z14" s="192"/>
      <c r="AA14" s="216"/>
      <c r="AB14" s="216"/>
      <c r="AC14" s="192"/>
      <c r="AD14" s="189"/>
      <c r="AE14" s="189"/>
      <c r="AF14" s="205"/>
      <c r="AG14" s="184"/>
      <c r="AH14" s="184"/>
      <c r="AI14" s="184"/>
      <c r="AJ14" s="184"/>
      <c r="AK14" s="184"/>
      <c r="AL14" s="184"/>
      <c r="AM14" s="184"/>
      <c r="AN14" s="184"/>
      <c r="AO14" s="190"/>
      <c r="AP14" s="190"/>
      <c r="AQ14" s="190"/>
      <c r="AR14" s="184"/>
      <c r="AS14" s="206"/>
      <c r="AT14" s="219" t="s">
        <v>232</v>
      </c>
      <c r="AU14" s="859"/>
      <c r="AV14" s="860"/>
      <c r="AW14" s="861"/>
      <c r="AX14" s="214" t="s">
        <v>233</v>
      </c>
      <c r="AY14" s="859"/>
      <c r="AZ14" s="860"/>
      <c r="BA14" s="861"/>
      <c r="BB14" s="220" t="s">
        <v>234</v>
      </c>
      <c r="BC14" s="862">
        <f>(AY14-AU14)*24</f>
        <v>0</v>
      </c>
      <c r="BD14" s="863"/>
      <c r="BE14" s="221" t="s">
        <v>235</v>
      </c>
      <c r="BF14" s="214"/>
      <c r="BJ14" s="172"/>
      <c r="BK14" s="172"/>
      <c r="BL14" s="172"/>
    </row>
    <row r="15" spans="2:64" s="181" customFormat="1" ht="6.75" customHeight="1" x14ac:dyDescent="0.15">
      <c r="B15" s="175"/>
      <c r="C15" s="201"/>
      <c r="D15" s="201"/>
      <c r="E15" s="201"/>
      <c r="F15" s="201"/>
      <c r="G15" s="186"/>
      <c r="H15" s="186"/>
      <c r="I15" s="188"/>
      <c r="J15" s="189"/>
      <c r="K15" s="199"/>
      <c r="L15" s="200"/>
      <c r="M15" s="200"/>
      <c r="N15" s="189"/>
      <c r="O15" s="200"/>
      <c r="P15" s="186"/>
      <c r="Q15" s="199"/>
      <c r="R15" s="200"/>
      <c r="S15" s="200"/>
      <c r="T15" s="200"/>
      <c r="U15" s="200"/>
      <c r="V15" s="186"/>
      <c r="W15" s="188"/>
      <c r="X15" s="222"/>
      <c r="Y15" s="222"/>
      <c r="Z15" s="187"/>
      <c r="AA15" s="189"/>
      <c r="AB15" s="188"/>
      <c r="AC15" s="189"/>
      <c r="AD15" s="199"/>
      <c r="AE15" s="200"/>
      <c r="AF15" s="205"/>
      <c r="AG15" s="198"/>
      <c r="AH15" s="223"/>
      <c r="AI15" s="205"/>
      <c r="AJ15" s="223"/>
      <c r="AK15" s="205"/>
      <c r="AL15" s="205"/>
      <c r="AM15" s="205"/>
      <c r="AN15" s="205"/>
      <c r="AO15" s="224"/>
      <c r="AP15" s="175"/>
      <c r="AQ15" s="183"/>
      <c r="AR15" s="183"/>
      <c r="AS15" s="183"/>
      <c r="AT15" s="183"/>
      <c r="AU15" s="225"/>
      <c r="AV15" s="226"/>
      <c r="AW15" s="226"/>
      <c r="AX15" s="227"/>
      <c r="AY15" s="227"/>
      <c r="AZ15" s="226"/>
      <c r="BA15" s="226"/>
      <c r="BB15" s="228"/>
      <c r="BC15" s="228"/>
      <c r="BD15" s="228"/>
      <c r="BE15" s="229"/>
      <c r="BJ15" s="172"/>
      <c r="BK15" s="172"/>
      <c r="BL15" s="172"/>
    </row>
    <row r="16" spans="2:64" ht="8.4499999999999993" customHeight="1" thickBot="1" x14ac:dyDescent="0.2">
      <c r="B16" s="230"/>
      <c r="C16" s="231"/>
      <c r="D16" s="231"/>
      <c r="E16" s="231"/>
      <c r="F16" s="231"/>
      <c r="G16" s="231"/>
      <c r="H16" s="230"/>
      <c r="I16" s="230"/>
      <c r="J16" s="230"/>
      <c r="K16" s="230"/>
      <c r="L16" s="230"/>
      <c r="M16" s="230"/>
      <c r="N16" s="230"/>
      <c r="O16" s="230"/>
      <c r="P16" s="230"/>
      <c r="Q16" s="230"/>
      <c r="R16" s="230"/>
      <c r="S16" s="230"/>
      <c r="T16" s="230"/>
      <c r="U16" s="230"/>
      <c r="V16" s="230"/>
      <c r="W16" s="230"/>
      <c r="X16" s="231"/>
      <c r="Y16" s="230"/>
      <c r="Z16" s="230"/>
      <c r="AA16" s="230"/>
      <c r="AB16" s="230"/>
      <c r="AC16" s="230"/>
      <c r="AD16" s="230"/>
      <c r="AE16" s="230"/>
      <c r="AF16" s="230"/>
      <c r="AG16" s="230"/>
      <c r="AH16" s="230"/>
      <c r="AI16" s="230"/>
      <c r="AJ16" s="230"/>
      <c r="AK16" s="230"/>
      <c r="AL16" s="230"/>
      <c r="AM16" s="230"/>
      <c r="AN16" s="231"/>
      <c r="AO16" s="230"/>
      <c r="AP16" s="230"/>
      <c r="AQ16" s="230"/>
      <c r="AR16" s="230"/>
      <c r="AS16" s="230"/>
      <c r="AT16" s="230"/>
      <c r="BE16" s="233"/>
      <c r="BF16" s="233"/>
      <c r="BG16" s="233"/>
    </row>
    <row r="17" spans="2:58" ht="20.25" customHeight="1" x14ac:dyDescent="0.15">
      <c r="B17" s="784" t="s">
        <v>170</v>
      </c>
      <c r="C17" s="787" t="s">
        <v>236</v>
      </c>
      <c r="D17" s="788"/>
      <c r="E17" s="789"/>
      <c r="F17" s="234"/>
      <c r="G17" s="796" t="s">
        <v>237</v>
      </c>
      <c r="H17" s="799" t="s">
        <v>238</v>
      </c>
      <c r="I17" s="788"/>
      <c r="J17" s="788"/>
      <c r="K17" s="789"/>
      <c r="L17" s="799" t="s">
        <v>239</v>
      </c>
      <c r="M17" s="788"/>
      <c r="N17" s="788"/>
      <c r="O17" s="802"/>
      <c r="P17" s="805"/>
      <c r="Q17" s="806"/>
      <c r="R17" s="807"/>
      <c r="S17" s="814" t="s">
        <v>240</v>
      </c>
      <c r="T17" s="815"/>
      <c r="U17" s="815"/>
      <c r="V17" s="815"/>
      <c r="W17" s="815"/>
      <c r="X17" s="815"/>
      <c r="Y17" s="815"/>
      <c r="Z17" s="815"/>
      <c r="AA17" s="815"/>
      <c r="AB17" s="815"/>
      <c r="AC17" s="815"/>
      <c r="AD17" s="815"/>
      <c r="AE17" s="815"/>
      <c r="AF17" s="815"/>
      <c r="AG17" s="815"/>
      <c r="AH17" s="815"/>
      <c r="AI17" s="815"/>
      <c r="AJ17" s="815"/>
      <c r="AK17" s="815"/>
      <c r="AL17" s="815"/>
      <c r="AM17" s="815"/>
      <c r="AN17" s="815"/>
      <c r="AO17" s="815"/>
      <c r="AP17" s="815"/>
      <c r="AQ17" s="815"/>
      <c r="AR17" s="815"/>
      <c r="AS17" s="815"/>
      <c r="AT17" s="815"/>
      <c r="AU17" s="815"/>
      <c r="AV17" s="815"/>
      <c r="AW17" s="816"/>
      <c r="AX17" s="838" t="str">
        <f>IF(BB3="４週","(11) 1～4週目の勤務時間数合計","(11) 1か月の勤務時間数   合計")</f>
        <v>(11) 1か月の勤務時間数   合計</v>
      </c>
      <c r="AY17" s="839"/>
      <c r="AZ17" s="844" t="s">
        <v>241</v>
      </c>
      <c r="BA17" s="845"/>
      <c r="BB17" s="850" t="s">
        <v>242</v>
      </c>
      <c r="BC17" s="851"/>
      <c r="BD17" s="851"/>
      <c r="BE17" s="851"/>
      <c r="BF17" s="852"/>
    </row>
    <row r="18" spans="2:58" ht="20.25" customHeight="1" x14ac:dyDescent="0.15">
      <c r="B18" s="785"/>
      <c r="C18" s="790"/>
      <c r="D18" s="791"/>
      <c r="E18" s="792"/>
      <c r="F18" s="235"/>
      <c r="G18" s="797"/>
      <c r="H18" s="800"/>
      <c r="I18" s="791"/>
      <c r="J18" s="791"/>
      <c r="K18" s="792"/>
      <c r="L18" s="800"/>
      <c r="M18" s="791"/>
      <c r="N18" s="791"/>
      <c r="O18" s="803"/>
      <c r="P18" s="808"/>
      <c r="Q18" s="809"/>
      <c r="R18" s="810"/>
      <c r="S18" s="853" t="s">
        <v>243</v>
      </c>
      <c r="T18" s="854"/>
      <c r="U18" s="854"/>
      <c r="V18" s="854"/>
      <c r="W18" s="854"/>
      <c r="X18" s="854"/>
      <c r="Y18" s="855"/>
      <c r="Z18" s="853" t="s">
        <v>244</v>
      </c>
      <c r="AA18" s="854"/>
      <c r="AB18" s="854"/>
      <c r="AC18" s="854"/>
      <c r="AD18" s="854"/>
      <c r="AE18" s="854"/>
      <c r="AF18" s="855"/>
      <c r="AG18" s="853" t="s">
        <v>245</v>
      </c>
      <c r="AH18" s="854"/>
      <c r="AI18" s="854"/>
      <c r="AJ18" s="854"/>
      <c r="AK18" s="854"/>
      <c r="AL18" s="854"/>
      <c r="AM18" s="855"/>
      <c r="AN18" s="853" t="s">
        <v>246</v>
      </c>
      <c r="AO18" s="854"/>
      <c r="AP18" s="854"/>
      <c r="AQ18" s="854"/>
      <c r="AR18" s="854"/>
      <c r="AS18" s="854"/>
      <c r="AT18" s="855"/>
      <c r="AU18" s="856" t="s">
        <v>247</v>
      </c>
      <c r="AV18" s="857"/>
      <c r="AW18" s="858"/>
      <c r="AX18" s="840"/>
      <c r="AY18" s="841"/>
      <c r="AZ18" s="846"/>
      <c r="BA18" s="847"/>
      <c r="BB18" s="658"/>
      <c r="BC18" s="659"/>
      <c r="BD18" s="659"/>
      <c r="BE18" s="659"/>
      <c r="BF18" s="660"/>
    </row>
    <row r="19" spans="2:58" ht="20.25" customHeight="1" x14ac:dyDescent="0.15">
      <c r="B19" s="785"/>
      <c r="C19" s="790"/>
      <c r="D19" s="791"/>
      <c r="E19" s="792"/>
      <c r="F19" s="235"/>
      <c r="G19" s="797"/>
      <c r="H19" s="800"/>
      <c r="I19" s="791"/>
      <c r="J19" s="791"/>
      <c r="K19" s="792"/>
      <c r="L19" s="800"/>
      <c r="M19" s="791"/>
      <c r="N19" s="791"/>
      <c r="O19" s="803"/>
      <c r="P19" s="808"/>
      <c r="Q19" s="809"/>
      <c r="R19" s="810"/>
      <c r="S19" s="236">
        <v>1</v>
      </c>
      <c r="T19" s="237">
        <v>2</v>
      </c>
      <c r="U19" s="237">
        <v>3</v>
      </c>
      <c r="V19" s="237">
        <v>4</v>
      </c>
      <c r="W19" s="237">
        <v>5</v>
      </c>
      <c r="X19" s="237">
        <v>6</v>
      </c>
      <c r="Y19" s="238">
        <v>7</v>
      </c>
      <c r="Z19" s="236">
        <v>8</v>
      </c>
      <c r="AA19" s="237">
        <v>9</v>
      </c>
      <c r="AB19" s="237">
        <v>10</v>
      </c>
      <c r="AC19" s="237">
        <v>11</v>
      </c>
      <c r="AD19" s="237">
        <v>12</v>
      </c>
      <c r="AE19" s="237">
        <v>13</v>
      </c>
      <c r="AF19" s="238">
        <v>14</v>
      </c>
      <c r="AG19" s="239">
        <v>15</v>
      </c>
      <c r="AH19" s="237">
        <v>16</v>
      </c>
      <c r="AI19" s="237">
        <v>17</v>
      </c>
      <c r="AJ19" s="237">
        <v>18</v>
      </c>
      <c r="AK19" s="237">
        <v>19</v>
      </c>
      <c r="AL19" s="237">
        <v>20</v>
      </c>
      <c r="AM19" s="238">
        <v>21</v>
      </c>
      <c r="AN19" s="236">
        <v>22</v>
      </c>
      <c r="AO19" s="237">
        <v>23</v>
      </c>
      <c r="AP19" s="237">
        <v>24</v>
      </c>
      <c r="AQ19" s="237">
        <v>25</v>
      </c>
      <c r="AR19" s="237">
        <v>26</v>
      </c>
      <c r="AS19" s="237">
        <v>27</v>
      </c>
      <c r="AT19" s="238">
        <v>28</v>
      </c>
      <c r="AU19" s="240" t="str">
        <f>IF($BB$3="暦月",IF(DAY(DATE($AC$2,$AG$2,29))=29,29,""),"")</f>
        <v/>
      </c>
      <c r="AV19" s="241" t="str">
        <f>IF($BB$3="暦月",IF(DAY(DATE($AC$2,$AG$2,30))=30,30,""),"")</f>
        <v/>
      </c>
      <c r="AW19" s="242" t="str">
        <f>IF($BB$3="暦月",IF(DAY(DATE($AC$2,$AG$2,31))=31,31,""),"")</f>
        <v/>
      </c>
      <c r="AX19" s="840"/>
      <c r="AY19" s="841"/>
      <c r="AZ19" s="846"/>
      <c r="BA19" s="847"/>
      <c r="BB19" s="658"/>
      <c r="BC19" s="659"/>
      <c r="BD19" s="659"/>
      <c r="BE19" s="659"/>
      <c r="BF19" s="660"/>
    </row>
    <row r="20" spans="2:58" ht="20.25" hidden="1" customHeight="1" x14ac:dyDescent="0.15">
      <c r="B20" s="785"/>
      <c r="C20" s="790"/>
      <c r="D20" s="791"/>
      <c r="E20" s="792"/>
      <c r="F20" s="235"/>
      <c r="G20" s="797"/>
      <c r="H20" s="800"/>
      <c r="I20" s="791"/>
      <c r="J20" s="791"/>
      <c r="K20" s="792"/>
      <c r="L20" s="800"/>
      <c r="M20" s="791"/>
      <c r="N20" s="791"/>
      <c r="O20" s="803"/>
      <c r="P20" s="808"/>
      <c r="Q20" s="809"/>
      <c r="R20" s="810"/>
      <c r="S20" s="236" t="e">
        <f>WEEKDAY(DATE($AC$2,$AG$2,1))</f>
        <v>#VALUE!</v>
      </c>
      <c r="T20" s="237" t="e">
        <f>WEEKDAY(DATE($AC$2,$AG$2,2))</f>
        <v>#VALUE!</v>
      </c>
      <c r="U20" s="237" t="e">
        <f>WEEKDAY(DATE($AC$2,$AG$2,3))</f>
        <v>#VALUE!</v>
      </c>
      <c r="V20" s="237" t="e">
        <f>WEEKDAY(DATE($AC$2,$AG$2,4))</f>
        <v>#VALUE!</v>
      </c>
      <c r="W20" s="237" t="e">
        <f>WEEKDAY(DATE($AC$2,$AG$2,5))</f>
        <v>#VALUE!</v>
      </c>
      <c r="X20" s="237" t="e">
        <f>WEEKDAY(DATE($AC$2,$AG$2,6))</f>
        <v>#VALUE!</v>
      </c>
      <c r="Y20" s="238" t="e">
        <f>WEEKDAY(DATE($AC$2,$AG$2,7))</f>
        <v>#VALUE!</v>
      </c>
      <c r="Z20" s="236" t="e">
        <f>WEEKDAY(DATE($AC$2,$AG$2,8))</f>
        <v>#VALUE!</v>
      </c>
      <c r="AA20" s="237" t="e">
        <f>WEEKDAY(DATE($AC$2,$AG$2,9))</f>
        <v>#VALUE!</v>
      </c>
      <c r="AB20" s="237" t="e">
        <f>WEEKDAY(DATE($AC$2,$AG$2,10))</f>
        <v>#VALUE!</v>
      </c>
      <c r="AC20" s="237" t="e">
        <f>WEEKDAY(DATE($AC$2,$AG$2,11))</f>
        <v>#VALUE!</v>
      </c>
      <c r="AD20" s="237" t="e">
        <f>WEEKDAY(DATE($AC$2,$AG$2,12))</f>
        <v>#VALUE!</v>
      </c>
      <c r="AE20" s="237" t="e">
        <f>WEEKDAY(DATE($AC$2,$AG$2,13))</f>
        <v>#VALUE!</v>
      </c>
      <c r="AF20" s="238" t="e">
        <f>WEEKDAY(DATE($AC$2,$AG$2,14))</f>
        <v>#VALUE!</v>
      </c>
      <c r="AG20" s="236" t="e">
        <f>WEEKDAY(DATE($AC$2,$AG$2,15))</f>
        <v>#VALUE!</v>
      </c>
      <c r="AH20" s="237" t="e">
        <f>WEEKDAY(DATE($AC$2,$AG$2,16))</f>
        <v>#VALUE!</v>
      </c>
      <c r="AI20" s="237" t="e">
        <f>WEEKDAY(DATE($AC$2,$AG$2,17))</f>
        <v>#VALUE!</v>
      </c>
      <c r="AJ20" s="237" t="e">
        <f>WEEKDAY(DATE($AC$2,$AG$2,18))</f>
        <v>#VALUE!</v>
      </c>
      <c r="AK20" s="237" t="e">
        <f>WEEKDAY(DATE($AC$2,$AG$2,19))</f>
        <v>#VALUE!</v>
      </c>
      <c r="AL20" s="237" t="e">
        <f>WEEKDAY(DATE($AC$2,$AG$2,20))</f>
        <v>#VALUE!</v>
      </c>
      <c r="AM20" s="238" t="e">
        <f>WEEKDAY(DATE($AC$2,$AG$2,21))</f>
        <v>#VALUE!</v>
      </c>
      <c r="AN20" s="236" t="e">
        <f>WEEKDAY(DATE($AC$2,$AG$2,22))</f>
        <v>#VALUE!</v>
      </c>
      <c r="AO20" s="237" t="e">
        <f>WEEKDAY(DATE($AC$2,$AG$2,23))</f>
        <v>#VALUE!</v>
      </c>
      <c r="AP20" s="237" t="e">
        <f>WEEKDAY(DATE($AC$2,$AG$2,24))</f>
        <v>#VALUE!</v>
      </c>
      <c r="AQ20" s="237" t="e">
        <f>WEEKDAY(DATE($AC$2,$AG$2,25))</f>
        <v>#VALUE!</v>
      </c>
      <c r="AR20" s="237" t="e">
        <f>WEEKDAY(DATE($AC$2,$AG$2,26))</f>
        <v>#VALUE!</v>
      </c>
      <c r="AS20" s="237" t="e">
        <f>WEEKDAY(DATE($AC$2,$AG$2,27))</f>
        <v>#VALUE!</v>
      </c>
      <c r="AT20" s="238" t="e">
        <f>WEEKDAY(DATE($AC$2,$AG$2,28))</f>
        <v>#VALUE!</v>
      </c>
      <c r="AU20" s="236">
        <f>IF(AU19=29,WEEKDAY(DATE($AC$2,$AG$2,29)),0)</f>
        <v>0</v>
      </c>
      <c r="AV20" s="237">
        <f>IF(AV19=30,WEEKDAY(DATE($AC$2,$AG$2,30)),0)</f>
        <v>0</v>
      </c>
      <c r="AW20" s="238">
        <f>IF(AW19=31,WEEKDAY(DATE($AC$2,$AG$2,31)),0)</f>
        <v>0</v>
      </c>
      <c r="AX20" s="840"/>
      <c r="AY20" s="841"/>
      <c r="AZ20" s="846"/>
      <c r="BA20" s="847"/>
      <c r="BB20" s="658"/>
      <c r="BC20" s="659"/>
      <c r="BD20" s="659"/>
      <c r="BE20" s="659"/>
      <c r="BF20" s="660"/>
    </row>
    <row r="21" spans="2:58" ht="22.5" customHeight="1" thickBot="1" x14ac:dyDescent="0.2">
      <c r="B21" s="786"/>
      <c r="C21" s="793"/>
      <c r="D21" s="794"/>
      <c r="E21" s="795"/>
      <c r="F21" s="243"/>
      <c r="G21" s="798"/>
      <c r="H21" s="801"/>
      <c r="I21" s="794"/>
      <c r="J21" s="794"/>
      <c r="K21" s="795"/>
      <c r="L21" s="801"/>
      <c r="M21" s="794"/>
      <c r="N21" s="794"/>
      <c r="O21" s="804"/>
      <c r="P21" s="811"/>
      <c r="Q21" s="812"/>
      <c r="R21" s="813"/>
      <c r="S21" s="244" t="e">
        <f>IF(S20=1,"日",IF(S20=2,"月",IF(S20=3,"火",IF(S20=4,"水",IF(S20=5,"木",IF(S20=6,"金","土"))))))</f>
        <v>#VALUE!</v>
      </c>
      <c r="T21" s="245" t="e">
        <f t="shared" ref="T21:AT21" si="0">IF(T20=1,"日",IF(T20=2,"月",IF(T20=3,"火",IF(T20=4,"水",IF(T20=5,"木",IF(T20=6,"金","土"))))))</f>
        <v>#VALUE!</v>
      </c>
      <c r="U21" s="245" t="e">
        <f t="shared" si="0"/>
        <v>#VALUE!</v>
      </c>
      <c r="V21" s="245" t="e">
        <f t="shared" si="0"/>
        <v>#VALUE!</v>
      </c>
      <c r="W21" s="245" t="e">
        <f t="shared" si="0"/>
        <v>#VALUE!</v>
      </c>
      <c r="X21" s="245" t="e">
        <f t="shared" si="0"/>
        <v>#VALUE!</v>
      </c>
      <c r="Y21" s="246" t="e">
        <f t="shared" si="0"/>
        <v>#VALUE!</v>
      </c>
      <c r="Z21" s="244" t="e">
        <f>IF(Z20=1,"日",IF(Z20=2,"月",IF(Z20=3,"火",IF(Z20=4,"水",IF(Z20=5,"木",IF(Z20=6,"金","土"))))))</f>
        <v>#VALUE!</v>
      </c>
      <c r="AA21" s="245" t="e">
        <f t="shared" si="0"/>
        <v>#VALUE!</v>
      </c>
      <c r="AB21" s="245" t="e">
        <f t="shared" si="0"/>
        <v>#VALUE!</v>
      </c>
      <c r="AC21" s="245" t="e">
        <f t="shared" si="0"/>
        <v>#VALUE!</v>
      </c>
      <c r="AD21" s="245" t="e">
        <f t="shared" si="0"/>
        <v>#VALUE!</v>
      </c>
      <c r="AE21" s="245" t="e">
        <f t="shared" si="0"/>
        <v>#VALUE!</v>
      </c>
      <c r="AF21" s="246" t="e">
        <f t="shared" si="0"/>
        <v>#VALUE!</v>
      </c>
      <c r="AG21" s="244" t="e">
        <f>IF(AG20=1,"日",IF(AG20=2,"月",IF(AG20=3,"火",IF(AG20=4,"水",IF(AG20=5,"木",IF(AG20=6,"金","土"))))))</f>
        <v>#VALUE!</v>
      </c>
      <c r="AH21" s="245" t="e">
        <f t="shared" si="0"/>
        <v>#VALUE!</v>
      </c>
      <c r="AI21" s="245" t="e">
        <f t="shared" si="0"/>
        <v>#VALUE!</v>
      </c>
      <c r="AJ21" s="245" t="e">
        <f t="shared" si="0"/>
        <v>#VALUE!</v>
      </c>
      <c r="AK21" s="245" t="e">
        <f t="shared" si="0"/>
        <v>#VALUE!</v>
      </c>
      <c r="AL21" s="245" t="e">
        <f t="shared" si="0"/>
        <v>#VALUE!</v>
      </c>
      <c r="AM21" s="246" t="e">
        <f t="shared" si="0"/>
        <v>#VALUE!</v>
      </c>
      <c r="AN21" s="244" t="e">
        <f>IF(AN20=1,"日",IF(AN20=2,"月",IF(AN20=3,"火",IF(AN20=4,"水",IF(AN20=5,"木",IF(AN20=6,"金","土"))))))</f>
        <v>#VALUE!</v>
      </c>
      <c r="AO21" s="245" t="e">
        <f t="shared" si="0"/>
        <v>#VALUE!</v>
      </c>
      <c r="AP21" s="245" t="e">
        <f t="shared" si="0"/>
        <v>#VALUE!</v>
      </c>
      <c r="AQ21" s="245" t="e">
        <f t="shared" si="0"/>
        <v>#VALUE!</v>
      </c>
      <c r="AR21" s="245" t="e">
        <f t="shared" si="0"/>
        <v>#VALUE!</v>
      </c>
      <c r="AS21" s="245" t="e">
        <f t="shared" si="0"/>
        <v>#VALUE!</v>
      </c>
      <c r="AT21" s="246" t="e">
        <f t="shared" si="0"/>
        <v>#VALUE!</v>
      </c>
      <c r="AU21" s="245" t="str">
        <f>IF(AU20=1,"日",IF(AU20=2,"月",IF(AU20=3,"火",IF(AU20=4,"水",IF(AU20=5,"木",IF(AU20=6,"金",IF(AU20=0,"","土")))))))</f>
        <v/>
      </c>
      <c r="AV21" s="245" t="str">
        <f>IF(AV20=1,"日",IF(AV20=2,"月",IF(AV20=3,"火",IF(AV20=4,"水",IF(AV20=5,"木",IF(AV20=6,"金",IF(AV20=0,"","土")))))))</f>
        <v/>
      </c>
      <c r="AW21" s="245" t="str">
        <f>IF(AW20=1,"日",IF(AW20=2,"月",IF(AW20=3,"火",IF(AW20=4,"水",IF(AW20=5,"木",IF(AW20=6,"金",IF(AW20=0,"","土")))))))</f>
        <v/>
      </c>
      <c r="AX21" s="842"/>
      <c r="AY21" s="843"/>
      <c r="AZ21" s="848"/>
      <c r="BA21" s="849"/>
      <c r="BB21" s="661"/>
      <c r="BC21" s="662"/>
      <c r="BD21" s="662"/>
      <c r="BE21" s="662"/>
      <c r="BF21" s="663"/>
    </row>
    <row r="22" spans="2:58" ht="20.25" customHeight="1" x14ac:dyDescent="0.15">
      <c r="B22" s="824">
        <v>1</v>
      </c>
      <c r="C22" s="771"/>
      <c r="D22" s="772"/>
      <c r="E22" s="773"/>
      <c r="F22" s="247"/>
      <c r="G22" s="774"/>
      <c r="H22" s="775"/>
      <c r="I22" s="776"/>
      <c r="J22" s="776"/>
      <c r="K22" s="777"/>
      <c r="L22" s="778"/>
      <c r="M22" s="779"/>
      <c r="N22" s="779"/>
      <c r="O22" s="780"/>
      <c r="P22" s="781" t="s">
        <v>248</v>
      </c>
      <c r="Q22" s="782"/>
      <c r="R22" s="783"/>
      <c r="S22" s="315"/>
      <c r="T22" s="316"/>
      <c r="U22" s="316"/>
      <c r="V22" s="316"/>
      <c r="W22" s="316"/>
      <c r="X22" s="316"/>
      <c r="Y22" s="317"/>
      <c r="Z22" s="315"/>
      <c r="AA22" s="316"/>
      <c r="AB22" s="316"/>
      <c r="AC22" s="316"/>
      <c r="AD22" s="316"/>
      <c r="AE22" s="316"/>
      <c r="AF22" s="317"/>
      <c r="AG22" s="315"/>
      <c r="AH22" s="316"/>
      <c r="AI22" s="316"/>
      <c r="AJ22" s="316"/>
      <c r="AK22" s="316"/>
      <c r="AL22" s="316"/>
      <c r="AM22" s="317"/>
      <c r="AN22" s="315"/>
      <c r="AO22" s="316"/>
      <c r="AP22" s="316"/>
      <c r="AQ22" s="316"/>
      <c r="AR22" s="316"/>
      <c r="AS22" s="316"/>
      <c r="AT22" s="317"/>
      <c r="AU22" s="315"/>
      <c r="AV22" s="316"/>
      <c r="AW22" s="316"/>
      <c r="AX22" s="880"/>
      <c r="AY22" s="881"/>
      <c r="AZ22" s="882"/>
      <c r="BA22" s="883"/>
      <c r="BB22" s="821"/>
      <c r="BC22" s="822"/>
      <c r="BD22" s="822"/>
      <c r="BE22" s="822"/>
      <c r="BF22" s="823"/>
    </row>
    <row r="23" spans="2:58" ht="20.25" customHeight="1" x14ac:dyDescent="0.15">
      <c r="B23" s="727"/>
      <c r="C23" s="731"/>
      <c r="D23" s="732"/>
      <c r="E23" s="733"/>
      <c r="F23" s="251"/>
      <c r="G23" s="738"/>
      <c r="H23" s="743"/>
      <c r="I23" s="741"/>
      <c r="J23" s="741"/>
      <c r="K23" s="742"/>
      <c r="L23" s="745"/>
      <c r="M23" s="708"/>
      <c r="N23" s="708"/>
      <c r="O23" s="709"/>
      <c r="P23" s="713" t="s">
        <v>249</v>
      </c>
      <c r="Q23" s="714"/>
      <c r="R23" s="715"/>
      <c r="S23" s="252" t="str">
        <f>IF(S22="","",VLOOKUP(S22,'シフト記号表（勤務時間帯）'!$C$6:$K$35,9,FALSE))</f>
        <v/>
      </c>
      <c r="T23" s="253" t="str">
        <f>IF(T22="","",VLOOKUP(T22,'シフト記号表（勤務時間帯）'!$C$6:$K$35,9,FALSE))</f>
        <v/>
      </c>
      <c r="U23" s="253" t="str">
        <f>IF(U22="","",VLOOKUP(U22,'シフト記号表（勤務時間帯）'!$C$6:$K$35,9,FALSE))</f>
        <v/>
      </c>
      <c r="V23" s="253" t="str">
        <f>IF(V22="","",VLOOKUP(V22,'シフト記号表（勤務時間帯）'!$C$6:$K$35,9,FALSE))</f>
        <v/>
      </c>
      <c r="W23" s="253" t="str">
        <f>IF(W22="","",VLOOKUP(W22,'シフト記号表（勤務時間帯）'!$C$6:$K$35,9,FALSE))</f>
        <v/>
      </c>
      <c r="X23" s="253" t="str">
        <f>IF(X22="","",VLOOKUP(X22,'シフト記号表（勤務時間帯）'!$C$6:$K$35,9,FALSE))</f>
        <v/>
      </c>
      <c r="Y23" s="254" t="str">
        <f>IF(Y22="","",VLOOKUP(Y22,'シフト記号表（勤務時間帯）'!$C$6:$K$35,9,FALSE))</f>
        <v/>
      </c>
      <c r="Z23" s="252" t="str">
        <f>IF(Z22="","",VLOOKUP(Z22,'シフト記号表（勤務時間帯）'!$C$6:$K$35,9,FALSE))</f>
        <v/>
      </c>
      <c r="AA23" s="253" t="str">
        <f>IF(AA22="","",VLOOKUP(AA22,'シフト記号表（勤務時間帯）'!$C$6:$K$35,9,FALSE))</f>
        <v/>
      </c>
      <c r="AB23" s="253" t="str">
        <f>IF(AB22="","",VLOOKUP(AB22,'シフト記号表（勤務時間帯）'!$C$6:$K$35,9,FALSE))</f>
        <v/>
      </c>
      <c r="AC23" s="253" t="str">
        <f>IF(AC22="","",VLOOKUP(AC22,'シフト記号表（勤務時間帯）'!$C$6:$K$35,9,FALSE))</f>
        <v/>
      </c>
      <c r="AD23" s="253" t="str">
        <f>IF(AD22="","",VLOOKUP(AD22,'シフト記号表（勤務時間帯）'!$C$6:$K$35,9,FALSE))</f>
        <v/>
      </c>
      <c r="AE23" s="253" t="str">
        <f>IF(AE22="","",VLOOKUP(AE22,'シフト記号表（勤務時間帯）'!$C$6:$K$35,9,FALSE))</f>
        <v/>
      </c>
      <c r="AF23" s="254" t="str">
        <f>IF(AF22="","",VLOOKUP(AF22,'シフト記号表（勤務時間帯）'!$C$6:$K$35,9,FALSE))</f>
        <v/>
      </c>
      <c r="AG23" s="252" t="str">
        <f>IF(AG22="","",VLOOKUP(AG22,'シフト記号表（勤務時間帯）'!$C$6:$K$35,9,FALSE))</f>
        <v/>
      </c>
      <c r="AH23" s="253" t="str">
        <f>IF(AH22="","",VLOOKUP(AH22,'シフト記号表（勤務時間帯）'!$C$6:$K$35,9,FALSE))</f>
        <v/>
      </c>
      <c r="AI23" s="253" t="str">
        <f>IF(AI22="","",VLOOKUP(AI22,'シフト記号表（勤務時間帯）'!$C$6:$K$35,9,FALSE))</f>
        <v/>
      </c>
      <c r="AJ23" s="253" t="str">
        <f>IF(AJ22="","",VLOOKUP(AJ22,'シフト記号表（勤務時間帯）'!$C$6:$K$35,9,FALSE))</f>
        <v/>
      </c>
      <c r="AK23" s="253" t="str">
        <f>IF(AK22="","",VLOOKUP(AK22,'シフト記号表（勤務時間帯）'!$C$6:$K$35,9,FALSE))</f>
        <v/>
      </c>
      <c r="AL23" s="253" t="str">
        <f>IF(AL22="","",VLOOKUP(AL22,'シフト記号表（勤務時間帯）'!$C$6:$K$35,9,FALSE))</f>
        <v/>
      </c>
      <c r="AM23" s="254" t="str">
        <f>IF(AM22="","",VLOOKUP(AM22,'シフト記号表（勤務時間帯）'!$C$6:$K$35,9,FALSE))</f>
        <v/>
      </c>
      <c r="AN23" s="252" t="str">
        <f>IF(AN22="","",VLOOKUP(AN22,'シフト記号表（勤務時間帯）'!$C$6:$K$35,9,FALSE))</f>
        <v/>
      </c>
      <c r="AO23" s="253" t="str">
        <f>IF(AO22="","",VLOOKUP(AO22,'シフト記号表（勤務時間帯）'!$C$6:$K$35,9,FALSE))</f>
        <v/>
      </c>
      <c r="AP23" s="253" t="str">
        <f>IF(AP22="","",VLOOKUP(AP22,'シフト記号表（勤務時間帯）'!$C$6:$K$35,9,FALSE))</f>
        <v/>
      </c>
      <c r="AQ23" s="253" t="str">
        <f>IF(AQ22="","",VLOOKUP(AQ22,'シフト記号表（勤務時間帯）'!$C$6:$K$35,9,FALSE))</f>
        <v/>
      </c>
      <c r="AR23" s="253" t="str">
        <f>IF(AR22="","",VLOOKUP(AR22,'シフト記号表（勤務時間帯）'!$C$6:$K$35,9,FALSE))</f>
        <v/>
      </c>
      <c r="AS23" s="253" t="str">
        <f>IF(AS22="","",VLOOKUP(AS22,'シフト記号表（勤務時間帯）'!$C$6:$K$35,9,FALSE))</f>
        <v/>
      </c>
      <c r="AT23" s="254" t="str">
        <f>IF(AT22="","",VLOOKUP(AT22,'シフト記号表（勤務時間帯）'!$C$6:$K$35,9,FALSE))</f>
        <v/>
      </c>
      <c r="AU23" s="252" t="str">
        <f>IF(AU22="","",VLOOKUP(AU22,'シフト記号表（勤務時間帯）'!$C$6:$K$35,9,FALSE))</f>
        <v/>
      </c>
      <c r="AV23" s="253" t="str">
        <f>IF(AV22="","",VLOOKUP(AV22,'シフト記号表（勤務時間帯）'!$C$6:$K$35,9,FALSE))</f>
        <v/>
      </c>
      <c r="AW23" s="253" t="str">
        <f>IF(AW22="","",VLOOKUP(AW22,'シフト記号表（勤務時間帯）'!$C$6:$K$35,9,FALSE))</f>
        <v/>
      </c>
      <c r="AX23" s="716" t="str">
        <f>IF($BB$3="４週",SUM(S23:AT23),IF($BB$3="暦月",SUM(S23:AW23),""))</f>
        <v/>
      </c>
      <c r="AY23" s="717"/>
      <c r="AZ23" s="718" t="str">
        <f>IF($BB$3="４週",AX23/4,IF($BB$3="暦月",'勤務表（参考様式1_1枚版）'!AX23/('勤務表（参考様式1_1枚版）'!$BB$8/7),""))</f>
        <v/>
      </c>
      <c r="BA23" s="719"/>
      <c r="BB23" s="765"/>
      <c r="BC23" s="766"/>
      <c r="BD23" s="766"/>
      <c r="BE23" s="766"/>
      <c r="BF23" s="767"/>
    </row>
    <row r="24" spans="2:58" ht="20.25" customHeight="1" x14ac:dyDescent="0.15">
      <c r="B24" s="727"/>
      <c r="C24" s="734"/>
      <c r="D24" s="735"/>
      <c r="E24" s="736"/>
      <c r="F24" s="255">
        <f>C22</f>
        <v>0</v>
      </c>
      <c r="G24" s="738"/>
      <c r="H24" s="743"/>
      <c r="I24" s="741"/>
      <c r="J24" s="741"/>
      <c r="K24" s="742"/>
      <c r="L24" s="745"/>
      <c r="M24" s="708"/>
      <c r="N24" s="708"/>
      <c r="O24" s="709"/>
      <c r="P24" s="720" t="s">
        <v>250</v>
      </c>
      <c r="Q24" s="721"/>
      <c r="R24" s="722"/>
      <c r="S24" s="256" t="str">
        <f>IF(S22="","",VLOOKUP(S22,'シフト記号表（勤務時間帯）'!$C$6:$U$35,19,FALSE))</f>
        <v/>
      </c>
      <c r="T24" s="257" t="str">
        <f>IF(T22="","",VLOOKUP(T22,'シフト記号表（勤務時間帯）'!$C$6:$U$35,19,FALSE))</f>
        <v/>
      </c>
      <c r="U24" s="257" t="str">
        <f>IF(U22="","",VLOOKUP(U22,'シフト記号表（勤務時間帯）'!$C$6:$U$35,19,FALSE))</f>
        <v/>
      </c>
      <c r="V24" s="257" t="str">
        <f>IF(V22="","",VLOOKUP(V22,'シフト記号表（勤務時間帯）'!$C$6:$U$35,19,FALSE))</f>
        <v/>
      </c>
      <c r="W24" s="257" t="str">
        <f>IF(W22="","",VLOOKUP(W22,'シフト記号表（勤務時間帯）'!$C$6:$U$35,19,FALSE))</f>
        <v/>
      </c>
      <c r="X24" s="257" t="str">
        <f>IF(X22="","",VLOOKUP(X22,'シフト記号表（勤務時間帯）'!$C$6:$U$35,19,FALSE))</f>
        <v/>
      </c>
      <c r="Y24" s="258" t="str">
        <f>IF(Y22="","",VLOOKUP(Y22,'シフト記号表（勤務時間帯）'!$C$6:$U$35,19,FALSE))</f>
        <v/>
      </c>
      <c r="Z24" s="256" t="str">
        <f>IF(Z22="","",VLOOKUP(Z22,'シフト記号表（勤務時間帯）'!$C$6:$U$35,19,FALSE))</f>
        <v/>
      </c>
      <c r="AA24" s="257" t="str">
        <f>IF(AA22="","",VLOOKUP(AA22,'シフト記号表（勤務時間帯）'!$C$6:$U$35,19,FALSE))</f>
        <v/>
      </c>
      <c r="AB24" s="257" t="str">
        <f>IF(AB22="","",VLOOKUP(AB22,'シフト記号表（勤務時間帯）'!$C$6:$U$35,19,FALSE))</f>
        <v/>
      </c>
      <c r="AC24" s="257" t="str">
        <f>IF(AC22="","",VLOOKUP(AC22,'シフト記号表（勤務時間帯）'!$C$6:$U$35,19,FALSE))</f>
        <v/>
      </c>
      <c r="AD24" s="257" t="str">
        <f>IF(AD22="","",VLOOKUP(AD22,'シフト記号表（勤務時間帯）'!$C$6:$U$35,19,FALSE))</f>
        <v/>
      </c>
      <c r="AE24" s="257" t="str">
        <f>IF(AE22="","",VLOOKUP(AE22,'シフト記号表（勤務時間帯）'!$C$6:$U$35,19,FALSE))</f>
        <v/>
      </c>
      <c r="AF24" s="258" t="str">
        <f>IF(AF22="","",VLOOKUP(AF22,'シフト記号表（勤務時間帯）'!$C$6:$U$35,19,FALSE))</f>
        <v/>
      </c>
      <c r="AG24" s="256" t="str">
        <f>IF(AG22="","",VLOOKUP(AG22,'シフト記号表（勤務時間帯）'!$C$6:$U$35,19,FALSE))</f>
        <v/>
      </c>
      <c r="AH24" s="257" t="str">
        <f>IF(AH22="","",VLOOKUP(AH22,'シフト記号表（勤務時間帯）'!$C$6:$U$35,19,FALSE))</f>
        <v/>
      </c>
      <c r="AI24" s="257" t="str">
        <f>IF(AI22="","",VLOOKUP(AI22,'シフト記号表（勤務時間帯）'!$C$6:$U$35,19,FALSE))</f>
        <v/>
      </c>
      <c r="AJ24" s="257" t="str">
        <f>IF(AJ22="","",VLOOKUP(AJ22,'シフト記号表（勤務時間帯）'!$C$6:$U$35,19,FALSE))</f>
        <v/>
      </c>
      <c r="AK24" s="257" t="str">
        <f>IF(AK22="","",VLOOKUP(AK22,'シフト記号表（勤務時間帯）'!$C$6:$U$35,19,FALSE))</f>
        <v/>
      </c>
      <c r="AL24" s="257" t="str">
        <f>IF(AL22="","",VLOOKUP(AL22,'シフト記号表（勤務時間帯）'!$C$6:$U$35,19,FALSE))</f>
        <v/>
      </c>
      <c r="AM24" s="258" t="str">
        <f>IF(AM22="","",VLOOKUP(AM22,'シフト記号表（勤務時間帯）'!$C$6:$U$35,19,FALSE))</f>
        <v/>
      </c>
      <c r="AN24" s="256" t="str">
        <f>IF(AN22="","",VLOOKUP(AN22,'シフト記号表（勤務時間帯）'!$C$6:$U$35,19,FALSE))</f>
        <v/>
      </c>
      <c r="AO24" s="257" t="str">
        <f>IF(AO22="","",VLOOKUP(AO22,'シフト記号表（勤務時間帯）'!$C$6:$U$35,19,FALSE))</f>
        <v/>
      </c>
      <c r="AP24" s="257" t="str">
        <f>IF(AP22="","",VLOOKUP(AP22,'シフト記号表（勤務時間帯）'!$C$6:$U$35,19,FALSE))</f>
        <v/>
      </c>
      <c r="AQ24" s="257" t="str">
        <f>IF(AQ22="","",VLOOKUP(AQ22,'シフト記号表（勤務時間帯）'!$C$6:$U$35,19,FALSE))</f>
        <v/>
      </c>
      <c r="AR24" s="257" t="str">
        <f>IF(AR22="","",VLOOKUP(AR22,'シフト記号表（勤務時間帯）'!$C$6:$U$35,19,FALSE))</f>
        <v/>
      </c>
      <c r="AS24" s="257" t="str">
        <f>IF(AS22="","",VLOOKUP(AS22,'シフト記号表（勤務時間帯）'!$C$6:$U$35,19,FALSE))</f>
        <v/>
      </c>
      <c r="AT24" s="258" t="str">
        <f>IF(AT22="","",VLOOKUP(AT22,'シフト記号表（勤務時間帯）'!$C$6:$U$35,19,FALSE))</f>
        <v/>
      </c>
      <c r="AU24" s="256" t="str">
        <f>IF(AU22="","",VLOOKUP(AU22,'シフト記号表（勤務時間帯）'!$C$6:$U$35,19,FALSE))</f>
        <v/>
      </c>
      <c r="AV24" s="257" t="str">
        <f>IF(AV22="","",VLOOKUP(AV22,'シフト記号表（勤務時間帯）'!$C$6:$U$35,19,FALSE))</f>
        <v/>
      </c>
      <c r="AW24" s="257" t="str">
        <f>IF(AW22="","",VLOOKUP(AW22,'シフト記号表（勤務時間帯）'!$C$6:$U$35,19,FALSE))</f>
        <v/>
      </c>
      <c r="AX24" s="723" t="str">
        <f>IF($BB$3="４週",SUM(S24:AT24),IF($BB$3="暦月",SUM(S24:AW24),""))</f>
        <v/>
      </c>
      <c r="AY24" s="724"/>
      <c r="AZ24" s="725" t="str">
        <f>IF($BB$3="４週",AX24/4,IF($BB$3="暦月",'勤務表（参考様式1_1枚版）'!AX24/('勤務表（参考様式1_1枚版）'!$BB$8/7),""))</f>
        <v/>
      </c>
      <c r="BA24" s="726"/>
      <c r="BB24" s="768"/>
      <c r="BC24" s="769"/>
      <c r="BD24" s="769"/>
      <c r="BE24" s="769"/>
      <c r="BF24" s="770"/>
    </row>
    <row r="25" spans="2:58" ht="20.25" customHeight="1" x14ac:dyDescent="0.15">
      <c r="B25" s="727">
        <f>B22+1</f>
        <v>2</v>
      </c>
      <c r="C25" s="728"/>
      <c r="D25" s="729"/>
      <c r="E25" s="730"/>
      <c r="F25" s="259"/>
      <c r="G25" s="737"/>
      <c r="H25" s="740"/>
      <c r="I25" s="741"/>
      <c r="J25" s="741"/>
      <c r="K25" s="742"/>
      <c r="L25" s="744"/>
      <c r="M25" s="705"/>
      <c r="N25" s="705"/>
      <c r="O25" s="706"/>
      <c r="P25" s="747" t="s">
        <v>248</v>
      </c>
      <c r="Q25" s="748"/>
      <c r="R25" s="749"/>
      <c r="S25" s="315"/>
      <c r="T25" s="316"/>
      <c r="U25" s="316"/>
      <c r="V25" s="316"/>
      <c r="W25" s="316"/>
      <c r="X25" s="316"/>
      <c r="Y25" s="317"/>
      <c r="Z25" s="315"/>
      <c r="AA25" s="316"/>
      <c r="AB25" s="316"/>
      <c r="AC25" s="316"/>
      <c r="AD25" s="316"/>
      <c r="AE25" s="316"/>
      <c r="AF25" s="317"/>
      <c r="AG25" s="315"/>
      <c r="AH25" s="316"/>
      <c r="AI25" s="316"/>
      <c r="AJ25" s="316"/>
      <c r="AK25" s="316"/>
      <c r="AL25" s="316"/>
      <c r="AM25" s="317"/>
      <c r="AN25" s="315"/>
      <c r="AO25" s="316"/>
      <c r="AP25" s="316"/>
      <c r="AQ25" s="316"/>
      <c r="AR25" s="316"/>
      <c r="AS25" s="316"/>
      <c r="AT25" s="317"/>
      <c r="AU25" s="315"/>
      <c r="AV25" s="316"/>
      <c r="AW25" s="316"/>
      <c r="AX25" s="864"/>
      <c r="AY25" s="865"/>
      <c r="AZ25" s="866"/>
      <c r="BA25" s="867"/>
      <c r="BB25" s="762"/>
      <c r="BC25" s="763"/>
      <c r="BD25" s="763"/>
      <c r="BE25" s="763"/>
      <c r="BF25" s="764"/>
    </row>
    <row r="26" spans="2:58" ht="20.25" customHeight="1" x14ac:dyDescent="0.15">
      <c r="B26" s="727"/>
      <c r="C26" s="731"/>
      <c r="D26" s="732"/>
      <c r="E26" s="733"/>
      <c r="F26" s="251"/>
      <c r="G26" s="738"/>
      <c r="H26" s="743"/>
      <c r="I26" s="741"/>
      <c r="J26" s="741"/>
      <c r="K26" s="742"/>
      <c r="L26" s="745"/>
      <c r="M26" s="708"/>
      <c r="N26" s="708"/>
      <c r="O26" s="709"/>
      <c r="P26" s="713" t="s">
        <v>249</v>
      </c>
      <c r="Q26" s="714"/>
      <c r="R26" s="715"/>
      <c r="S26" s="252" t="str">
        <f>IF(S25="","",VLOOKUP(S25,'シフト記号表（勤務時間帯）'!$C$6:$K$35,9,FALSE))</f>
        <v/>
      </c>
      <c r="T26" s="253" t="str">
        <f>IF(T25="","",VLOOKUP(T25,'シフト記号表（勤務時間帯）'!$C$6:$K$35,9,FALSE))</f>
        <v/>
      </c>
      <c r="U26" s="253" t="str">
        <f>IF(U25="","",VLOOKUP(U25,'シフト記号表（勤務時間帯）'!$C$6:$K$35,9,FALSE))</f>
        <v/>
      </c>
      <c r="V26" s="253" t="str">
        <f>IF(V25="","",VLOOKUP(V25,'シフト記号表（勤務時間帯）'!$C$6:$K$35,9,FALSE))</f>
        <v/>
      </c>
      <c r="W26" s="253" t="str">
        <f>IF(W25="","",VLOOKUP(W25,'シフト記号表（勤務時間帯）'!$C$6:$K$35,9,FALSE))</f>
        <v/>
      </c>
      <c r="X26" s="253" t="str">
        <f>IF(X25="","",VLOOKUP(X25,'シフト記号表（勤務時間帯）'!$C$6:$K$35,9,FALSE))</f>
        <v/>
      </c>
      <c r="Y26" s="254" t="str">
        <f>IF(Y25="","",VLOOKUP(Y25,'シフト記号表（勤務時間帯）'!$C$6:$K$35,9,FALSE))</f>
        <v/>
      </c>
      <c r="Z26" s="252" t="str">
        <f>IF(Z25="","",VLOOKUP(Z25,'シフト記号表（勤務時間帯）'!$C$6:$K$35,9,FALSE))</f>
        <v/>
      </c>
      <c r="AA26" s="253" t="str">
        <f>IF(AA25="","",VLOOKUP(AA25,'シフト記号表（勤務時間帯）'!$C$6:$K$35,9,FALSE))</f>
        <v/>
      </c>
      <c r="AB26" s="253" t="str">
        <f>IF(AB25="","",VLOOKUP(AB25,'シフト記号表（勤務時間帯）'!$C$6:$K$35,9,FALSE))</f>
        <v/>
      </c>
      <c r="AC26" s="253" t="str">
        <f>IF(AC25="","",VLOOKUP(AC25,'シフト記号表（勤務時間帯）'!$C$6:$K$35,9,FALSE))</f>
        <v/>
      </c>
      <c r="AD26" s="253" t="str">
        <f>IF(AD25="","",VLOOKUP(AD25,'シフト記号表（勤務時間帯）'!$C$6:$K$35,9,FALSE))</f>
        <v/>
      </c>
      <c r="AE26" s="253" t="str">
        <f>IF(AE25="","",VLOOKUP(AE25,'シフト記号表（勤務時間帯）'!$C$6:$K$35,9,FALSE))</f>
        <v/>
      </c>
      <c r="AF26" s="254" t="str">
        <f>IF(AF25="","",VLOOKUP(AF25,'シフト記号表（勤務時間帯）'!$C$6:$K$35,9,FALSE))</f>
        <v/>
      </c>
      <c r="AG26" s="252" t="str">
        <f>IF(AG25="","",VLOOKUP(AG25,'シフト記号表（勤務時間帯）'!$C$6:$K$35,9,FALSE))</f>
        <v/>
      </c>
      <c r="AH26" s="253" t="str">
        <f>IF(AH25="","",VLOOKUP(AH25,'シフト記号表（勤務時間帯）'!$C$6:$K$35,9,FALSE))</f>
        <v/>
      </c>
      <c r="AI26" s="253" t="str">
        <f>IF(AI25="","",VLOOKUP(AI25,'シフト記号表（勤務時間帯）'!$C$6:$K$35,9,FALSE))</f>
        <v/>
      </c>
      <c r="AJ26" s="253" t="str">
        <f>IF(AJ25="","",VLOOKUP(AJ25,'シフト記号表（勤務時間帯）'!$C$6:$K$35,9,FALSE))</f>
        <v/>
      </c>
      <c r="AK26" s="253" t="str">
        <f>IF(AK25="","",VLOOKUP(AK25,'シフト記号表（勤務時間帯）'!$C$6:$K$35,9,FALSE))</f>
        <v/>
      </c>
      <c r="AL26" s="253" t="str">
        <f>IF(AL25="","",VLOOKUP(AL25,'シフト記号表（勤務時間帯）'!$C$6:$K$35,9,FALSE))</f>
        <v/>
      </c>
      <c r="AM26" s="254" t="str">
        <f>IF(AM25="","",VLOOKUP(AM25,'シフト記号表（勤務時間帯）'!$C$6:$K$35,9,FALSE))</f>
        <v/>
      </c>
      <c r="AN26" s="252" t="str">
        <f>IF(AN25="","",VLOOKUP(AN25,'シフト記号表（勤務時間帯）'!$C$6:$K$35,9,FALSE))</f>
        <v/>
      </c>
      <c r="AO26" s="253" t="str">
        <f>IF(AO25="","",VLOOKUP(AO25,'シフト記号表（勤務時間帯）'!$C$6:$K$35,9,FALSE))</f>
        <v/>
      </c>
      <c r="AP26" s="253" t="str">
        <f>IF(AP25="","",VLOOKUP(AP25,'シフト記号表（勤務時間帯）'!$C$6:$K$35,9,FALSE))</f>
        <v/>
      </c>
      <c r="AQ26" s="253" t="str">
        <f>IF(AQ25="","",VLOOKUP(AQ25,'シフト記号表（勤務時間帯）'!$C$6:$K$35,9,FALSE))</f>
        <v/>
      </c>
      <c r="AR26" s="253" t="str">
        <f>IF(AR25="","",VLOOKUP(AR25,'シフト記号表（勤務時間帯）'!$C$6:$K$35,9,FALSE))</f>
        <v/>
      </c>
      <c r="AS26" s="253" t="str">
        <f>IF(AS25="","",VLOOKUP(AS25,'シフト記号表（勤務時間帯）'!$C$6:$K$35,9,FALSE))</f>
        <v/>
      </c>
      <c r="AT26" s="254" t="str">
        <f>IF(AT25="","",VLOOKUP(AT25,'シフト記号表（勤務時間帯）'!$C$6:$K$35,9,FALSE))</f>
        <v/>
      </c>
      <c r="AU26" s="252" t="str">
        <f>IF(AU25="","",VLOOKUP(AU25,'シフト記号表（勤務時間帯）'!$C$6:$K$35,9,FALSE))</f>
        <v/>
      </c>
      <c r="AV26" s="253" t="str">
        <f>IF(AV25="","",VLOOKUP(AV25,'シフト記号表（勤務時間帯）'!$C$6:$K$35,9,FALSE))</f>
        <v/>
      </c>
      <c r="AW26" s="253" t="str">
        <f>IF(AW25="","",VLOOKUP(AW25,'シフト記号表（勤務時間帯）'!$C$6:$K$35,9,FALSE))</f>
        <v/>
      </c>
      <c r="AX26" s="716" t="str">
        <f>IF($BB$3="４週",SUM(S26:AT26),IF($BB$3="暦月",SUM(S26:AW26),""))</f>
        <v/>
      </c>
      <c r="AY26" s="717"/>
      <c r="AZ26" s="718" t="str">
        <f>IF($BB$3="４週",AX26/4,IF($BB$3="暦月",'勤務表（参考様式1_1枚版）'!AX26/('勤務表（参考様式1_1枚版）'!$BB$8/7),""))</f>
        <v/>
      </c>
      <c r="BA26" s="719"/>
      <c r="BB26" s="765"/>
      <c r="BC26" s="766"/>
      <c r="BD26" s="766"/>
      <c r="BE26" s="766"/>
      <c r="BF26" s="767"/>
    </row>
    <row r="27" spans="2:58" ht="20.25" customHeight="1" x14ac:dyDescent="0.15">
      <c r="B27" s="727"/>
      <c r="C27" s="734"/>
      <c r="D27" s="735"/>
      <c r="E27" s="736"/>
      <c r="F27" s="251">
        <f>C25</f>
        <v>0</v>
      </c>
      <c r="G27" s="739"/>
      <c r="H27" s="743"/>
      <c r="I27" s="741"/>
      <c r="J27" s="741"/>
      <c r="K27" s="742"/>
      <c r="L27" s="746"/>
      <c r="M27" s="711"/>
      <c r="N27" s="711"/>
      <c r="O27" s="712"/>
      <c r="P27" s="720" t="s">
        <v>250</v>
      </c>
      <c r="Q27" s="721"/>
      <c r="R27" s="722"/>
      <c r="S27" s="256" t="str">
        <f>IF(S25="","",VLOOKUP(S25,'シフト記号表（勤務時間帯）'!$C$6:$U$35,19,FALSE))</f>
        <v/>
      </c>
      <c r="T27" s="257" t="str">
        <f>IF(T25="","",VLOOKUP(T25,'シフト記号表（勤務時間帯）'!$C$6:$U$35,19,FALSE))</f>
        <v/>
      </c>
      <c r="U27" s="257" t="str">
        <f>IF(U25="","",VLOOKUP(U25,'シフト記号表（勤務時間帯）'!$C$6:$U$35,19,FALSE))</f>
        <v/>
      </c>
      <c r="V27" s="257" t="str">
        <f>IF(V25="","",VLOOKUP(V25,'シフト記号表（勤務時間帯）'!$C$6:$U$35,19,FALSE))</f>
        <v/>
      </c>
      <c r="W27" s="257" t="str">
        <f>IF(W25="","",VLOOKUP(W25,'シフト記号表（勤務時間帯）'!$C$6:$U$35,19,FALSE))</f>
        <v/>
      </c>
      <c r="X27" s="257" t="str">
        <f>IF(X25="","",VLOOKUP(X25,'シフト記号表（勤務時間帯）'!$C$6:$U$35,19,FALSE))</f>
        <v/>
      </c>
      <c r="Y27" s="258" t="str">
        <f>IF(Y25="","",VLOOKUP(Y25,'シフト記号表（勤務時間帯）'!$C$6:$U$35,19,FALSE))</f>
        <v/>
      </c>
      <c r="Z27" s="256" t="str">
        <f>IF(Z25="","",VLOOKUP(Z25,'シフト記号表（勤務時間帯）'!$C$6:$U$35,19,FALSE))</f>
        <v/>
      </c>
      <c r="AA27" s="257" t="str">
        <f>IF(AA25="","",VLOOKUP(AA25,'シフト記号表（勤務時間帯）'!$C$6:$U$35,19,FALSE))</f>
        <v/>
      </c>
      <c r="AB27" s="257" t="str">
        <f>IF(AB25="","",VLOOKUP(AB25,'シフト記号表（勤務時間帯）'!$C$6:$U$35,19,FALSE))</f>
        <v/>
      </c>
      <c r="AC27" s="257" t="str">
        <f>IF(AC25="","",VLOOKUP(AC25,'シフト記号表（勤務時間帯）'!$C$6:$U$35,19,FALSE))</f>
        <v/>
      </c>
      <c r="AD27" s="257" t="str">
        <f>IF(AD25="","",VLOOKUP(AD25,'シフト記号表（勤務時間帯）'!$C$6:$U$35,19,FALSE))</f>
        <v/>
      </c>
      <c r="AE27" s="257" t="str">
        <f>IF(AE25="","",VLOOKUP(AE25,'シフト記号表（勤務時間帯）'!$C$6:$U$35,19,FALSE))</f>
        <v/>
      </c>
      <c r="AF27" s="258" t="str">
        <f>IF(AF25="","",VLOOKUP(AF25,'シフト記号表（勤務時間帯）'!$C$6:$U$35,19,FALSE))</f>
        <v/>
      </c>
      <c r="AG27" s="256" t="str">
        <f>IF(AG25="","",VLOOKUP(AG25,'シフト記号表（勤務時間帯）'!$C$6:$U$35,19,FALSE))</f>
        <v/>
      </c>
      <c r="AH27" s="257" t="str">
        <f>IF(AH25="","",VLOOKUP(AH25,'シフト記号表（勤務時間帯）'!$C$6:$U$35,19,FALSE))</f>
        <v/>
      </c>
      <c r="AI27" s="257" t="str">
        <f>IF(AI25="","",VLOOKUP(AI25,'シフト記号表（勤務時間帯）'!$C$6:$U$35,19,FALSE))</f>
        <v/>
      </c>
      <c r="AJ27" s="257" t="str">
        <f>IF(AJ25="","",VLOOKUP(AJ25,'シフト記号表（勤務時間帯）'!$C$6:$U$35,19,FALSE))</f>
        <v/>
      </c>
      <c r="AK27" s="257" t="str">
        <f>IF(AK25="","",VLOOKUP(AK25,'シフト記号表（勤務時間帯）'!$C$6:$U$35,19,FALSE))</f>
        <v/>
      </c>
      <c r="AL27" s="257" t="str">
        <f>IF(AL25="","",VLOOKUP(AL25,'シフト記号表（勤務時間帯）'!$C$6:$U$35,19,FALSE))</f>
        <v/>
      </c>
      <c r="AM27" s="258" t="str">
        <f>IF(AM25="","",VLOOKUP(AM25,'シフト記号表（勤務時間帯）'!$C$6:$U$35,19,FALSE))</f>
        <v/>
      </c>
      <c r="AN27" s="256" t="str">
        <f>IF(AN25="","",VLOOKUP(AN25,'シフト記号表（勤務時間帯）'!$C$6:$U$35,19,FALSE))</f>
        <v/>
      </c>
      <c r="AO27" s="257" t="str">
        <f>IF(AO25="","",VLOOKUP(AO25,'シフト記号表（勤務時間帯）'!$C$6:$U$35,19,FALSE))</f>
        <v/>
      </c>
      <c r="AP27" s="257" t="str">
        <f>IF(AP25="","",VLOOKUP(AP25,'シフト記号表（勤務時間帯）'!$C$6:$U$35,19,FALSE))</f>
        <v/>
      </c>
      <c r="AQ27" s="257" t="str">
        <f>IF(AQ25="","",VLOOKUP(AQ25,'シフト記号表（勤務時間帯）'!$C$6:$U$35,19,FALSE))</f>
        <v/>
      </c>
      <c r="AR27" s="257" t="str">
        <f>IF(AR25="","",VLOOKUP(AR25,'シフト記号表（勤務時間帯）'!$C$6:$U$35,19,FALSE))</f>
        <v/>
      </c>
      <c r="AS27" s="257" t="str">
        <f>IF(AS25="","",VLOOKUP(AS25,'シフト記号表（勤務時間帯）'!$C$6:$U$35,19,FALSE))</f>
        <v/>
      </c>
      <c r="AT27" s="258" t="str">
        <f>IF(AT25="","",VLOOKUP(AT25,'シフト記号表（勤務時間帯）'!$C$6:$U$35,19,FALSE))</f>
        <v/>
      </c>
      <c r="AU27" s="256" t="str">
        <f>IF(AU25="","",VLOOKUP(AU25,'シフト記号表（勤務時間帯）'!$C$6:$U$35,19,FALSE))</f>
        <v/>
      </c>
      <c r="AV27" s="257" t="str">
        <f>IF(AV25="","",VLOOKUP(AV25,'シフト記号表（勤務時間帯）'!$C$6:$U$35,19,FALSE))</f>
        <v/>
      </c>
      <c r="AW27" s="257" t="str">
        <f>IF(AW25="","",VLOOKUP(AW25,'シフト記号表（勤務時間帯）'!$C$6:$U$35,19,FALSE))</f>
        <v/>
      </c>
      <c r="AX27" s="723" t="str">
        <f>IF($BB$3="４週",SUM(S27:AT27),IF($BB$3="暦月",SUM(S27:AW27),""))</f>
        <v/>
      </c>
      <c r="AY27" s="724"/>
      <c r="AZ27" s="725" t="str">
        <f>IF($BB$3="４週",AX27/4,IF($BB$3="暦月",'勤務表（参考様式1_1枚版）'!AX27/('勤務表（参考様式1_1枚版）'!$BB$8/7),""))</f>
        <v/>
      </c>
      <c r="BA27" s="726"/>
      <c r="BB27" s="768"/>
      <c r="BC27" s="769"/>
      <c r="BD27" s="769"/>
      <c r="BE27" s="769"/>
      <c r="BF27" s="770"/>
    </row>
    <row r="28" spans="2:58" ht="20.25" customHeight="1" x14ac:dyDescent="0.15">
      <c r="B28" s="727">
        <f>B25+1</f>
        <v>3</v>
      </c>
      <c r="C28" s="728"/>
      <c r="D28" s="729"/>
      <c r="E28" s="730"/>
      <c r="F28" s="259"/>
      <c r="G28" s="737"/>
      <c r="H28" s="740"/>
      <c r="I28" s="741"/>
      <c r="J28" s="741"/>
      <c r="K28" s="742"/>
      <c r="L28" s="744"/>
      <c r="M28" s="705"/>
      <c r="N28" s="705"/>
      <c r="O28" s="706"/>
      <c r="P28" s="747" t="s">
        <v>248</v>
      </c>
      <c r="Q28" s="748"/>
      <c r="R28" s="749"/>
      <c r="S28" s="315"/>
      <c r="T28" s="316"/>
      <c r="U28" s="316"/>
      <c r="V28" s="316"/>
      <c r="W28" s="316"/>
      <c r="X28" s="316"/>
      <c r="Y28" s="317"/>
      <c r="Z28" s="315"/>
      <c r="AA28" s="316"/>
      <c r="AB28" s="316"/>
      <c r="AC28" s="316"/>
      <c r="AD28" s="316"/>
      <c r="AE28" s="316"/>
      <c r="AF28" s="317"/>
      <c r="AG28" s="315"/>
      <c r="AH28" s="316"/>
      <c r="AI28" s="316"/>
      <c r="AJ28" s="316"/>
      <c r="AK28" s="316"/>
      <c r="AL28" s="316"/>
      <c r="AM28" s="317"/>
      <c r="AN28" s="315"/>
      <c r="AO28" s="316"/>
      <c r="AP28" s="316"/>
      <c r="AQ28" s="316"/>
      <c r="AR28" s="316"/>
      <c r="AS28" s="316"/>
      <c r="AT28" s="317"/>
      <c r="AU28" s="315"/>
      <c r="AV28" s="316"/>
      <c r="AW28" s="316"/>
      <c r="AX28" s="864"/>
      <c r="AY28" s="865"/>
      <c r="AZ28" s="866"/>
      <c r="BA28" s="867"/>
      <c r="BB28" s="762"/>
      <c r="BC28" s="763"/>
      <c r="BD28" s="763"/>
      <c r="BE28" s="763"/>
      <c r="BF28" s="764"/>
    </row>
    <row r="29" spans="2:58" ht="20.25" customHeight="1" x14ac:dyDescent="0.15">
      <c r="B29" s="727"/>
      <c r="C29" s="731"/>
      <c r="D29" s="732"/>
      <c r="E29" s="733"/>
      <c r="F29" s="251"/>
      <c r="G29" s="738"/>
      <c r="H29" s="743"/>
      <c r="I29" s="741"/>
      <c r="J29" s="741"/>
      <c r="K29" s="742"/>
      <c r="L29" s="745"/>
      <c r="M29" s="708"/>
      <c r="N29" s="708"/>
      <c r="O29" s="709"/>
      <c r="P29" s="713" t="s">
        <v>249</v>
      </c>
      <c r="Q29" s="714"/>
      <c r="R29" s="715"/>
      <c r="S29" s="252" t="str">
        <f>IF(S28="","",VLOOKUP(S28,'シフト記号表（勤務時間帯）'!$C$6:$K$35,9,FALSE))</f>
        <v/>
      </c>
      <c r="T29" s="253" t="str">
        <f>IF(T28="","",VLOOKUP(T28,'シフト記号表（勤務時間帯）'!$C$6:$K$35,9,FALSE))</f>
        <v/>
      </c>
      <c r="U29" s="253" t="str">
        <f>IF(U28="","",VLOOKUP(U28,'シフト記号表（勤務時間帯）'!$C$6:$K$35,9,FALSE))</f>
        <v/>
      </c>
      <c r="V29" s="253" t="str">
        <f>IF(V28="","",VLOOKUP(V28,'シフト記号表（勤務時間帯）'!$C$6:$K$35,9,FALSE))</f>
        <v/>
      </c>
      <c r="W29" s="253" t="str">
        <f>IF(W28="","",VLOOKUP(W28,'シフト記号表（勤務時間帯）'!$C$6:$K$35,9,FALSE))</f>
        <v/>
      </c>
      <c r="X29" s="253" t="str">
        <f>IF(X28="","",VLOOKUP(X28,'シフト記号表（勤務時間帯）'!$C$6:$K$35,9,FALSE))</f>
        <v/>
      </c>
      <c r="Y29" s="254" t="str">
        <f>IF(Y28="","",VLOOKUP(Y28,'シフト記号表（勤務時間帯）'!$C$6:$K$35,9,FALSE))</f>
        <v/>
      </c>
      <c r="Z29" s="252" t="str">
        <f>IF(Z28="","",VLOOKUP(Z28,'シフト記号表（勤務時間帯）'!$C$6:$K$35,9,FALSE))</f>
        <v/>
      </c>
      <c r="AA29" s="253" t="str">
        <f>IF(AA28="","",VLOOKUP(AA28,'シフト記号表（勤務時間帯）'!$C$6:$K$35,9,FALSE))</f>
        <v/>
      </c>
      <c r="AB29" s="253" t="str">
        <f>IF(AB28="","",VLOOKUP(AB28,'シフト記号表（勤務時間帯）'!$C$6:$K$35,9,FALSE))</f>
        <v/>
      </c>
      <c r="AC29" s="253" t="str">
        <f>IF(AC28="","",VLOOKUP(AC28,'シフト記号表（勤務時間帯）'!$C$6:$K$35,9,FALSE))</f>
        <v/>
      </c>
      <c r="AD29" s="253" t="str">
        <f>IF(AD28="","",VLOOKUP(AD28,'シフト記号表（勤務時間帯）'!$C$6:$K$35,9,FALSE))</f>
        <v/>
      </c>
      <c r="AE29" s="253" t="str">
        <f>IF(AE28="","",VLOOKUP(AE28,'シフト記号表（勤務時間帯）'!$C$6:$K$35,9,FALSE))</f>
        <v/>
      </c>
      <c r="AF29" s="254" t="str">
        <f>IF(AF28="","",VLOOKUP(AF28,'シフト記号表（勤務時間帯）'!$C$6:$K$35,9,FALSE))</f>
        <v/>
      </c>
      <c r="AG29" s="252" t="str">
        <f>IF(AG28="","",VLOOKUP(AG28,'シフト記号表（勤務時間帯）'!$C$6:$K$35,9,FALSE))</f>
        <v/>
      </c>
      <c r="AH29" s="253" t="str">
        <f>IF(AH28="","",VLOOKUP(AH28,'シフト記号表（勤務時間帯）'!$C$6:$K$35,9,FALSE))</f>
        <v/>
      </c>
      <c r="AI29" s="253" t="str">
        <f>IF(AI28="","",VLOOKUP(AI28,'シフト記号表（勤務時間帯）'!$C$6:$K$35,9,FALSE))</f>
        <v/>
      </c>
      <c r="AJ29" s="253" t="str">
        <f>IF(AJ28="","",VLOOKUP(AJ28,'シフト記号表（勤務時間帯）'!$C$6:$K$35,9,FALSE))</f>
        <v/>
      </c>
      <c r="AK29" s="253" t="str">
        <f>IF(AK28="","",VLOOKUP(AK28,'シフト記号表（勤務時間帯）'!$C$6:$K$35,9,FALSE))</f>
        <v/>
      </c>
      <c r="AL29" s="253" t="str">
        <f>IF(AL28="","",VLOOKUP(AL28,'シフト記号表（勤務時間帯）'!$C$6:$K$35,9,FALSE))</f>
        <v/>
      </c>
      <c r="AM29" s="254" t="str">
        <f>IF(AM28="","",VLOOKUP(AM28,'シフト記号表（勤務時間帯）'!$C$6:$K$35,9,FALSE))</f>
        <v/>
      </c>
      <c r="AN29" s="252" t="str">
        <f>IF(AN28="","",VLOOKUP(AN28,'シフト記号表（勤務時間帯）'!$C$6:$K$35,9,FALSE))</f>
        <v/>
      </c>
      <c r="AO29" s="253" t="str">
        <f>IF(AO28="","",VLOOKUP(AO28,'シフト記号表（勤務時間帯）'!$C$6:$K$35,9,FALSE))</f>
        <v/>
      </c>
      <c r="AP29" s="253" t="str">
        <f>IF(AP28="","",VLOOKUP(AP28,'シフト記号表（勤務時間帯）'!$C$6:$K$35,9,FALSE))</f>
        <v/>
      </c>
      <c r="AQ29" s="253" t="str">
        <f>IF(AQ28="","",VLOOKUP(AQ28,'シフト記号表（勤務時間帯）'!$C$6:$K$35,9,FALSE))</f>
        <v/>
      </c>
      <c r="AR29" s="253" t="str">
        <f>IF(AR28="","",VLOOKUP(AR28,'シフト記号表（勤務時間帯）'!$C$6:$K$35,9,FALSE))</f>
        <v/>
      </c>
      <c r="AS29" s="253" t="str">
        <f>IF(AS28="","",VLOOKUP(AS28,'シフト記号表（勤務時間帯）'!$C$6:$K$35,9,FALSE))</f>
        <v/>
      </c>
      <c r="AT29" s="254" t="str">
        <f>IF(AT28="","",VLOOKUP(AT28,'シフト記号表（勤務時間帯）'!$C$6:$K$35,9,FALSE))</f>
        <v/>
      </c>
      <c r="AU29" s="252" t="str">
        <f>IF(AU28="","",VLOOKUP(AU28,'シフト記号表（勤務時間帯）'!$C$6:$K$35,9,FALSE))</f>
        <v/>
      </c>
      <c r="AV29" s="253" t="str">
        <f>IF(AV28="","",VLOOKUP(AV28,'シフト記号表（勤務時間帯）'!$C$6:$K$35,9,FALSE))</f>
        <v/>
      </c>
      <c r="AW29" s="253" t="str">
        <f>IF(AW28="","",VLOOKUP(AW28,'シフト記号表（勤務時間帯）'!$C$6:$K$35,9,FALSE))</f>
        <v/>
      </c>
      <c r="AX29" s="716" t="str">
        <f>IF($BB$3="４週",SUM(S29:AT29),IF($BB$3="暦月",SUM(S29:AW29),""))</f>
        <v/>
      </c>
      <c r="AY29" s="717"/>
      <c r="AZ29" s="718" t="str">
        <f>IF($BB$3="４週",AX29/4,IF($BB$3="暦月",'勤務表（参考様式1_1枚版）'!AX29/('勤務表（参考様式1_1枚版）'!$BB$8/7),""))</f>
        <v/>
      </c>
      <c r="BA29" s="719"/>
      <c r="BB29" s="765"/>
      <c r="BC29" s="766"/>
      <c r="BD29" s="766"/>
      <c r="BE29" s="766"/>
      <c r="BF29" s="767"/>
    </row>
    <row r="30" spans="2:58" ht="20.25" customHeight="1" x14ac:dyDescent="0.15">
      <c r="B30" s="727"/>
      <c r="C30" s="734"/>
      <c r="D30" s="735"/>
      <c r="E30" s="736"/>
      <c r="F30" s="251">
        <f>C28</f>
        <v>0</v>
      </c>
      <c r="G30" s="739"/>
      <c r="H30" s="743"/>
      <c r="I30" s="741"/>
      <c r="J30" s="741"/>
      <c r="K30" s="742"/>
      <c r="L30" s="746"/>
      <c r="M30" s="711"/>
      <c r="N30" s="711"/>
      <c r="O30" s="712"/>
      <c r="P30" s="720" t="s">
        <v>250</v>
      </c>
      <c r="Q30" s="721"/>
      <c r="R30" s="722"/>
      <c r="S30" s="256" t="str">
        <f>IF(S28="","",VLOOKUP(S28,'シフト記号表（勤務時間帯）'!$C$6:$U$35,19,FALSE))</f>
        <v/>
      </c>
      <c r="T30" s="257" t="str">
        <f>IF(T28="","",VLOOKUP(T28,'シフト記号表（勤務時間帯）'!$C$6:$U$35,19,FALSE))</f>
        <v/>
      </c>
      <c r="U30" s="257" t="str">
        <f>IF(U28="","",VLOOKUP(U28,'シフト記号表（勤務時間帯）'!$C$6:$U$35,19,FALSE))</f>
        <v/>
      </c>
      <c r="V30" s="257" t="str">
        <f>IF(V28="","",VLOOKUP(V28,'シフト記号表（勤務時間帯）'!$C$6:$U$35,19,FALSE))</f>
        <v/>
      </c>
      <c r="W30" s="257" t="str">
        <f>IF(W28="","",VLOOKUP(W28,'シフト記号表（勤務時間帯）'!$C$6:$U$35,19,FALSE))</f>
        <v/>
      </c>
      <c r="X30" s="257" t="str">
        <f>IF(X28="","",VLOOKUP(X28,'シフト記号表（勤務時間帯）'!$C$6:$U$35,19,FALSE))</f>
        <v/>
      </c>
      <c r="Y30" s="258" t="str">
        <f>IF(Y28="","",VLOOKUP(Y28,'シフト記号表（勤務時間帯）'!$C$6:$U$35,19,FALSE))</f>
        <v/>
      </c>
      <c r="Z30" s="256" t="str">
        <f>IF(Z28="","",VLOOKUP(Z28,'シフト記号表（勤務時間帯）'!$C$6:$U$35,19,FALSE))</f>
        <v/>
      </c>
      <c r="AA30" s="257" t="str">
        <f>IF(AA28="","",VLOOKUP(AA28,'シフト記号表（勤務時間帯）'!$C$6:$U$35,19,FALSE))</f>
        <v/>
      </c>
      <c r="AB30" s="257" t="str">
        <f>IF(AB28="","",VLOOKUP(AB28,'シフト記号表（勤務時間帯）'!$C$6:$U$35,19,FALSE))</f>
        <v/>
      </c>
      <c r="AC30" s="257" t="str">
        <f>IF(AC28="","",VLOOKUP(AC28,'シフト記号表（勤務時間帯）'!$C$6:$U$35,19,FALSE))</f>
        <v/>
      </c>
      <c r="AD30" s="257" t="str">
        <f>IF(AD28="","",VLOOKUP(AD28,'シフト記号表（勤務時間帯）'!$C$6:$U$35,19,FALSE))</f>
        <v/>
      </c>
      <c r="AE30" s="257" t="str">
        <f>IF(AE28="","",VLOOKUP(AE28,'シフト記号表（勤務時間帯）'!$C$6:$U$35,19,FALSE))</f>
        <v/>
      </c>
      <c r="AF30" s="258" t="str">
        <f>IF(AF28="","",VLOOKUP(AF28,'シフト記号表（勤務時間帯）'!$C$6:$U$35,19,FALSE))</f>
        <v/>
      </c>
      <c r="AG30" s="256" t="str">
        <f>IF(AG28="","",VLOOKUP(AG28,'シフト記号表（勤務時間帯）'!$C$6:$U$35,19,FALSE))</f>
        <v/>
      </c>
      <c r="AH30" s="257" t="str">
        <f>IF(AH28="","",VLOOKUP(AH28,'シフト記号表（勤務時間帯）'!$C$6:$U$35,19,FALSE))</f>
        <v/>
      </c>
      <c r="AI30" s="257" t="str">
        <f>IF(AI28="","",VLOOKUP(AI28,'シフト記号表（勤務時間帯）'!$C$6:$U$35,19,FALSE))</f>
        <v/>
      </c>
      <c r="AJ30" s="257" t="str">
        <f>IF(AJ28="","",VLOOKUP(AJ28,'シフト記号表（勤務時間帯）'!$C$6:$U$35,19,FALSE))</f>
        <v/>
      </c>
      <c r="AK30" s="257" t="str">
        <f>IF(AK28="","",VLOOKUP(AK28,'シフト記号表（勤務時間帯）'!$C$6:$U$35,19,FALSE))</f>
        <v/>
      </c>
      <c r="AL30" s="257" t="str">
        <f>IF(AL28="","",VLOOKUP(AL28,'シフト記号表（勤務時間帯）'!$C$6:$U$35,19,FALSE))</f>
        <v/>
      </c>
      <c r="AM30" s="258" t="str">
        <f>IF(AM28="","",VLOOKUP(AM28,'シフト記号表（勤務時間帯）'!$C$6:$U$35,19,FALSE))</f>
        <v/>
      </c>
      <c r="AN30" s="256" t="str">
        <f>IF(AN28="","",VLOOKUP(AN28,'シフト記号表（勤務時間帯）'!$C$6:$U$35,19,FALSE))</f>
        <v/>
      </c>
      <c r="AO30" s="257" t="str">
        <f>IF(AO28="","",VLOOKUP(AO28,'シフト記号表（勤務時間帯）'!$C$6:$U$35,19,FALSE))</f>
        <v/>
      </c>
      <c r="AP30" s="257" t="str">
        <f>IF(AP28="","",VLOOKUP(AP28,'シフト記号表（勤務時間帯）'!$C$6:$U$35,19,FALSE))</f>
        <v/>
      </c>
      <c r="AQ30" s="257" t="str">
        <f>IF(AQ28="","",VLOOKUP(AQ28,'シフト記号表（勤務時間帯）'!$C$6:$U$35,19,FALSE))</f>
        <v/>
      </c>
      <c r="AR30" s="257" t="str">
        <f>IF(AR28="","",VLOOKUP(AR28,'シフト記号表（勤務時間帯）'!$C$6:$U$35,19,FALSE))</f>
        <v/>
      </c>
      <c r="AS30" s="257" t="str">
        <f>IF(AS28="","",VLOOKUP(AS28,'シフト記号表（勤務時間帯）'!$C$6:$U$35,19,FALSE))</f>
        <v/>
      </c>
      <c r="AT30" s="258" t="str">
        <f>IF(AT28="","",VLOOKUP(AT28,'シフト記号表（勤務時間帯）'!$C$6:$U$35,19,FALSE))</f>
        <v/>
      </c>
      <c r="AU30" s="256" t="str">
        <f>IF(AU28="","",VLOOKUP(AU28,'シフト記号表（勤務時間帯）'!$C$6:$U$35,19,FALSE))</f>
        <v/>
      </c>
      <c r="AV30" s="257" t="str">
        <f>IF(AV28="","",VLOOKUP(AV28,'シフト記号表（勤務時間帯）'!$C$6:$U$35,19,FALSE))</f>
        <v/>
      </c>
      <c r="AW30" s="257" t="str">
        <f>IF(AW28="","",VLOOKUP(AW28,'シフト記号表（勤務時間帯）'!$C$6:$U$35,19,FALSE))</f>
        <v/>
      </c>
      <c r="AX30" s="723" t="str">
        <f>IF($BB$3="４週",SUM(S30:AT30),IF($BB$3="暦月",SUM(S30:AW30),""))</f>
        <v/>
      </c>
      <c r="AY30" s="724"/>
      <c r="AZ30" s="725" t="str">
        <f>IF($BB$3="４週",AX30/4,IF($BB$3="暦月",'勤務表（参考様式1_1枚版）'!AX30/('勤務表（参考様式1_1枚版）'!$BB$8/7),""))</f>
        <v/>
      </c>
      <c r="BA30" s="726"/>
      <c r="BB30" s="768"/>
      <c r="BC30" s="769"/>
      <c r="BD30" s="769"/>
      <c r="BE30" s="769"/>
      <c r="BF30" s="770"/>
    </row>
    <row r="31" spans="2:58" ht="20.25" customHeight="1" x14ac:dyDescent="0.15">
      <c r="B31" s="727">
        <f>B28+1</f>
        <v>4</v>
      </c>
      <c r="C31" s="728"/>
      <c r="D31" s="729"/>
      <c r="E31" s="730"/>
      <c r="F31" s="259"/>
      <c r="G31" s="737"/>
      <c r="H31" s="740"/>
      <c r="I31" s="741"/>
      <c r="J31" s="741"/>
      <c r="K31" s="742"/>
      <c r="L31" s="744"/>
      <c r="M31" s="705"/>
      <c r="N31" s="705"/>
      <c r="O31" s="706"/>
      <c r="P31" s="747" t="s">
        <v>248</v>
      </c>
      <c r="Q31" s="748"/>
      <c r="R31" s="749"/>
      <c r="S31" s="315"/>
      <c r="T31" s="316"/>
      <c r="U31" s="316"/>
      <c r="V31" s="316"/>
      <c r="W31" s="316"/>
      <c r="X31" s="316"/>
      <c r="Y31" s="317"/>
      <c r="Z31" s="315"/>
      <c r="AA31" s="316"/>
      <c r="AB31" s="316"/>
      <c r="AC31" s="316"/>
      <c r="AD31" s="316"/>
      <c r="AE31" s="316"/>
      <c r="AF31" s="317"/>
      <c r="AG31" s="315"/>
      <c r="AH31" s="316"/>
      <c r="AI31" s="316"/>
      <c r="AJ31" s="316"/>
      <c r="AK31" s="316"/>
      <c r="AL31" s="316"/>
      <c r="AM31" s="317"/>
      <c r="AN31" s="315"/>
      <c r="AO31" s="316"/>
      <c r="AP31" s="316"/>
      <c r="AQ31" s="316"/>
      <c r="AR31" s="316"/>
      <c r="AS31" s="316"/>
      <c r="AT31" s="317"/>
      <c r="AU31" s="315"/>
      <c r="AV31" s="316"/>
      <c r="AW31" s="316"/>
      <c r="AX31" s="864"/>
      <c r="AY31" s="865"/>
      <c r="AZ31" s="866"/>
      <c r="BA31" s="867"/>
      <c r="BB31" s="762"/>
      <c r="BC31" s="763"/>
      <c r="BD31" s="763"/>
      <c r="BE31" s="763"/>
      <c r="BF31" s="764"/>
    </row>
    <row r="32" spans="2:58" ht="20.25" customHeight="1" x14ac:dyDescent="0.15">
      <c r="B32" s="727"/>
      <c r="C32" s="731"/>
      <c r="D32" s="732"/>
      <c r="E32" s="733"/>
      <c r="F32" s="251"/>
      <c r="G32" s="738"/>
      <c r="H32" s="743"/>
      <c r="I32" s="741"/>
      <c r="J32" s="741"/>
      <c r="K32" s="742"/>
      <c r="L32" s="745"/>
      <c r="M32" s="708"/>
      <c r="N32" s="708"/>
      <c r="O32" s="709"/>
      <c r="P32" s="713" t="s">
        <v>249</v>
      </c>
      <c r="Q32" s="714"/>
      <c r="R32" s="715"/>
      <c r="S32" s="252" t="str">
        <f>IF(S31="","",VLOOKUP(S31,'シフト記号表（勤務時間帯）'!$C$6:$K$35,9,FALSE))</f>
        <v/>
      </c>
      <c r="T32" s="253" t="str">
        <f>IF(T31="","",VLOOKUP(T31,'シフト記号表（勤務時間帯）'!$C$6:$K$35,9,FALSE))</f>
        <v/>
      </c>
      <c r="U32" s="253" t="str">
        <f>IF(U31="","",VLOOKUP(U31,'シフト記号表（勤務時間帯）'!$C$6:$K$35,9,FALSE))</f>
        <v/>
      </c>
      <c r="V32" s="253" t="str">
        <f>IF(V31="","",VLOOKUP(V31,'シフト記号表（勤務時間帯）'!$C$6:$K$35,9,FALSE))</f>
        <v/>
      </c>
      <c r="W32" s="253" t="str">
        <f>IF(W31="","",VLOOKUP(W31,'シフト記号表（勤務時間帯）'!$C$6:$K$35,9,FALSE))</f>
        <v/>
      </c>
      <c r="X32" s="253" t="str">
        <f>IF(X31="","",VLOOKUP(X31,'シフト記号表（勤務時間帯）'!$C$6:$K$35,9,FALSE))</f>
        <v/>
      </c>
      <c r="Y32" s="254" t="str">
        <f>IF(Y31="","",VLOOKUP(Y31,'シフト記号表（勤務時間帯）'!$C$6:$K$35,9,FALSE))</f>
        <v/>
      </c>
      <c r="Z32" s="252" t="str">
        <f>IF(Z31="","",VLOOKUP(Z31,'シフト記号表（勤務時間帯）'!$C$6:$K$35,9,FALSE))</f>
        <v/>
      </c>
      <c r="AA32" s="253" t="str">
        <f>IF(AA31="","",VLOOKUP(AA31,'シフト記号表（勤務時間帯）'!$C$6:$K$35,9,FALSE))</f>
        <v/>
      </c>
      <c r="AB32" s="253" t="str">
        <f>IF(AB31="","",VLOOKUP(AB31,'シフト記号表（勤務時間帯）'!$C$6:$K$35,9,FALSE))</f>
        <v/>
      </c>
      <c r="AC32" s="253" t="str">
        <f>IF(AC31="","",VLOOKUP(AC31,'シフト記号表（勤務時間帯）'!$C$6:$K$35,9,FALSE))</f>
        <v/>
      </c>
      <c r="AD32" s="253" t="str">
        <f>IF(AD31="","",VLOOKUP(AD31,'シフト記号表（勤務時間帯）'!$C$6:$K$35,9,FALSE))</f>
        <v/>
      </c>
      <c r="AE32" s="253" t="str">
        <f>IF(AE31="","",VLOOKUP(AE31,'シフト記号表（勤務時間帯）'!$C$6:$K$35,9,FALSE))</f>
        <v/>
      </c>
      <c r="AF32" s="254" t="str">
        <f>IF(AF31="","",VLOOKUP(AF31,'シフト記号表（勤務時間帯）'!$C$6:$K$35,9,FALSE))</f>
        <v/>
      </c>
      <c r="AG32" s="252" t="str">
        <f>IF(AG31="","",VLOOKUP(AG31,'シフト記号表（勤務時間帯）'!$C$6:$K$35,9,FALSE))</f>
        <v/>
      </c>
      <c r="AH32" s="253" t="str">
        <f>IF(AH31="","",VLOOKUP(AH31,'シフト記号表（勤務時間帯）'!$C$6:$K$35,9,FALSE))</f>
        <v/>
      </c>
      <c r="AI32" s="253" t="str">
        <f>IF(AI31="","",VLOOKUP(AI31,'シフト記号表（勤務時間帯）'!$C$6:$K$35,9,FALSE))</f>
        <v/>
      </c>
      <c r="AJ32" s="253" t="str">
        <f>IF(AJ31="","",VLOOKUP(AJ31,'シフト記号表（勤務時間帯）'!$C$6:$K$35,9,FALSE))</f>
        <v/>
      </c>
      <c r="AK32" s="253" t="str">
        <f>IF(AK31="","",VLOOKUP(AK31,'シフト記号表（勤務時間帯）'!$C$6:$K$35,9,FALSE))</f>
        <v/>
      </c>
      <c r="AL32" s="253" t="str">
        <f>IF(AL31="","",VLOOKUP(AL31,'シフト記号表（勤務時間帯）'!$C$6:$K$35,9,FALSE))</f>
        <v/>
      </c>
      <c r="AM32" s="254" t="str">
        <f>IF(AM31="","",VLOOKUP(AM31,'シフト記号表（勤務時間帯）'!$C$6:$K$35,9,FALSE))</f>
        <v/>
      </c>
      <c r="AN32" s="252" t="str">
        <f>IF(AN31="","",VLOOKUP(AN31,'シフト記号表（勤務時間帯）'!$C$6:$K$35,9,FALSE))</f>
        <v/>
      </c>
      <c r="AO32" s="253" t="str">
        <f>IF(AO31="","",VLOOKUP(AO31,'シフト記号表（勤務時間帯）'!$C$6:$K$35,9,FALSE))</f>
        <v/>
      </c>
      <c r="AP32" s="253" t="str">
        <f>IF(AP31="","",VLOOKUP(AP31,'シフト記号表（勤務時間帯）'!$C$6:$K$35,9,FALSE))</f>
        <v/>
      </c>
      <c r="AQ32" s="253" t="str">
        <f>IF(AQ31="","",VLOOKUP(AQ31,'シフト記号表（勤務時間帯）'!$C$6:$K$35,9,FALSE))</f>
        <v/>
      </c>
      <c r="AR32" s="253" t="str">
        <f>IF(AR31="","",VLOOKUP(AR31,'シフト記号表（勤務時間帯）'!$C$6:$K$35,9,FALSE))</f>
        <v/>
      </c>
      <c r="AS32" s="253" t="str">
        <f>IF(AS31="","",VLOOKUP(AS31,'シフト記号表（勤務時間帯）'!$C$6:$K$35,9,FALSE))</f>
        <v/>
      </c>
      <c r="AT32" s="254" t="str">
        <f>IF(AT31="","",VLOOKUP(AT31,'シフト記号表（勤務時間帯）'!$C$6:$K$35,9,FALSE))</f>
        <v/>
      </c>
      <c r="AU32" s="252" t="str">
        <f>IF(AU31="","",VLOOKUP(AU31,'シフト記号表（勤務時間帯）'!$C$6:$K$35,9,FALSE))</f>
        <v/>
      </c>
      <c r="AV32" s="253" t="str">
        <f>IF(AV31="","",VLOOKUP(AV31,'シフト記号表（勤務時間帯）'!$C$6:$K$35,9,FALSE))</f>
        <v/>
      </c>
      <c r="AW32" s="253" t="str">
        <f>IF(AW31="","",VLOOKUP(AW31,'シフト記号表（勤務時間帯）'!$C$6:$K$35,9,FALSE))</f>
        <v/>
      </c>
      <c r="AX32" s="716" t="str">
        <f>IF($BB$3="４週",SUM(S32:AT32),IF($BB$3="暦月",SUM(S32:AW32),""))</f>
        <v/>
      </c>
      <c r="AY32" s="717"/>
      <c r="AZ32" s="718" t="str">
        <f>IF($BB$3="４週",AX32/4,IF($BB$3="暦月",'勤務表（参考様式1_1枚版）'!AX32/('勤務表（参考様式1_1枚版）'!$BB$8/7),""))</f>
        <v/>
      </c>
      <c r="BA32" s="719"/>
      <c r="BB32" s="765"/>
      <c r="BC32" s="766"/>
      <c r="BD32" s="766"/>
      <c r="BE32" s="766"/>
      <c r="BF32" s="767"/>
    </row>
    <row r="33" spans="2:58" ht="20.25" customHeight="1" x14ac:dyDescent="0.15">
      <c r="B33" s="727"/>
      <c r="C33" s="734"/>
      <c r="D33" s="735"/>
      <c r="E33" s="736"/>
      <c r="F33" s="251">
        <f>C31</f>
        <v>0</v>
      </c>
      <c r="G33" s="739"/>
      <c r="H33" s="743"/>
      <c r="I33" s="741"/>
      <c r="J33" s="741"/>
      <c r="K33" s="742"/>
      <c r="L33" s="746"/>
      <c r="M33" s="711"/>
      <c r="N33" s="711"/>
      <c r="O33" s="712"/>
      <c r="P33" s="720" t="s">
        <v>250</v>
      </c>
      <c r="Q33" s="721"/>
      <c r="R33" s="722"/>
      <c r="S33" s="256" t="str">
        <f>IF(S31="","",VLOOKUP(S31,'シフト記号表（勤務時間帯）'!$C$6:$U$35,19,FALSE))</f>
        <v/>
      </c>
      <c r="T33" s="257" t="str">
        <f>IF(T31="","",VLOOKUP(T31,'シフト記号表（勤務時間帯）'!$C$6:$U$35,19,FALSE))</f>
        <v/>
      </c>
      <c r="U33" s="257" t="str">
        <f>IF(U31="","",VLOOKUP(U31,'シフト記号表（勤務時間帯）'!$C$6:$U$35,19,FALSE))</f>
        <v/>
      </c>
      <c r="V33" s="257" t="str">
        <f>IF(V31="","",VLOOKUP(V31,'シフト記号表（勤務時間帯）'!$C$6:$U$35,19,FALSE))</f>
        <v/>
      </c>
      <c r="W33" s="257" t="str">
        <f>IF(W31="","",VLOOKUP(W31,'シフト記号表（勤務時間帯）'!$C$6:$U$35,19,FALSE))</f>
        <v/>
      </c>
      <c r="X33" s="257" t="str">
        <f>IF(X31="","",VLOOKUP(X31,'シフト記号表（勤務時間帯）'!$C$6:$U$35,19,FALSE))</f>
        <v/>
      </c>
      <c r="Y33" s="258" t="str">
        <f>IF(Y31="","",VLOOKUP(Y31,'シフト記号表（勤務時間帯）'!$C$6:$U$35,19,FALSE))</f>
        <v/>
      </c>
      <c r="Z33" s="256" t="str">
        <f>IF(Z31="","",VLOOKUP(Z31,'シフト記号表（勤務時間帯）'!$C$6:$U$35,19,FALSE))</f>
        <v/>
      </c>
      <c r="AA33" s="257" t="str">
        <f>IF(AA31="","",VLOOKUP(AA31,'シフト記号表（勤務時間帯）'!$C$6:$U$35,19,FALSE))</f>
        <v/>
      </c>
      <c r="AB33" s="257" t="str">
        <f>IF(AB31="","",VLOOKUP(AB31,'シフト記号表（勤務時間帯）'!$C$6:$U$35,19,FALSE))</f>
        <v/>
      </c>
      <c r="AC33" s="257" t="str">
        <f>IF(AC31="","",VLOOKUP(AC31,'シフト記号表（勤務時間帯）'!$C$6:$U$35,19,FALSE))</f>
        <v/>
      </c>
      <c r="AD33" s="257" t="str">
        <f>IF(AD31="","",VLOOKUP(AD31,'シフト記号表（勤務時間帯）'!$C$6:$U$35,19,FALSE))</f>
        <v/>
      </c>
      <c r="AE33" s="257" t="str">
        <f>IF(AE31="","",VLOOKUP(AE31,'シフト記号表（勤務時間帯）'!$C$6:$U$35,19,FALSE))</f>
        <v/>
      </c>
      <c r="AF33" s="258" t="str">
        <f>IF(AF31="","",VLOOKUP(AF31,'シフト記号表（勤務時間帯）'!$C$6:$U$35,19,FALSE))</f>
        <v/>
      </c>
      <c r="AG33" s="256" t="str">
        <f>IF(AG31="","",VLOOKUP(AG31,'シフト記号表（勤務時間帯）'!$C$6:$U$35,19,FALSE))</f>
        <v/>
      </c>
      <c r="AH33" s="257" t="str">
        <f>IF(AH31="","",VLOOKUP(AH31,'シフト記号表（勤務時間帯）'!$C$6:$U$35,19,FALSE))</f>
        <v/>
      </c>
      <c r="AI33" s="257" t="str">
        <f>IF(AI31="","",VLOOKUP(AI31,'シフト記号表（勤務時間帯）'!$C$6:$U$35,19,FALSE))</f>
        <v/>
      </c>
      <c r="AJ33" s="257" t="str">
        <f>IF(AJ31="","",VLOOKUP(AJ31,'シフト記号表（勤務時間帯）'!$C$6:$U$35,19,FALSE))</f>
        <v/>
      </c>
      <c r="AK33" s="257" t="str">
        <f>IF(AK31="","",VLOOKUP(AK31,'シフト記号表（勤務時間帯）'!$C$6:$U$35,19,FALSE))</f>
        <v/>
      </c>
      <c r="AL33" s="257" t="str">
        <f>IF(AL31="","",VLOOKUP(AL31,'シフト記号表（勤務時間帯）'!$C$6:$U$35,19,FALSE))</f>
        <v/>
      </c>
      <c r="AM33" s="258" t="str">
        <f>IF(AM31="","",VLOOKUP(AM31,'シフト記号表（勤務時間帯）'!$C$6:$U$35,19,FALSE))</f>
        <v/>
      </c>
      <c r="AN33" s="256" t="str">
        <f>IF(AN31="","",VLOOKUP(AN31,'シフト記号表（勤務時間帯）'!$C$6:$U$35,19,FALSE))</f>
        <v/>
      </c>
      <c r="AO33" s="257" t="str">
        <f>IF(AO31="","",VLOOKUP(AO31,'シフト記号表（勤務時間帯）'!$C$6:$U$35,19,FALSE))</f>
        <v/>
      </c>
      <c r="AP33" s="257" t="str">
        <f>IF(AP31="","",VLOOKUP(AP31,'シフト記号表（勤務時間帯）'!$C$6:$U$35,19,FALSE))</f>
        <v/>
      </c>
      <c r="AQ33" s="257" t="str">
        <f>IF(AQ31="","",VLOOKUP(AQ31,'シフト記号表（勤務時間帯）'!$C$6:$U$35,19,FALSE))</f>
        <v/>
      </c>
      <c r="AR33" s="257" t="str">
        <f>IF(AR31="","",VLOOKUP(AR31,'シフト記号表（勤務時間帯）'!$C$6:$U$35,19,FALSE))</f>
        <v/>
      </c>
      <c r="AS33" s="257" t="str">
        <f>IF(AS31="","",VLOOKUP(AS31,'シフト記号表（勤務時間帯）'!$C$6:$U$35,19,FALSE))</f>
        <v/>
      </c>
      <c r="AT33" s="258" t="str">
        <f>IF(AT31="","",VLOOKUP(AT31,'シフト記号表（勤務時間帯）'!$C$6:$U$35,19,FALSE))</f>
        <v/>
      </c>
      <c r="AU33" s="256" t="str">
        <f>IF(AU31="","",VLOOKUP(AU31,'シフト記号表（勤務時間帯）'!$C$6:$U$35,19,FALSE))</f>
        <v/>
      </c>
      <c r="AV33" s="257" t="str">
        <f>IF(AV31="","",VLOOKUP(AV31,'シフト記号表（勤務時間帯）'!$C$6:$U$35,19,FALSE))</f>
        <v/>
      </c>
      <c r="AW33" s="257" t="str">
        <f>IF(AW31="","",VLOOKUP(AW31,'シフト記号表（勤務時間帯）'!$C$6:$U$35,19,FALSE))</f>
        <v/>
      </c>
      <c r="AX33" s="723" t="str">
        <f>IF($BB$3="４週",SUM(S33:AT33),IF($BB$3="暦月",SUM(S33:AW33),""))</f>
        <v/>
      </c>
      <c r="AY33" s="724"/>
      <c r="AZ33" s="725" t="str">
        <f>IF($BB$3="４週",AX33/4,IF($BB$3="暦月",'勤務表（参考様式1_1枚版）'!AX33/('勤務表（参考様式1_1枚版）'!$BB$8/7),""))</f>
        <v/>
      </c>
      <c r="BA33" s="726"/>
      <c r="BB33" s="768"/>
      <c r="BC33" s="769"/>
      <c r="BD33" s="769"/>
      <c r="BE33" s="769"/>
      <c r="BF33" s="770"/>
    </row>
    <row r="34" spans="2:58" ht="20.25" customHeight="1" x14ac:dyDescent="0.15">
      <c r="B34" s="727">
        <f>B31+1</f>
        <v>5</v>
      </c>
      <c r="C34" s="728"/>
      <c r="D34" s="729"/>
      <c r="E34" s="730"/>
      <c r="F34" s="259"/>
      <c r="G34" s="737"/>
      <c r="H34" s="740"/>
      <c r="I34" s="741"/>
      <c r="J34" s="741"/>
      <c r="K34" s="742"/>
      <c r="L34" s="744"/>
      <c r="M34" s="705"/>
      <c r="N34" s="705"/>
      <c r="O34" s="706"/>
      <c r="P34" s="747" t="s">
        <v>248</v>
      </c>
      <c r="Q34" s="748"/>
      <c r="R34" s="749"/>
      <c r="S34" s="315"/>
      <c r="T34" s="316"/>
      <c r="U34" s="316"/>
      <c r="V34" s="316"/>
      <c r="W34" s="316"/>
      <c r="X34" s="316"/>
      <c r="Y34" s="317"/>
      <c r="Z34" s="315"/>
      <c r="AA34" s="316"/>
      <c r="AB34" s="316"/>
      <c r="AC34" s="316"/>
      <c r="AD34" s="316"/>
      <c r="AE34" s="316"/>
      <c r="AF34" s="317"/>
      <c r="AG34" s="315"/>
      <c r="AH34" s="316"/>
      <c r="AI34" s="316"/>
      <c r="AJ34" s="316"/>
      <c r="AK34" s="316"/>
      <c r="AL34" s="316"/>
      <c r="AM34" s="317"/>
      <c r="AN34" s="315"/>
      <c r="AO34" s="316"/>
      <c r="AP34" s="316"/>
      <c r="AQ34" s="316"/>
      <c r="AR34" s="316"/>
      <c r="AS34" s="316"/>
      <c r="AT34" s="317"/>
      <c r="AU34" s="315"/>
      <c r="AV34" s="316"/>
      <c r="AW34" s="316"/>
      <c r="AX34" s="864"/>
      <c r="AY34" s="865"/>
      <c r="AZ34" s="866"/>
      <c r="BA34" s="867"/>
      <c r="BB34" s="762"/>
      <c r="BC34" s="763"/>
      <c r="BD34" s="763"/>
      <c r="BE34" s="763"/>
      <c r="BF34" s="764"/>
    </row>
    <row r="35" spans="2:58" ht="20.25" customHeight="1" x14ac:dyDescent="0.15">
      <c r="B35" s="727"/>
      <c r="C35" s="731"/>
      <c r="D35" s="732"/>
      <c r="E35" s="733"/>
      <c r="F35" s="251"/>
      <c r="G35" s="738"/>
      <c r="H35" s="743"/>
      <c r="I35" s="741"/>
      <c r="J35" s="741"/>
      <c r="K35" s="742"/>
      <c r="L35" s="745"/>
      <c r="M35" s="708"/>
      <c r="N35" s="708"/>
      <c r="O35" s="709"/>
      <c r="P35" s="713" t="s">
        <v>249</v>
      </c>
      <c r="Q35" s="714"/>
      <c r="R35" s="715"/>
      <c r="S35" s="252" t="str">
        <f>IF(S34="","",VLOOKUP(S34,'シフト記号表（勤務時間帯）'!$C$6:$K$35,9,FALSE))</f>
        <v/>
      </c>
      <c r="T35" s="253" t="str">
        <f>IF(T34="","",VLOOKUP(T34,'シフト記号表（勤務時間帯）'!$C$6:$K$35,9,FALSE))</f>
        <v/>
      </c>
      <c r="U35" s="253" t="str">
        <f>IF(U34="","",VLOOKUP(U34,'シフト記号表（勤務時間帯）'!$C$6:$K$35,9,FALSE))</f>
        <v/>
      </c>
      <c r="V35" s="253" t="str">
        <f>IF(V34="","",VLOOKUP(V34,'シフト記号表（勤務時間帯）'!$C$6:$K$35,9,FALSE))</f>
        <v/>
      </c>
      <c r="W35" s="253" t="str">
        <f>IF(W34="","",VLOOKUP(W34,'シフト記号表（勤務時間帯）'!$C$6:$K$35,9,FALSE))</f>
        <v/>
      </c>
      <c r="X35" s="253" t="str">
        <f>IF(X34="","",VLOOKUP(X34,'シフト記号表（勤務時間帯）'!$C$6:$K$35,9,FALSE))</f>
        <v/>
      </c>
      <c r="Y35" s="254" t="str">
        <f>IF(Y34="","",VLOOKUP(Y34,'シフト記号表（勤務時間帯）'!$C$6:$K$35,9,FALSE))</f>
        <v/>
      </c>
      <c r="Z35" s="252" t="str">
        <f>IF(Z34="","",VLOOKUP(Z34,'シフト記号表（勤務時間帯）'!$C$6:$K$35,9,FALSE))</f>
        <v/>
      </c>
      <c r="AA35" s="253" t="str">
        <f>IF(AA34="","",VLOOKUP(AA34,'シフト記号表（勤務時間帯）'!$C$6:$K$35,9,FALSE))</f>
        <v/>
      </c>
      <c r="AB35" s="253" t="str">
        <f>IF(AB34="","",VLOOKUP(AB34,'シフト記号表（勤務時間帯）'!$C$6:$K$35,9,FALSE))</f>
        <v/>
      </c>
      <c r="AC35" s="253" t="str">
        <f>IF(AC34="","",VLOOKUP(AC34,'シフト記号表（勤務時間帯）'!$C$6:$K$35,9,FALSE))</f>
        <v/>
      </c>
      <c r="AD35" s="253" t="str">
        <f>IF(AD34="","",VLOOKUP(AD34,'シフト記号表（勤務時間帯）'!$C$6:$K$35,9,FALSE))</f>
        <v/>
      </c>
      <c r="AE35" s="253" t="str">
        <f>IF(AE34="","",VLOOKUP(AE34,'シフト記号表（勤務時間帯）'!$C$6:$K$35,9,FALSE))</f>
        <v/>
      </c>
      <c r="AF35" s="254" t="str">
        <f>IF(AF34="","",VLOOKUP(AF34,'シフト記号表（勤務時間帯）'!$C$6:$K$35,9,FALSE))</f>
        <v/>
      </c>
      <c r="AG35" s="252" t="str">
        <f>IF(AG34="","",VLOOKUP(AG34,'シフト記号表（勤務時間帯）'!$C$6:$K$35,9,FALSE))</f>
        <v/>
      </c>
      <c r="AH35" s="253" t="str">
        <f>IF(AH34="","",VLOOKUP(AH34,'シフト記号表（勤務時間帯）'!$C$6:$K$35,9,FALSE))</f>
        <v/>
      </c>
      <c r="AI35" s="253" t="str">
        <f>IF(AI34="","",VLOOKUP(AI34,'シフト記号表（勤務時間帯）'!$C$6:$K$35,9,FALSE))</f>
        <v/>
      </c>
      <c r="AJ35" s="253" t="str">
        <f>IF(AJ34="","",VLOOKUP(AJ34,'シフト記号表（勤務時間帯）'!$C$6:$K$35,9,FALSE))</f>
        <v/>
      </c>
      <c r="AK35" s="253" t="str">
        <f>IF(AK34="","",VLOOKUP(AK34,'シフト記号表（勤務時間帯）'!$C$6:$K$35,9,FALSE))</f>
        <v/>
      </c>
      <c r="AL35" s="253" t="str">
        <f>IF(AL34="","",VLOOKUP(AL34,'シフト記号表（勤務時間帯）'!$C$6:$K$35,9,FALSE))</f>
        <v/>
      </c>
      <c r="AM35" s="254" t="str">
        <f>IF(AM34="","",VLOOKUP(AM34,'シフト記号表（勤務時間帯）'!$C$6:$K$35,9,FALSE))</f>
        <v/>
      </c>
      <c r="AN35" s="252" t="str">
        <f>IF(AN34="","",VLOOKUP(AN34,'シフト記号表（勤務時間帯）'!$C$6:$K$35,9,FALSE))</f>
        <v/>
      </c>
      <c r="AO35" s="253" t="str">
        <f>IF(AO34="","",VLOOKUP(AO34,'シフト記号表（勤務時間帯）'!$C$6:$K$35,9,FALSE))</f>
        <v/>
      </c>
      <c r="AP35" s="253" t="str">
        <f>IF(AP34="","",VLOOKUP(AP34,'シフト記号表（勤務時間帯）'!$C$6:$K$35,9,FALSE))</f>
        <v/>
      </c>
      <c r="AQ35" s="253" t="str">
        <f>IF(AQ34="","",VLOOKUP(AQ34,'シフト記号表（勤務時間帯）'!$C$6:$K$35,9,FALSE))</f>
        <v/>
      </c>
      <c r="AR35" s="253" t="str">
        <f>IF(AR34="","",VLOOKUP(AR34,'シフト記号表（勤務時間帯）'!$C$6:$K$35,9,FALSE))</f>
        <v/>
      </c>
      <c r="AS35" s="253" t="str">
        <f>IF(AS34="","",VLOOKUP(AS34,'シフト記号表（勤務時間帯）'!$C$6:$K$35,9,FALSE))</f>
        <v/>
      </c>
      <c r="AT35" s="254" t="str">
        <f>IF(AT34="","",VLOOKUP(AT34,'シフト記号表（勤務時間帯）'!$C$6:$K$35,9,FALSE))</f>
        <v/>
      </c>
      <c r="AU35" s="252" t="str">
        <f>IF(AU34="","",VLOOKUP(AU34,'シフト記号表（勤務時間帯）'!$C$6:$K$35,9,FALSE))</f>
        <v/>
      </c>
      <c r="AV35" s="253" t="str">
        <f>IF(AV34="","",VLOOKUP(AV34,'シフト記号表（勤務時間帯）'!$C$6:$K$35,9,FALSE))</f>
        <v/>
      </c>
      <c r="AW35" s="253" t="str">
        <f>IF(AW34="","",VLOOKUP(AW34,'シフト記号表（勤務時間帯）'!$C$6:$K$35,9,FALSE))</f>
        <v/>
      </c>
      <c r="AX35" s="716" t="str">
        <f>IF($BB$3="４週",SUM(S35:AT35),IF($BB$3="暦月",SUM(S35:AW35),""))</f>
        <v/>
      </c>
      <c r="AY35" s="717"/>
      <c r="AZ35" s="718" t="str">
        <f>IF($BB$3="４週",AX35/4,IF($BB$3="暦月",'勤務表（参考様式1_1枚版）'!AX35/('勤務表（参考様式1_1枚版）'!$BB$8/7),""))</f>
        <v/>
      </c>
      <c r="BA35" s="719"/>
      <c r="BB35" s="765"/>
      <c r="BC35" s="766"/>
      <c r="BD35" s="766"/>
      <c r="BE35" s="766"/>
      <c r="BF35" s="767"/>
    </row>
    <row r="36" spans="2:58" ht="20.25" customHeight="1" x14ac:dyDescent="0.15">
      <c r="B36" s="727"/>
      <c r="C36" s="734"/>
      <c r="D36" s="735"/>
      <c r="E36" s="736"/>
      <c r="F36" s="251">
        <f>C34</f>
        <v>0</v>
      </c>
      <c r="G36" s="739"/>
      <c r="H36" s="743"/>
      <c r="I36" s="741"/>
      <c r="J36" s="741"/>
      <c r="K36" s="742"/>
      <c r="L36" s="746"/>
      <c r="M36" s="711"/>
      <c r="N36" s="711"/>
      <c r="O36" s="712"/>
      <c r="P36" s="720" t="s">
        <v>250</v>
      </c>
      <c r="Q36" s="721"/>
      <c r="R36" s="722"/>
      <c r="S36" s="256" t="str">
        <f>IF(S34="","",VLOOKUP(S34,'シフト記号表（勤務時間帯）'!$C$6:$U$35,19,FALSE))</f>
        <v/>
      </c>
      <c r="T36" s="257" t="str">
        <f>IF(T34="","",VLOOKUP(T34,'シフト記号表（勤務時間帯）'!$C$6:$U$35,19,FALSE))</f>
        <v/>
      </c>
      <c r="U36" s="257" t="str">
        <f>IF(U34="","",VLOOKUP(U34,'シフト記号表（勤務時間帯）'!$C$6:$U$35,19,FALSE))</f>
        <v/>
      </c>
      <c r="V36" s="257" t="str">
        <f>IF(V34="","",VLOOKUP(V34,'シフト記号表（勤務時間帯）'!$C$6:$U$35,19,FALSE))</f>
        <v/>
      </c>
      <c r="W36" s="257" t="str">
        <f>IF(W34="","",VLOOKUP(W34,'シフト記号表（勤務時間帯）'!$C$6:$U$35,19,FALSE))</f>
        <v/>
      </c>
      <c r="X36" s="257" t="str">
        <f>IF(X34="","",VLOOKUP(X34,'シフト記号表（勤務時間帯）'!$C$6:$U$35,19,FALSE))</f>
        <v/>
      </c>
      <c r="Y36" s="258" t="str">
        <f>IF(Y34="","",VLOOKUP(Y34,'シフト記号表（勤務時間帯）'!$C$6:$U$35,19,FALSE))</f>
        <v/>
      </c>
      <c r="Z36" s="256" t="str">
        <f>IF(Z34="","",VLOOKUP(Z34,'シフト記号表（勤務時間帯）'!$C$6:$U$35,19,FALSE))</f>
        <v/>
      </c>
      <c r="AA36" s="257" t="str">
        <f>IF(AA34="","",VLOOKUP(AA34,'シフト記号表（勤務時間帯）'!$C$6:$U$35,19,FALSE))</f>
        <v/>
      </c>
      <c r="AB36" s="257" t="str">
        <f>IF(AB34="","",VLOOKUP(AB34,'シフト記号表（勤務時間帯）'!$C$6:$U$35,19,FALSE))</f>
        <v/>
      </c>
      <c r="AC36" s="257" t="str">
        <f>IF(AC34="","",VLOOKUP(AC34,'シフト記号表（勤務時間帯）'!$C$6:$U$35,19,FALSE))</f>
        <v/>
      </c>
      <c r="AD36" s="257" t="str">
        <f>IF(AD34="","",VLOOKUP(AD34,'シフト記号表（勤務時間帯）'!$C$6:$U$35,19,FALSE))</f>
        <v/>
      </c>
      <c r="AE36" s="257" t="str">
        <f>IF(AE34="","",VLOOKUP(AE34,'シフト記号表（勤務時間帯）'!$C$6:$U$35,19,FALSE))</f>
        <v/>
      </c>
      <c r="AF36" s="258" t="str">
        <f>IF(AF34="","",VLOOKUP(AF34,'シフト記号表（勤務時間帯）'!$C$6:$U$35,19,FALSE))</f>
        <v/>
      </c>
      <c r="AG36" s="256" t="str">
        <f>IF(AG34="","",VLOOKUP(AG34,'シフト記号表（勤務時間帯）'!$C$6:$U$35,19,FALSE))</f>
        <v/>
      </c>
      <c r="AH36" s="257" t="str">
        <f>IF(AH34="","",VLOOKUP(AH34,'シフト記号表（勤務時間帯）'!$C$6:$U$35,19,FALSE))</f>
        <v/>
      </c>
      <c r="AI36" s="257" t="str">
        <f>IF(AI34="","",VLOOKUP(AI34,'シフト記号表（勤務時間帯）'!$C$6:$U$35,19,FALSE))</f>
        <v/>
      </c>
      <c r="AJ36" s="257" t="str">
        <f>IF(AJ34="","",VLOOKUP(AJ34,'シフト記号表（勤務時間帯）'!$C$6:$U$35,19,FALSE))</f>
        <v/>
      </c>
      <c r="AK36" s="257" t="str">
        <f>IF(AK34="","",VLOOKUP(AK34,'シフト記号表（勤務時間帯）'!$C$6:$U$35,19,FALSE))</f>
        <v/>
      </c>
      <c r="AL36" s="257" t="str">
        <f>IF(AL34="","",VLOOKUP(AL34,'シフト記号表（勤務時間帯）'!$C$6:$U$35,19,FALSE))</f>
        <v/>
      </c>
      <c r="AM36" s="258" t="str">
        <f>IF(AM34="","",VLOOKUP(AM34,'シフト記号表（勤務時間帯）'!$C$6:$U$35,19,FALSE))</f>
        <v/>
      </c>
      <c r="AN36" s="256" t="str">
        <f>IF(AN34="","",VLOOKUP(AN34,'シフト記号表（勤務時間帯）'!$C$6:$U$35,19,FALSE))</f>
        <v/>
      </c>
      <c r="AO36" s="257" t="str">
        <f>IF(AO34="","",VLOOKUP(AO34,'シフト記号表（勤務時間帯）'!$C$6:$U$35,19,FALSE))</f>
        <v/>
      </c>
      <c r="AP36" s="257" t="str">
        <f>IF(AP34="","",VLOOKUP(AP34,'シフト記号表（勤務時間帯）'!$C$6:$U$35,19,FALSE))</f>
        <v/>
      </c>
      <c r="AQ36" s="257" t="str">
        <f>IF(AQ34="","",VLOOKUP(AQ34,'シフト記号表（勤務時間帯）'!$C$6:$U$35,19,FALSE))</f>
        <v/>
      </c>
      <c r="AR36" s="257" t="str">
        <f>IF(AR34="","",VLOOKUP(AR34,'シフト記号表（勤務時間帯）'!$C$6:$U$35,19,FALSE))</f>
        <v/>
      </c>
      <c r="AS36" s="257" t="str">
        <f>IF(AS34="","",VLOOKUP(AS34,'シフト記号表（勤務時間帯）'!$C$6:$U$35,19,FALSE))</f>
        <v/>
      </c>
      <c r="AT36" s="258" t="str">
        <f>IF(AT34="","",VLOOKUP(AT34,'シフト記号表（勤務時間帯）'!$C$6:$U$35,19,FALSE))</f>
        <v/>
      </c>
      <c r="AU36" s="256" t="str">
        <f>IF(AU34="","",VLOOKUP(AU34,'シフト記号表（勤務時間帯）'!$C$6:$U$35,19,FALSE))</f>
        <v/>
      </c>
      <c r="AV36" s="257" t="str">
        <f>IF(AV34="","",VLOOKUP(AV34,'シフト記号表（勤務時間帯）'!$C$6:$U$35,19,FALSE))</f>
        <v/>
      </c>
      <c r="AW36" s="257" t="str">
        <f>IF(AW34="","",VLOOKUP(AW34,'シフト記号表（勤務時間帯）'!$C$6:$U$35,19,FALSE))</f>
        <v/>
      </c>
      <c r="AX36" s="723" t="str">
        <f>IF($BB$3="４週",SUM(S36:AT36),IF($BB$3="暦月",SUM(S36:AW36),""))</f>
        <v/>
      </c>
      <c r="AY36" s="724"/>
      <c r="AZ36" s="725" t="str">
        <f>IF($BB$3="４週",AX36/4,IF($BB$3="暦月",'勤務表（参考様式1_1枚版）'!AX36/('勤務表（参考様式1_1枚版）'!$BB$8/7),""))</f>
        <v/>
      </c>
      <c r="BA36" s="726"/>
      <c r="BB36" s="768"/>
      <c r="BC36" s="769"/>
      <c r="BD36" s="769"/>
      <c r="BE36" s="769"/>
      <c r="BF36" s="770"/>
    </row>
    <row r="37" spans="2:58" ht="20.25" customHeight="1" x14ac:dyDescent="0.15">
      <c r="B37" s="727">
        <f>B34+1</f>
        <v>6</v>
      </c>
      <c r="C37" s="728"/>
      <c r="D37" s="729"/>
      <c r="E37" s="730"/>
      <c r="F37" s="259"/>
      <c r="G37" s="737"/>
      <c r="H37" s="740"/>
      <c r="I37" s="741"/>
      <c r="J37" s="741"/>
      <c r="K37" s="742"/>
      <c r="L37" s="744"/>
      <c r="M37" s="705"/>
      <c r="N37" s="705"/>
      <c r="O37" s="706"/>
      <c r="P37" s="747" t="s">
        <v>248</v>
      </c>
      <c r="Q37" s="748"/>
      <c r="R37" s="749"/>
      <c r="S37" s="315"/>
      <c r="T37" s="316"/>
      <c r="U37" s="316"/>
      <c r="V37" s="316"/>
      <c r="W37" s="316"/>
      <c r="X37" s="316"/>
      <c r="Y37" s="317"/>
      <c r="Z37" s="315"/>
      <c r="AA37" s="316"/>
      <c r="AB37" s="316"/>
      <c r="AC37" s="316"/>
      <c r="AD37" s="316"/>
      <c r="AE37" s="316"/>
      <c r="AF37" s="317"/>
      <c r="AG37" s="315"/>
      <c r="AH37" s="316"/>
      <c r="AI37" s="316"/>
      <c r="AJ37" s="316"/>
      <c r="AK37" s="316"/>
      <c r="AL37" s="316"/>
      <c r="AM37" s="317"/>
      <c r="AN37" s="315"/>
      <c r="AO37" s="316"/>
      <c r="AP37" s="316"/>
      <c r="AQ37" s="316"/>
      <c r="AR37" s="316"/>
      <c r="AS37" s="316"/>
      <c r="AT37" s="317"/>
      <c r="AU37" s="315"/>
      <c r="AV37" s="316"/>
      <c r="AW37" s="316"/>
      <c r="AX37" s="864"/>
      <c r="AY37" s="865"/>
      <c r="AZ37" s="866"/>
      <c r="BA37" s="867"/>
      <c r="BB37" s="762"/>
      <c r="BC37" s="763"/>
      <c r="BD37" s="763"/>
      <c r="BE37" s="763"/>
      <c r="BF37" s="764"/>
    </row>
    <row r="38" spans="2:58" ht="20.25" customHeight="1" x14ac:dyDescent="0.15">
      <c r="B38" s="727"/>
      <c r="C38" s="731"/>
      <c r="D38" s="732"/>
      <c r="E38" s="733"/>
      <c r="F38" s="251"/>
      <c r="G38" s="738"/>
      <c r="H38" s="743"/>
      <c r="I38" s="741"/>
      <c r="J38" s="741"/>
      <c r="K38" s="742"/>
      <c r="L38" s="745"/>
      <c r="M38" s="708"/>
      <c r="N38" s="708"/>
      <c r="O38" s="709"/>
      <c r="P38" s="713" t="s">
        <v>249</v>
      </c>
      <c r="Q38" s="714"/>
      <c r="R38" s="715"/>
      <c r="S38" s="252" t="str">
        <f>IF(S37="","",VLOOKUP(S37,'シフト記号表（勤務時間帯）'!$C$6:$K$35,9,FALSE))</f>
        <v/>
      </c>
      <c r="T38" s="253" t="str">
        <f>IF(T37="","",VLOOKUP(T37,'シフト記号表（勤務時間帯）'!$C$6:$K$35,9,FALSE))</f>
        <v/>
      </c>
      <c r="U38" s="253" t="str">
        <f>IF(U37="","",VLOOKUP(U37,'シフト記号表（勤務時間帯）'!$C$6:$K$35,9,FALSE))</f>
        <v/>
      </c>
      <c r="V38" s="253" t="str">
        <f>IF(V37="","",VLOOKUP(V37,'シフト記号表（勤務時間帯）'!$C$6:$K$35,9,FALSE))</f>
        <v/>
      </c>
      <c r="W38" s="253" t="str">
        <f>IF(W37="","",VLOOKUP(W37,'シフト記号表（勤務時間帯）'!$C$6:$K$35,9,FALSE))</f>
        <v/>
      </c>
      <c r="X38" s="253" t="str">
        <f>IF(X37="","",VLOOKUP(X37,'シフト記号表（勤務時間帯）'!$C$6:$K$35,9,FALSE))</f>
        <v/>
      </c>
      <c r="Y38" s="254" t="str">
        <f>IF(Y37="","",VLOOKUP(Y37,'シフト記号表（勤務時間帯）'!$C$6:$K$35,9,FALSE))</f>
        <v/>
      </c>
      <c r="Z38" s="252" t="str">
        <f>IF(Z37="","",VLOOKUP(Z37,'シフト記号表（勤務時間帯）'!$C$6:$K$35,9,FALSE))</f>
        <v/>
      </c>
      <c r="AA38" s="253" t="str">
        <f>IF(AA37="","",VLOOKUP(AA37,'シフト記号表（勤務時間帯）'!$C$6:$K$35,9,FALSE))</f>
        <v/>
      </c>
      <c r="AB38" s="253" t="str">
        <f>IF(AB37="","",VLOOKUP(AB37,'シフト記号表（勤務時間帯）'!$C$6:$K$35,9,FALSE))</f>
        <v/>
      </c>
      <c r="AC38" s="253" t="str">
        <f>IF(AC37="","",VLOOKUP(AC37,'シフト記号表（勤務時間帯）'!$C$6:$K$35,9,FALSE))</f>
        <v/>
      </c>
      <c r="AD38" s="253" t="str">
        <f>IF(AD37="","",VLOOKUP(AD37,'シフト記号表（勤務時間帯）'!$C$6:$K$35,9,FALSE))</f>
        <v/>
      </c>
      <c r="AE38" s="253" t="str">
        <f>IF(AE37="","",VLOOKUP(AE37,'シフト記号表（勤務時間帯）'!$C$6:$K$35,9,FALSE))</f>
        <v/>
      </c>
      <c r="AF38" s="254" t="str">
        <f>IF(AF37="","",VLOOKUP(AF37,'シフト記号表（勤務時間帯）'!$C$6:$K$35,9,FALSE))</f>
        <v/>
      </c>
      <c r="AG38" s="252" t="str">
        <f>IF(AG37="","",VLOOKUP(AG37,'シフト記号表（勤務時間帯）'!$C$6:$K$35,9,FALSE))</f>
        <v/>
      </c>
      <c r="AH38" s="253" t="str">
        <f>IF(AH37="","",VLOOKUP(AH37,'シフト記号表（勤務時間帯）'!$C$6:$K$35,9,FALSE))</f>
        <v/>
      </c>
      <c r="AI38" s="253" t="str">
        <f>IF(AI37="","",VLOOKUP(AI37,'シフト記号表（勤務時間帯）'!$C$6:$K$35,9,FALSE))</f>
        <v/>
      </c>
      <c r="AJ38" s="253" t="str">
        <f>IF(AJ37="","",VLOOKUP(AJ37,'シフト記号表（勤務時間帯）'!$C$6:$K$35,9,FALSE))</f>
        <v/>
      </c>
      <c r="AK38" s="253" t="str">
        <f>IF(AK37="","",VLOOKUP(AK37,'シフト記号表（勤務時間帯）'!$C$6:$K$35,9,FALSE))</f>
        <v/>
      </c>
      <c r="AL38" s="253" t="str">
        <f>IF(AL37="","",VLOOKUP(AL37,'シフト記号表（勤務時間帯）'!$C$6:$K$35,9,FALSE))</f>
        <v/>
      </c>
      <c r="AM38" s="254" t="str">
        <f>IF(AM37="","",VLOOKUP(AM37,'シフト記号表（勤務時間帯）'!$C$6:$K$35,9,FALSE))</f>
        <v/>
      </c>
      <c r="AN38" s="252" t="str">
        <f>IF(AN37="","",VLOOKUP(AN37,'シフト記号表（勤務時間帯）'!$C$6:$K$35,9,FALSE))</f>
        <v/>
      </c>
      <c r="AO38" s="253" t="str">
        <f>IF(AO37="","",VLOOKUP(AO37,'シフト記号表（勤務時間帯）'!$C$6:$K$35,9,FALSE))</f>
        <v/>
      </c>
      <c r="AP38" s="253" t="str">
        <f>IF(AP37="","",VLOOKUP(AP37,'シフト記号表（勤務時間帯）'!$C$6:$K$35,9,FALSE))</f>
        <v/>
      </c>
      <c r="AQ38" s="253" t="str">
        <f>IF(AQ37="","",VLOOKUP(AQ37,'シフト記号表（勤務時間帯）'!$C$6:$K$35,9,FALSE))</f>
        <v/>
      </c>
      <c r="AR38" s="253" t="str">
        <f>IF(AR37="","",VLOOKUP(AR37,'シフト記号表（勤務時間帯）'!$C$6:$K$35,9,FALSE))</f>
        <v/>
      </c>
      <c r="AS38" s="253" t="str">
        <f>IF(AS37="","",VLOOKUP(AS37,'シフト記号表（勤務時間帯）'!$C$6:$K$35,9,FALSE))</f>
        <v/>
      </c>
      <c r="AT38" s="254" t="str">
        <f>IF(AT37="","",VLOOKUP(AT37,'シフト記号表（勤務時間帯）'!$C$6:$K$35,9,FALSE))</f>
        <v/>
      </c>
      <c r="AU38" s="252" t="str">
        <f>IF(AU37="","",VLOOKUP(AU37,'シフト記号表（勤務時間帯）'!$C$6:$K$35,9,FALSE))</f>
        <v/>
      </c>
      <c r="AV38" s="253" t="str">
        <f>IF(AV37="","",VLOOKUP(AV37,'シフト記号表（勤務時間帯）'!$C$6:$K$35,9,FALSE))</f>
        <v/>
      </c>
      <c r="AW38" s="253" t="str">
        <f>IF(AW37="","",VLOOKUP(AW37,'シフト記号表（勤務時間帯）'!$C$6:$K$35,9,FALSE))</f>
        <v/>
      </c>
      <c r="AX38" s="716" t="str">
        <f>IF($BB$3="４週",SUM(S38:AT38),IF($BB$3="暦月",SUM(S38:AW38),""))</f>
        <v/>
      </c>
      <c r="AY38" s="717"/>
      <c r="AZ38" s="718" t="str">
        <f>IF($BB$3="４週",AX38/4,IF($BB$3="暦月",'勤務表（参考様式1_1枚版）'!AX38/('勤務表（参考様式1_1枚版）'!$BB$8/7),""))</f>
        <v/>
      </c>
      <c r="BA38" s="719"/>
      <c r="BB38" s="765"/>
      <c r="BC38" s="766"/>
      <c r="BD38" s="766"/>
      <c r="BE38" s="766"/>
      <c r="BF38" s="767"/>
    </row>
    <row r="39" spans="2:58" ht="20.25" customHeight="1" x14ac:dyDescent="0.15">
      <c r="B39" s="727"/>
      <c r="C39" s="734"/>
      <c r="D39" s="735"/>
      <c r="E39" s="736"/>
      <c r="F39" s="251">
        <f>C37</f>
        <v>0</v>
      </c>
      <c r="G39" s="739"/>
      <c r="H39" s="743"/>
      <c r="I39" s="741"/>
      <c r="J39" s="741"/>
      <c r="K39" s="742"/>
      <c r="L39" s="746"/>
      <c r="M39" s="711"/>
      <c r="N39" s="711"/>
      <c r="O39" s="712"/>
      <c r="P39" s="720" t="s">
        <v>250</v>
      </c>
      <c r="Q39" s="721"/>
      <c r="R39" s="722"/>
      <c r="S39" s="256" t="str">
        <f>IF(S37="","",VLOOKUP(S37,'シフト記号表（勤務時間帯）'!$C$6:$U$35,19,FALSE))</f>
        <v/>
      </c>
      <c r="T39" s="257" t="str">
        <f>IF(T37="","",VLOOKUP(T37,'シフト記号表（勤務時間帯）'!$C$6:$U$35,19,FALSE))</f>
        <v/>
      </c>
      <c r="U39" s="257" t="str">
        <f>IF(U37="","",VLOOKUP(U37,'シフト記号表（勤務時間帯）'!$C$6:$U$35,19,FALSE))</f>
        <v/>
      </c>
      <c r="V39" s="257" t="str">
        <f>IF(V37="","",VLOOKUP(V37,'シフト記号表（勤務時間帯）'!$C$6:$U$35,19,FALSE))</f>
        <v/>
      </c>
      <c r="W39" s="257" t="str">
        <f>IF(W37="","",VLOOKUP(W37,'シフト記号表（勤務時間帯）'!$C$6:$U$35,19,FALSE))</f>
        <v/>
      </c>
      <c r="X39" s="257" t="str">
        <f>IF(X37="","",VLOOKUP(X37,'シフト記号表（勤務時間帯）'!$C$6:$U$35,19,FALSE))</f>
        <v/>
      </c>
      <c r="Y39" s="258" t="str">
        <f>IF(Y37="","",VLOOKUP(Y37,'シフト記号表（勤務時間帯）'!$C$6:$U$35,19,FALSE))</f>
        <v/>
      </c>
      <c r="Z39" s="256" t="str">
        <f>IF(Z37="","",VLOOKUP(Z37,'シフト記号表（勤務時間帯）'!$C$6:$U$35,19,FALSE))</f>
        <v/>
      </c>
      <c r="AA39" s="257" t="str">
        <f>IF(AA37="","",VLOOKUP(AA37,'シフト記号表（勤務時間帯）'!$C$6:$U$35,19,FALSE))</f>
        <v/>
      </c>
      <c r="AB39" s="257" t="str">
        <f>IF(AB37="","",VLOOKUP(AB37,'シフト記号表（勤務時間帯）'!$C$6:$U$35,19,FALSE))</f>
        <v/>
      </c>
      <c r="AC39" s="257" t="str">
        <f>IF(AC37="","",VLOOKUP(AC37,'シフト記号表（勤務時間帯）'!$C$6:$U$35,19,FALSE))</f>
        <v/>
      </c>
      <c r="AD39" s="257" t="str">
        <f>IF(AD37="","",VLOOKUP(AD37,'シフト記号表（勤務時間帯）'!$C$6:$U$35,19,FALSE))</f>
        <v/>
      </c>
      <c r="AE39" s="257" t="str">
        <f>IF(AE37="","",VLOOKUP(AE37,'シフト記号表（勤務時間帯）'!$C$6:$U$35,19,FALSE))</f>
        <v/>
      </c>
      <c r="AF39" s="258" t="str">
        <f>IF(AF37="","",VLOOKUP(AF37,'シフト記号表（勤務時間帯）'!$C$6:$U$35,19,FALSE))</f>
        <v/>
      </c>
      <c r="AG39" s="256" t="str">
        <f>IF(AG37="","",VLOOKUP(AG37,'シフト記号表（勤務時間帯）'!$C$6:$U$35,19,FALSE))</f>
        <v/>
      </c>
      <c r="AH39" s="257" t="str">
        <f>IF(AH37="","",VLOOKUP(AH37,'シフト記号表（勤務時間帯）'!$C$6:$U$35,19,FALSE))</f>
        <v/>
      </c>
      <c r="AI39" s="257" t="str">
        <f>IF(AI37="","",VLOOKUP(AI37,'シフト記号表（勤務時間帯）'!$C$6:$U$35,19,FALSE))</f>
        <v/>
      </c>
      <c r="AJ39" s="257" t="str">
        <f>IF(AJ37="","",VLOOKUP(AJ37,'シフト記号表（勤務時間帯）'!$C$6:$U$35,19,FALSE))</f>
        <v/>
      </c>
      <c r="AK39" s="257" t="str">
        <f>IF(AK37="","",VLOOKUP(AK37,'シフト記号表（勤務時間帯）'!$C$6:$U$35,19,FALSE))</f>
        <v/>
      </c>
      <c r="AL39" s="257" t="str">
        <f>IF(AL37="","",VLOOKUP(AL37,'シフト記号表（勤務時間帯）'!$C$6:$U$35,19,FALSE))</f>
        <v/>
      </c>
      <c r="AM39" s="258" t="str">
        <f>IF(AM37="","",VLOOKUP(AM37,'シフト記号表（勤務時間帯）'!$C$6:$U$35,19,FALSE))</f>
        <v/>
      </c>
      <c r="AN39" s="256" t="str">
        <f>IF(AN37="","",VLOOKUP(AN37,'シフト記号表（勤務時間帯）'!$C$6:$U$35,19,FALSE))</f>
        <v/>
      </c>
      <c r="AO39" s="257" t="str">
        <f>IF(AO37="","",VLOOKUP(AO37,'シフト記号表（勤務時間帯）'!$C$6:$U$35,19,FALSE))</f>
        <v/>
      </c>
      <c r="AP39" s="257" t="str">
        <f>IF(AP37="","",VLOOKUP(AP37,'シフト記号表（勤務時間帯）'!$C$6:$U$35,19,FALSE))</f>
        <v/>
      </c>
      <c r="AQ39" s="257" t="str">
        <f>IF(AQ37="","",VLOOKUP(AQ37,'シフト記号表（勤務時間帯）'!$C$6:$U$35,19,FALSE))</f>
        <v/>
      </c>
      <c r="AR39" s="257" t="str">
        <f>IF(AR37="","",VLOOKUP(AR37,'シフト記号表（勤務時間帯）'!$C$6:$U$35,19,FALSE))</f>
        <v/>
      </c>
      <c r="AS39" s="257" t="str">
        <f>IF(AS37="","",VLOOKUP(AS37,'シフト記号表（勤務時間帯）'!$C$6:$U$35,19,FALSE))</f>
        <v/>
      </c>
      <c r="AT39" s="258" t="str">
        <f>IF(AT37="","",VLOOKUP(AT37,'シフト記号表（勤務時間帯）'!$C$6:$U$35,19,FALSE))</f>
        <v/>
      </c>
      <c r="AU39" s="256" t="str">
        <f>IF(AU37="","",VLOOKUP(AU37,'シフト記号表（勤務時間帯）'!$C$6:$U$35,19,FALSE))</f>
        <v/>
      </c>
      <c r="AV39" s="257" t="str">
        <f>IF(AV37="","",VLOOKUP(AV37,'シフト記号表（勤務時間帯）'!$C$6:$U$35,19,FALSE))</f>
        <v/>
      </c>
      <c r="AW39" s="257" t="str">
        <f>IF(AW37="","",VLOOKUP(AW37,'シフト記号表（勤務時間帯）'!$C$6:$U$35,19,FALSE))</f>
        <v/>
      </c>
      <c r="AX39" s="723" t="str">
        <f>IF($BB$3="４週",SUM(S39:AT39),IF($BB$3="暦月",SUM(S39:AW39),""))</f>
        <v/>
      </c>
      <c r="AY39" s="724"/>
      <c r="AZ39" s="725" t="str">
        <f>IF($BB$3="４週",AX39/4,IF($BB$3="暦月",'勤務表（参考様式1_1枚版）'!AX39/('勤務表（参考様式1_1枚版）'!$BB$8/7),""))</f>
        <v/>
      </c>
      <c r="BA39" s="726"/>
      <c r="BB39" s="768"/>
      <c r="BC39" s="769"/>
      <c r="BD39" s="769"/>
      <c r="BE39" s="769"/>
      <c r="BF39" s="770"/>
    </row>
    <row r="40" spans="2:58" ht="20.25" customHeight="1" x14ac:dyDescent="0.15">
      <c r="B40" s="727">
        <f>B37+1</f>
        <v>7</v>
      </c>
      <c r="C40" s="728"/>
      <c r="D40" s="729"/>
      <c r="E40" s="730"/>
      <c r="F40" s="259"/>
      <c r="G40" s="737"/>
      <c r="H40" s="740"/>
      <c r="I40" s="741"/>
      <c r="J40" s="741"/>
      <c r="K40" s="742"/>
      <c r="L40" s="744"/>
      <c r="M40" s="705"/>
      <c r="N40" s="705"/>
      <c r="O40" s="706"/>
      <c r="P40" s="747" t="s">
        <v>248</v>
      </c>
      <c r="Q40" s="748"/>
      <c r="R40" s="749"/>
      <c r="S40" s="315"/>
      <c r="T40" s="316"/>
      <c r="U40" s="316"/>
      <c r="V40" s="316"/>
      <c r="W40" s="316"/>
      <c r="X40" s="316"/>
      <c r="Y40" s="317"/>
      <c r="Z40" s="315"/>
      <c r="AA40" s="316"/>
      <c r="AB40" s="316"/>
      <c r="AC40" s="316"/>
      <c r="AD40" s="316"/>
      <c r="AE40" s="316"/>
      <c r="AF40" s="317"/>
      <c r="AG40" s="315"/>
      <c r="AH40" s="316"/>
      <c r="AI40" s="316"/>
      <c r="AJ40" s="316"/>
      <c r="AK40" s="316"/>
      <c r="AL40" s="316"/>
      <c r="AM40" s="317"/>
      <c r="AN40" s="315"/>
      <c r="AO40" s="316"/>
      <c r="AP40" s="316"/>
      <c r="AQ40" s="316"/>
      <c r="AR40" s="316"/>
      <c r="AS40" s="316"/>
      <c r="AT40" s="317"/>
      <c r="AU40" s="315"/>
      <c r="AV40" s="316"/>
      <c r="AW40" s="316"/>
      <c r="AX40" s="864"/>
      <c r="AY40" s="865"/>
      <c r="AZ40" s="866"/>
      <c r="BA40" s="867"/>
      <c r="BB40" s="762"/>
      <c r="BC40" s="763"/>
      <c r="BD40" s="763"/>
      <c r="BE40" s="763"/>
      <c r="BF40" s="764"/>
    </row>
    <row r="41" spans="2:58" ht="20.25" customHeight="1" x14ac:dyDescent="0.15">
      <c r="B41" s="727"/>
      <c r="C41" s="731"/>
      <c r="D41" s="732"/>
      <c r="E41" s="733"/>
      <c r="F41" s="251"/>
      <c r="G41" s="738"/>
      <c r="H41" s="743"/>
      <c r="I41" s="741"/>
      <c r="J41" s="741"/>
      <c r="K41" s="742"/>
      <c r="L41" s="745"/>
      <c r="M41" s="708"/>
      <c r="N41" s="708"/>
      <c r="O41" s="709"/>
      <c r="P41" s="713" t="s">
        <v>249</v>
      </c>
      <c r="Q41" s="714"/>
      <c r="R41" s="715"/>
      <c r="S41" s="252" t="str">
        <f>IF(S40="","",VLOOKUP(S40,'シフト記号表（勤務時間帯）'!$C$6:$K$35,9,FALSE))</f>
        <v/>
      </c>
      <c r="T41" s="253" t="str">
        <f>IF(T40="","",VLOOKUP(T40,'シフト記号表（勤務時間帯）'!$C$6:$K$35,9,FALSE))</f>
        <v/>
      </c>
      <c r="U41" s="253" t="str">
        <f>IF(U40="","",VLOOKUP(U40,'シフト記号表（勤務時間帯）'!$C$6:$K$35,9,FALSE))</f>
        <v/>
      </c>
      <c r="V41" s="253" t="str">
        <f>IF(V40="","",VLOOKUP(V40,'シフト記号表（勤務時間帯）'!$C$6:$K$35,9,FALSE))</f>
        <v/>
      </c>
      <c r="W41" s="253" t="str">
        <f>IF(W40="","",VLOOKUP(W40,'シフト記号表（勤務時間帯）'!$C$6:$K$35,9,FALSE))</f>
        <v/>
      </c>
      <c r="X41" s="253" t="str">
        <f>IF(X40="","",VLOOKUP(X40,'シフト記号表（勤務時間帯）'!$C$6:$K$35,9,FALSE))</f>
        <v/>
      </c>
      <c r="Y41" s="254" t="str">
        <f>IF(Y40="","",VLOOKUP(Y40,'シフト記号表（勤務時間帯）'!$C$6:$K$35,9,FALSE))</f>
        <v/>
      </c>
      <c r="Z41" s="252" t="str">
        <f>IF(Z40="","",VLOOKUP(Z40,'シフト記号表（勤務時間帯）'!$C$6:$K$35,9,FALSE))</f>
        <v/>
      </c>
      <c r="AA41" s="253" t="str">
        <f>IF(AA40="","",VLOOKUP(AA40,'シフト記号表（勤務時間帯）'!$C$6:$K$35,9,FALSE))</f>
        <v/>
      </c>
      <c r="AB41" s="253" t="str">
        <f>IF(AB40="","",VLOOKUP(AB40,'シフト記号表（勤務時間帯）'!$C$6:$K$35,9,FALSE))</f>
        <v/>
      </c>
      <c r="AC41" s="253" t="str">
        <f>IF(AC40="","",VLOOKUP(AC40,'シフト記号表（勤務時間帯）'!$C$6:$K$35,9,FALSE))</f>
        <v/>
      </c>
      <c r="AD41" s="253" t="str">
        <f>IF(AD40="","",VLOOKUP(AD40,'シフト記号表（勤務時間帯）'!$C$6:$K$35,9,FALSE))</f>
        <v/>
      </c>
      <c r="AE41" s="253" t="str">
        <f>IF(AE40="","",VLOOKUP(AE40,'シフト記号表（勤務時間帯）'!$C$6:$K$35,9,FALSE))</f>
        <v/>
      </c>
      <c r="AF41" s="254" t="str">
        <f>IF(AF40="","",VLOOKUP(AF40,'シフト記号表（勤務時間帯）'!$C$6:$K$35,9,FALSE))</f>
        <v/>
      </c>
      <c r="AG41" s="252" t="str">
        <f>IF(AG40="","",VLOOKUP(AG40,'シフト記号表（勤務時間帯）'!$C$6:$K$35,9,FALSE))</f>
        <v/>
      </c>
      <c r="AH41" s="253" t="str">
        <f>IF(AH40="","",VLOOKUP(AH40,'シフト記号表（勤務時間帯）'!$C$6:$K$35,9,FALSE))</f>
        <v/>
      </c>
      <c r="AI41" s="253" t="str">
        <f>IF(AI40="","",VLOOKUP(AI40,'シフト記号表（勤務時間帯）'!$C$6:$K$35,9,FALSE))</f>
        <v/>
      </c>
      <c r="AJ41" s="253" t="str">
        <f>IF(AJ40="","",VLOOKUP(AJ40,'シフト記号表（勤務時間帯）'!$C$6:$K$35,9,FALSE))</f>
        <v/>
      </c>
      <c r="AK41" s="253" t="str">
        <f>IF(AK40="","",VLOOKUP(AK40,'シフト記号表（勤務時間帯）'!$C$6:$K$35,9,FALSE))</f>
        <v/>
      </c>
      <c r="AL41" s="253" t="str">
        <f>IF(AL40="","",VLOOKUP(AL40,'シフト記号表（勤務時間帯）'!$C$6:$K$35,9,FALSE))</f>
        <v/>
      </c>
      <c r="AM41" s="254" t="str">
        <f>IF(AM40="","",VLOOKUP(AM40,'シフト記号表（勤務時間帯）'!$C$6:$K$35,9,FALSE))</f>
        <v/>
      </c>
      <c r="AN41" s="252" t="str">
        <f>IF(AN40="","",VLOOKUP(AN40,'シフト記号表（勤務時間帯）'!$C$6:$K$35,9,FALSE))</f>
        <v/>
      </c>
      <c r="AO41" s="253" t="str">
        <f>IF(AO40="","",VLOOKUP(AO40,'シフト記号表（勤務時間帯）'!$C$6:$K$35,9,FALSE))</f>
        <v/>
      </c>
      <c r="AP41" s="253" t="str">
        <f>IF(AP40="","",VLOOKUP(AP40,'シフト記号表（勤務時間帯）'!$C$6:$K$35,9,FALSE))</f>
        <v/>
      </c>
      <c r="AQ41" s="253" t="str">
        <f>IF(AQ40="","",VLOOKUP(AQ40,'シフト記号表（勤務時間帯）'!$C$6:$K$35,9,FALSE))</f>
        <v/>
      </c>
      <c r="AR41" s="253" t="str">
        <f>IF(AR40="","",VLOOKUP(AR40,'シフト記号表（勤務時間帯）'!$C$6:$K$35,9,FALSE))</f>
        <v/>
      </c>
      <c r="AS41" s="253" t="str">
        <f>IF(AS40="","",VLOOKUP(AS40,'シフト記号表（勤務時間帯）'!$C$6:$K$35,9,FALSE))</f>
        <v/>
      </c>
      <c r="AT41" s="254" t="str">
        <f>IF(AT40="","",VLOOKUP(AT40,'シフト記号表（勤務時間帯）'!$C$6:$K$35,9,FALSE))</f>
        <v/>
      </c>
      <c r="AU41" s="252" t="str">
        <f>IF(AU40="","",VLOOKUP(AU40,'シフト記号表（勤務時間帯）'!$C$6:$K$35,9,FALSE))</f>
        <v/>
      </c>
      <c r="AV41" s="253" t="str">
        <f>IF(AV40="","",VLOOKUP(AV40,'シフト記号表（勤務時間帯）'!$C$6:$K$35,9,FALSE))</f>
        <v/>
      </c>
      <c r="AW41" s="253" t="str">
        <f>IF(AW40="","",VLOOKUP(AW40,'シフト記号表（勤務時間帯）'!$C$6:$K$35,9,FALSE))</f>
        <v/>
      </c>
      <c r="AX41" s="716" t="str">
        <f>IF($BB$3="４週",SUM(S41:AT41),IF($BB$3="暦月",SUM(S41:AW41),""))</f>
        <v/>
      </c>
      <c r="AY41" s="717"/>
      <c r="AZ41" s="718" t="str">
        <f>IF($BB$3="４週",AX41/4,IF($BB$3="暦月",'勤務表（参考様式1_1枚版）'!AX41/('勤務表（参考様式1_1枚版）'!$BB$8/7),""))</f>
        <v/>
      </c>
      <c r="BA41" s="719"/>
      <c r="BB41" s="765"/>
      <c r="BC41" s="766"/>
      <c r="BD41" s="766"/>
      <c r="BE41" s="766"/>
      <c r="BF41" s="767"/>
    </row>
    <row r="42" spans="2:58" ht="20.25" customHeight="1" x14ac:dyDescent="0.15">
      <c r="B42" s="727"/>
      <c r="C42" s="734"/>
      <c r="D42" s="735"/>
      <c r="E42" s="736"/>
      <c r="F42" s="251">
        <f>C40</f>
        <v>0</v>
      </c>
      <c r="G42" s="739"/>
      <c r="H42" s="743"/>
      <c r="I42" s="741"/>
      <c r="J42" s="741"/>
      <c r="K42" s="742"/>
      <c r="L42" s="746"/>
      <c r="M42" s="711"/>
      <c r="N42" s="711"/>
      <c r="O42" s="712"/>
      <c r="P42" s="720" t="s">
        <v>250</v>
      </c>
      <c r="Q42" s="721"/>
      <c r="R42" s="722"/>
      <c r="S42" s="256" t="str">
        <f>IF(S40="","",VLOOKUP(S40,'シフト記号表（勤務時間帯）'!$C$6:$U$35,19,FALSE))</f>
        <v/>
      </c>
      <c r="T42" s="257" t="str">
        <f>IF(T40="","",VLOOKUP(T40,'シフト記号表（勤務時間帯）'!$C$6:$U$35,19,FALSE))</f>
        <v/>
      </c>
      <c r="U42" s="257" t="str">
        <f>IF(U40="","",VLOOKUP(U40,'シフト記号表（勤務時間帯）'!$C$6:$U$35,19,FALSE))</f>
        <v/>
      </c>
      <c r="V42" s="257" t="str">
        <f>IF(V40="","",VLOOKUP(V40,'シフト記号表（勤務時間帯）'!$C$6:$U$35,19,FALSE))</f>
        <v/>
      </c>
      <c r="W42" s="257" t="str">
        <f>IF(W40="","",VLOOKUP(W40,'シフト記号表（勤務時間帯）'!$C$6:$U$35,19,FALSE))</f>
        <v/>
      </c>
      <c r="X42" s="257" t="str">
        <f>IF(X40="","",VLOOKUP(X40,'シフト記号表（勤務時間帯）'!$C$6:$U$35,19,FALSE))</f>
        <v/>
      </c>
      <c r="Y42" s="258" t="str">
        <f>IF(Y40="","",VLOOKUP(Y40,'シフト記号表（勤務時間帯）'!$C$6:$U$35,19,FALSE))</f>
        <v/>
      </c>
      <c r="Z42" s="256" t="str">
        <f>IF(Z40="","",VLOOKUP(Z40,'シフト記号表（勤務時間帯）'!$C$6:$U$35,19,FALSE))</f>
        <v/>
      </c>
      <c r="AA42" s="257" t="str">
        <f>IF(AA40="","",VLOOKUP(AA40,'シフト記号表（勤務時間帯）'!$C$6:$U$35,19,FALSE))</f>
        <v/>
      </c>
      <c r="AB42" s="257" t="str">
        <f>IF(AB40="","",VLOOKUP(AB40,'シフト記号表（勤務時間帯）'!$C$6:$U$35,19,FALSE))</f>
        <v/>
      </c>
      <c r="AC42" s="257" t="str">
        <f>IF(AC40="","",VLOOKUP(AC40,'シフト記号表（勤務時間帯）'!$C$6:$U$35,19,FALSE))</f>
        <v/>
      </c>
      <c r="AD42" s="257" t="str">
        <f>IF(AD40="","",VLOOKUP(AD40,'シフト記号表（勤務時間帯）'!$C$6:$U$35,19,FALSE))</f>
        <v/>
      </c>
      <c r="AE42" s="257" t="str">
        <f>IF(AE40="","",VLOOKUP(AE40,'シフト記号表（勤務時間帯）'!$C$6:$U$35,19,FALSE))</f>
        <v/>
      </c>
      <c r="AF42" s="258" t="str">
        <f>IF(AF40="","",VLOOKUP(AF40,'シフト記号表（勤務時間帯）'!$C$6:$U$35,19,FALSE))</f>
        <v/>
      </c>
      <c r="AG42" s="256" t="str">
        <f>IF(AG40="","",VLOOKUP(AG40,'シフト記号表（勤務時間帯）'!$C$6:$U$35,19,FALSE))</f>
        <v/>
      </c>
      <c r="AH42" s="257" t="str">
        <f>IF(AH40="","",VLOOKUP(AH40,'シフト記号表（勤務時間帯）'!$C$6:$U$35,19,FALSE))</f>
        <v/>
      </c>
      <c r="AI42" s="257" t="str">
        <f>IF(AI40="","",VLOOKUP(AI40,'シフト記号表（勤務時間帯）'!$C$6:$U$35,19,FALSE))</f>
        <v/>
      </c>
      <c r="AJ42" s="257" t="str">
        <f>IF(AJ40="","",VLOOKUP(AJ40,'シフト記号表（勤務時間帯）'!$C$6:$U$35,19,FALSE))</f>
        <v/>
      </c>
      <c r="AK42" s="257" t="str">
        <f>IF(AK40="","",VLOOKUP(AK40,'シフト記号表（勤務時間帯）'!$C$6:$U$35,19,FALSE))</f>
        <v/>
      </c>
      <c r="AL42" s="257" t="str">
        <f>IF(AL40="","",VLOOKUP(AL40,'シフト記号表（勤務時間帯）'!$C$6:$U$35,19,FALSE))</f>
        <v/>
      </c>
      <c r="AM42" s="258" t="str">
        <f>IF(AM40="","",VLOOKUP(AM40,'シフト記号表（勤務時間帯）'!$C$6:$U$35,19,FALSE))</f>
        <v/>
      </c>
      <c r="AN42" s="256" t="str">
        <f>IF(AN40="","",VLOOKUP(AN40,'シフト記号表（勤務時間帯）'!$C$6:$U$35,19,FALSE))</f>
        <v/>
      </c>
      <c r="AO42" s="257" t="str">
        <f>IF(AO40="","",VLOOKUP(AO40,'シフト記号表（勤務時間帯）'!$C$6:$U$35,19,FALSE))</f>
        <v/>
      </c>
      <c r="AP42" s="257" t="str">
        <f>IF(AP40="","",VLOOKUP(AP40,'シフト記号表（勤務時間帯）'!$C$6:$U$35,19,FALSE))</f>
        <v/>
      </c>
      <c r="AQ42" s="257" t="str">
        <f>IF(AQ40="","",VLOOKUP(AQ40,'シフト記号表（勤務時間帯）'!$C$6:$U$35,19,FALSE))</f>
        <v/>
      </c>
      <c r="AR42" s="257" t="str">
        <f>IF(AR40="","",VLOOKUP(AR40,'シフト記号表（勤務時間帯）'!$C$6:$U$35,19,FALSE))</f>
        <v/>
      </c>
      <c r="AS42" s="257" t="str">
        <f>IF(AS40="","",VLOOKUP(AS40,'シフト記号表（勤務時間帯）'!$C$6:$U$35,19,FALSE))</f>
        <v/>
      </c>
      <c r="AT42" s="258" t="str">
        <f>IF(AT40="","",VLOOKUP(AT40,'シフト記号表（勤務時間帯）'!$C$6:$U$35,19,FALSE))</f>
        <v/>
      </c>
      <c r="AU42" s="256" t="str">
        <f>IF(AU40="","",VLOOKUP(AU40,'シフト記号表（勤務時間帯）'!$C$6:$U$35,19,FALSE))</f>
        <v/>
      </c>
      <c r="AV42" s="257" t="str">
        <f>IF(AV40="","",VLOOKUP(AV40,'シフト記号表（勤務時間帯）'!$C$6:$U$35,19,FALSE))</f>
        <v/>
      </c>
      <c r="AW42" s="257" t="str">
        <f>IF(AW40="","",VLOOKUP(AW40,'シフト記号表（勤務時間帯）'!$C$6:$U$35,19,FALSE))</f>
        <v/>
      </c>
      <c r="AX42" s="723" t="str">
        <f>IF($BB$3="４週",SUM(S42:AT42),IF($BB$3="暦月",SUM(S42:AW42),""))</f>
        <v/>
      </c>
      <c r="AY42" s="724"/>
      <c r="AZ42" s="725" t="str">
        <f>IF($BB$3="４週",AX42/4,IF($BB$3="暦月",'勤務表（参考様式1_1枚版）'!AX42/('勤務表（参考様式1_1枚版）'!$BB$8/7),""))</f>
        <v/>
      </c>
      <c r="BA42" s="726"/>
      <c r="BB42" s="768"/>
      <c r="BC42" s="769"/>
      <c r="BD42" s="769"/>
      <c r="BE42" s="769"/>
      <c r="BF42" s="770"/>
    </row>
    <row r="43" spans="2:58" ht="20.25" customHeight="1" x14ac:dyDescent="0.15">
      <c r="B43" s="727">
        <f>B40+1</f>
        <v>8</v>
      </c>
      <c r="C43" s="728"/>
      <c r="D43" s="729"/>
      <c r="E43" s="730"/>
      <c r="F43" s="259"/>
      <c r="G43" s="737"/>
      <c r="H43" s="740"/>
      <c r="I43" s="741"/>
      <c r="J43" s="741"/>
      <c r="K43" s="742"/>
      <c r="L43" s="744"/>
      <c r="M43" s="705"/>
      <c r="N43" s="705"/>
      <c r="O43" s="706"/>
      <c r="P43" s="747" t="s">
        <v>248</v>
      </c>
      <c r="Q43" s="748"/>
      <c r="R43" s="749"/>
      <c r="S43" s="315"/>
      <c r="T43" s="316"/>
      <c r="U43" s="316"/>
      <c r="V43" s="316"/>
      <c r="W43" s="316"/>
      <c r="X43" s="316"/>
      <c r="Y43" s="317"/>
      <c r="Z43" s="315"/>
      <c r="AA43" s="316"/>
      <c r="AB43" s="316"/>
      <c r="AC43" s="316"/>
      <c r="AD43" s="316"/>
      <c r="AE43" s="316"/>
      <c r="AF43" s="317"/>
      <c r="AG43" s="315"/>
      <c r="AH43" s="316"/>
      <c r="AI43" s="316"/>
      <c r="AJ43" s="316"/>
      <c r="AK43" s="316"/>
      <c r="AL43" s="316"/>
      <c r="AM43" s="317"/>
      <c r="AN43" s="315"/>
      <c r="AO43" s="316"/>
      <c r="AP43" s="316"/>
      <c r="AQ43" s="316"/>
      <c r="AR43" s="316"/>
      <c r="AS43" s="316"/>
      <c r="AT43" s="317"/>
      <c r="AU43" s="315"/>
      <c r="AV43" s="316"/>
      <c r="AW43" s="316"/>
      <c r="AX43" s="864"/>
      <c r="AY43" s="865"/>
      <c r="AZ43" s="866"/>
      <c r="BA43" s="867"/>
      <c r="BB43" s="762"/>
      <c r="BC43" s="763"/>
      <c r="BD43" s="763"/>
      <c r="BE43" s="763"/>
      <c r="BF43" s="764"/>
    </row>
    <row r="44" spans="2:58" ht="20.25" customHeight="1" x14ac:dyDescent="0.15">
      <c r="B44" s="727"/>
      <c r="C44" s="731"/>
      <c r="D44" s="732"/>
      <c r="E44" s="733"/>
      <c r="F44" s="251"/>
      <c r="G44" s="738"/>
      <c r="H44" s="743"/>
      <c r="I44" s="741"/>
      <c r="J44" s="741"/>
      <c r="K44" s="742"/>
      <c r="L44" s="745"/>
      <c r="M44" s="708"/>
      <c r="N44" s="708"/>
      <c r="O44" s="709"/>
      <c r="P44" s="713" t="s">
        <v>249</v>
      </c>
      <c r="Q44" s="714"/>
      <c r="R44" s="715"/>
      <c r="S44" s="252" t="str">
        <f>IF(S43="","",VLOOKUP(S43,'シフト記号表（勤務時間帯）'!$C$6:$K$35,9,FALSE))</f>
        <v/>
      </c>
      <c r="T44" s="253" t="str">
        <f>IF(T43="","",VLOOKUP(T43,'シフト記号表（勤務時間帯）'!$C$6:$K$35,9,FALSE))</f>
        <v/>
      </c>
      <c r="U44" s="253" t="str">
        <f>IF(U43="","",VLOOKUP(U43,'シフト記号表（勤務時間帯）'!$C$6:$K$35,9,FALSE))</f>
        <v/>
      </c>
      <c r="V44" s="253" t="str">
        <f>IF(V43="","",VLOOKUP(V43,'シフト記号表（勤務時間帯）'!$C$6:$K$35,9,FALSE))</f>
        <v/>
      </c>
      <c r="W44" s="253" t="str">
        <f>IF(W43="","",VLOOKUP(W43,'シフト記号表（勤務時間帯）'!$C$6:$K$35,9,FALSE))</f>
        <v/>
      </c>
      <c r="X44" s="253" t="str">
        <f>IF(X43="","",VLOOKUP(X43,'シフト記号表（勤務時間帯）'!$C$6:$K$35,9,FALSE))</f>
        <v/>
      </c>
      <c r="Y44" s="254" t="str">
        <f>IF(Y43="","",VLOOKUP(Y43,'シフト記号表（勤務時間帯）'!$C$6:$K$35,9,FALSE))</f>
        <v/>
      </c>
      <c r="Z44" s="252" t="str">
        <f>IF(Z43="","",VLOOKUP(Z43,'シフト記号表（勤務時間帯）'!$C$6:$K$35,9,FALSE))</f>
        <v/>
      </c>
      <c r="AA44" s="253" t="str">
        <f>IF(AA43="","",VLOOKUP(AA43,'シフト記号表（勤務時間帯）'!$C$6:$K$35,9,FALSE))</f>
        <v/>
      </c>
      <c r="AB44" s="253" t="str">
        <f>IF(AB43="","",VLOOKUP(AB43,'シフト記号表（勤務時間帯）'!$C$6:$K$35,9,FALSE))</f>
        <v/>
      </c>
      <c r="AC44" s="253" t="str">
        <f>IF(AC43="","",VLOOKUP(AC43,'シフト記号表（勤務時間帯）'!$C$6:$K$35,9,FALSE))</f>
        <v/>
      </c>
      <c r="AD44" s="253" t="str">
        <f>IF(AD43="","",VLOOKUP(AD43,'シフト記号表（勤務時間帯）'!$C$6:$K$35,9,FALSE))</f>
        <v/>
      </c>
      <c r="AE44" s="253" t="str">
        <f>IF(AE43="","",VLOOKUP(AE43,'シフト記号表（勤務時間帯）'!$C$6:$K$35,9,FALSE))</f>
        <v/>
      </c>
      <c r="AF44" s="254" t="str">
        <f>IF(AF43="","",VLOOKUP(AF43,'シフト記号表（勤務時間帯）'!$C$6:$K$35,9,FALSE))</f>
        <v/>
      </c>
      <c r="AG44" s="252" t="str">
        <f>IF(AG43="","",VLOOKUP(AG43,'シフト記号表（勤務時間帯）'!$C$6:$K$35,9,FALSE))</f>
        <v/>
      </c>
      <c r="AH44" s="253" t="str">
        <f>IF(AH43="","",VLOOKUP(AH43,'シフト記号表（勤務時間帯）'!$C$6:$K$35,9,FALSE))</f>
        <v/>
      </c>
      <c r="AI44" s="253" t="str">
        <f>IF(AI43="","",VLOOKUP(AI43,'シフト記号表（勤務時間帯）'!$C$6:$K$35,9,FALSE))</f>
        <v/>
      </c>
      <c r="AJ44" s="253" t="str">
        <f>IF(AJ43="","",VLOOKUP(AJ43,'シフト記号表（勤務時間帯）'!$C$6:$K$35,9,FALSE))</f>
        <v/>
      </c>
      <c r="AK44" s="253" t="str">
        <f>IF(AK43="","",VLOOKUP(AK43,'シフト記号表（勤務時間帯）'!$C$6:$K$35,9,FALSE))</f>
        <v/>
      </c>
      <c r="AL44" s="253" t="str">
        <f>IF(AL43="","",VLOOKUP(AL43,'シフト記号表（勤務時間帯）'!$C$6:$K$35,9,FALSE))</f>
        <v/>
      </c>
      <c r="AM44" s="254" t="str">
        <f>IF(AM43="","",VLOOKUP(AM43,'シフト記号表（勤務時間帯）'!$C$6:$K$35,9,FALSE))</f>
        <v/>
      </c>
      <c r="AN44" s="252" t="str">
        <f>IF(AN43="","",VLOOKUP(AN43,'シフト記号表（勤務時間帯）'!$C$6:$K$35,9,FALSE))</f>
        <v/>
      </c>
      <c r="AO44" s="253" t="str">
        <f>IF(AO43="","",VLOOKUP(AO43,'シフト記号表（勤務時間帯）'!$C$6:$K$35,9,FALSE))</f>
        <v/>
      </c>
      <c r="AP44" s="253" t="str">
        <f>IF(AP43="","",VLOOKUP(AP43,'シフト記号表（勤務時間帯）'!$C$6:$K$35,9,FALSE))</f>
        <v/>
      </c>
      <c r="AQ44" s="253" t="str">
        <f>IF(AQ43="","",VLOOKUP(AQ43,'シフト記号表（勤務時間帯）'!$C$6:$K$35,9,FALSE))</f>
        <v/>
      </c>
      <c r="AR44" s="253" t="str">
        <f>IF(AR43="","",VLOOKUP(AR43,'シフト記号表（勤務時間帯）'!$C$6:$K$35,9,FALSE))</f>
        <v/>
      </c>
      <c r="AS44" s="253" t="str">
        <f>IF(AS43="","",VLOOKUP(AS43,'シフト記号表（勤務時間帯）'!$C$6:$K$35,9,FALSE))</f>
        <v/>
      </c>
      <c r="AT44" s="254" t="str">
        <f>IF(AT43="","",VLOOKUP(AT43,'シフト記号表（勤務時間帯）'!$C$6:$K$35,9,FALSE))</f>
        <v/>
      </c>
      <c r="AU44" s="252" t="str">
        <f>IF(AU43="","",VLOOKUP(AU43,'シフト記号表（勤務時間帯）'!$C$6:$K$35,9,FALSE))</f>
        <v/>
      </c>
      <c r="AV44" s="253" t="str">
        <f>IF(AV43="","",VLOOKUP(AV43,'シフト記号表（勤務時間帯）'!$C$6:$K$35,9,FALSE))</f>
        <v/>
      </c>
      <c r="AW44" s="253" t="str">
        <f>IF(AW43="","",VLOOKUP(AW43,'シフト記号表（勤務時間帯）'!$C$6:$K$35,9,FALSE))</f>
        <v/>
      </c>
      <c r="AX44" s="716" t="str">
        <f>IF($BB$3="４週",SUM(S44:AT44),IF($BB$3="暦月",SUM(S44:AW44),""))</f>
        <v/>
      </c>
      <c r="AY44" s="717"/>
      <c r="AZ44" s="718" t="str">
        <f>IF($BB$3="４週",AX44/4,IF($BB$3="暦月",'勤務表（参考様式1_1枚版）'!AX44/('勤務表（参考様式1_1枚版）'!$BB$8/7),""))</f>
        <v/>
      </c>
      <c r="BA44" s="719"/>
      <c r="BB44" s="765"/>
      <c r="BC44" s="766"/>
      <c r="BD44" s="766"/>
      <c r="BE44" s="766"/>
      <c r="BF44" s="767"/>
    </row>
    <row r="45" spans="2:58" ht="20.25" customHeight="1" x14ac:dyDescent="0.15">
      <c r="B45" s="727"/>
      <c r="C45" s="734"/>
      <c r="D45" s="735"/>
      <c r="E45" s="736"/>
      <c r="F45" s="251">
        <f>C43</f>
        <v>0</v>
      </c>
      <c r="G45" s="739"/>
      <c r="H45" s="743"/>
      <c r="I45" s="741"/>
      <c r="J45" s="741"/>
      <c r="K45" s="742"/>
      <c r="L45" s="746"/>
      <c r="M45" s="711"/>
      <c r="N45" s="711"/>
      <c r="O45" s="712"/>
      <c r="P45" s="720" t="s">
        <v>250</v>
      </c>
      <c r="Q45" s="721"/>
      <c r="R45" s="722"/>
      <c r="S45" s="256" t="str">
        <f>IF(S43="","",VLOOKUP(S43,'シフト記号表（勤務時間帯）'!$C$6:$U$35,19,FALSE))</f>
        <v/>
      </c>
      <c r="T45" s="257" t="str">
        <f>IF(T43="","",VLOOKUP(T43,'シフト記号表（勤務時間帯）'!$C$6:$U$35,19,FALSE))</f>
        <v/>
      </c>
      <c r="U45" s="257" t="str">
        <f>IF(U43="","",VLOOKUP(U43,'シフト記号表（勤務時間帯）'!$C$6:$U$35,19,FALSE))</f>
        <v/>
      </c>
      <c r="V45" s="257" t="str">
        <f>IF(V43="","",VLOOKUP(V43,'シフト記号表（勤務時間帯）'!$C$6:$U$35,19,FALSE))</f>
        <v/>
      </c>
      <c r="W45" s="257" t="str">
        <f>IF(W43="","",VLOOKUP(W43,'シフト記号表（勤務時間帯）'!$C$6:$U$35,19,FALSE))</f>
        <v/>
      </c>
      <c r="X45" s="257" t="str">
        <f>IF(X43="","",VLOOKUP(X43,'シフト記号表（勤務時間帯）'!$C$6:$U$35,19,FALSE))</f>
        <v/>
      </c>
      <c r="Y45" s="258" t="str">
        <f>IF(Y43="","",VLOOKUP(Y43,'シフト記号表（勤務時間帯）'!$C$6:$U$35,19,FALSE))</f>
        <v/>
      </c>
      <c r="Z45" s="256" t="str">
        <f>IF(Z43="","",VLOOKUP(Z43,'シフト記号表（勤務時間帯）'!$C$6:$U$35,19,FALSE))</f>
        <v/>
      </c>
      <c r="AA45" s="257" t="str">
        <f>IF(AA43="","",VLOOKUP(AA43,'シフト記号表（勤務時間帯）'!$C$6:$U$35,19,FALSE))</f>
        <v/>
      </c>
      <c r="AB45" s="257" t="str">
        <f>IF(AB43="","",VLOOKUP(AB43,'シフト記号表（勤務時間帯）'!$C$6:$U$35,19,FALSE))</f>
        <v/>
      </c>
      <c r="AC45" s="257" t="str">
        <f>IF(AC43="","",VLOOKUP(AC43,'シフト記号表（勤務時間帯）'!$C$6:$U$35,19,FALSE))</f>
        <v/>
      </c>
      <c r="AD45" s="257" t="str">
        <f>IF(AD43="","",VLOOKUP(AD43,'シフト記号表（勤務時間帯）'!$C$6:$U$35,19,FALSE))</f>
        <v/>
      </c>
      <c r="AE45" s="257" t="str">
        <f>IF(AE43="","",VLOOKUP(AE43,'シフト記号表（勤務時間帯）'!$C$6:$U$35,19,FALSE))</f>
        <v/>
      </c>
      <c r="AF45" s="258" t="str">
        <f>IF(AF43="","",VLOOKUP(AF43,'シフト記号表（勤務時間帯）'!$C$6:$U$35,19,FALSE))</f>
        <v/>
      </c>
      <c r="AG45" s="256" t="str">
        <f>IF(AG43="","",VLOOKUP(AG43,'シフト記号表（勤務時間帯）'!$C$6:$U$35,19,FALSE))</f>
        <v/>
      </c>
      <c r="AH45" s="257" t="str">
        <f>IF(AH43="","",VLOOKUP(AH43,'シフト記号表（勤務時間帯）'!$C$6:$U$35,19,FALSE))</f>
        <v/>
      </c>
      <c r="AI45" s="257" t="str">
        <f>IF(AI43="","",VLOOKUP(AI43,'シフト記号表（勤務時間帯）'!$C$6:$U$35,19,FALSE))</f>
        <v/>
      </c>
      <c r="AJ45" s="257" t="str">
        <f>IF(AJ43="","",VLOOKUP(AJ43,'シフト記号表（勤務時間帯）'!$C$6:$U$35,19,FALSE))</f>
        <v/>
      </c>
      <c r="AK45" s="257" t="str">
        <f>IF(AK43="","",VLOOKUP(AK43,'シフト記号表（勤務時間帯）'!$C$6:$U$35,19,FALSE))</f>
        <v/>
      </c>
      <c r="AL45" s="257" t="str">
        <f>IF(AL43="","",VLOOKUP(AL43,'シフト記号表（勤務時間帯）'!$C$6:$U$35,19,FALSE))</f>
        <v/>
      </c>
      <c r="AM45" s="258" t="str">
        <f>IF(AM43="","",VLOOKUP(AM43,'シフト記号表（勤務時間帯）'!$C$6:$U$35,19,FALSE))</f>
        <v/>
      </c>
      <c r="AN45" s="256" t="str">
        <f>IF(AN43="","",VLOOKUP(AN43,'シフト記号表（勤務時間帯）'!$C$6:$U$35,19,FALSE))</f>
        <v/>
      </c>
      <c r="AO45" s="257" t="str">
        <f>IF(AO43="","",VLOOKUP(AO43,'シフト記号表（勤務時間帯）'!$C$6:$U$35,19,FALSE))</f>
        <v/>
      </c>
      <c r="AP45" s="257" t="str">
        <f>IF(AP43="","",VLOOKUP(AP43,'シフト記号表（勤務時間帯）'!$C$6:$U$35,19,FALSE))</f>
        <v/>
      </c>
      <c r="AQ45" s="257" t="str">
        <f>IF(AQ43="","",VLOOKUP(AQ43,'シフト記号表（勤務時間帯）'!$C$6:$U$35,19,FALSE))</f>
        <v/>
      </c>
      <c r="AR45" s="257" t="str">
        <f>IF(AR43="","",VLOOKUP(AR43,'シフト記号表（勤務時間帯）'!$C$6:$U$35,19,FALSE))</f>
        <v/>
      </c>
      <c r="AS45" s="257" t="str">
        <f>IF(AS43="","",VLOOKUP(AS43,'シフト記号表（勤務時間帯）'!$C$6:$U$35,19,FALSE))</f>
        <v/>
      </c>
      <c r="AT45" s="258" t="str">
        <f>IF(AT43="","",VLOOKUP(AT43,'シフト記号表（勤務時間帯）'!$C$6:$U$35,19,FALSE))</f>
        <v/>
      </c>
      <c r="AU45" s="256" t="str">
        <f>IF(AU43="","",VLOOKUP(AU43,'シフト記号表（勤務時間帯）'!$C$6:$U$35,19,FALSE))</f>
        <v/>
      </c>
      <c r="AV45" s="257" t="str">
        <f>IF(AV43="","",VLOOKUP(AV43,'シフト記号表（勤務時間帯）'!$C$6:$U$35,19,FALSE))</f>
        <v/>
      </c>
      <c r="AW45" s="257" t="str">
        <f>IF(AW43="","",VLOOKUP(AW43,'シフト記号表（勤務時間帯）'!$C$6:$U$35,19,FALSE))</f>
        <v/>
      </c>
      <c r="AX45" s="723" t="str">
        <f>IF($BB$3="４週",SUM(S45:AT45),IF($BB$3="暦月",SUM(S45:AW45),""))</f>
        <v/>
      </c>
      <c r="AY45" s="724"/>
      <c r="AZ45" s="725" t="str">
        <f>IF($BB$3="４週",AX45/4,IF($BB$3="暦月",'勤務表（参考様式1_1枚版）'!AX45/('勤務表（参考様式1_1枚版）'!$BB$8/7),""))</f>
        <v/>
      </c>
      <c r="BA45" s="726"/>
      <c r="BB45" s="768"/>
      <c r="BC45" s="769"/>
      <c r="BD45" s="769"/>
      <c r="BE45" s="769"/>
      <c r="BF45" s="770"/>
    </row>
    <row r="46" spans="2:58" ht="20.25" customHeight="1" x14ac:dyDescent="0.15">
      <c r="B46" s="727">
        <f>B43+1</f>
        <v>9</v>
      </c>
      <c r="C46" s="728"/>
      <c r="D46" s="729"/>
      <c r="E46" s="730"/>
      <c r="F46" s="259"/>
      <c r="G46" s="737"/>
      <c r="H46" s="740"/>
      <c r="I46" s="741"/>
      <c r="J46" s="741"/>
      <c r="K46" s="742"/>
      <c r="L46" s="744"/>
      <c r="M46" s="705"/>
      <c r="N46" s="705"/>
      <c r="O46" s="706"/>
      <c r="P46" s="747" t="s">
        <v>248</v>
      </c>
      <c r="Q46" s="748"/>
      <c r="R46" s="749"/>
      <c r="S46" s="315"/>
      <c r="T46" s="316"/>
      <c r="U46" s="316"/>
      <c r="V46" s="316"/>
      <c r="W46" s="316"/>
      <c r="X46" s="316"/>
      <c r="Y46" s="317"/>
      <c r="Z46" s="315"/>
      <c r="AA46" s="316"/>
      <c r="AB46" s="316"/>
      <c r="AC46" s="316"/>
      <c r="AD46" s="316"/>
      <c r="AE46" s="316"/>
      <c r="AF46" s="317"/>
      <c r="AG46" s="315"/>
      <c r="AH46" s="316"/>
      <c r="AI46" s="316"/>
      <c r="AJ46" s="316"/>
      <c r="AK46" s="316"/>
      <c r="AL46" s="316"/>
      <c r="AM46" s="317"/>
      <c r="AN46" s="315"/>
      <c r="AO46" s="316"/>
      <c r="AP46" s="316"/>
      <c r="AQ46" s="316"/>
      <c r="AR46" s="316"/>
      <c r="AS46" s="316"/>
      <c r="AT46" s="317"/>
      <c r="AU46" s="315"/>
      <c r="AV46" s="316"/>
      <c r="AW46" s="316"/>
      <c r="AX46" s="864"/>
      <c r="AY46" s="865"/>
      <c r="AZ46" s="866"/>
      <c r="BA46" s="867"/>
      <c r="BB46" s="762"/>
      <c r="BC46" s="763"/>
      <c r="BD46" s="763"/>
      <c r="BE46" s="763"/>
      <c r="BF46" s="764"/>
    </row>
    <row r="47" spans="2:58" ht="20.25" customHeight="1" x14ac:dyDescent="0.15">
      <c r="B47" s="727"/>
      <c r="C47" s="731"/>
      <c r="D47" s="732"/>
      <c r="E47" s="733"/>
      <c r="F47" s="251"/>
      <c r="G47" s="738"/>
      <c r="H47" s="743"/>
      <c r="I47" s="741"/>
      <c r="J47" s="741"/>
      <c r="K47" s="742"/>
      <c r="L47" s="745"/>
      <c r="M47" s="708"/>
      <c r="N47" s="708"/>
      <c r="O47" s="709"/>
      <c r="P47" s="713" t="s">
        <v>249</v>
      </c>
      <c r="Q47" s="714"/>
      <c r="R47" s="715"/>
      <c r="S47" s="252" t="str">
        <f>IF(S46="","",VLOOKUP(S46,'シフト記号表（勤務時間帯）'!$C$6:$K$35,9,FALSE))</f>
        <v/>
      </c>
      <c r="T47" s="253" t="str">
        <f>IF(T46="","",VLOOKUP(T46,'シフト記号表（勤務時間帯）'!$C$6:$K$35,9,FALSE))</f>
        <v/>
      </c>
      <c r="U47" s="253" t="str">
        <f>IF(U46="","",VLOOKUP(U46,'シフト記号表（勤務時間帯）'!$C$6:$K$35,9,FALSE))</f>
        <v/>
      </c>
      <c r="V47" s="253" t="str">
        <f>IF(V46="","",VLOOKUP(V46,'シフト記号表（勤務時間帯）'!$C$6:$K$35,9,FALSE))</f>
        <v/>
      </c>
      <c r="W47" s="253" t="str">
        <f>IF(W46="","",VLOOKUP(W46,'シフト記号表（勤務時間帯）'!$C$6:$K$35,9,FALSE))</f>
        <v/>
      </c>
      <c r="X47" s="253" t="str">
        <f>IF(X46="","",VLOOKUP(X46,'シフト記号表（勤務時間帯）'!$C$6:$K$35,9,FALSE))</f>
        <v/>
      </c>
      <c r="Y47" s="254" t="str">
        <f>IF(Y46="","",VLOOKUP(Y46,'シフト記号表（勤務時間帯）'!$C$6:$K$35,9,FALSE))</f>
        <v/>
      </c>
      <c r="Z47" s="252" t="str">
        <f>IF(Z46="","",VLOOKUP(Z46,'シフト記号表（勤務時間帯）'!$C$6:$K$35,9,FALSE))</f>
        <v/>
      </c>
      <c r="AA47" s="253" t="str">
        <f>IF(AA46="","",VLOOKUP(AA46,'シフト記号表（勤務時間帯）'!$C$6:$K$35,9,FALSE))</f>
        <v/>
      </c>
      <c r="AB47" s="253" t="str">
        <f>IF(AB46="","",VLOOKUP(AB46,'シフト記号表（勤務時間帯）'!$C$6:$K$35,9,FALSE))</f>
        <v/>
      </c>
      <c r="AC47" s="253" t="str">
        <f>IF(AC46="","",VLOOKUP(AC46,'シフト記号表（勤務時間帯）'!$C$6:$K$35,9,FALSE))</f>
        <v/>
      </c>
      <c r="AD47" s="253" t="str">
        <f>IF(AD46="","",VLOOKUP(AD46,'シフト記号表（勤務時間帯）'!$C$6:$K$35,9,FALSE))</f>
        <v/>
      </c>
      <c r="AE47" s="253" t="str">
        <f>IF(AE46="","",VLOOKUP(AE46,'シフト記号表（勤務時間帯）'!$C$6:$K$35,9,FALSE))</f>
        <v/>
      </c>
      <c r="AF47" s="254" t="str">
        <f>IF(AF46="","",VLOOKUP(AF46,'シフト記号表（勤務時間帯）'!$C$6:$K$35,9,FALSE))</f>
        <v/>
      </c>
      <c r="AG47" s="252" t="str">
        <f>IF(AG46="","",VLOOKUP(AG46,'シフト記号表（勤務時間帯）'!$C$6:$K$35,9,FALSE))</f>
        <v/>
      </c>
      <c r="AH47" s="253" t="str">
        <f>IF(AH46="","",VLOOKUP(AH46,'シフト記号表（勤務時間帯）'!$C$6:$K$35,9,FALSE))</f>
        <v/>
      </c>
      <c r="AI47" s="253" t="str">
        <f>IF(AI46="","",VLOOKUP(AI46,'シフト記号表（勤務時間帯）'!$C$6:$K$35,9,FALSE))</f>
        <v/>
      </c>
      <c r="AJ47" s="253" t="str">
        <f>IF(AJ46="","",VLOOKUP(AJ46,'シフト記号表（勤務時間帯）'!$C$6:$K$35,9,FALSE))</f>
        <v/>
      </c>
      <c r="AK47" s="253" t="str">
        <f>IF(AK46="","",VLOOKUP(AK46,'シフト記号表（勤務時間帯）'!$C$6:$K$35,9,FALSE))</f>
        <v/>
      </c>
      <c r="AL47" s="253" t="str">
        <f>IF(AL46="","",VLOOKUP(AL46,'シフト記号表（勤務時間帯）'!$C$6:$K$35,9,FALSE))</f>
        <v/>
      </c>
      <c r="AM47" s="254" t="str">
        <f>IF(AM46="","",VLOOKUP(AM46,'シフト記号表（勤務時間帯）'!$C$6:$K$35,9,FALSE))</f>
        <v/>
      </c>
      <c r="AN47" s="252" t="str">
        <f>IF(AN46="","",VLOOKUP(AN46,'シフト記号表（勤務時間帯）'!$C$6:$K$35,9,FALSE))</f>
        <v/>
      </c>
      <c r="AO47" s="253" t="str">
        <f>IF(AO46="","",VLOOKUP(AO46,'シフト記号表（勤務時間帯）'!$C$6:$K$35,9,FALSE))</f>
        <v/>
      </c>
      <c r="AP47" s="253" t="str">
        <f>IF(AP46="","",VLOOKUP(AP46,'シフト記号表（勤務時間帯）'!$C$6:$K$35,9,FALSE))</f>
        <v/>
      </c>
      <c r="AQ47" s="253" t="str">
        <f>IF(AQ46="","",VLOOKUP(AQ46,'シフト記号表（勤務時間帯）'!$C$6:$K$35,9,FALSE))</f>
        <v/>
      </c>
      <c r="AR47" s="253" t="str">
        <f>IF(AR46="","",VLOOKUP(AR46,'シフト記号表（勤務時間帯）'!$C$6:$K$35,9,FALSE))</f>
        <v/>
      </c>
      <c r="AS47" s="253" t="str">
        <f>IF(AS46="","",VLOOKUP(AS46,'シフト記号表（勤務時間帯）'!$C$6:$K$35,9,FALSE))</f>
        <v/>
      </c>
      <c r="AT47" s="254" t="str">
        <f>IF(AT46="","",VLOOKUP(AT46,'シフト記号表（勤務時間帯）'!$C$6:$K$35,9,FALSE))</f>
        <v/>
      </c>
      <c r="AU47" s="252" t="str">
        <f>IF(AU46="","",VLOOKUP(AU46,'シフト記号表（勤務時間帯）'!$C$6:$K$35,9,FALSE))</f>
        <v/>
      </c>
      <c r="AV47" s="253" t="str">
        <f>IF(AV46="","",VLOOKUP(AV46,'シフト記号表（勤務時間帯）'!$C$6:$K$35,9,FALSE))</f>
        <v/>
      </c>
      <c r="AW47" s="253" t="str">
        <f>IF(AW46="","",VLOOKUP(AW46,'シフト記号表（勤務時間帯）'!$C$6:$K$35,9,FALSE))</f>
        <v/>
      </c>
      <c r="AX47" s="716" t="str">
        <f>IF($BB$3="４週",SUM(S47:AT47),IF($BB$3="暦月",SUM(S47:AW47),""))</f>
        <v/>
      </c>
      <c r="AY47" s="717"/>
      <c r="AZ47" s="718" t="str">
        <f>IF($BB$3="４週",AX47/4,IF($BB$3="暦月",'勤務表（参考様式1_1枚版）'!AX47/('勤務表（参考様式1_1枚版）'!$BB$8/7),""))</f>
        <v/>
      </c>
      <c r="BA47" s="719"/>
      <c r="BB47" s="765"/>
      <c r="BC47" s="766"/>
      <c r="BD47" s="766"/>
      <c r="BE47" s="766"/>
      <c r="BF47" s="767"/>
    </row>
    <row r="48" spans="2:58" ht="20.25" customHeight="1" x14ac:dyDescent="0.15">
      <c r="B48" s="727"/>
      <c r="C48" s="734"/>
      <c r="D48" s="735"/>
      <c r="E48" s="736"/>
      <c r="F48" s="251">
        <f>C46</f>
        <v>0</v>
      </c>
      <c r="G48" s="739"/>
      <c r="H48" s="743"/>
      <c r="I48" s="741"/>
      <c r="J48" s="741"/>
      <c r="K48" s="742"/>
      <c r="L48" s="746"/>
      <c r="M48" s="711"/>
      <c r="N48" s="711"/>
      <c r="O48" s="712"/>
      <c r="P48" s="720" t="s">
        <v>250</v>
      </c>
      <c r="Q48" s="721"/>
      <c r="R48" s="722"/>
      <c r="S48" s="256" t="str">
        <f>IF(S46="","",VLOOKUP(S46,'シフト記号表（勤務時間帯）'!$C$6:$U$35,19,FALSE))</f>
        <v/>
      </c>
      <c r="T48" s="257" t="str">
        <f>IF(T46="","",VLOOKUP(T46,'シフト記号表（勤務時間帯）'!$C$6:$U$35,19,FALSE))</f>
        <v/>
      </c>
      <c r="U48" s="257" t="str">
        <f>IF(U46="","",VLOOKUP(U46,'シフト記号表（勤務時間帯）'!$C$6:$U$35,19,FALSE))</f>
        <v/>
      </c>
      <c r="V48" s="257" t="str">
        <f>IF(V46="","",VLOOKUP(V46,'シフト記号表（勤務時間帯）'!$C$6:$U$35,19,FALSE))</f>
        <v/>
      </c>
      <c r="W48" s="257" t="str">
        <f>IF(W46="","",VLOOKUP(W46,'シフト記号表（勤務時間帯）'!$C$6:$U$35,19,FALSE))</f>
        <v/>
      </c>
      <c r="X48" s="257" t="str">
        <f>IF(X46="","",VLOOKUP(X46,'シフト記号表（勤務時間帯）'!$C$6:$U$35,19,FALSE))</f>
        <v/>
      </c>
      <c r="Y48" s="258" t="str">
        <f>IF(Y46="","",VLOOKUP(Y46,'シフト記号表（勤務時間帯）'!$C$6:$U$35,19,FALSE))</f>
        <v/>
      </c>
      <c r="Z48" s="256" t="str">
        <f>IF(Z46="","",VLOOKUP(Z46,'シフト記号表（勤務時間帯）'!$C$6:$U$35,19,FALSE))</f>
        <v/>
      </c>
      <c r="AA48" s="257" t="str">
        <f>IF(AA46="","",VLOOKUP(AA46,'シフト記号表（勤務時間帯）'!$C$6:$U$35,19,FALSE))</f>
        <v/>
      </c>
      <c r="AB48" s="257" t="str">
        <f>IF(AB46="","",VLOOKUP(AB46,'シフト記号表（勤務時間帯）'!$C$6:$U$35,19,FALSE))</f>
        <v/>
      </c>
      <c r="AC48" s="257" t="str">
        <f>IF(AC46="","",VLOOKUP(AC46,'シフト記号表（勤務時間帯）'!$C$6:$U$35,19,FALSE))</f>
        <v/>
      </c>
      <c r="AD48" s="257" t="str">
        <f>IF(AD46="","",VLOOKUP(AD46,'シフト記号表（勤務時間帯）'!$C$6:$U$35,19,FALSE))</f>
        <v/>
      </c>
      <c r="AE48" s="257" t="str">
        <f>IF(AE46="","",VLOOKUP(AE46,'シフト記号表（勤務時間帯）'!$C$6:$U$35,19,FALSE))</f>
        <v/>
      </c>
      <c r="AF48" s="258" t="str">
        <f>IF(AF46="","",VLOOKUP(AF46,'シフト記号表（勤務時間帯）'!$C$6:$U$35,19,FALSE))</f>
        <v/>
      </c>
      <c r="AG48" s="256" t="str">
        <f>IF(AG46="","",VLOOKUP(AG46,'シフト記号表（勤務時間帯）'!$C$6:$U$35,19,FALSE))</f>
        <v/>
      </c>
      <c r="AH48" s="257" t="str">
        <f>IF(AH46="","",VLOOKUP(AH46,'シフト記号表（勤務時間帯）'!$C$6:$U$35,19,FALSE))</f>
        <v/>
      </c>
      <c r="AI48" s="257" t="str">
        <f>IF(AI46="","",VLOOKUP(AI46,'シフト記号表（勤務時間帯）'!$C$6:$U$35,19,FALSE))</f>
        <v/>
      </c>
      <c r="AJ48" s="257" t="str">
        <f>IF(AJ46="","",VLOOKUP(AJ46,'シフト記号表（勤務時間帯）'!$C$6:$U$35,19,FALSE))</f>
        <v/>
      </c>
      <c r="AK48" s="257" t="str">
        <f>IF(AK46="","",VLOOKUP(AK46,'シフト記号表（勤務時間帯）'!$C$6:$U$35,19,FALSE))</f>
        <v/>
      </c>
      <c r="AL48" s="257" t="str">
        <f>IF(AL46="","",VLOOKUP(AL46,'シフト記号表（勤務時間帯）'!$C$6:$U$35,19,FALSE))</f>
        <v/>
      </c>
      <c r="AM48" s="258" t="str">
        <f>IF(AM46="","",VLOOKUP(AM46,'シフト記号表（勤務時間帯）'!$C$6:$U$35,19,FALSE))</f>
        <v/>
      </c>
      <c r="AN48" s="256" t="str">
        <f>IF(AN46="","",VLOOKUP(AN46,'シフト記号表（勤務時間帯）'!$C$6:$U$35,19,FALSE))</f>
        <v/>
      </c>
      <c r="AO48" s="257" t="str">
        <f>IF(AO46="","",VLOOKUP(AO46,'シフト記号表（勤務時間帯）'!$C$6:$U$35,19,FALSE))</f>
        <v/>
      </c>
      <c r="AP48" s="257" t="str">
        <f>IF(AP46="","",VLOOKUP(AP46,'シフト記号表（勤務時間帯）'!$C$6:$U$35,19,FALSE))</f>
        <v/>
      </c>
      <c r="AQ48" s="257" t="str">
        <f>IF(AQ46="","",VLOOKUP(AQ46,'シフト記号表（勤務時間帯）'!$C$6:$U$35,19,FALSE))</f>
        <v/>
      </c>
      <c r="AR48" s="257" t="str">
        <f>IF(AR46="","",VLOOKUP(AR46,'シフト記号表（勤務時間帯）'!$C$6:$U$35,19,FALSE))</f>
        <v/>
      </c>
      <c r="AS48" s="257" t="str">
        <f>IF(AS46="","",VLOOKUP(AS46,'シフト記号表（勤務時間帯）'!$C$6:$U$35,19,FALSE))</f>
        <v/>
      </c>
      <c r="AT48" s="258" t="str">
        <f>IF(AT46="","",VLOOKUP(AT46,'シフト記号表（勤務時間帯）'!$C$6:$U$35,19,FALSE))</f>
        <v/>
      </c>
      <c r="AU48" s="256" t="str">
        <f>IF(AU46="","",VLOOKUP(AU46,'シフト記号表（勤務時間帯）'!$C$6:$U$35,19,FALSE))</f>
        <v/>
      </c>
      <c r="AV48" s="257" t="str">
        <f>IF(AV46="","",VLOOKUP(AV46,'シフト記号表（勤務時間帯）'!$C$6:$U$35,19,FALSE))</f>
        <v/>
      </c>
      <c r="AW48" s="257" t="str">
        <f>IF(AW46="","",VLOOKUP(AW46,'シフト記号表（勤務時間帯）'!$C$6:$U$35,19,FALSE))</f>
        <v/>
      </c>
      <c r="AX48" s="723" t="str">
        <f>IF($BB$3="４週",SUM(S48:AT48),IF($BB$3="暦月",SUM(S48:AW48),""))</f>
        <v/>
      </c>
      <c r="AY48" s="724"/>
      <c r="AZ48" s="725" t="str">
        <f>IF($BB$3="４週",AX48/4,IF($BB$3="暦月",'勤務表（参考様式1_1枚版）'!AX48/('勤務表（参考様式1_1枚版）'!$BB$8/7),""))</f>
        <v/>
      </c>
      <c r="BA48" s="726"/>
      <c r="BB48" s="768"/>
      <c r="BC48" s="769"/>
      <c r="BD48" s="769"/>
      <c r="BE48" s="769"/>
      <c r="BF48" s="770"/>
    </row>
    <row r="49" spans="2:58" ht="20.25" customHeight="1" x14ac:dyDescent="0.15">
      <c r="B49" s="727">
        <f>B46+1</f>
        <v>10</v>
      </c>
      <c r="C49" s="728"/>
      <c r="D49" s="729"/>
      <c r="E49" s="730"/>
      <c r="F49" s="259"/>
      <c r="G49" s="737"/>
      <c r="H49" s="740"/>
      <c r="I49" s="741"/>
      <c r="J49" s="741"/>
      <c r="K49" s="742"/>
      <c r="L49" s="744"/>
      <c r="M49" s="705"/>
      <c r="N49" s="705"/>
      <c r="O49" s="706"/>
      <c r="P49" s="747" t="s">
        <v>248</v>
      </c>
      <c r="Q49" s="748"/>
      <c r="R49" s="749"/>
      <c r="S49" s="315"/>
      <c r="T49" s="316"/>
      <c r="U49" s="316"/>
      <c r="V49" s="316"/>
      <c r="W49" s="316"/>
      <c r="X49" s="316"/>
      <c r="Y49" s="317"/>
      <c r="Z49" s="315"/>
      <c r="AA49" s="316"/>
      <c r="AB49" s="316"/>
      <c r="AC49" s="316"/>
      <c r="AD49" s="316"/>
      <c r="AE49" s="316"/>
      <c r="AF49" s="317"/>
      <c r="AG49" s="315"/>
      <c r="AH49" s="316"/>
      <c r="AI49" s="316"/>
      <c r="AJ49" s="316"/>
      <c r="AK49" s="316"/>
      <c r="AL49" s="316"/>
      <c r="AM49" s="317"/>
      <c r="AN49" s="315"/>
      <c r="AO49" s="316"/>
      <c r="AP49" s="316"/>
      <c r="AQ49" s="316"/>
      <c r="AR49" s="316"/>
      <c r="AS49" s="316"/>
      <c r="AT49" s="317"/>
      <c r="AU49" s="315"/>
      <c r="AV49" s="316"/>
      <c r="AW49" s="316"/>
      <c r="AX49" s="864"/>
      <c r="AY49" s="865"/>
      <c r="AZ49" s="866"/>
      <c r="BA49" s="867"/>
      <c r="BB49" s="762"/>
      <c r="BC49" s="763"/>
      <c r="BD49" s="763"/>
      <c r="BE49" s="763"/>
      <c r="BF49" s="764"/>
    </row>
    <row r="50" spans="2:58" ht="20.25" customHeight="1" x14ac:dyDescent="0.15">
      <c r="B50" s="727"/>
      <c r="C50" s="731"/>
      <c r="D50" s="732"/>
      <c r="E50" s="733"/>
      <c r="F50" s="251"/>
      <c r="G50" s="738"/>
      <c r="H50" s="743"/>
      <c r="I50" s="741"/>
      <c r="J50" s="741"/>
      <c r="K50" s="742"/>
      <c r="L50" s="745"/>
      <c r="M50" s="708"/>
      <c r="N50" s="708"/>
      <c r="O50" s="709"/>
      <c r="P50" s="713" t="s">
        <v>249</v>
      </c>
      <c r="Q50" s="714"/>
      <c r="R50" s="715"/>
      <c r="S50" s="252" t="str">
        <f>IF(S49="","",VLOOKUP(S49,'シフト記号表（勤務時間帯）'!$C$6:$K$35,9,FALSE))</f>
        <v/>
      </c>
      <c r="T50" s="253" t="str">
        <f>IF(T49="","",VLOOKUP(T49,'シフト記号表（勤務時間帯）'!$C$6:$K$35,9,FALSE))</f>
        <v/>
      </c>
      <c r="U50" s="253" t="str">
        <f>IF(U49="","",VLOOKUP(U49,'シフト記号表（勤務時間帯）'!$C$6:$K$35,9,FALSE))</f>
        <v/>
      </c>
      <c r="V50" s="253" t="str">
        <f>IF(V49="","",VLOOKUP(V49,'シフト記号表（勤務時間帯）'!$C$6:$K$35,9,FALSE))</f>
        <v/>
      </c>
      <c r="W50" s="253" t="str">
        <f>IF(W49="","",VLOOKUP(W49,'シフト記号表（勤務時間帯）'!$C$6:$K$35,9,FALSE))</f>
        <v/>
      </c>
      <c r="X50" s="253" t="str">
        <f>IF(X49="","",VLOOKUP(X49,'シフト記号表（勤務時間帯）'!$C$6:$K$35,9,FALSE))</f>
        <v/>
      </c>
      <c r="Y50" s="254" t="str">
        <f>IF(Y49="","",VLOOKUP(Y49,'シフト記号表（勤務時間帯）'!$C$6:$K$35,9,FALSE))</f>
        <v/>
      </c>
      <c r="Z50" s="252" t="str">
        <f>IF(Z49="","",VLOOKUP(Z49,'シフト記号表（勤務時間帯）'!$C$6:$K$35,9,FALSE))</f>
        <v/>
      </c>
      <c r="AA50" s="253" t="str">
        <f>IF(AA49="","",VLOOKUP(AA49,'シフト記号表（勤務時間帯）'!$C$6:$K$35,9,FALSE))</f>
        <v/>
      </c>
      <c r="AB50" s="253" t="str">
        <f>IF(AB49="","",VLOOKUP(AB49,'シフト記号表（勤務時間帯）'!$C$6:$K$35,9,FALSE))</f>
        <v/>
      </c>
      <c r="AC50" s="253" t="str">
        <f>IF(AC49="","",VLOOKUP(AC49,'シフト記号表（勤務時間帯）'!$C$6:$K$35,9,FALSE))</f>
        <v/>
      </c>
      <c r="AD50" s="253" t="str">
        <f>IF(AD49="","",VLOOKUP(AD49,'シフト記号表（勤務時間帯）'!$C$6:$K$35,9,FALSE))</f>
        <v/>
      </c>
      <c r="AE50" s="253" t="str">
        <f>IF(AE49="","",VLOOKUP(AE49,'シフト記号表（勤務時間帯）'!$C$6:$K$35,9,FALSE))</f>
        <v/>
      </c>
      <c r="AF50" s="254" t="str">
        <f>IF(AF49="","",VLOOKUP(AF49,'シフト記号表（勤務時間帯）'!$C$6:$K$35,9,FALSE))</f>
        <v/>
      </c>
      <c r="AG50" s="252" t="str">
        <f>IF(AG49="","",VLOOKUP(AG49,'シフト記号表（勤務時間帯）'!$C$6:$K$35,9,FALSE))</f>
        <v/>
      </c>
      <c r="AH50" s="253" t="str">
        <f>IF(AH49="","",VLOOKUP(AH49,'シフト記号表（勤務時間帯）'!$C$6:$K$35,9,FALSE))</f>
        <v/>
      </c>
      <c r="AI50" s="253" t="str">
        <f>IF(AI49="","",VLOOKUP(AI49,'シフト記号表（勤務時間帯）'!$C$6:$K$35,9,FALSE))</f>
        <v/>
      </c>
      <c r="AJ50" s="253" t="str">
        <f>IF(AJ49="","",VLOOKUP(AJ49,'シフト記号表（勤務時間帯）'!$C$6:$K$35,9,FALSE))</f>
        <v/>
      </c>
      <c r="AK50" s="253" t="str">
        <f>IF(AK49="","",VLOOKUP(AK49,'シフト記号表（勤務時間帯）'!$C$6:$K$35,9,FALSE))</f>
        <v/>
      </c>
      <c r="AL50" s="253" t="str">
        <f>IF(AL49="","",VLOOKUP(AL49,'シフト記号表（勤務時間帯）'!$C$6:$K$35,9,FALSE))</f>
        <v/>
      </c>
      <c r="AM50" s="254" t="str">
        <f>IF(AM49="","",VLOOKUP(AM49,'シフト記号表（勤務時間帯）'!$C$6:$K$35,9,FALSE))</f>
        <v/>
      </c>
      <c r="AN50" s="252" t="str">
        <f>IF(AN49="","",VLOOKUP(AN49,'シフト記号表（勤務時間帯）'!$C$6:$K$35,9,FALSE))</f>
        <v/>
      </c>
      <c r="AO50" s="253" t="str">
        <f>IF(AO49="","",VLOOKUP(AO49,'シフト記号表（勤務時間帯）'!$C$6:$K$35,9,FALSE))</f>
        <v/>
      </c>
      <c r="AP50" s="253" t="str">
        <f>IF(AP49="","",VLOOKUP(AP49,'シフト記号表（勤務時間帯）'!$C$6:$K$35,9,FALSE))</f>
        <v/>
      </c>
      <c r="AQ50" s="253" t="str">
        <f>IF(AQ49="","",VLOOKUP(AQ49,'シフト記号表（勤務時間帯）'!$C$6:$K$35,9,FALSE))</f>
        <v/>
      </c>
      <c r="AR50" s="253" t="str">
        <f>IF(AR49="","",VLOOKUP(AR49,'シフト記号表（勤務時間帯）'!$C$6:$K$35,9,FALSE))</f>
        <v/>
      </c>
      <c r="AS50" s="253" t="str">
        <f>IF(AS49="","",VLOOKUP(AS49,'シフト記号表（勤務時間帯）'!$C$6:$K$35,9,FALSE))</f>
        <v/>
      </c>
      <c r="AT50" s="254" t="str">
        <f>IF(AT49="","",VLOOKUP(AT49,'シフト記号表（勤務時間帯）'!$C$6:$K$35,9,FALSE))</f>
        <v/>
      </c>
      <c r="AU50" s="252" t="str">
        <f>IF(AU49="","",VLOOKUP(AU49,'シフト記号表（勤務時間帯）'!$C$6:$K$35,9,FALSE))</f>
        <v/>
      </c>
      <c r="AV50" s="253" t="str">
        <f>IF(AV49="","",VLOOKUP(AV49,'シフト記号表（勤務時間帯）'!$C$6:$K$35,9,FALSE))</f>
        <v/>
      </c>
      <c r="AW50" s="253" t="str">
        <f>IF(AW49="","",VLOOKUP(AW49,'シフト記号表（勤務時間帯）'!$C$6:$K$35,9,FALSE))</f>
        <v/>
      </c>
      <c r="AX50" s="716" t="str">
        <f>IF($BB$3="４週",SUM(S50:AT50),IF($BB$3="暦月",SUM(S50:AW50),""))</f>
        <v/>
      </c>
      <c r="AY50" s="717"/>
      <c r="AZ50" s="718" t="str">
        <f>IF($BB$3="４週",AX50/4,IF($BB$3="暦月",'勤務表（参考様式1_1枚版）'!AX50/('勤務表（参考様式1_1枚版）'!$BB$8/7),""))</f>
        <v/>
      </c>
      <c r="BA50" s="719"/>
      <c r="BB50" s="765"/>
      <c r="BC50" s="766"/>
      <c r="BD50" s="766"/>
      <c r="BE50" s="766"/>
      <c r="BF50" s="767"/>
    </row>
    <row r="51" spans="2:58" ht="20.25" customHeight="1" x14ac:dyDescent="0.15">
      <c r="B51" s="727"/>
      <c r="C51" s="734"/>
      <c r="D51" s="735"/>
      <c r="E51" s="736"/>
      <c r="F51" s="251">
        <f>C49</f>
        <v>0</v>
      </c>
      <c r="G51" s="739"/>
      <c r="H51" s="743"/>
      <c r="I51" s="741"/>
      <c r="J51" s="741"/>
      <c r="K51" s="742"/>
      <c r="L51" s="746"/>
      <c r="M51" s="711"/>
      <c r="N51" s="711"/>
      <c r="O51" s="712"/>
      <c r="P51" s="720" t="s">
        <v>250</v>
      </c>
      <c r="Q51" s="721"/>
      <c r="R51" s="722"/>
      <c r="S51" s="256" t="str">
        <f>IF(S49="","",VLOOKUP(S49,'シフト記号表（勤務時間帯）'!$C$6:$U$35,19,FALSE))</f>
        <v/>
      </c>
      <c r="T51" s="257" t="str">
        <f>IF(T49="","",VLOOKUP(T49,'シフト記号表（勤務時間帯）'!$C$6:$U$35,19,FALSE))</f>
        <v/>
      </c>
      <c r="U51" s="257" t="str">
        <f>IF(U49="","",VLOOKUP(U49,'シフト記号表（勤務時間帯）'!$C$6:$U$35,19,FALSE))</f>
        <v/>
      </c>
      <c r="V51" s="257" t="str">
        <f>IF(V49="","",VLOOKUP(V49,'シフト記号表（勤務時間帯）'!$C$6:$U$35,19,FALSE))</f>
        <v/>
      </c>
      <c r="W51" s="257" t="str">
        <f>IF(W49="","",VLOOKUP(W49,'シフト記号表（勤務時間帯）'!$C$6:$U$35,19,FALSE))</f>
        <v/>
      </c>
      <c r="X51" s="257" t="str">
        <f>IF(X49="","",VLOOKUP(X49,'シフト記号表（勤務時間帯）'!$C$6:$U$35,19,FALSE))</f>
        <v/>
      </c>
      <c r="Y51" s="258" t="str">
        <f>IF(Y49="","",VLOOKUP(Y49,'シフト記号表（勤務時間帯）'!$C$6:$U$35,19,FALSE))</f>
        <v/>
      </c>
      <c r="Z51" s="256" t="str">
        <f>IF(Z49="","",VLOOKUP(Z49,'シフト記号表（勤務時間帯）'!$C$6:$U$35,19,FALSE))</f>
        <v/>
      </c>
      <c r="AA51" s="257" t="str">
        <f>IF(AA49="","",VLOOKUP(AA49,'シフト記号表（勤務時間帯）'!$C$6:$U$35,19,FALSE))</f>
        <v/>
      </c>
      <c r="AB51" s="257" t="str">
        <f>IF(AB49="","",VLOOKUP(AB49,'シフト記号表（勤務時間帯）'!$C$6:$U$35,19,FALSE))</f>
        <v/>
      </c>
      <c r="AC51" s="257" t="str">
        <f>IF(AC49="","",VLOOKUP(AC49,'シフト記号表（勤務時間帯）'!$C$6:$U$35,19,FALSE))</f>
        <v/>
      </c>
      <c r="AD51" s="257" t="str">
        <f>IF(AD49="","",VLOOKUP(AD49,'シフト記号表（勤務時間帯）'!$C$6:$U$35,19,FALSE))</f>
        <v/>
      </c>
      <c r="AE51" s="257" t="str">
        <f>IF(AE49="","",VLOOKUP(AE49,'シフト記号表（勤務時間帯）'!$C$6:$U$35,19,FALSE))</f>
        <v/>
      </c>
      <c r="AF51" s="258" t="str">
        <f>IF(AF49="","",VLOOKUP(AF49,'シフト記号表（勤務時間帯）'!$C$6:$U$35,19,FALSE))</f>
        <v/>
      </c>
      <c r="AG51" s="256" t="str">
        <f>IF(AG49="","",VLOOKUP(AG49,'シフト記号表（勤務時間帯）'!$C$6:$U$35,19,FALSE))</f>
        <v/>
      </c>
      <c r="AH51" s="257" t="str">
        <f>IF(AH49="","",VLOOKUP(AH49,'シフト記号表（勤務時間帯）'!$C$6:$U$35,19,FALSE))</f>
        <v/>
      </c>
      <c r="AI51" s="257" t="str">
        <f>IF(AI49="","",VLOOKUP(AI49,'シフト記号表（勤務時間帯）'!$C$6:$U$35,19,FALSE))</f>
        <v/>
      </c>
      <c r="AJ51" s="257" t="str">
        <f>IF(AJ49="","",VLOOKUP(AJ49,'シフト記号表（勤務時間帯）'!$C$6:$U$35,19,FALSE))</f>
        <v/>
      </c>
      <c r="AK51" s="257" t="str">
        <f>IF(AK49="","",VLOOKUP(AK49,'シフト記号表（勤務時間帯）'!$C$6:$U$35,19,FALSE))</f>
        <v/>
      </c>
      <c r="AL51" s="257" t="str">
        <f>IF(AL49="","",VLOOKUP(AL49,'シフト記号表（勤務時間帯）'!$C$6:$U$35,19,FALSE))</f>
        <v/>
      </c>
      <c r="AM51" s="258" t="str">
        <f>IF(AM49="","",VLOOKUP(AM49,'シフト記号表（勤務時間帯）'!$C$6:$U$35,19,FALSE))</f>
        <v/>
      </c>
      <c r="AN51" s="256" t="str">
        <f>IF(AN49="","",VLOOKUP(AN49,'シフト記号表（勤務時間帯）'!$C$6:$U$35,19,FALSE))</f>
        <v/>
      </c>
      <c r="AO51" s="257" t="str">
        <f>IF(AO49="","",VLOOKUP(AO49,'シフト記号表（勤務時間帯）'!$C$6:$U$35,19,FALSE))</f>
        <v/>
      </c>
      <c r="AP51" s="257" t="str">
        <f>IF(AP49="","",VLOOKUP(AP49,'シフト記号表（勤務時間帯）'!$C$6:$U$35,19,FALSE))</f>
        <v/>
      </c>
      <c r="AQ51" s="257" t="str">
        <f>IF(AQ49="","",VLOOKUP(AQ49,'シフト記号表（勤務時間帯）'!$C$6:$U$35,19,FALSE))</f>
        <v/>
      </c>
      <c r="AR51" s="257" t="str">
        <f>IF(AR49="","",VLOOKUP(AR49,'シフト記号表（勤務時間帯）'!$C$6:$U$35,19,FALSE))</f>
        <v/>
      </c>
      <c r="AS51" s="257" t="str">
        <f>IF(AS49="","",VLOOKUP(AS49,'シフト記号表（勤務時間帯）'!$C$6:$U$35,19,FALSE))</f>
        <v/>
      </c>
      <c r="AT51" s="258" t="str">
        <f>IF(AT49="","",VLOOKUP(AT49,'シフト記号表（勤務時間帯）'!$C$6:$U$35,19,FALSE))</f>
        <v/>
      </c>
      <c r="AU51" s="256" t="str">
        <f>IF(AU49="","",VLOOKUP(AU49,'シフト記号表（勤務時間帯）'!$C$6:$U$35,19,FALSE))</f>
        <v/>
      </c>
      <c r="AV51" s="257" t="str">
        <f>IF(AV49="","",VLOOKUP(AV49,'シフト記号表（勤務時間帯）'!$C$6:$U$35,19,FALSE))</f>
        <v/>
      </c>
      <c r="AW51" s="257" t="str">
        <f>IF(AW49="","",VLOOKUP(AW49,'シフト記号表（勤務時間帯）'!$C$6:$U$35,19,FALSE))</f>
        <v/>
      </c>
      <c r="AX51" s="723" t="str">
        <f>IF($BB$3="４週",SUM(S51:AT51),IF($BB$3="暦月",SUM(S51:AW51),""))</f>
        <v/>
      </c>
      <c r="AY51" s="724"/>
      <c r="AZ51" s="725" t="str">
        <f>IF($BB$3="４週",AX51/4,IF($BB$3="暦月",'勤務表（参考様式1_1枚版）'!AX51/('勤務表（参考様式1_1枚版）'!$BB$8/7),""))</f>
        <v/>
      </c>
      <c r="BA51" s="726"/>
      <c r="BB51" s="768"/>
      <c r="BC51" s="769"/>
      <c r="BD51" s="769"/>
      <c r="BE51" s="769"/>
      <c r="BF51" s="770"/>
    </row>
    <row r="52" spans="2:58" ht="20.25" customHeight="1" x14ac:dyDescent="0.15">
      <c r="B52" s="727">
        <f>B49+1</f>
        <v>11</v>
      </c>
      <c r="C52" s="728"/>
      <c r="D52" s="729"/>
      <c r="E52" s="730"/>
      <c r="F52" s="259"/>
      <c r="G52" s="737"/>
      <c r="H52" s="740"/>
      <c r="I52" s="741"/>
      <c r="J52" s="741"/>
      <c r="K52" s="742"/>
      <c r="L52" s="744"/>
      <c r="M52" s="705"/>
      <c r="N52" s="705"/>
      <c r="O52" s="706"/>
      <c r="P52" s="747" t="s">
        <v>248</v>
      </c>
      <c r="Q52" s="748"/>
      <c r="R52" s="749"/>
      <c r="S52" s="315"/>
      <c r="T52" s="316"/>
      <c r="U52" s="316"/>
      <c r="V52" s="316"/>
      <c r="W52" s="316"/>
      <c r="X52" s="316"/>
      <c r="Y52" s="317"/>
      <c r="Z52" s="315"/>
      <c r="AA52" s="316"/>
      <c r="AB52" s="316"/>
      <c r="AC52" s="316"/>
      <c r="AD52" s="316"/>
      <c r="AE52" s="316"/>
      <c r="AF52" s="317"/>
      <c r="AG52" s="315"/>
      <c r="AH52" s="316"/>
      <c r="AI52" s="316"/>
      <c r="AJ52" s="316"/>
      <c r="AK52" s="316"/>
      <c r="AL52" s="316"/>
      <c r="AM52" s="317"/>
      <c r="AN52" s="315"/>
      <c r="AO52" s="316"/>
      <c r="AP52" s="316"/>
      <c r="AQ52" s="316"/>
      <c r="AR52" s="316"/>
      <c r="AS52" s="316"/>
      <c r="AT52" s="317"/>
      <c r="AU52" s="315"/>
      <c r="AV52" s="316"/>
      <c r="AW52" s="316"/>
      <c r="AX52" s="864"/>
      <c r="AY52" s="865"/>
      <c r="AZ52" s="866"/>
      <c r="BA52" s="867"/>
      <c r="BB52" s="762"/>
      <c r="BC52" s="763"/>
      <c r="BD52" s="763"/>
      <c r="BE52" s="763"/>
      <c r="BF52" s="764"/>
    </row>
    <row r="53" spans="2:58" ht="20.25" customHeight="1" x14ac:dyDescent="0.15">
      <c r="B53" s="727"/>
      <c r="C53" s="731"/>
      <c r="D53" s="732"/>
      <c r="E53" s="733"/>
      <c r="F53" s="251"/>
      <c r="G53" s="738"/>
      <c r="H53" s="743"/>
      <c r="I53" s="741"/>
      <c r="J53" s="741"/>
      <c r="K53" s="742"/>
      <c r="L53" s="745"/>
      <c r="M53" s="708"/>
      <c r="N53" s="708"/>
      <c r="O53" s="709"/>
      <c r="P53" s="713" t="s">
        <v>249</v>
      </c>
      <c r="Q53" s="714"/>
      <c r="R53" s="715"/>
      <c r="S53" s="252" t="str">
        <f>IF(S52="","",VLOOKUP(S52,'シフト記号表（勤務時間帯）'!$C$6:$K$35,9,FALSE))</f>
        <v/>
      </c>
      <c r="T53" s="253" t="str">
        <f>IF(T52="","",VLOOKUP(T52,'シフト記号表（勤務時間帯）'!$C$6:$K$35,9,FALSE))</f>
        <v/>
      </c>
      <c r="U53" s="253" t="str">
        <f>IF(U52="","",VLOOKUP(U52,'シフト記号表（勤務時間帯）'!$C$6:$K$35,9,FALSE))</f>
        <v/>
      </c>
      <c r="V53" s="253" t="str">
        <f>IF(V52="","",VLOOKUP(V52,'シフト記号表（勤務時間帯）'!$C$6:$K$35,9,FALSE))</f>
        <v/>
      </c>
      <c r="W53" s="253" t="str">
        <f>IF(W52="","",VLOOKUP(W52,'シフト記号表（勤務時間帯）'!$C$6:$K$35,9,FALSE))</f>
        <v/>
      </c>
      <c r="X53" s="253" t="str">
        <f>IF(X52="","",VLOOKUP(X52,'シフト記号表（勤務時間帯）'!$C$6:$K$35,9,FALSE))</f>
        <v/>
      </c>
      <c r="Y53" s="254" t="str">
        <f>IF(Y52="","",VLOOKUP(Y52,'シフト記号表（勤務時間帯）'!$C$6:$K$35,9,FALSE))</f>
        <v/>
      </c>
      <c r="Z53" s="252" t="str">
        <f>IF(Z52="","",VLOOKUP(Z52,'シフト記号表（勤務時間帯）'!$C$6:$K$35,9,FALSE))</f>
        <v/>
      </c>
      <c r="AA53" s="253" t="str">
        <f>IF(AA52="","",VLOOKUP(AA52,'シフト記号表（勤務時間帯）'!$C$6:$K$35,9,FALSE))</f>
        <v/>
      </c>
      <c r="AB53" s="253" t="str">
        <f>IF(AB52="","",VLOOKUP(AB52,'シフト記号表（勤務時間帯）'!$C$6:$K$35,9,FALSE))</f>
        <v/>
      </c>
      <c r="AC53" s="253" t="str">
        <f>IF(AC52="","",VLOOKUP(AC52,'シフト記号表（勤務時間帯）'!$C$6:$K$35,9,FALSE))</f>
        <v/>
      </c>
      <c r="AD53" s="253" t="str">
        <f>IF(AD52="","",VLOOKUP(AD52,'シフト記号表（勤務時間帯）'!$C$6:$K$35,9,FALSE))</f>
        <v/>
      </c>
      <c r="AE53" s="253" t="str">
        <f>IF(AE52="","",VLOOKUP(AE52,'シフト記号表（勤務時間帯）'!$C$6:$K$35,9,FALSE))</f>
        <v/>
      </c>
      <c r="AF53" s="254" t="str">
        <f>IF(AF52="","",VLOOKUP(AF52,'シフト記号表（勤務時間帯）'!$C$6:$K$35,9,FALSE))</f>
        <v/>
      </c>
      <c r="AG53" s="252" t="str">
        <f>IF(AG52="","",VLOOKUP(AG52,'シフト記号表（勤務時間帯）'!$C$6:$K$35,9,FALSE))</f>
        <v/>
      </c>
      <c r="AH53" s="253" t="str">
        <f>IF(AH52="","",VLOOKUP(AH52,'シフト記号表（勤務時間帯）'!$C$6:$K$35,9,FALSE))</f>
        <v/>
      </c>
      <c r="AI53" s="253" t="str">
        <f>IF(AI52="","",VLOOKUP(AI52,'シフト記号表（勤務時間帯）'!$C$6:$K$35,9,FALSE))</f>
        <v/>
      </c>
      <c r="AJ53" s="253" t="str">
        <f>IF(AJ52="","",VLOOKUP(AJ52,'シフト記号表（勤務時間帯）'!$C$6:$K$35,9,FALSE))</f>
        <v/>
      </c>
      <c r="AK53" s="253" t="str">
        <f>IF(AK52="","",VLOOKUP(AK52,'シフト記号表（勤務時間帯）'!$C$6:$K$35,9,FALSE))</f>
        <v/>
      </c>
      <c r="AL53" s="253" t="str">
        <f>IF(AL52="","",VLOOKUP(AL52,'シフト記号表（勤務時間帯）'!$C$6:$K$35,9,FALSE))</f>
        <v/>
      </c>
      <c r="AM53" s="254" t="str">
        <f>IF(AM52="","",VLOOKUP(AM52,'シフト記号表（勤務時間帯）'!$C$6:$K$35,9,FALSE))</f>
        <v/>
      </c>
      <c r="AN53" s="252" t="str">
        <f>IF(AN52="","",VLOOKUP(AN52,'シフト記号表（勤務時間帯）'!$C$6:$K$35,9,FALSE))</f>
        <v/>
      </c>
      <c r="AO53" s="253" t="str">
        <f>IF(AO52="","",VLOOKUP(AO52,'シフト記号表（勤務時間帯）'!$C$6:$K$35,9,FALSE))</f>
        <v/>
      </c>
      <c r="AP53" s="253" t="str">
        <f>IF(AP52="","",VLOOKUP(AP52,'シフト記号表（勤務時間帯）'!$C$6:$K$35,9,FALSE))</f>
        <v/>
      </c>
      <c r="AQ53" s="253" t="str">
        <f>IF(AQ52="","",VLOOKUP(AQ52,'シフト記号表（勤務時間帯）'!$C$6:$K$35,9,FALSE))</f>
        <v/>
      </c>
      <c r="AR53" s="253" t="str">
        <f>IF(AR52="","",VLOOKUP(AR52,'シフト記号表（勤務時間帯）'!$C$6:$K$35,9,FALSE))</f>
        <v/>
      </c>
      <c r="AS53" s="253" t="str">
        <f>IF(AS52="","",VLOOKUP(AS52,'シフト記号表（勤務時間帯）'!$C$6:$K$35,9,FALSE))</f>
        <v/>
      </c>
      <c r="AT53" s="254" t="str">
        <f>IF(AT52="","",VLOOKUP(AT52,'シフト記号表（勤務時間帯）'!$C$6:$K$35,9,FALSE))</f>
        <v/>
      </c>
      <c r="AU53" s="252" t="str">
        <f>IF(AU52="","",VLOOKUP(AU52,'シフト記号表（勤務時間帯）'!$C$6:$K$35,9,FALSE))</f>
        <v/>
      </c>
      <c r="AV53" s="253" t="str">
        <f>IF(AV52="","",VLOOKUP(AV52,'シフト記号表（勤務時間帯）'!$C$6:$K$35,9,FALSE))</f>
        <v/>
      </c>
      <c r="AW53" s="253" t="str">
        <f>IF(AW52="","",VLOOKUP(AW52,'シフト記号表（勤務時間帯）'!$C$6:$K$35,9,FALSE))</f>
        <v/>
      </c>
      <c r="AX53" s="716" t="str">
        <f>IF($BB$3="４週",SUM(S53:AT53),IF($BB$3="暦月",SUM(S53:AW53),""))</f>
        <v/>
      </c>
      <c r="AY53" s="717"/>
      <c r="AZ53" s="718" t="str">
        <f>IF($BB$3="４週",AX53/4,IF($BB$3="暦月",'勤務表（参考様式1_1枚版）'!AX53/('勤務表（参考様式1_1枚版）'!$BB$8/7),""))</f>
        <v/>
      </c>
      <c r="BA53" s="719"/>
      <c r="BB53" s="765"/>
      <c r="BC53" s="766"/>
      <c r="BD53" s="766"/>
      <c r="BE53" s="766"/>
      <c r="BF53" s="767"/>
    </row>
    <row r="54" spans="2:58" ht="20.25" customHeight="1" x14ac:dyDescent="0.15">
      <c r="B54" s="727"/>
      <c r="C54" s="734"/>
      <c r="D54" s="735"/>
      <c r="E54" s="736"/>
      <c r="F54" s="251">
        <f>C52</f>
        <v>0</v>
      </c>
      <c r="G54" s="739"/>
      <c r="H54" s="743"/>
      <c r="I54" s="741"/>
      <c r="J54" s="741"/>
      <c r="K54" s="742"/>
      <c r="L54" s="746"/>
      <c r="M54" s="711"/>
      <c r="N54" s="711"/>
      <c r="O54" s="712"/>
      <c r="P54" s="720" t="s">
        <v>250</v>
      </c>
      <c r="Q54" s="721"/>
      <c r="R54" s="722"/>
      <c r="S54" s="256" t="str">
        <f>IF(S52="","",VLOOKUP(S52,'シフト記号表（勤務時間帯）'!$C$6:$U$35,19,FALSE))</f>
        <v/>
      </c>
      <c r="T54" s="257" t="str">
        <f>IF(T52="","",VLOOKUP(T52,'シフト記号表（勤務時間帯）'!$C$6:$U$35,19,FALSE))</f>
        <v/>
      </c>
      <c r="U54" s="257" t="str">
        <f>IF(U52="","",VLOOKUP(U52,'シフト記号表（勤務時間帯）'!$C$6:$U$35,19,FALSE))</f>
        <v/>
      </c>
      <c r="V54" s="257" t="str">
        <f>IF(V52="","",VLOOKUP(V52,'シフト記号表（勤務時間帯）'!$C$6:$U$35,19,FALSE))</f>
        <v/>
      </c>
      <c r="W54" s="257" t="str">
        <f>IF(W52="","",VLOOKUP(W52,'シフト記号表（勤務時間帯）'!$C$6:$U$35,19,FALSE))</f>
        <v/>
      </c>
      <c r="X54" s="257" t="str">
        <f>IF(X52="","",VLOOKUP(X52,'シフト記号表（勤務時間帯）'!$C$6:$U$35,19,FALSE))</f>
        <v/>
      </c>
      <c r="Y54" s="258" t="str">
        <f>IF(Y52="","",VLOOKUP(Y52,'シフト記号表（勤務時間帯）'!$C$6:$U$35,19,FALSE))</f>
        <v/>
      </c>
      <c r="Z54" s="256" t="str">
        <f>IF(Z52="","",VLOOKUP(Z52,'シフト記号表（勤務時間帯）'!$C$6:$U$35,19,FALSE))</f>
        <v/>
      </c>
      <c r="AA54" s="257" t="str">
        <f>IF(AA52="","",VLOOKUP(AA52,'シフト記号表（勤務時間帯）'!$C$6:$U$35,19,FALSE))</f>
        <v/>
      </c>
      <c r="AB54" s="257" t="str">
        <f>IF(AB52="","",VLOOKUP(AB52,'シフト記号表（勤務時間帯）'!$C$6:$U$35,19,FALSE))</f>
        <v/>
      </c>
      <c r="AC54" s="257" t="str">
        <f>IF(AC52="","",VLOOKUP(AC52,'シフト記号表（勤務時間帯）'!$C$6:$U$35,19,FALSE))</f>
        <v/>
      </c>
      <c r="AD54" s="257" t="str">
        <f>IF(AD52="","",VLOOKUP(AD52,'シフト記号表（勤務時間帯）'!$C$6:$U$35,19,FALSE))</f>
        <v/>
      </c>
      <c r="AE54" s="257" t="str">
        <f>IF(AE52="","",VLOOKUP(AE52,'シフト記号表（勤務時間帯）'!$C$6:$U$35,19,FALSE))</f>
        <v/>
      </c>
      <c r="AF54" s="258" t="str">
        <f>IF(AF52="","",VLOOKUP(AF52,'シフト記号表（勤務時間帯）'!$C$6:$U$35,19,FALSE))</f>
        <v/>
      </c>
      <c r="AG54" s="256" t="str">
        <f>IF(AG52="","",VLOOKUP(AG52,'シフト記号表（勤務時間帯）'!$C$6:$U$35,19,FALSE))</f>
        <v/>
      </c>
      <c r="AH54" s="257" t="str">
        <f>IF(AH52="","",VLOOKUP(AH52,'シフト記号表（勤務時間帯）'!$C$6:$U$35,19,FALSE))</f>
        <v/>
      </c>
      <c r="AI54" s="257" t="str">
        <f>IF(AI52="","",VLOOKUP(AI52,'シフト記号表（勤務時間帯）'!$C$6:$U$35,19,FALSE))</f>
        <v/>
      </c>
      <c r="AJ54" s="257" t="str">
        <f>IF(AJ52="","",VLOOKUP(AJ52,'シフト記号表（勤務時間帯）'!$C$6:$U$35,19,FALSE))</f>
        <v/>
      </c>
      <c r="AK54" s="257" t="str">
        <f>IF(AK52="","",VLOOKUP(AK52,'シフト記号表（勤務時間帯）'!$C$6:$U$35,19,FALSE))</f>
        <v/>
      </c>
      <c r="AL54" s="257" t="str">
        <f>IF(AL52="","",VLOOKUP(AL52,'シフト記号表（勤務時間帯）'!$C$6:$U$35,19,FALSE))</f>
        <v/>
      </c>
      <c r="AM54" s="258" t="str">
        <f>IF(AM52="","",VLOOKUP(AM52,'シフト記号表（勤務時間帯）'!$C$6:$U$35,19,FALSE))</f>
        <v/>
      </c>
      <c r="AN54" s="256" t="str">
        <f>IF(AN52="","",VLOOKUP(AN52,'シフト記号表（勤務時間帯）'!$C$6:$U$35,19,FALSE))</f>
        <v/>
      </c>
      <c r="AO54" s="257" t="str">
        <f>IF(AO52="","",VLOOKUP(AO52,'シフト記号表（勤務時間帯）'!$C$6:$U$35,19,FALSE))</f>
        <v/>
      </c>
      <c r="AP54" s="257" t="str">
        <f>IF(AP52="","",VLOOKUP(AP52,'シフト記号表（勤務時間帯）'!$C$6:$U$35,19,FALSE))</f>
        <v/>
      </c>
      <c r="AQ54" s="257" t="str">
        <f>IF(AQ52="","",VLOOKUP(AQ52,'シフト記号表（勤務時間帯）'!$C$6:$U$35,19,FALSE))</f>
        <v/>
      </c>
      <c r="AR54" s="257" t="str">
        <f>IF(AR52="","",VLOOKUP(AR52,'シフト記号表（勤務時間帯）'!$C$6:$U$35,19,FALSE))</f>
        <v/>
      </c>
      <c r="AS54" s="257" t="str">
        <f>IF(AS52="","",VLOOKUP(AS52,'シフト記号表（勤務時間帯）'!$C$6:$U$35,19,FALSE))</f>
        <v/>
      </c>
      <c r="AT54" s="258" t="str">
        <f>IF(AT52="","",VLOOKUP(AT52,'シフト記号表（勤務時間帯）'!$C$6:$U$35,19,FALSE))</f>
        <v/>
      </c>
      <c r="AU54" s="256" t="str">
        <f>IF(AU52="","",VLOOKUP(AU52,'シフト記号表（勤務時間帯）'!$C$6:$U$35,19,FALSE))</f>
        <v/>
      </c>
      <c r="AV54" s="257" t="str">
        <f>IF(AV52="","",VLOOKUP(AV52,'シフト記号表（勤務時間帯）'!$C$6:$U$35,19,FALSE))</f>
        <v/>
      </c>
      <c r="AW54" s="257" t="str">
        <f>IF(AW52="","",VLOOKUP(AW52,'シフト記号表（勤務時間帯）'!$C$6:$U$35,19,FALSE))</f>
        <v/>
      </c>
      <c r="AX54" s="723" t="str">
        <f>IF($BB$3="４週",SUM(S54:AT54),IF($BB$3="暦月",SUM(S54:AW54),""))</f>
        <v/>
      </c>
      <c r="AY54" s="724"/>
      <c r="AZ54" s="725" t="str">
        <f>IF($BB$3="４週",AX54/4,IF($BB$3="暦月",'勤務表（参考様式1_1枚版）'!AX54/('勤務表（参考様式1_1枚版）'!$BB$8/7),""))</f>
        <v/>
      </c>
      <c r="BA54" s="726"/>
      <c r="BB54" s="768"/>
      <c r="BC54" s="769"/>
      <c r="BD54" s="769"/>
      <c r="BE54" s="769"/>
      <c r="BF54" s="770"/>
    </row>
    <row r="55" spans="2:58" ht="20.25" customHeight="1" x14ac:dyDescent="0.15">
      <c r="B55" s="727">
        <f>B52+1</f>
        <v>12</v>
      </c>
      <c r="C55" s="728"/>
      <c r="D55" s="729"/>
      <c r="E55" s="730"/>
      <c r="F55" s="259"/>
      <c r="G55" s="737"/>
      <c r="H55" s="740"/>
      <c r="I55" s="741"/>
      <c r="J55" s="741"/>
      <c r="K55" s="742"/>
      <c r="L55" s="744"/>
      <c r="M55" s="705"/>
      <c r="N55" s="705"/>
      <c r="O55" s="706"/>
      <c r="P55" s="747" t="s">
        <v>248</v>
      </c>
      <c r="Q55" s="748"/>
      <c r="R55" s="749"/>
      <c r="S55" s="315"/>
      <c r="T55" s="316"/>
      <c r="U55" s="316"/>
      <c r="V55" s="316"/>
      <c r="W55" s="316"/>
      <c r="X55" s="316"/>
      <c r="Y55" s="317"/>
      <c r="Z55" s="315"/>
      <c r="AA55" s="316"/>
      <c r="AB55" s="316"/>
      <c r="AC55" s="316"/>
      <c r="AD55" s="316"/>
      <c r="AE55" s="316"/>
      <c r="AF55" s="317"/>
      <c r="AG55" s="315"/>
      <c r="AH55" s="316"/>
      <c r="AI55" s="316"/>
      <c r="AJ55" s="316"/>
      <c r="AK55" s="316"/>
      <c r="AL55" s="316"/>
      <c r="AM55" s="317"/>
      <c r="AN55" s="315"/>
      <c r="AO55" s="316"/>
      <c r="AP55" s="316"/>
      <c r="AQ55" s="316"/>
      <c r="AR55" s="316"/>
      <c r="AS55" s="316"/>
      <c r="AT55" s="317"/>
      <c r="AU55" s="315"/>
      <c r="AV55" s="316"/>
      <c r="AW55" s="316"/>
      <c r="AX55" s="864"/>
      <c r="AY55" s="865"/>
      <c r="AZ55" s="866"/>
      <c r="BA55" s="867"/>
      <c r="BB55" s="704"/>
      <c r="BC55" s="705"/>
      <c r="BD55" s="705"/>
      <c r="BE55" s="705"/>
      <c r="BF55" s="706"/>
    </row>
    <row r="56" spans="2:58" ht="20.25" customHeight="1" x14ac:dyDescent="0.15">
      <c r="B56" s="727"/>
      <c r="C56" s="731"/>
      <c r="D56" s="732"/>
      <c r="E56" s="733"/>
      <c r="F56" s="251"/>
      <c r="G56" s="738"/>
      <c r="H56" s="743"/>
      <c r="I56" s="741"/>
      <c r="J56" s="741"/>
      <c r="K56" s="742"/>
      <c r="L56" s="745"/>
      <c r="M56" s="708"/>
      <c r="N56" s="708"/>
      <c r="O56" s="709"/>
      <c r="P56" s="713" t="s">
        <v>249</v>
      </c>
      <c r="Q56" s="714"/>
      <c r="R56" s="715"/>
      <c r="S56" s="252" t="str">
        <f>IF(S55="","",VLOOKUP(S55,'シフト記号表（勤務時間帯）'!$C$6:$K$35,9,FALSE))</f>
        <v/>
      </c>
      <c r="T56" s="253" t="str">
        <f>IF(T55="","",VLOOKUP(T55,'シフト記号表（勤務時間帯）'!$C$6:$K$35,9,FALSE))</f>
        <v/>
      </c>
      <c r="U56" s="253" t="str">
        <f>IF(U55="","",VLOOKUP(U55,'シフト記号表（勤務時間帯）'!$C$6:$K$35,9,FALSE))</f>
        <v/>
      </c>
      <c r="V56" s="253" t="str">
        <f>IF(V55="","",VLOOKUP(V55,'シフト記号表（勤務時間帯）'!$C$6:$K$35,9,FALSE))</f>
        <v/>
      </c>
      <c r="W56" s="253" t="str">
        <f>IF(W55="","",VLOOKUP(W55,'シフト記号表（勤務時間帯）'!$C$6:$K$35,9,FALSE))</f>
        <v/>
      </c>
      <c r="X56" s="253" t="str">
        <f>IF(X55="","",VLOOKUP(X55,'シフト記号表（勤務時間帯）'!$C$6:$K$35,9,FALSE))</f>
        <v/>
      </c>
      <c r="Y56" s="254" t="str">
        <f>IF(Y55="","",VLOOKUP(Y55,'シフト記号表（勤務時間帯）'!$C$6:$K$35,9,FALSE))</f>
        <v/>
      </c>
      <c r="Z56" s="252" t="str">
        <f>IF(Z55="","",VLOOKUP(Z55,'シフト記号表（勤務時間帯）'!$C$6:$K$35,9,FALSE))</f>
        <v/>
      </c>
      <c r="AA56" s="253" t="str">
        <f>IF(AA55="","",VLOOKUP(AA55,'シフト記号表（勤務時間帯）'!$C$6:$K$35,9,FALSE))</f>
        <v/>
      </c>
      <c r="AB56" s="253" t="str">
        <f>IF(AB55="","",VLOOKUP(AB55,'シフト記号表（勤務時間帯）'!$C$6:$K$35,9,FALSE))</f>
        <v/>
      </c>
      <c r="AC56" s="253" t="str">
        <f>IF(AC55="","",VLOOKUP(AC55,'シフト記号表（勤務時間帯）'!$C$6:$K$35,9,FALSE))</f>
        <v/>
      </c>
      <c r="AD56" s="253" t="str">
        <f>IF(AD55="","",VLOOKUP(AD55,'シフト記号表（勤務時間帯）'!$C$6:$K$35,9,FALSE))</f>
        <v/>
      </c>
      <c r="AE56" s="253" t="str">
        <f>IF(AE55="","",VLOOKUP(AE55,'シフト記号表（勤務時間帯）'!$C$6:$K$35,9,FALSE))</f>
        <v/>
      </c>
      <c r="AF56" s="254" t="str">
        <f>IF(AF55="","",VLOOKUP(AF55,'シフト記号表（勤務時間帯）'!$C$6:$K$35,9,FALSE))</f>
        <v/>
      </c>
      <c r="AG56" s="252" t="str">
        <f>IF(AG55="","",VLOOKUP(AG55,'シフト記号表（勤務時間帯）'!$C$6:$K$35,9,FALSE))</f>
        <v/>
      </c>
      <c r="AH56" s="253" t="str">
        <f>IF(AH55="","",VLOOKUP(AH55,'シフト記号表（勤務時間帯）'!$C$6:$K$35,9,FALSE))</f>
        <v/>
      </c>
      <c r="AI56" s="253" t="str">
        <f>IF(AI55="","",VLOOKUP(AI55,'シフト記号表（勤務時間帯）'!$C$6:$K$35,9,FALSE))</f>
        <v/>
      </c>
      <c r="AJ56" s="253" t="str">
        <f>IF(AJ55="","",VLOOKUP(AJ55,'シフト記号表（勤務時間帯）'!$C$6:$K$35,9,FALSE))</f>
        <v/>
      </c>
      <c r="AK56" s="253" t="str">
        <f>IF(AK55="","",VLOOKUP(AK55,'シフト記号表（勤務時間帯）'!$C$6:$K$35,9,FALSE))</f>
        <v/>
      </c>
      <c r="AL56" s="253" t="str">
        <f>IF(AL55="","",VLOOKUP(AL55,'シフト記号表（勤務時間帯）'!$C$6:$K$35,9,FALSE))</f>
        <v/>
      </c>
      <c r="AM56" s="254" t="str">
        <f>IF(AM55="","",VLOOKUP(AM55,'シフト記号表（勤務時間帯）'!$C$6:$K$35,9,FALSE))</f>
        <v/>
      </c>
      <c r="AN56" s="252" t="str">
        <f>IF(AN55="","",VLOOKUP(AN55,'シフト記号表（勤務時間帯）'!$C$6:$K$35,9,FALSE))</f>
        <v/>
      </c>
      <c r="AO56" s="253" t="str">
        <f>IF(AO55="","",VLOOKUP(AO55,'シフト記号表（勤務時間帯）'!$C$6:$K$35,9,FALSE))</f>
        <v/>
      </c>
      <c r="AP56" s="253" t="str">
        <f>IF(AP55="","",VLOOKUP(AP55,'シフト記号表（勤務時間帯）'!$C$6:$K$35,9,FALSE))</f>
        <v/>
      </c>
      <c r="AQ56" s="253" t="str">
        <f>IF(AQ55="","",VLOOKUP(AQ55,'シフト記号表（勤務時間帯）'!$C$6:$K$35,9,FALSE))</f>
        <v/>
      </c>
      <c r="AR56" s="253" t="str">
        <f>IF(AR55="","",VLOOKUP(AR55,'シフト記号表（勤務時間帯）'!$C$6:$K$35,9,FALSE))</f>
        <v/>
      </c>
      <c r="AS56" s="253" t="str">
        <f>IF(AS55="","",VLOOKUP(AS55,'シフト記号表（勤務時間帯）'!$C$6:$K$35,9,FALSE))</f>
        <v/>
      </c>
      <c r="AT56" s="254" t="str">
        <f>IF(AT55="","",VLOOKUP(AT55,'シフト記号表（勤務時間帯）'!$C$6:$K$35,9,FALSE))</f>
        <v/>
      </c>
      <c r="AU56" s="252" t="str">
        <f>IF(AU55="","",VLOOKUP(AU55,'シフト記号表（勤務時間帯）'!$C$6:$K$35,9,FALSE))</f>
        <v/>
      </c>
      <c r="AV56" s="253" t="str">
        <f>IF(AV55="","",VLOOKUP(AV55,'シフト記号表（勤務時間帯）'!$C$6:$K$35,9,FALSE))</f>
        <v/>
      </c>
      <c r="AW56" s="253" t="str">
        <f>IF(AW55="","",VLOOKUP(AW55,'シフト記号表（勤務時間帯）'!$C$6:$K$35,9,FALSE))</f>
        <v/>
      </c>
      <c r="AX56" s="716" t="str">
        <f>IF($BB$3="４週",SUM(S56:AT56),IF($BB$3="暦月",SUM(S56:AW56),""))</f>
        <v/>
      </c>
      <c r="AY56" s="717"/>
      <c r="AZ56" s="718" t="str">
        <f>IF($BB$3="４週",AX56/4,IF($BB$3="暦月",'勤務表（参考様式1_1枚版）'!AX56/('勤務表（参考様式1_1枚版）'!$BB$8/7),""))</f>
        <v/>
      </c>
      <c r="BA56" s="719"/>
      <c r="BB56" s="707"/>
      <c r="BC56" s="708"/>
      <c r="BD56" s="708"/>
      <c r="BE56" s="708"/>
      <c r="BF56" s="709"/>
    </row>
    <row r="57" spans="2:58" ht="20.25" customHeight="1" x14ac:dyDescent="0.15">
      <c r="B57" s="727"/>
      <c r="C57" s="734"/>
      <c r="D57" s="735"/>
      <c r="E57" s="736"/>
      <c r="F57" s="251">
        <f>C55</f>
        <v>0</v>
      </c>
      <c r="G57" s="739"/>
      <c r="H57" s="743"/>
      <c r="I57" s="741"/>
      <c r="J57" s="741"/>
      <c r="K57" s="742"/>
      <c r="L57" s="746"/>
      <c r="M57" s="711"/>
      <c r="N57" s="711"/>
      <c r="O57" s="712"/>
      <c r="P57" s="720" t="s">
        <v>250</v>
      </c>
      <c r="Q57" s="721"/>
      <c r="R57" s="722"/>
      <c r="S57" s="256" t="str">
        <f>IF(S55="","",VLOOKUP(S55,'シフト記号表（勤務時間帯）'!$C$6:$U$35,19,FALSE))</f>
        <v/>
      </c>
      <c r="T57" s="257" t="str">
        <f>IF(T55="","",VLOOKUP(T55,'シフト記号表（勤務時間帯）'!$C$6:$U$35,19,FALSE))</f>
        <v/>
      </c>
      <c r="U57" s="257" t="str">
        <f>IF(U55="","",VLOOKUP(U55,'シフト記号表（勤務時間帯）'!$C$6:$U$35,19,FALSE))</f>
        <v/>
      </c>
      <c r="V57" s="257" t="str">
        <f>IF(V55="","",VLOOKUP(V55,'シフト記号表（勤務時間帯）'!$C$6:$U$35,19,FALSE))</f>
        <v/>
      </c>
      <c r="W57" s="257" t="str">
        <f>IF(W55="","",VLOOKUP(W55,'シフト記号表（勤務時間帯）'!$C$6:$U$35,19,FALSE))</f>
        <v/>
      </c>
      <c r="X57" s="257" t="str">
        <f>IF(X55="","",VLOOKUP(X55,'シフト記号表（勤務時間帯）'!$C$6:$U$35,19,FALSE))</f>
        <v/>
      </c>
      <c r="Y57" s="258" t="str">
        <f>IF(Y55="","",VLOOKUP(Y55,'シフト記号表（勤務時間帯）'!$C$6:$U$35,19,FALSE))</f>
        <v/>
      </c>
      <c r="Z57" s="256" t="str">
        <f>IF(Z55="","",VLOOKUP(Z55,'シフト記号表（勤務時間帯）'!$C$6:$U$35,19,FALSE))</f>
        <v/>
      </c>
      <c r="AA57" s="257" t="str">
        <f>IF(AA55="","",VLOOKUP(AA55,'シフト記号表（勤務時間帯）'!$C$6:$U$35,19,FALSE))</f>
        <v/>
      </c>
      <c r="AB57" s="257" t="str">
        <f>IF(AB55="","",VLOOKUP(AB55,'シフト記号表（勤務時間帯）'!$C$6:$U$35,19,FALSE))</f>
        <v/>
      </c>
      <c r="AC57" s="257" t="str">
        <f>IF(AC55="","",VLOOKUP(AC55,'シフト記号表（勤務時間帯）'!$C$6:$U$35,19,FALSE))</f>
        <v/>
      </c>
      <c r="AD57" s="257" t="str">
        <f>IF(AD55="","",VLOOKUP(AD55,'シフト記号表（勤務時間帯）'!$C$6:$U$35,19,FALSE))</f>
        <v/>
      </c>
      <c r="AE57" s="257" t="str">
        <f>IF(AE55="","",VLOOKUP(AE55,'シフト記号表（勤務時間帯）'!$C$6:$U$35,19,FALSE))</f>
        <v/>
      </c>
      <c r="AF57" s="258" t="str">
        <f>IF(AF55="","",VLOOKUP(AF55,'シフト記号表（勤務時間帯）'!$C$6:$U$35,19,FALSE))</f>
        <v/>
      </c>
      <c r="AG57" s="256" t="str">
        <f>IF(AG55="","",VLOOKUP(AG55,'シフト記号表（勤務時間帯）'!$C$6:$U$35,19,FALSE))</f>
        <v/>
      </c>
      <c r="AH57" s="257" t="str">
        <f>IF(AH55="","",VLOOKUP(AH55,'シフト記号表（勤務時間帯）'!$C$6:$U$35,19,FALSE))</f>
        <v/>
      </c>
      <c r="AI57" s="257" t="str">
        <f>IF(AI55="","",VLOOKUP(AI55,'シフト記号表（勤務時間帯）'!$C$6:$U$35,19,FALSE))</f>
        <v/>
      </c>
      <c r="AJ57" s="257" t="str">
        <f>IF(AJ55="","",VLOOKUP(AJ55,'シフト記号表（勤務時間帯）'!$C$6:$U$35,19,FALSE))</f>
        <v/>
      </c>
      <c r="AK57" s="257" t="str">
        <f>IF(AK55="","",VLOOKUP(AK55,'シフト記号表（勤務時間帯）'!$C$6:$U$35,19,FALSE))</f>
        <v/>
      </c>
      <c r="AL57" s="257" t="str">
        <f>IF(AL55="","",VLOOKUP(AL55,'シフト記号表（勤務時間帯）'!$C$6:$U$35,19,FALSE))</f>
        <v/>
      </c>
      <c r="AM57" s="258" t="str">
        <f>IF(AM55="","",VLOOKUP(AM55,'シフト記号表（勤務時間帯）'!$C$6:$U$35,19,FALSE))</f>
        <v/>
      </c>
      <c r="AN57" s="256" t="str">
        <f>IF(AN55="","",VLOOKUP(AN55,'シフト記号表（勤務時間帯）'!$C$6:$U$35,19,FALSE))</f>
        <v/>
      </c>
      <c r="AO57" s="257" t="str">
        <f>IF(AO55="","",VLOOKUP(AO55,'シフト記号表（勤務時間帯）'!$C$6:$U$35,19,FALSE))</f>
        <v/>
      </c>
      <c r="AP57" s="257" t="str">
        <f>IF(AP55="","",VLOOKUP(AP55,'シフト記号表（勤務時間帯）'!$C$6:$U$35,19,FALSE))</f>
        <v/>
      </c>
      <c r="AQ57" s="257" t="str">
        <f>IF(AQ55="","",VLOOKUP(AQ55,'シフト記号表（勤務時間帯）'!$C$6:$U$35,19,FALSE))</f>
        <v/>
      </c>
      <c r="AR57" s="257" t="str">
        <f>IF(AR55="","",VLOOKUP(AR55,'シフト記号表（勤務時間帯）'!$C$6:$U$35,19,FALSE))</f>
        <v/>
      </c>
      <c r="AS57" s="257" t="str">
        <f>IF(AS55="","",VLOOKUP(AS55,'シフト記号表（勤務時間帯）'!$C$6:$U$35,19,FALSE))</f>
        <v/>
      </c>
      <c r="AT57" s="258" t="str">
        <f>IF(AT55="","",VLOOKUP(AT55,'シフト記号表（勤務時間帯）'!$C$6:$U$35,19,FALSE))</f>
        <v/>
      </c>
      <c r="AU57" s="256" t="str">
        <f>IF(AU55="","",VLOOKUP(AU55,'シフト記号表（勤務時間帯）'!$C$6:$U$35,19,FALSE))</f>
        <v/>
      </c>
      <c r="AV57" s="257" t="str">
        <f>IF(AV55="","",VLOOKUP(AV55,'シフト記号表（勤務時間帯）'!$C$6:$U$35,19,FALSE))</f>
        <v/>
      </c>
      <c r="AW57" s="257" t="str">
        <f>IF(AW55="","",VLOOKUP(AW55,'シフト記号表（勤務時間帯）'!$C$6:$U$35,19,FALSE))</f>
        <v/>
      </c>
      <c r="AX57" s="723" t="str">
        <f>IF($BB$3="４週",SUM(S57:AT57),IF($BB$3="暦月",SUM(S57:AW57),""))</f>
        <v/>
      </c>
      <c r="AY57" s="724"/>
      <c r="AZ57" s="725" t="str">
        <f>IF($BB$3="４週",AX57/4,IF($BB$3="暦月",'勤務表（参考様式1_1枚版）'!AX57/('勤務表（参考様式1_1枚版）'!$BB$8/7),""))</f>
        <v/>
      </c>
      <c r="BA57" s="726"/>
      <c r="BB57" s="710"/>
      <c r="BC57" s="711"/>
      <c r="BD57" s="711"/>
      <c r="BE57" s="711"/>
      <c r="BF57" s="712"/>
    </row>
    <row r="58" spans="2:58" ht="20.25" customHeight="1" x14ac:dyDescent="0.15">
      <c r="B58" s="727">
        <f>B55+1</f>
        <v>13</v>
      </c>
      <c r="C58" s="728"/>
      <c r="D58" s="729"/>
      <c r="E58" s="730"/>
      <c r="F58" s="259"/>
      <c r="G58" s="737"/>
      <c r="H58" s="740"/>
      <c r="I58" s="741"/>
      <c r="J58" s="741"/>
      <c r="K58" s="742"/>
      <c r="L58" s="744"/>
      <c r="M58" s="705"/>
      <c r="N58" s="705"/>
      <c r="O58" s="706"/>
      <c r="P58" s="747" t="s">
        <v>248</v>
      </c>
      <c r="Q58" s="748"/>
      <c r="R58" s="749"/>
      <c r="S58" s="315"/>
      <c r="T58" s="316"/>
      <c r="U58" s="316"/>
      <c r="V58" s="316"/>
      <c r="W58" s="316"/>
      <c r="X58" s="316"/>
      <c r="Y58" s="317"/>
      <c r="Z58" s="315"/>
      <c r="AA58" s="316"/>
      <c r="AB58" s="316"/>
      <c r="AC58" s="316"/>
      <c r="AD58" s="316"/>
      <c r="AE58" s="316"/>
      <c r="AF58" s="317"/>
      <c r="AG58" s="315"/>
      <c r="AH58" s="316"/>
      <c r="AI58" s="316"/>
      <c r="AJ58" s="316"/>
      <c r="AK58" s="316"/>
      <c r="AL58" s="316"/>
      <c r="AM58" s="317"/>
      <c r="AN58" s="315"/>
      <c r="AO58" s="316"/>
      <c r="AP58" s="316"/>
      <c r="AQ58" s="316"/>
      <c r="AR58" s="316"/>
      <c r="AS58" s="316"/>
      <c r="AT58" s="317"/>
      <c r="AU58" s="315"/>
      <c r="AV58" s="316"/>
      <c r="AW58" s="316"/>
      <c r="AX58" s="864"/>
      <c r="AY58" s="865"/>
      <c r="AZ58" s="866"/>
      <c r="BA58" s="867"/>
      <c r="BB58" s="704"/>
      <c r="BC58" s="705"/>
      <c r="BD58" s="705"/>
      <c r="BE58" s="705"/>
      <c r="BF58" s="706"/>
    </row>
    <row r="59" spans="2:58" ht="20.25" customHeight="1" x14ac:dyDescent="0.15">
      <c r="B59" s="727"/>
      <c r="C59" s="731"/>
      <c r="D59" s="732"/>
      <c r="E59" s="733"/>
      <c r="F59" s="251"/>
      <c r="G59" s="738"/>
      <c r="H59" s="743"/>
      <c r="I59" s="741"/>
      <c r="J59" s="741"/>
      <c r="K59" s="742"/>
      <c r="L59" s="745"/>
      <c r="M59" s="708"/>
      <c r="N59" s="708"/>
      <c r="O59" s="709"/>
      <c r="P59" s="713" t="s">
        <v>249</v>
      </c>
      <c r="Q59" s="714"/>
      <c r="R59" s="715"/>
      <c r="S59" s="252" t="str">
        <f>IF(S58="","",VLOOKUP(S58,'シフト記号表（勤務時間帯）'!$C$6:$K$35,9,FALSE))</f>
        <v/>
      </c>
      <c r="T59" s="253" t="str">
        <f>IF(T58="","",VLOOKUP(T58,'シフト記号表（勤務時間帯）'!$C$6:$K$35,9,FALSE))</f>
        <v/>
      </c>
      <c r="U59" s="253" t="str">
        <f>IF(U58="","",VLOOKUP(U58,'シフト記号表（勤務時間帯）'!$C$6:$K$35,9,FALSE))</f>
        <v/>
      </c>
      <c r="V59" s="253" t="str">
        <f>IF(V58="","",VLOOKUP(V58,'シフト記号表（勤務時間帯）'!$C$6:$K$35,9,FALSE))</f>
        <v/>
      </c>
      <c r="W59" s="253" t="str">
        <f>IF(W58="","",VLOOKUP(W58,'シフト記号表（勤務時間帯）'!$C$6:$K$35,9,FALSE))</f>
        <v/>
      </c>
      <c r="X59" s="253" t="str">
        <f>IF(X58="","",VLOOKUP(X58,'シフト記号表（勤務時間帯）'!$C$6:$K$35,9,FALSE))</f>
        <v/>
      </c>
      <c r="Y59" s="254" t="str">
        <f>IF(Y58="","",VLOOKUP(Y58,'シフト記号表（勤務時間帯）'!$C$6:$K$35,9,FALSE))</f>
        <v/>
      </c>
      <c r="Z59" s="252" t="str">
        <f>IF(Z58="","",VLOOKUP(Z58,'シフト記号表（勤務時間帯）'!$C$6:$K$35,9,FALSE))</f>
        <v/>
      </c>
      <c r="AA59" s="253" t="str">
        <f>IF(AA58="","",VLOOKUP(AA58,'シフト記号表（勤務時間帯）'!$C$6:$K$35,9,FALSE))</f>
        <v/>
      </c>
      <c r="AB59" s="253" t="str">
        <f>IF(AB58="","",VLOOKUP(AB58,'シフト記号表（勤務時間帯）'!$C$6:$K$35,9,FALSE))</f>
        <v/>
      </c>
      <c r="AC59" s="253" t="str">
        <f>IF(AC58="","",VLOOKUP(AC58,'シフト記号表（勤務時間帯）'!$C$6:$K$35,9,FALSE))</f>
        <v/>
      </c>
      <c r="AD59" s="253" t="str">
        <f>IF(AD58="","",VLOOKUP(AD58,'シフト記号表（勤務時間帯）'!$C$6:$K$35,9,FALSE))</f>
        <v/>
      </c>
      <c r="AE59" s="253" t="str">
        <f>IF(AE58="","",VLOOKUP(AE58,'シフト記号表（勤務時間帯）'!$C$6:$K$35,9,FALSE))</f>
        <v/>
      </c>
      <c r="AF59" s="254" t="str">
        <f>IF(AF58="","",VLOOKUP(AF58,'シフト記号表（勤務時間帯）'!$C$6:$K$35,9,FALSE))</f>
        <v/>
      </c>
      <c r="AG59" s="252" t="str">
        <f>IF(AG58="","",VLOOKUP(AG58,'シフト記号表（勤務時間帯）'!$C$6:$K$35,9,FALSE))</f>
        <v/>
      </c>
      <c r="AH59" s="253" t="str">
        <f>IF(AH58="","",VLOOKUP(AH58,'シフト記号表（勤務時間帯）'!$C$6:$K$35,9,FALSE))</f>
        <v/>
      </c>
      <c r="AI59" s="253" t="str">
        <f>IF(AI58="","",VLOOKUP(AI58,'シフト記号表（勤務時間帯）'!$C$6:$K$35,9,FALSE))</f>
        <v/>
      </c>
      <c r="AJ59" s="253" t="str">
        <f>IF(AJ58="","",VLOOKUP(AJ58,'シフト記号表（勤務時間帯）'!$C$6:$K$35,9,FALSE))</f>
        <v/>
      </c>
      <c r="AK59" s="253" t="str">
        <f>IF(AK58="","",VLOOKUP(AK58,'シフト記号表（勤務時間帯）'!$C$6:$K$35,9,FALSE))</f>
        <v/>
      </c>
      <c r="AL59" s="253" t="str">
        <f>IF(AL58="","",VLOOKUP(AL58,'シフト記号表（勤務時間帯）'!$C$6:$K$35,9,FALSE))</f>
        <v/>
      </c>
      <c r="AM59" s="254" t="str">
        <f>IF(AM58="","",VLOOKUP(AM58,'シフト記号表（勤務時間帯）'!$C$6:$K$35,9,FALSE))</f>
        <v/>
      </c>
      <c r="AN59" s="252" t="str">
        <f>IF(AN58="","",VLOOKUP(AN58,'シフト記号表（勤務時間帯）'!$C$6:$K$35,9,FALSE))</f>
        <v/>
      </c>
      <c r="AO59" s="253" t="str">
        <f>IF(AO58="","",VLOOKUP(AO58,'シフト記号表（勤務時間帯）'!$C$6:$K$35,9,FALSE))</f>
        <v/>
      </c>
      <c r="AP59" s="253" t="str">
        <f>IF(AP58="","",VLOOKUP(AP58,'シフト記号表（勤務時間帯）'!$C$6:$K$35,9,FALSE))</f>
        <v/>
      </c>
      <c r="AQ59" s="253" t="str">
        <f>IF(AQ58="","",VLOOKUP(AQ58,'シフト記号表（勤務時間帯）'!$C$6:$K$35,9,FALSE))</f>
        <v/>
      </c>
      <c r="AR59" s="253" t="str">
        <f>IF(AR58="","",VLOOKUP(AR58,'シフト記号表（勤務時間帯）'!$C$6:$K$35,9,FALSE))</f>
        <v/>
      </c>
      <c r="AS59" s="253" t="str">
        <f>IF(AS58="","",VLOOKUP(AS58,'シフト記号表（勤務時間帯）'!$C$6:$K$35,9,FALSE))</f>
        <v/>
      </c>
      <c r="AT59" s="254" t="str">
        <f>IF(AT58="","",VLOOKUP(AT58,'シフト記号表（勤務時間帯）'!$C$6:$K$35,9,FALSE))</f>
        <v/>
      </c>
      <c r="AU59" s="252" t="str">
        <f>IF(AU58="","",VLOOKUP(AU58,'シフト記号表（勤務時間帯）'!$C$6:$K$35,9,FALSE))</f>
        <v/>
      </c>
      <c r="AV59" s="253" t="str">
        <f>IF(AV58="","",VLOOKUP(AV58,'シフト記号表（勤務時間帯）'!$C$6:$K$35,9,FALSE))</f>
        <v/>
      </c>
      <c r="AW59" s="253" t="str">
        <f>IF(AW58="","",VLOOKUP(AW58,'シフト記号表（勤務時間帯）'!$C$6:$K$35,9,FALSE))</f>
        <v/>
      </c>
      <c r="AX59" s="716" t="str">
        <f>IF($BB$3="４週",SUM(S59:AT59),IF($BB$3="暦月",SUM(S59:AW59),""))</f>
        <v/>
      </c>
      <c r="AY59" s="717"/>
      <c r="AZ59" s="718" t="str">
        <f>IF($BB$3="４週",AX59/4,IF($BB$3="暦月",'勤務表（参考様式1_1枚版）'!AX59/('勤務表（参考様式1_1枚版）'!$BB$8/7),""))</f>
        <v/>
      </c>
      <c r="BA59" s="719"/>
      <c r="BB59" s="707"/>
      <c r="BC59" s="708"/>
      <c r="BD59" s="708"/>
      <c r="BE59" s="708"/>
      <c r="BF59" s="709"/>
    </row>
    <row r="60" spans="2:58" ht="20.25" customHeight="1" thickBot="1" x14ac:dyDescent="0.2">
      <c r="B60" s="874"/>
      <c r="C60" s="734"/>
      <c r="D60" s="735"/>
      <c r="E60" s="736"/>
      <c r="F60" s="318">
        <f>C58</f>
        <v>0</v>
      </c>
      <c r="G60" s="875"/>
      <c r="H60" s="876"/>
      <c r="I60" s="877"/>
      <c r="J60" s="877"/>
      <c r="K60" s="878"/>
      <c r="L60" s="879"/>
      <c r="M60" s="869"/>
      <c r="N60" s="869"/>
      <c r="O60" s="870"/>
      <c r="P60" s="871" t="s">
        <v>250</v>
      </c>
      <c r="Q60" s="872"/>
      <c r="R60" s="873"/>
      <c r="S60" s="256" t="str">
        <f>IF(S58="","",VLOOKUP(S58,'シフト記号表（勤務時間帯）'!$C$6:$U$35,19,FALSE))</f>
        <v/>
      </c>
      <c r="T60" s="257" t="str">
        <f>IF(T58="","",VLOOKUP(T58,'シフト記号表（勤務時間帯）'!$C$6:$U$35,19,FALSE))</f>
        <v/>
      </c>
      <c r="U60" s="257" t="str">
        <f>IF(U58="","",VLOOKUP(U58,'シフト記号表（勤務時間帯）'!$C$6:$U$35,19,FALSE))</f>
        <v/>
      </c>
      <c r="V60" s="257" t="str">
        <f>IF(V58="","",VLOOKUP(V58,'シフト記号表（勤務時間帯）'!$C$6:$U$35,19,FALSE))</f>
        <v/>
      </c>
      <c r="W60" s="257" t="str">
        <f>IF(W58="","",VLOOKUP(W58,'シフト記号表（勤務時間帯）'!$C$6:$U$35,19,FALSE))</f>
        <v/>
      </c>
      <c r="X60" s="257" t="str">
        <f>IF(X58="","",VLOOKUP(X58,'シフト記号表（勤務時間帯）'!$C$6:$U$35,19,FALSE))</f>
        <v/>
      </c>
      <c r="Y60" s="258" t="str">
        <f>IF(Y58="","",VLOOKUP(Y58,'シフト記号表（勤務時間帯）'!$C$6:$U$35,19,FALSE))</f>
        <v/>
      </c>
      <c r="Z60" s="256" t="str">
        <f>IF(Z58="","",VLOOKUP(Z58,'シフト記号表（勤務時間帯）'!$C$6:$U$35,19,FALSE))</f>
        <v/>
      </c>
      <c r="AA60" s="257" t="str">
        <f>IF(AA58="","",VLOOKUP(AA58,'シフト記号表（勤務時間帯）'!$C$6:$U$35,19,FALSE))</f>
        <v/>
      </c>
      <c r="AB60" s="257" t="str">
        <f>IF(AB58="","",VLOOKUP(AB58,'シフト記号表（勤務時間帯）'!$C$6:$U$35,19,FALSE))</f>
        <v/>
      </c>
      <c r="AC60" s="257" t="str">
        <f>IF(AC58="","",VLOOKUP(AC58,'シフト記号表（勤務時間帯）'!$C$6:$U$35,19,FALSE))</f>
        <v/>
      </c>
      <c r="AD60" s="257" t="str">
        <f>IF(AD58="","",VLOOKUP(AD58,'シフト記号表（勤務時間帯）'!$C$6:$U$35,19,FALSE))</f>
        <v/>
      </c>
      <c r="AE60" s="257" t="str">
        <f>IF(AE58="","",VLOOKUP(AE58,'シフト記号表（勤務時間帯）'!$C$6:$U$35,19,FALSE))</f>
        <v/>
      </c>
      <c r="AF60" s="258" t="str">
        <f>IF(AF58="","",VLOOKUP(AF58,'シフト記号表（勤務時間帯）'!$C$6:$U$35,19,FALSE))</f>
        <v/>
      </c>
      <c r="AG60" s="256" t="str">
        <f>IF(AG58="","",VLOOKUP(AG58,'シフト記号表（勤務時間帯）'!$C$6:$U$35,19,FALSE))</f>
        <v/>
      </c>
      <c r="AH60" s="257" t="str">
        <f>IF(AH58="","",VLOOKUP(AH58,'シフト記号表（勤務時間帯）'!$C$6:$U$35,19,FALSE))</f>
        <v/>
      </c>
      <c r="AI60" s="257" t="str">
        <f>IF(AI58="","",VLOOKUP(AI58,'シフト記号表（勤務時間帯）'!$C$6:$U$35,19,FALSE))</f>
        <v/>
      </c>
      <c r="AJ60" s="257" t="str">
        <f>IF(AJ58="","",VLOOKUP(AJ58,'シフト記号表（勤務時間帯）'!$C$6:$U$35,19,FALSE))</f>
        <v/>
      </c>
      <c r="AK60" s="257" t="str">
        <f>IF(AK58="","",VLOOKUP(AK58,'シフト記号表（勤務時間帯）'!$C$6:$U$35,19,FALSE))</f>
        <v/>
      </c>
      <c r="AL60" s="257" t="str">
        <f>IF(AL58="","",VLOOKUP(AL58,'シフト記号表（勤務時間帯）'!$C$6:$U$35,19,FALSE))</f>
        <v/>
      </c>
      <c r="AM60" s="258" t="str">
        <f>IF(AM58="","",VLOOKUP(AM58,'シフト記号表（勤務時間帯）'!$C$6:$U$35,19,FALSE))</f>
        <v/>
      </c>
      <c r="AN60" s="256" t="str">
        <f>IF(AN58="","",VLOOKUP(AN58,'シフト記号表（勤務時間帯）'!$C$6:$U$35,19,FALSE))</f>
        <v/>
      </c>
      <c r="AO60" s="257" t="str">
        <f>IF(AO58="","",VLOOKUP(AO58,'シフト記号表（勤務時間帯）'!$C$6:$U$35,19,FALSE))</f>
        <v/>
      </c>
      <c r="AP60" s="257" t="str">
        <f>IF(AP58="","",VLOOKUP(AP58,'シフト記号表（勤務時間帯）'!$C$6:$U$35,19,FALSE))</f>
        <v/>
      </c>
      <c r="AQ60" s="257" t="str">
        <f>IF(AQ58="","",VLOOKUP(AQ58,'シフト記号表（勤務時間帯）'!$C$6:$U$35,19,FALSE))</f>
        <v/>
      </c>
      <c r="AR60" s="257" t="str">
        <f>IF(AR58="","",VLOOKUP(AR58,'シフト記号表（勤務時間帯）'!$C$6:$U$35,19,FALSE))</f>
        <v/>
      </c>
      <c r="AS60" s="257" t="str">
        <f>IF(AS58="","",VLOOKUP(AS58,'シフト記号表（勤務時間帯）'!$C$6:$U$35,19,FALSE))</f>
        <v/>
      </c>
      <c r="AT60" s="258" t="str">
        <f>IF(AT58="","",VLOOKUP(AT58,'シフト記号表（勤務時間帯）'!$C$6:$U$35,19,FALSE))</f>
        <v/>
      </c>
      <c r="AU60" s="256" t="str">
        <f>IF(AU58="","",VLOOKUP(AU58,'シフト記号表（勤務時間帯）'!$C$6:$U$35,19,FALSE))</f>
        <v/>
      </c>
      <c r="AV60" s="257" t="str">
        <f>IF(AV58="","",VLOOKUP(AV58,'シフト記号表（勤務時間帯）'!$C$6:$U$35,19,FALSE))</f>
        <v/>
      </c>
      <c r="AW60" s="257" t="str">
        <f>IF(AW58="","",VLOOKUP(AW58,'シフト記号表（勤務時間帯）'!$C$6:$U$35,19,FALSE))</f>
        <v/>
      </c>
      <c r="AX60" s="723" t="str">
        <f>IF($BB$3="４週",SUM(S60:AT60),IF($BB$3="暦月",SUM(S60:AW60),""))</f>
        <v/>
      </c>
      <c r="AY60" s="724"/>
      <c r="AZ60" s="725" t="str">
        <f>IF($BB$3="４週",AX60/4,IF($BB$3="暦月",'勤務表（参考様式1_1枚版）'!AX60/('勤務表（参考様式1_1枚版）'!$BB$8/7),""))</f>
        <v/>
      </c>
      <c r="BA60" s="726"/>
      <c r="BB60" s="868"/>
      <c r="BC60" s="869"/>
      <c r="BD60" s="869"/>
      <c r="BE60" s="869"/>
      <c r="BF60" s="870"/>
    </row>
    <row r="61" spans="2:58" s="146" customFormat="1" ht="6" customHeight="1" thickBot="1" x14ac:dyDescent="0.2">
      <c r="B61" s="262"/>
      <c r="C61" s="263"/>
      <c r="D61" s="263"/>
      <c r="E61" s="263"/>
      <c r="F61" s="264"/>
      <c r="G61" s="264"/>
      <c r="H61" s="265"/>
      <c r="I61" s="265"/>
      <c r="J61" s="265"/>
      <c r="K61" s="265"/>
      <c r="L61" s="264"/>
      <c r="M61" s="264"/>
      <c r="N61" s="264"/>
      <c r="O61" s="264"/>
      <c r="P61" s="266"/>
      <c r="Q61" s="266"/>
      <c r="R61" s="266"/>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319"/>
      <c r="AY61" s="319"/>
      <c r="AZ61" s="319"/>
      <c r="BA61" s="319"/>
      <c r="BB61" s="264"/>
      <c r="BC61" s="264"/>
      <c r="BD61" s="264"/>
      <c r="BE61" s="264"/>
      <c r="BF61" s="269"/>
    </row>
    <row r="62" spans="2:58" ht="20.100000000000001" customHeight="1" x14ac:dyDescent="0.15">
      <c r="B62" s="270"/>
      <c r="C62" s="271"/>
      <c r="D62" s="271"/>
      <c r="E62" s="271"/>
      <c r="F62" s="271"/>
      <c r="G62" s="670" t="s">
        <v>251</v>
      </c>
      <c r="H62" s="670"/>
      <c r="I62" s="670"/>
      <c r="J62" s="670"/>
      <c r="K62" s="670"/>
      <c r="L62" s="670"/>
      <c r="M62" s="670"/>
      <c r="N62" s="670"/>
      <c r="O62" s="670"/>
      <c r="P62" s="670"/>
      <c r="Q62" s="670"/>
      <c r="R62" s="671"/>
      <c r="S62" s="272" t="str">
        <f t="shared" ref="S62:AW62" si="1">IF(SUMIF($F$22:$F$60, "生活相談員", S22:S60)=0,"",SUMIF($F$22:$F$60,"生活相談員",S22:S60))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si="1"/>
        <v/>
      </c>
      <c r="AJ62" s="273" t="str">
        <f t="shared" si="1"/>
        <v/>
      </c>
      <c r="AK62" s="273" t="str">
        <f t="shared" si="1"/>
        <v/>
      </c>
      <c r="AL62" s="273" t="str">
        <f t="shared" si="1"/>
        <v/>
      </c>
      <c r="AM62" s="274" t="str">
        <f t="shared" si="1"/>
        <v/>
      </c>
      <c r="AN62" s="272" t="str">
        <f t="shared" si="1"/>
        <v/>
      </c>
      <c r="AO62" s="273" t="str">
        <f t="shared" si="1"/>
        <v/>
      </c>
      <c r="AP62" s="273" t="str">
        <f t="shared" si="1"/>
        <v/>
      </c>
      <c r="AQ62" s="273" t="str">
        <f t="shared" si="1"/>
        <v/>
      </c>
      <c r="AR62" s="273" t="str">
        <f t="shared" si="1"/>
        <v/>
      </c>
      <c r="AS62" s="273" t="str">
        <f t="shared" si="1"/>
        <v/>
      </c>
      <c r="AT62" s="274" t="str">
        <f t="shared" si="1"/>
        <v/>
      </c>
      <c r="AU62" s="272" t="str">
        <f t="shared" si="1"/>
        <v/>
      </c>
      <c r="AV62" s="273" t="str">
        <f t="shared" si="1"/>
        <v/>
      </c>
      <c r="AW62" s="274" t="str">
        <f t="shared" si="1"/>
        <v/>
      </c>
      <c r="AX62" s="672" t="str">
        <f>IF(SUMIF($F$22:$F$60, "生活相談員", AX22:AY60)=0,"",SUMIF($F$22:$F$60,"生活相談員",AX22:AY60))</f>
        <v/>
      </c>
      <c r="AY62" s="673"/>
      <c r="AZ62" s="674" t="str">
        <f>IF(AX62="","",IF($BB$3="４週",AX62/4,IF($BB$3="暦月",AX62/('勤務表（参考様式1_1枚版）'!$BB$8/7),"")))</f>
        <v/>
      </c>
      <c r="BA62" s="675"/>
      <c r="BB62" s="676"/>
      <c r="BC62" s="677"/>
      <c r="BD62" s="677"/>
      <c r="BE62" s="677"/>
      <c r="BF62" s="678"/>
    </row>
    <row r="63" spans="2:58" ht="20.25" customHeight="1" x14ac:dyDescent="0.15">
      <c r="B63" s="275"/>
      <c r="C63" s="276"/>
      <c r="D63" s="276"/>
      <c r="E63" s="276"/>
      <c r="F63" s="276"/>
      <c r="G63" s="685" t="s">
        <v>252</v>
      </c>
      <c r="H63" s="685"/>
      <c r="I63" s="685"/>
      <c r="J63" s="685"/>
      <c r="K63" s="685"/>
      <c r="L63" s="685"/>
      <c r="M63" s="685"/>
      <c r="N63" s="685"/>
      <c r="O63" s="685"/>
      <c r="P63" s="685"/>
      <c r="Q63" s="685"/>
      <c r="R63" s="686"/>
      <c r="S63" s="277" t="str">
        <f t="shared" ref="S63:AX63" si="2">IF(SUMIF($F$22:$F$60, "介護職員", S22:S60)=0,"",SUMIF($F$22:$F$60, "介護職員", S22:S60))</f>
        <v/>
      </c>
      <c r="T63" s="278" t="str">
        <f t="shared" si="2"/>
        <v/>
      </c>
      <c r="U63" s="278" t="str">
        <f t="shared" si="2"/>
        <v/>
      </c>
      <c r="V63" s="278" t="str">
        <f t="shared" si="2"/>
        <v/>
      </c>
      <c r="W63" s="278" t="str">
        <f t="shared" si="2"/>
        <v/>
      </c>
      <c r="X63" s="278" t="str">
        <f t="shared" si="2"/>
        <v/>
      </c>
      <c r="Y63" s="279" t="str">
        <f t="shared" si="2"/>
        <v/>
      </c>
      <c r="Z63" s="277" t="str">
        <f t="shared" si="2"/>
        <v/>
      </c>
      <c r="AA63" s="278" t="str">
        <f t="shared" si="2"/>
        <v/>
      </c>
      <c r="AB63" s="278" t="str">
        <f t="shared" si="2"/>
        <v/>
      </c>
      <c r="AC63" s="278" t="str">
        <f t="shared" si="2"/>
        <v/>
      </c>
      <c r="AD63" s="278" t="str">
        <f t="shared" si="2"/>
        <v/>
      </c>
      <c r="AE63" s="278" t="str">
        <f t="shared" si="2"/>
        <v/>
      </c>
      <c r="AF63" s="279" t="str">
        <f t="shared" si="2"/>
        <v/>
      </c>
      <c r="AG63" s="277" t="str">
        <f t="shared" si="2"/>
        <v/>
      </c>
      <c r="AH63" s="278" t="str">
        <f t="shared" si="2"/>
        <v/>
      </c>
      <c r="AI63" s="278" t="str">
        <f t="shared" si="2"/>
        <v/>
      </c>
      <c r="AJ63" s="278" t="str">
        <f t="shared" si="2"/>
        <v/>
      </c>
      <c r="AK63" s="278" t="str">
        <f t="shared" si="2"/>
        <v/>
      </c>
      <c r="AL63" s="278" t="str">
        <f t="shared" si="2"/>
        <v/>
      </c>
      <c r="AM63" s="279" t="str">
        <f t="shared" si="2"/>
        <v/>
      </c>
      <c r="AN63" s="277" t="str">
        <f t="shared" si="2"/>
        <v/>
      </c>
      <c r="AO63" s="278" t="str">
        <f t="shared" si="2"/>
        <v/>
      </c>
      <c r="AP63" s="278" t="str">
        <f t="shared" si="2"/>
        <v/>
      </c>
      <c r="AQ63" s="278" t="str">
        <f t="shared" si="2"/>
        <v/>
      </c>
      <c r="AR63" s="278" t="str">
        <f t="shared" si="2"/>
        <v/>
      </c>
      <c r="AS63" s="278" t="str">
        <f t="shared" si="2"/>
        <v/>
      </c>
      <c r="AT63" s="279" t="str">
        <f t="shared" si="2"/>
        <v/>
      </c>
      <c r="AU63" s="277" t="str">
        <f t="shared" si="2"/>
        <v/>
      </c>
      <c r="AV63" s="278" t="str">
        <f t="shared" si="2"/>
        <v/>
      </c>
      <c r="AW63" s="279" t="str">
        <f t="shared" si="2"/>
        <v/>
      </c>
      <c r="AX63" s="687" t="str">
        <f t="shared" si="2"/>
        <v/>
      </c>
      <c r="AY63" s="688"/>
      <c r="AZ63" s="689" t="str">
        <f>IF(AX63="","",IF($BB$3="４週",AX63/4,IF($BB$3="暦月",AX63/('勤務表（参考様式1_1枚版）'!$BB$8/7),"")))</f>
        <v/>
      </c>
      <c r="BA63" s="690"/>
      <c r="BB63" s="679"/>
      <c r="BC63" s="680"/>
      <c r="BD63" s="680"/>
      <c r="BE63" s="680"/>
      <c r="BF63" s="681"/>
    </row>
    <row r="64" spans="2:58" ht="20.25" customHeight="1" x14ac:dyDescent="0.15">
      <c r="B64" s="275"/>
      <c r="C64" s="276"/>
      <c r="D64" s="276"/>
      <c r="E64" s="276"/>
      <c r="F64" s="276"/>
      <c r="G64" s="685" t="s">
        <v>253</v>
      </c>
      <c r="H64" s="685"/>
      <c r="I64" s="685"/>
      <c r="J64" s="685"/>
      <c r="K64" s="685"/>
      <c r="L64" s="685"/>
      <c r="M64" s="685"/>
      <c r="N64" s="685"/>
      <c r="O64" s="685"/>
      <c r="P64" s="685"/>
      <c r="Q64" s="685"/>
      <c r="R64" s="686"/>
      <c r="S64" s="280"/>
      <c r="T64" s="281"/>
      <c r="U64" s="281"/>
      <c r="V64" s="281"/>
      <c r="W64" s="281"/>
      <c r="X64" s="281"/>
      <c r="Y64" s="282"/>
      <c r="Z64" s="280"/>
      <c r="AA64" s="281"/>
      <c r="AB64" s="281"/>
      <c r="AC64" s="281"/>
      <c r="AD64" s="281"/>
      <c r="AE64" s="281"/>
      <c r="AF64" s="282"/>
      <c r="AG64" s="280"/>
      <c r="AH64" s="281"/>
      <c r="AI64" s="281"/>
      <c r="AJ64" s="281"/>
      <c r="AK64" s="281"/>
      <c r="AL64" s="281"/>
      <c r="AM64" s="282"/>
      <c r="AN64" s="280"/>
      <c r="AO64" s="281"/>
      <c r="AP64" s="281"/>
      <c r="AQ64" s="281"/>
      <c r="AR64" s="281"/>
      <c r="AS64" s="281"/>
      <c r="AT64" s="282"/>
      <c r="AU64" s="280"/>
      <c r="AV64" s="281"/>
      <c r="AW64" s="282"/>
      <c r="AX64" s="691"/>
      <c r="AY64" s="692"/>
      <c r="AZ64" s="692"/>
      <c r="BA64" s="693"/>
      <c r="BB64" s="679"/>
      <c r="BC64" s="680"/>
      <c r="BD64" s="680"/>
      <c r="BE64" s="680"/>
      <c r="BF64" s="681"/>
    </row>
    <row r="65" spans="1:73" ht="20.25" customHeight="1" x14ac:dyDescent="0.15">
      <c r="B65" s="275"/>
      <c r="C65" s="276"/>
      <c r="D65" s="276"/>
      <c r="E65" s="276"/>
      <c r="F65" s="276"/>
      <c r="G65" s="685" t="s">
        <v>254</v>
      </c>
      <c r="H65" s="685"/>
      <c r="I65" s="685"/>
      <c r="J65" s="685"/>
      <c r="K65" s="685"/>
      <c r="L65" s="685"/>
      <c r="M65" s="685"/>
      <c r="N65" s="685"/>
      <c r="O65" s="685"/>
      <c r="P65" s="685"/>
      <c r="Q65" s="685"/>
      <c r="R65" s="686"/>
      <c r="S65" s="280"/>
      <c r="T65" s="281"/>
      <c r="U65" s="281"/>
      <c r="V65" s="281"/>
      <c r="W65" s="281"/>
      <c r="X65" s="281"/>
      <c r="Y65" s="282"/>
      <c r="Z65" s="280"/>
      <c r="AA65" s="281"/>
      <c r="AB65" s="281"/>
      <c r="AC65" s="281"/>
      <c r="AD65" s="281"/>
      <c r="AE65" s="281"/>
      <c r="AF65" s="282"/>
      <c r="AG65" s="280"/>
      <c r="AH65" s="281"/>
      <c r="AI65" s="281"/>
      <c r="AJ65" s="281"/>
      <c r="AK65" s="281"/>
      <c r="AL65" s="281"/>
      <c r="AM65" s="282"/>
      <c r="AN65" s="280"/>
      <c r="AO65" s="281"/>
      <c r="AP65" s="281"/>
      <c r="AQ65" s="281"/>
      <c r="AR65" s="281"/>
      <c r="AS65" s="281"/>
      <c r="AT65" s="282"/>
      <c r="AU65" s="280"/>
      <c r="AV65" s="281"/>
      <c r="AW65" s="282"/>
      <c r="AX65" s="694"/>
      <c r="AY65" s="695"/>
      <c r="AZ65" s="695"/>
      <c r="BA65" s="696"/>
      <c r="BB65" s="679"/>
      <c r="BC65" s="680"/>
      <c r="BD65" s="680"/>
      <c r="BE65" s="680"/>
      <c r="BF65" s="681"/>
    </row>
    <row r="66" spans="1:73" ht="20.25" customHeight="1" thickBot="1" x14ac:dyDescent="0.2">
      <c r="B66" s="283"/>
      <c r="C66" s="284"/>
      <c r="D66" s="284"/>
      <c r="E66" s="284"/>
      <c r="F66" s="284"/>
      <c r="G66" s="656" t="s">
        <v>255</v>
      </c>
      <c r="H66" s="656"/>
      <c r="I66" s="656"/>
      <c r="J66" s="656"/>
      <c r="K66" s="656"/>
      <c r="L66" s="656"/>
      <c r="M66" s="656"/>
      <c r="N66" s="656"/>
      <c r="O66" s="656"/>
      <c r="P66" s="656"/>
      <c r="Q66" s="656"/>
      <c r="R66" s="657"/>
      <c r="S66" s="285" t="str">
        <f>IF(S65&lt;&gt;"",IF(S64&gt;15,((S64-15)/5+1)*S65,S65),"")</f>
        <v/>
      </c>
      <c r="T66" s="286" t="str">
        <f t="shared" ref="T66:AW66" si="3">IF(T65&lt;&gt;"",IF(T64&gt;15,((T64-15)/5+1)*T65,T65),"")</f>
        <v/>
      </c>
      <c r="U66" s="286" t="str">
        <f t="shared" si="3"/>
        <v/>
      </c>
      <c r="V66" s="286" t="str">
        <f t="shared" si="3"/>
        <v/>
      </c>
      <c r="W66" s="286" t="str">
        <f t="shared" si="3"/>
        <v/>
      </c>
      <c r="X66" s="286" t="str">
        <f t="shared" si="3"/>
        <v/>
      </c>
      <c r="Y66" s="287" t="str">
        <f t="shared" si="3"/>
        <v/>
      </c>
      <c r="Z66" s="285" t="str">
        <f t="shared" si="3"/>
        <v/>
      </c>
      <c r="AA66" s="286" t="str">
        <f t="shared" si="3"/>
        <v/>
      </c>
      <c r="AB66" s="286" t="str">
        <f t="shared" si="3"/>
        <v/>
      </c>
      <c r="AC66" s="286" t="str">
        <f t="shared" si="3"/>
        <v/>
      </c>
      <c r="AD66" s="286" t="str">
        <f t="shared" si="3"/>
        <v/>
      </c>
      <c r="AE66" s="286" t="str">
        <f t="shared" si="3"/>
        <v/>
      </c>
      <c r="AF66" s="287" t="str">
        <f t="shared" si="3"/>
        <v/>
      </c>
      <c r="AG66" s="285" t="str">
        <f t="shared" si="3"/>
        <v/>
      </c>
      <c r="AH66" s="286" t="str">
        <f t="shared" si="3"/>
        <v/>
      </c>
      <c r="AI66" s="286" t="str">
        <f t="shared" si="3"/>
        <v/>
      </c>
      <c r="AJ66" s="286" t="str">
        <f t="shared" si="3"/>
        <v/>
      </c>
      <c r="AK66" s="286" t="str">
        <f t="shared" si="3"/>
        <v/>
      </c>
      <c r="AL66" s="286" t="str">
        <f t="shared" si="3"/>
        <v/>
      </c>
      <c r="AM66" s="287" t="str">
        <f t="shared" si="3"/>
        <v/>
      </c>
      <c r="AN66" s="285" t="str">
        <f t="shared" si="3"/>
        <v/>
      </c>
      <c r="AO66" s="286" t="str">
        <f t="shared" si="3"/>
        <v/>
      </c>
      <c r="AP66" s="286" t="str">
        <f t="shared" si="3"/>
        <v/>
      </c>
      <c r="AQ66" s="286" t="str">
        <f t="shared" si="3"/>
        <v/>
      </c>
      <c r="AR66" s="286" t="str">
        <f t="shared" si="3"/>
        <v/>
      </c>
      <c r="AS66" s="286" t="str">
        <f t="shared" si="3"/>
        <v/>
      </c>
      <c r="AT66" s="287" t="str">
        <f t="shared" si="3"/>
        <v/>
      </c>
      <c r="AU66" s="277" t="str">
        <f t="shared" si="3"/>
        <v/>
      </c>
      <c r="AV66" s="278" t="str">
        <f t="shared" si="3"/>
        <v/>
      </c>
      <c r="AW66" s="279" t="str">
        <f t="shared" si="3"/>
        <v/>
      </c>
      <c r="AX66" s="694"/>
      <c r="AY66" s="695"/>
      <c r="AZ66" s="695"/>
      <c r="BA66" s="696"/>
      <c r="BB66" s="679"/>
      <c r="BC66" s="680"/>
      <c r="BD66" s="680"/>
      <c r="BE66" s="680"/>
      <c r="BF66" s="681"/>
    </row>
    <row r="67" spans="1:73" ht="18.75" customHeight="1" x14ac:dyDescent="0.15">
      <c r="B67" s="658" t="s">
        <v>256</v>
      </c>
      <c r="C67" s="659"/>
      <c r="D67" s="659"/>
      <c r="E67" s="659"/>
      <c r="F67" s="659"/>
      <c r="G67" s="659"/>
      <c r="H67" s="659"/>
      <c r="I67" s="659"/>
      <c r="J67" s="659"/>
      <c r="K67" s="660"/>
      <c r="L67" s="664" t="s">
        <v>172</v>
      </c>
      <c r="M67" s="664"/>
      <c r="N67" s="664"/>
      <c r="O67" s="664"/>
      <c r="P67" s="664"/>
      <c r="Q67" s="664"/>
      <c r="R67" s="665"/>
      <c r="S67" s="288" t="str">
        <f t="shared" ref="S67:AH71" si="4">IF($L67="","",IF(COUNTIFS($F$22:$F$60,$L67,S$22:S$60,"&gt;0")=0,"",COUNTIFS($F$22:$F$60,$L67,S$22:S$60,"&gt;0")))</f>
        <v/>
      </c>
      <c r="T67" s="289" t="str">
        <f t="shared" si="4"/>
        <v/>
      </c>
      <c r="U67" s="289" t="str">
        <f t="shared" si="4"/>
        <v/>
      </c>
      <c r="V67" s="289" t="str">
        <f t="shared" si="4"/>
        <v/>
      </c>
      <c r="W67" s="289" t="str">
        <f t="shared" si="4"/>
        <v/>
      </c>
      <c r="X67" s="289" t="str">
        <f t="shared" si="4"/>
        <v/>
      </c>
      <c r="Y67" s="290" t="str">
        <f t="shared" si="4"/>
        <v/>
      </c>
      <c r="Z67" s="291" t="str">
        <f t="shared" si="4"/>
        <v/>
      </c>
      <c r="AA67" s="289" t="str">
        <f t="shared" si="4"/>
        <v/>
      </c>
      <c r="AB67" s="289" t="str">
        <f t="shared" si="4"/>
        <v/>
      </c>
      <c r="AC67" s="289" t="str">
        <f t="shared" si="4"/>
        <v/>
      </c>
      <c r="AD67" s="289" t="str">
        <f t="shared" si="4"/>
        <v/>
      </c>
      <c r="AE67" s="289" t="str">
        <f t="shared" si="4"/>
        <v/>
      </c>
      <c r="AF67" s="290" t="str">
        <f t="shared" si="4"/>
        <v/>
      </c>
      <c r="AG67" s="289" t="str">
        <f t="shared" si="4"/>
        <v/>
      </c>
      <c r="AH67" s="289" t="str">
        <f t="shared" si="4"/>
        <v/>
      </c>
      <c r="AI67" s="289" t="str">
        <f t="shared" ref="AI67:AW71" si="5">IF($L67="","",IF(COUNTIFS($F$22:$F$60,$L67,AI$22:AI$60,"&gt;0")=0,"",COUNTIFS($F$22:$F$60,$L67,AI$22:AI$60,"&gt;0")))</f>
        <v/>
      </c>
      <c r="AJ67" s="289" t="str">
        <f t="shared" si="5"/>
        <v/>
      </c>
      <c r="AK67" s="289" t="str">
        <f t="shared" si="5"/>
        <v/>
      </c>
      <c r="AL67" s="289" t="str">
        <f t="shared" si="5"/>
        <v/>
      </c>
      <c r="AM67" s="290" t="str">
        <f t="shared" si="5"/>
        <v/>
      </c>
      <c r="AN67" s="289" t="str">
        <f t="shared" si="5"/>
        <v/>
      </c>
      <c r="AO67" s="289" t="str">
        <f t="shared" si="5"/>
        <v/>
      </c>
      <c r="AP67" s="289" t="str">
        <f t="shared" si="5"/>
        <v/>
      </c>
      <c r="AQ67" s="289" t="str">
        <f t="shared" si="5"/>
        <v/>
      </c>
      <c r="AR67" s="289" t="str">
        <f t="shared" si="5"/>
        <v/>
      </c>
      <c r="AS67" s="289" t="str">
        <f t="shared" si="5"/>
        <v/>
      </c>
      <c r="AT67" s="290" t="str">
        <f t="shared" si="5"/>
        <v/>
      </c>
      <c r="AU67" s="289" t="str">
        <f t="shared" si="5"/>
        <v/>
      </c>
      <c r="AV67" s="289" t="str">
        <f t="shared" si="5"/>
        <v/>
      </c>
      <c r="AW67" s="290" t="str">
        <f t="shared" si="5"/>
        <v/>
      </c>
      <c r="AX67" s="694"/>
      <c r="AY67" s="695"/>
      <c r="AZ67" s="695"/>
      <c r="BA67" s="696"/>
      <c r="BB67" s="679"/>
      <c r="BC67" s="680"/>
      <c r="BD67" s="680"/>
      <c r="BE67" s="680"/>
      <c r="BF67" s="681"/>
    </row>
    <row r="68" spans="1:73" ht="18.75" customHeight="1" x14ac:dyDescent="0.15">
      <c r="B68" s="658"/>
      <c r="C68" s="659"/>
      <c r="D68" s="659"/>
      <c r="E68" s="659"/>
      <c r="F68" s="659"/>
      <c r="G68" s="659"/>
      <c r="H68" s="659"/>
      <c r="I68" s="659"/>
      <c r="J68" s="659"/>
      <c r="K68" s="660"/>
      <c r="L68" s="666" t="s">
        <v>173</v>
      </c>
      <c r="M68" s="666"/>
      <c r="N68" s="666"/>
      <c r="O68" s="666"/>
      <c r="P68" s="666"/>
      <c r="Q68" s="666"/>
      <c r="R68" s="667"/>
      <c r="S68" s="292" t="str">
        <f t="shared" si="4"/>
        <v/>
      </c>
      <c r="T68" s="293" t="str">
        <f t="shared" si="4"/>
        <v/>
      </c>
      <c r="U68" s="293" t="str">
        <f t="shared" si="4"/>
        <v/>
      </c>
      <c r="V68" s="293" t="str">
        <f t="shared" si="4"/>
        <v/>
      </c>
      <c r="W68" s="293" t="str">
        <f t="shared" si="4"/>
        <v/>
      </c>
      <c r="X68" s="293" t="str">
        <f t="shared" si="4"/>
        <v/>
      </c>
      <c r="Y68" s="294" t="str">
        <f t="shared" si="4"/>
        <v/>
      </c>
      <c r="Z68" s="295" t="str">
        <f t="shared" si="4"/>
        <v/>
      </c>
      <c r="AA68" s="293" t="str">
        <f t="shared" si="4"/>
        <v/>
      </c>
      <c r="AB68" s="293" t="str">
        <f t="shared" si="4"/>
        <v/>
      </c>
      <c r="AC68" s="293" t="str">
        <f t="shared" si="4"/>
        <v/>
      </c>
      <c r="AD68" s="293" t="str">
        <f t="shared" si="4"/>
        <v/>
      </c>
      <c r="AE68" s="293" t="str">
        <f t="shared" si="4"/>
        <v/>
      </c>
      <c r="AF68" s="294" t="str">
        <f t="shared" si="4"/>
        <v/>
      </c>
      <c r="AG68" s="293" t="str">
        <f t="shared" si="4"/>
        <v/>
      </c>
      <c r="AH68" s="293" t="str">
        <f t="shared" si="4"/>
        <v/>
      </c>
      <c r="AI68" s="293" t="str">
        <f t="shared" si="5"/>
        <v/>
      </c>
      <c r="AJ68" s="293" t="str">
        <f t="shared" si="5"/>
        <v/>
      </c>
      <c r="AK68" s="293" t="str">
        <f t="shared" si="5"/>
        <v/>
      </c>
      <c r="AL68" s="293" t="str">
        <f t="shared" si="5"/>
        <v/>
      </c>
      <c r="AM68" s="294" t="str">
        <f t="shared" si="5"/>
        <v/>
      </c>
      <c r="AN68" s="293" t="str">
        <f t="shared" si="5"/>
        <v/>
      </c>
      <c r="AO68" s="293" t="str">
        <f t="shared" si="5"/>
        <v/>
      </c>
      <c r="AP68" s="293" t="str">
        <f t="shared" si="5"/>
        <v/>
      </c>
      <c r="AQ68" s="293" t="str">
        <f t="shared" si="5"/>
        <v/>
      </c>
      <c r="AR68" s="293" t="str">
        <f t="shared" si="5"/>
        <v/>
      </c>
      <c r="AS68" s="293" t="str">
        <f t="shared" si="5"/>
        <v/>
      </c>
      <c r="AT68" s="294" t="str">
        <f t="shared" si="5"/>
        <v/>
      </c>
      <c r="AU68" s="293" t="str">
        <f t="shared" si="5"/>
        <v/>
      </c>
      <c r="AV68" s="293" t="str">
        <f t="shared" si="5"/>
        <v/>
      </c>
      <c r="AW68" s="294" t="str">
        <f t="shared" si="5"/>
        <v/>
      </c>
      <c r="AX68" s="694"/>
      <c r="AY68" s="695"/>
      <c r="AZ68" s="695"/>
      <c r="BA68" s="696"/>
      <c r="BB68" s="679"/>
      <c r="BC68" s="680"/>
      <c r="BD68" s="680"/>
      <c r="BE68" s="680"/>
      <c r="BF68" s="681"/>
    </row>
    <row r="69" spans="1:73" ht="18.75" customHeight="1" x14ac:dyDescent="0.15">
      <c r="B69" s="658"/>
      <c r="C69" s="659"/>
      <c r="D69" s="659"/>
      <c r="E69" s="659"/>
      <c r="F69" s="659"/>
      <c r="G69" s="659"/>
      <c r="H69" s="659"/>
      <c r="I69" s="659"/>
      <c r="J69" s="659"/>
      <c r="K69" s="660"/>
      <c r="L69" s="666" t="s">
        <v>174</v>
      </c>
      <c r="M69" s="666"/>
      <c r="N69" s="666"/>
      <c r="O69" s="666"/>
      <c r="P69" s="666"/>
      <c r="Q69" s="666"/>
      <c r="R69" s="667"/>
      <c r="S69" s="292" t="str">
        <f t="shared" si="4"/>
        <v/>
      </c>
      <c r="T69" s="293" t="str">
        <f t="shared" si="4"/>
        <v/>
      </c>
      <c r="U69" s="293" t="str">
        <f t="shared" si="4"/>
        <v/>
      </c>
      <c r="V69" s="293" t="str">
        <f t="shared" si="4"/>
        <v/>
      </c>
      <c r="W69" s="293" t="str">
        <f t="shared" si="4"/>
        <v/>
      </c>
      <c r="X69" s="293" t="str">
        <f t="shared" si="4"/>
        <v/>
      </c>
      <c r="Y69" s="294" t="str">
        <f t="shared" si="4"/>
        <v/>
      </c>
      <c r="Z69" s="295" t="str">
        <f t="shared" si="4"/>
        <v/>
      </c>
      <c r="AA69" s="293" t="str">
        <f t="shared" si="4"/>
        <v/>
      </c>
      <c r="AB69" s="293" t="str">
        <f t="shared" si="4"/>
        <v/>
      </c>
      <c r="AC69" s="293" t="str">
        <f t="shared" si="4"/>
        <v/>
      </c>
      <c r="AD69" s="293" t="str">
        <f t="shared" si="4"/>
        <v/>
      </c>
      <c r="AE69" s="293" t="str">
        <f t="shared" si="4"/>
        <v/>
      </c>
      <c r="AF69" s="294" t="str">
        <f t="shared" si="4"/>
        <v/>
      </c>
      <c r="AG69" s="293" t="str">
        <f t="shared" si="4"/>
        <v/>
      </c>
      <c r="AH69" s="293" t="str">
        <f t="shared" si="4"/>
        <v/>
      </c>
      <c r="AI69" s="293" t="str">
        <f t="shared" si="5"/>
        <v/>
      </c>
      <c r="AJ69" s="293" t="str">
        <f t="shared" si="5"/>
        <v/>
      </c>
      <c r="AK69" s="293" t="str">
        <f t="shared" si="5"/>
        <v/>
      </c>
      <c r="AL69" s="293" t="str">
        <f t="shared" si="5"/>
        <v/>
      </c>
      <c r="AM69" s="294" t="str">
        <f t="shared" si="5"/>
        <v/>
      </c>
      <c r="AN69" s="293" t="str">
        <f t="shared" si="5"/>
        <v/>
      </c>
      <c r="AO69" s="293" t="str">
        <f t="shared" si="5"/>
        <v/>
      </c>
      <c r="AP69" s="293" t="str">
        <f t="shared" si="5"/>
        <v/>
      </c>
      <c r="AQ69" s="293" t="str">
        <f t="shared" si="5"/>
        <v/>
      </c>
      <c r="AR69" s="293" t="str">
        <f t="shared" si="5"/>
        <v/>
      </c>
      <c r="AS69" s="293" t="str">
        <f t="shared" si="5"/>
        <v/>
      </c>
      <c r="AT69" s="294" t="str">
        <f t="shared" si="5"/>
        <v/>
      </c>
      <c r="AU69" s="293" t="str">
        <f t="shared" si="5"/>
        <v/>
      </c>
      <c r="AV69" s="293" t="str">
        <f t="shared" si="5"/>
        <v/>
      </c>
      <c r="AW69" s="294" t="str">
        <f t="shared" si="5"/>
        <v/>
      </c>
      <c r="AX69" s="694"/>
      <c r="AY69" s="695"/>
      <c r="AZ69" s="695"/>
      <c r="BA69" s="696"/>
      <c r="BB69" s="679"/>
      <c r="BC69" s="680"/>
      <c r="BD69" s="680"/>
      <c r="BE69" s="680"/>
      <c r="BF69" s="681"/>
    </row>
    <row r="70" spans="1:73" ht="18.75" customHeight="1" x14ac:dyDescent="0.15">
      <c r="B70" s="658"/>
      <c r="C70" s="659"/>
      <c r="D70" s="659"/>
      <c r="E70" s="659"/>
      <c r="F70" s="659"/>
      <c r="G70" s="659"/>
      <c r="H70" s="659"/>
      <c r="I70" s="659"/>
      <c r="J70" s="659"/>
      <c r="K70" s="660"/>
      <c r="L70" s="666" t="s">
        <v>175</v>
      </c>
      <c r="M70" s="666"/>
      <c r="N70" s="666"/>
      <c r="O70" s="666"/>
      <c r="P70" s="666"/>
      <c r="Q70" s="666"/>
      <c r="R70" s="667"/>
      <c r="S70" s="292" t="str">
        <f t="shared" si="4"/>
        <v/>
      </c>
      <c r="T70" s="293" t="str">
        <f t="shared" si="4"/>
        <v/>
      </c>
      <c r="U70" s="293" t="str">
        <f t="shared" si="4"/>
        <v/>
      </c>
      <c r="V70" s="293" t="str">
        <f t="shared" si="4"/>
        <v/>
      </c>
      <c r="W70" s="293" t="str">
        <f t="shared" si="4"/>
        <v/>
      </c>
      <c r="X70" s="293" t="str">
        <f t="shared" si="4"/>
        <v/>
      </c>
      <c r="Y70" s="294" t="str">
        <f t="shared" si="4"/>
        <v/>
      </c>
      <c r="Z70" s="295" t="str">
        <f t="shared" si="4"/>
        <v/>
      </c>
      <c r="AA70" s="293" t="str">
        <f t="shared" si="4"/>
        <v/>
      </c>
      <c r="AB70" s="293" t="str">
        <f t="shared" si="4"/>
        <v/>
      </c>
      <c r="AC70" s="293" t="str">
        <f t="shared" si="4"/>
        <v/>
      </c>
      <c r="AD70" s="293" t="str">
        <f t="shared" si="4"/>
        <v/>
      </c>
      <c r="AE70" s="293" t="str">
        <f t="shared" si="4"/>
        <v/>
      </c>
      <c r="AF70" s="294" t="str">
        <f t="shared" si="4"/>
        <v/>
      </c>
      <c r="AG70" s="293" t="str">
        <f t="shared" si="4"/>
        <v/>
      </c>
      <c r="AH70" s="293" t="str">
        <f t="shared" si="4"/>
        <v/>
      </c>
      <c r="AI70" s="293" t="str">
        <f t="shared" si="5"/>
        <v/>
      </c>
      <c r="AJ70" s="293" t="str">
        <f t="shared" si="5"/>
        <v/>
      </c>
      <c r="AK70" s="293" t="str">
        <f t="shared" si="5"/>
        <v/>
      </c>
      <c r="AL70" s="293" t="str">
        <f t="shared" si="5"/>
        <v/>
      </c>
      <c r="AM70" s="294" t="str">
        <f t="shared" si="5"/>
        <v/>
      </c>
      <c r="AN70" s="293" t="str">
        <f t="shared" si="5"/>
        <v/>
      </c>
      <c r="AO70" s="293" t="str">
        <f t="shared" si="5"/>
        <v/>
      </c>
      <c r="AP70" s="293" t="str">
        <f t="shared" si="5"/>
        <v/>
      </c>
      <c r="AQ70" s="293" t="str">
        <f t="shared" si="5"/>
        <v/>
      </c>
      <c r="AR70" s="293" t="str">
        <f t="shared" si="5"/>
        <v/>
      </c>
      <c r="AS70" s="293" t="str">
        <f t="shared" si="5"/>
        <v/>
      </c>
      <c r="AT70" s="294" t="str">
        <f t="shared" si="5"/>
        <v/>
      </c>
      <c r="AU70" s="293" t="str">
        <f t="shared" si="5"/>
        <v/>
      </c>
      <c r="AV70" s="293" t="str">
        <f t="shared" si="5"/>
        <v/>
      </c>
      <c r="AW70" s="294" t="str">
        <f t="shared" si="5"/>
        <v/>
      </c>
      <c r="AX70" s="694"/>
      <c r="AY70" s="695"/>
      <c r="AZ70" s="695"/>
      <c r="BA70" s="696"/>
      <c r="BB70" s="679"/>
      <c r="BC70" s="680"/>
      <c r="BD70" s="680"/>
      <c r="BE70" s="680"/>
      <c r="BF70" s="681"/>
    </row>
    <row r="71" spans="1:73" ht="18.75" customHeight="1" thickBot="1" x14ac:dyDescent="0.2">
      <c r="B71" s="661"/>
      <c r="C71" s="662"/>
      <c r="D71" s="662"/>
      <c r="E71" s="662"/>
      <c r="F71" s="662"/>
      <c r="G71" s="662"/>
      <c r="H71" s="662"/>
      <c r="I71" s="662"/>
      <c r="J71" s="662"/>
      <c r="K71" s="663"/>
      <c r="L71" s="668"/>
      <c r="M71" s="668"/>
      <c r="N71" s="668"/>
      <c r="O71" s="668"/>
      <c r="P71" s="668"/>
      <c r="Q71" s="668"/>
      <c r="R71" s="669"/>
      <c r="S71" s="296" t="str">
        <f t="shared" si="4"/>
        <v/>
      </c>
      <c r="T71" s="297" t="str">
        <f t="shared" si="4"/>
        <v/>
      </c>
      <c r="U71" s="297" t="str">
        <f t="shared" si="4"/>
        <v/>
      </c>
      <c r="V71" s="297" t="str">
        <f t="shared" si="4"/>
        <v/>
      </c>
      <c r="W71" s="297" t="str">
        <f t="shared" si="4"/>
        <v/>
      </c>
      <c r="X71" s="297" t="str">
        <f t="shared" si="4"/>
        <v/>
      </c>
      <c r="Y71" s="298" t="str">
        <f t="shared" si="4"/>
        <v/>
      </c>
      <c r="Z71" s="299" t="str">
        <f t="shared" si="4"/>
        <v/>
      </c>
      <c r="AA71" s="297" t="str">
        <f t="shared" si="4"/>
        <v/>
      </c>
      <c r="AB71" s="297" t="str">
        <f t="shared" si="4"/>
        <v/>
      </c>
      <c r="AC71" s="297" t="str">
        <f t="shared" si="4"/>
        <v/>
      </c>
      <c r="AD71" s="297" t="str">
        <f t="shared" si="4"/>
        <v/>
      </c>
      <c r="AE71" s="297" t="str">
        <f t="shared" si="4"/>
        <v/>
      </c>
      <c r="AF71" s="298" t="str">
        <f t="shared" si="4"/>
        <v/>
      </c>
      <c r="AG71" s="297" t="str">
        <f t="shared" si="4"/>
        <v/>
      </c>
      <c r="AH71" s="297" t="str">
        <f t="shared" si="4"/>
        <v/>
      </c>
      <c r="AI71" s="297" t="str">
        <f t="shared" si="5"/>
        <v/>
      </c>
      <c r="AJ71" s="297" t="str">
        <f t="shared" si="5"/>
        <v/>
      </c>
      <c r="AK71" s="297" t="str">
        <f t="shared" si="5"/>
        <v/>
      </c>
      <c r="AL71" s="297" t="str">
        <f t="shared" si="5"/>
        <v/>
      </c>
      <c r="AM71" s="298" t="str">
        <f t="shared" si="5"/>
        <v/>
      </c>
      <c r="AN71" s="297" t="str">
        <f t="shared" si="5"/>
        <v/>
      </c>
      <c r="AO71" s="297" t="str">
        <f t="shared" si="5"/>
        <v/>
      </c>
      <c r="AP71" s="297" t="str">
        <f t="shared" si="5"/>
        <v/>
      </c>
      <c r="AQ71" s="297" t="str">
        <f t="shared" si="5"/>
        <v/>
      </c>
      <c r="AR71" s="297" t="str">
        <f t="shared" si="5"/>
        <v/>
      </c>
      <c r="AS71" s="297" t="str">
        <f t="shared" si="5"/>
        <v/>
      </c>
      <c r="AT71" s="298" t="str">
        <f t="shared" si="5"/>
        <v/>
      </c>
      <c r="AU71" s="297" t="str">
        <f t="shared" si="5"/>
        <v/>
      </c>
      <c r="AV71" s="297" t="str">
        <f t="shared" si="5"/>
        <v/>
      </c>
      <c r="AW71" s="298" t="str">
        <f t="shared" si="5"/>
        <v/>
      </c>
      <c r="AX71" s="697"/>
      <c r="AY71" s="698"/>
      <c r="AZ71" s="698"/>
      <c r="BA71" s="699"/>
      <c r="BB71" s="682"/>
      <c r="BC71" s="683"/>
      <c r="BD71" s="683"/>
      <c r="BE71" s="683"/>
      <c r="BF71" s="684"/>
    </row>
    <row r="72" spans="1:73" ht="13.5" customHeight="1" x14ac:dyDescent="0.15">
      <c r="C72" s="300"/>
      <c r="D72" s="300"/>
      <c r="E72" s="300"/>
      <c r="F72" s="300"/>
      <c r="G72" s="301"/>
      <c r="H72" s="302"/>
      <c r="AF72" s="303"/>
    </row>
    <row r="73" spans="1:73" ht="11.45" customHeight="1" x14ac:dyDescent="0.15">
      <c r="A73" s="304"/>
      <c r="B73" s="304"/>
      <c r="C73" s="304"/>
      <c r="D73" s="304"/>
      <c r="E73" s="304"/>
      <c r="F73" s="304"/>
      <c r="G73" s="304"/>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6"/>
      <c r="AS73" s="306"/>
      <c r="AT73" s="306"/>
      <c r="AU73" s="306"/>
      <c r="AV73" s="306"/>
      <c r="AW73" s="306"/>
      <c r="AX73" s="306"/>
      <c r="AY73" s="306"/>
      <c r="AZ73" s="306"/>
      <c r="BA73" s="306"/>
    </row>
    <row r="74" spans="1:73" ht="20.25" customHeight="1" x14ac:dyDescent="0.2">
      <c r="A74" s="307"/>
      <c r="B74" s="307"/>
      <c r="C74" s="304"/>
      <c r="D74" s="304"/>
      <c r="E74" s="304"/>
      <c r="F74" s="304"/>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8"/>
      <c r="AS74" s="308"/>
      <c r="AT74" s="308"/>
      <c r="AU74" s="308"/>
      <c r="AV74" s="308"/>
      <c r="BN74" s="309"/>
      <c r="BO74" s="310"/>
      <c r="BP74" s="309"/>
      <c r="BQ74" s="309"/>
      <c r="BR74" s="309"/>
      <c r="BS74" s="311"/>
      <c r="BT74" s="312"/>
      <c r="BU74" s="312"/>
    </row>
    <row r="75" spans="1:73" ht="20.25" customHeight="1" x14ac:dyDescent="0.15">
      <c r="A75" s="304"/>
      <c r="B75" s="304"/>
      <c r="C75" s="313"/>
      <c r="D75" s="313"/>
      <c r="E75" s="313"/>
      <c r="F75" s="313"/>
      <c r="G75" s="313"/>
      <c r="H75" s="314"/>
      <c r="I75" s="31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row>
    <row r="76" spans="1:73" ht="20.25" customHeight="1" x14ac:dyDescent="0.15">
      <c r="A76" s="304"/>
      <c r="B76" s="304"/>
      <c r="C76" s="313"/>
      <c r="D76" s="313"/>
      <c r="E76" s="313"/>
      <c r="F76" s="313"/>
      <c r="G76" s="313"/>
      <c r="H76" s="314"/>
      <c r="I76" s="31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row>
    <row r="77" spans="1:73" ht="20.25" customHeight="1" x14ac:dyDescent="0.15">
      <c r="A77" s="304"/>
      <c r="B77" s="304"/>
      <c r="C77" s="314"/>
      <c r="D77" s="314"/>
      <c r="E77" s="314"/>
      <c r="F77" s="314"/>
      <c r="G77" s="31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row>
    <row r="78" spans="1:73" ht="20.25" customHeight="1" x14ac:dyDescent="0.15">
      <c r="A78" s="304"/>
      <c r="B78" s="304"/>
      <c r="C78" s="314"/>
      <c r="D78" s="314"/>
      <c r="E78" s="314"/>
      <c r="F78" s="314"/>
      <c r="G78" s="31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row>
    <row r="79" spans="1:73" ht="20.25" customHeight="1" x14ac:dyDescent="0.15">
      <c r="A79" s="304"/>
      <c r="B79" s="304"/>
      <c r="C79" s="314"/>
      <c r="D79" s="314"/>
      <c r="E79" s="314"/>
      <c r="F79" s="314"/>
      <c r="G79" s="31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row>
    <row r="80" spans="1:73" ht="20.25" customHeight="1" x14ac:dyDescent="0.15">
      <c r="C80" s="303"/>
      <c r="D80" s="303"/>
      <c r="E80" s="303"/>
      <c r="F80" s="303"/>
      <c r="G80" s="303"/>
    </row>
  </sheetData>
  <sheetProtection sheet="1"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6" sqref="E6"/>
    </sheetView>
  </sheetViews>
  <sheetFormatPr defaultColWidth="10" defaultRowHeight="18.75" x14ac:dyDescent="0.15"/>
  <cols>
    <col min="1" max="1" width="1.75" style="322" customWidth="1"/>
    <col min="2" max="2" width="6.25" style="321" customWidth="1"/>
    <col min="3" max="3" width="11.75" style="321" customWidth="1"/>
    <col min="4" max="4" width="3.75" style="321" bestFit="1" customWidth="1"/>
    <col min="5" max="5" width="17.375" style="322" customWidth="1"/>
    <col min="6" max="6" width="3.75" style="322" bestFit="1" customWidth="1"/>
    <col min="7" max="7" width="17.375" style="322" customWidth="1"/>
    <col min="8" max="8" width="3.75" style="322" bestFit="1" customWidth="1"/>
    <col min="9" max="9" width="17.375" style="321" customWidth="1"/>
    <col min="10" max="10" width="3.75" style="322" bestFit="1" customWidth="1"/>
    <col min="11" max="11" width="17.375" style="322" customWidth="1"/>
    <col min="12" max="12" width="3.75" style="322" customWidth="1"/>
    <col min="13" max="13" width="17.375" style="322" customWidth="1"/>
    <col min="14" max="14" width="3.75" style="322" customWidth="1"/>
    <col min="15" max="15" width="17.375" style="322" customWidth="1"/>
    <col min="16" max="16" width="3.75" style="322" customWidth="1"/>
    <col min="17" max="17" width="17.375" style="322" customWidth="1"/>
    <col min="18" max="18" width="3.75" style="322" customWidth="1"/>
    <col min="19" max="19" width="17.375" style="322" customWidth="1"/>
    <col min="20" max="20" width="3.75" style="322" customWidth="1"/>
    <col min="21" max="21" width="17.375" style="322" customWidth="1"/>
    <col min="22" max="22" width="3.75" style="322" customWidth="1"/>
    <col min="23" max="23" width="56.25" style="322" customWidth="1"/>
    <col min="24" max="16384" width="10" style="322"/>
  </cols>
  <sheetData>
    <row r="1" spans="2:23" x14ac:dyDescent="0.15">
      <c r="B1" s="320" t="s">
        <v>257</v>
      </c>
    </row>
    <row r="2" spans="2:23" x14ac:dyDescent="0.15">
      <c r="B2" s="323" t="s">
        <v>258</v>
      </c>
      <c r="E2" s="324"/>
      <c r="I2" s="325"/>
    </row>
    <row r="3" spans="2:23" x14ac:dyDescent="0.15">
      <c r="B3" s="325" t="s">
        <v>259</v>
      </c>
      <c r="E3" s="324" t="s">
        <v>260</v>
      </c>
      <c r="I3" s="325"/>
    </row>
    <row r="4" spans="2:23" x14ac:dyDescent="0.15">
      <c r="B4" s="323"/>
      <c r="E4" s="884" t="s">
        <v>261</v>
      </c>
      <c r="F4" s="884"/>
      <c r="G4" s="884"/>
      <c r="H4" s="884"/>
      <c r="I4" s="884"/>
      <c r="J4" s="884"/>
      <c r="K4" s="884"/>
      <c r="M4" s="884" t="s">
        <v>262</v>
      </c>
      <c r="N4" s="884"/>
      <c r="O4" s="884"/>
      <c r="Q4" s="884" t="s">
        <v>263</v>
      </c>
      <c r="R4" s="884"/>
      <c r="S4" s="884"/>
      <c r="T4" s="884"/>
      <c r="U4" s="884"/>
      <c r="W4" s="884" t="s">
        <v>264</v>
      </c>
    </row>
    <row r="5" spans="2:23" x14ac:dyDescent="0.15">
      <c r="B5" s="321" t="s">
        <v>170</v>
      </c>
      <c r="C5" s="321" t="s">
        <v>178</v>
      </c>
      <c r="E5" s="321" t="s">
        <v>265</v>
      </c>
      <c r="F5" s="321"/>
      <c r="G5" s="321" t="s">
        <v>266</v>
      </c>
      <c r="I5" s="321" t="s">
        <v>267</v>
      </c>
      <c r="K5" s="321" t="s">
        <v>261</v>
      </c>
      <c r="M5" s="321" t="s">
        <v>268</v>
      </c>
      <c r="O5" s="321" t="s">
        <v>269</v>
      </c>
      <c r="Q5" s="321" t="s">
        <v>268</v>
      </c>
      <c r="S5" s="321" t="s">
        <v>269</v>
      </c>
      <c r="U5" s="321" t="s">
        <v>261</v>
      </c>
      <c r="W5" s="884"/>
    </row>
    <row r="6" spans="2:23" x14ac:dyDescent="0.15">
      <c r="B6" s="321">
        <v>1</v>
      </c>
      <c r="C6" s="326" t="s">
        <v>270</v>
      </c>
      <c r="D6" s="321" t="s">
        <v>271</v>
      </c>
      <c r="E6" s="327">
        <v>0.375</v>
      </c>
      <c r="F6" s="321" t="s">
        <v>233</v>
      </c>
      <c r="G6" s="327">
        <v>0.75</v>
      </c>
      <c r="H6" s="322" t="s">
        <v>272</v>
      </c>
      <c r="I6" s="327">
        <v>4.1666666666666664E-2</v>
      </c>
      <c r="J6" s="322" t="s">
        <v>218</v>
      </c>
      <c r="K6" s="328">
        <f t="shared" ref="K6:K8" si="0">(G6-E6-I6)*24</f>
        <v>8</v>
      </c>
      <c r="M6" s="327">
        <v>0.39583333333333331</v>
      </c>
      <c r="N6" s="321" t="s">
        <v>233</v>
      </c>
      <c r="O6" s="327">
        <v>0.6875</v>
      </c>
      <c r="Q6" s="329">
        <f>IF(E6&lt;M6,M6,E6)</f>
        <v>0.39583333333333331</v>
      </c>
      <c r="R6" s="321" t="s">
        <v>233</v>
      </c>
      <c r="S6" s="329">
        <f t="shared" ref="S6:S8" si="1">IF(G6&gt;O6,O6,G6)</f>
        <v>0.6875</v>
      </c>
      <c r="U6" s="330">
        <f t="shared" ref="U6:U8" si="2">(S6-Q6)*24</f>
        <v>7</v>
      </c>
      <c r="W6" s="331"/>
    </row>
    <row r="7" spans="2:23" x14ac:dyDescent="0.15">
      <c r="B7" s="321">
        <v>2</v>
      </c>
      <c r="C7" s="326" t="s">
        <v>273</v>
      </c>
      <c r="D7" s="321" t="s">
        <v>271</v>
      </c>
      <c r="E7" s="327"/>
      <c r="F7" s="321" t="s">
        <v>233</v>
      </c>
      <c r="G7" s="327"/>
      <c r="H7" s="322" t="s">
        <v>272</v>
      </c>
      <c r="I7" s="327">
        <v>0</v>
      </c>
      <c r="J7" s="322" t="s">
        <v>218</v>
      </c>
      <c r="K7" s="328">
        <f t="shared" si="0"/>
        <v>0</v>
      </c>
      <c r="M7" s="327"/>
      <c r="N7" s="321" t="s">
        <v>233</v>
      </c>
      <c r="O7" s="327"/>
      <c r="Q7" s="329">
        <f t="shared" ref="Q7:Q8" si="3">IF(E7&lt;M7,M7,E7)</f>
        <v>0</v>
      </c>
      <c r="R7" s="321" t="s">
        <v>233</v>
      </c>
      <c r="S7" s="329">
        <f t="shared" si="1"/>
        <v>0</v>
      </c>
      <c r="U7" s="330">
        <f t="shared" si="2"/>
        <v>0</v>
      </c>
      <c r="W7" s="331"/>
    </row>
    <row r="8" spans="2:23" x14ac:dyDescent="0.15">
      <c r="B8" s="321">
        <v>3</v>
      </c>
      <c r="C8" s="326" t="s">
        <v>274</v>
      </c>
      <c r="D8" s="321" t="s">
        <v>271</v>
      </c>
      <c r="E8" s="327"/>
      <c r="F8" s="321" t="s">
        <v>233</v>
      </c>
      <c r="G8" s="327"/>
      <c r="H8" s="322" t="s">
        <v>272</v>
      </c>
      <c r="I8" s="327">
        <v>0</v>
      </c>
      <c r="J8" s="322" t="s">
        <v>218</v>
      </c>
      <c r="K8" s="328">
        <f t="shared" si="0"/>
        <v>0</v>
      </c>
      <c r="M8" s="327"/>
      <c r="N8" s="321" t="s">
        <v>233</v>
      </c>
      <c r="O8" s="327"/>
      <c r="Q8" s="329">
        <f t="shared" si="3"/>
        <v>0</v>
      </c>
      <c r="R8" s="321" t="s">
        <v>233</v>
      </c>
      <c r="S8" s="329">
        <f t="shared" si="1"/>
        <v>0</v>
      </c>
      <c r="U8" s="330">
        <f t="shared" si="2"/>
        <v>0</v>
      </c>
      <c r="W8" s="331"/>
    </row>
    <row r="9" spans="2:23" x14ac:dyDescent="0.15">
      <c r="B9" s="321">
        <v>4</v>
      </c>
      <c r="C9" s="326" t="s">
        <v>275</v>
      </c>
      <c r="D9" s="321" t="s">
        <v>271</v>
      </c>
      <c r="E9" s="327"/>
      <c r="F9" s="321" t="s">
        <v>233</v>
      </c>
      <c r="G9" s="327"/>
      <c r="H9" s="322" t="s">
        <v>272</v>
      </c>
      <c r="I9" s="327">
        <v>0</v>
      </c>
      <c r="J9" s="322" t="s">
        <v>218</v>
      </c>
      <c r="K9" s="328">
        <f>(G9-E9-I9)*24</f>
        <v>0</v>
      </c>
      <c r="M9" s="327"/>
      <c r="N9" s="321" t="s">
        <v>233</v>
      </c>
      <c r="O9" s="327"/>
      <c r="Q9" s="329">
        <f>IF(E9&lt;M9,M9,E9)</f>
        <v>0</v>
      </c>
      <c r="R9" s="321" t="s">
        <v>233</v>
      </c>
      <c r="S9" s="329">
        <f>IF(G9&gt;O9,O9,G9)</f>
        <v>0</v>
      </c>
      <c r="U9" s="330">
        <f>(S9-Q9)*24</f>
        <v>0</v>
      </c>
      <c r="W9" s="331"/>
    </row>
    <row r="10" spans="2:23" x14ac:dyDescent="0.15">
      <c r="B10" s="321">
        <v>5</v>
      </c>
      <c r="C10" s="326" t="s">
        <v>276</v>
      </c>
      <c r="D10" s="321" t="s">
        <v>271</v>
      </c>
      <c r="E10" s="327"/>
      <c r="F10" s="321" t="s">
        <v>233</v>
      </c>
      <c r="G10" s="327"/>
      <c r="H10" s="322" t="s">
        <v>272</v>
      </c>
      <c r="I10" s="327">
        <v>0</v>
      </c>
      <c r="J10" s="322" t="s">
        <v>218</v>
      </c>
      <c r="K10" s="328">
        <f>(G10-E10-I10)*24</f>
        <v>0</v>
      </c>
      <c r="M10" s="327"/>
      <c r="N10" s="321" t="s">
        <v>233</v>
      </c>
      <c r="O10" s="327"/>
      <c r="Q10" s="329">
        <f t="shared" ref="Q10:Q25" si="4">IF(E10&lt;M10,M10,E10)</f>
        <v>0</v>
      </c>
      <c r="R10" s="321" t="s">
        <v>233</v>
      </c>
      <c r="S10" s="329">
        <f t="shared" ref="S10:S25" si="5">IF(G10&gt;O10,O10,G10)</f>
        <v>0</v>
      </c>
      <c r="U10" s="330">
        <f t="shared" ref="U10:U25" si="6">(S10-Q10)*24</f>
        <v>0</v>
      </c>
      <c r="W10" s="331"/>
    </row>
    <row r="11" spans="2:23" x14ac:dyDescent="0.15">
      <c r="B11" s="321">
        <v>6</v>
      </c>
      <c r="C11" s="326" t="s">
        <v>277</v>
      </c>
      <c r="D11" s="321" t="s">
        <v>271</v>
      </c>
      <c r="E11" s="327"/>
      <c r="F11" s="321" t="s">
        <v>233</v>
      </c>
      <c r="G11" s="327"/>
      <c r="H11" s="322" t="s">
        <v>272</v>
      </c>
      <c r="I11" s="327">
        <v>0</v>
      </c>
      <c r="J11" s="322" t="s">
        <v>218</v>
      </c>
      <c r="K11" s="328">
        <f t="shared" ref="K11:K25" si="7">(G11-E11-I11)*24</f>
        <v>0</v>
      </c>
      <c r="M11" s="327"/>
      <c r="N11" s="321" t="s">
        <v>233</v>
      </c>
      <c r="O11" s="327"/>
      <c r="Q11" s="329">
        <f t="shared" si="4"/>
        <v>0</v>
      </c>
      <c r="R11" s="321" t="s">
        <v>233</v>
      </c>
      <c r="S11" s="329">
        <f t="shared" si="5"/>
        <v>0</v>
      </c>
      <c r="U11" s="330">
        <f t="shared" si="6"/>
        <v>0</v>
      </c>
      <c r="W11" s="331"/>
    </row>
    <row r="12" spans="2:23" x14ac:dyDescent="0.15">
      <c r="B12" s="321">
        <v>7</v>
      </c>
      <c r="C12" s="326" t="s">
        <v>278</v>
      </c>
      <c r="D12" s="321" t="s">
        <v>271</v>
      </c>
      <c r="E12" s="327"/>
      <c r="F12" s="321" t="s">
        <v>233</v>
      </c>
      <c r="G12" s="327"/>
      <c r="H12" s="322" t="s">
        <v>272</v>
      </c>
      <c r="I12" s="327">
        <v>0</v>
      </c>
      <c r="J12" s="322" t="s">
        <v>218</v>
      </c>
      <c r="K12" s="328">
        <f t="shared" si="7"/>
        <v>0</v>
      </c>
      <c r="M12" s="327"/>
      <c r="N12" s="321" t="s">
        <v>233</v>
      </c>
      <c r="O12" s="327"/>
      <c r="Q12" s="329">
        <f t="shared" si="4"/>
        <v>0</v>
      </c>
      <c r="R12" s="321" t="s">
        <v>233</v>
      </c>
      <c r="S12" s="329">
        <f t="shared" si="5"/>
        <v>0</v>
      </c>
      <c r="U12" s="330">
        <f t="shared" si="6"/>
        <v>0</v>
      </c>
      <c r="W12" s="331"/>
    </row>
    <row r="13" spans="2:23" x14ac:dyDescent="0.15">
      <c r="B13" s="321">
        <v>8</v>
      </c>
      <c r="C13" s="326" t="s">
        <v>279</v>
      </c>
      <c r="D13" s="321" t="s">
        <v>271</v>
      </c>
      <c r="E13" s="327"/>
      <c r="F13" s="321" t="s">
        <v>233</v>
      </c>
      <c r="G13" s="327"/>
      <c r="H13" s="322" t="s">
        <v>272</v>
      </c>
      <c r="I13" s="327">
        <v>0</v>
      </c>
      <c r="J13" s="322" t="s">
        <v>218</v>
      </c>
      <c r="K13" s="328">
        <f t="shared" si="7"/>
        <v>0</v>
      </c>
      <c r="M13" s="327"/>
      <c r="N13" s="321" t="s">
        <v>233</v>
      </c>
      <c r="O13" s="327"/>
      <c r="Q13" s="329">
        <f t="shared" si="4"/>
        <v>0</v>
      </c>
      <c r="R13" s="321" t="s">
        <v>233</v>
      </c>
      <c r="S13" s="329">
        <f t="shared" si="5"/>
        <v>0</v>
      </c>
      <c r="U13" s="330">
        <f t="shared" si="6"/>
        <v>0</v>
      </c>
      <c r="W13" s="331"/>
    </row>
    <row r="14" spans="2:23" x14ac:dyDescent="0.15">
      <c r="B14" s="321">
        <v>9</v>
      </c>
      <c r="C14" s="326" t="s">
        <v>280</v>
      </c>
      <c r="D14" s="321" t="s">
        <v>271</v>
      </c>
      <c r="E14" s="327"/>
      <c r="F14" s="321" t="s">
        <v>233</v>
      </c>
      <c r="G14" s="327"/>
      <c r="H14" s="322" t="s">
        <v>272</v>
      </c>
      <c r="I14" s="327">
        <v>0</v>
      </c>
      <c r="J14" s="322" t="s">
        <v>218</v>
      </c>
      <c r="K14" s="328">
        <f t="shared" si="7"/>
        <v>0</v>
      </c>
      <c r="M14" s="327"/>
      <c r="N14" s="321" t="s">
        <v>233</v>
      </c>
      <c r="O14" s="327"/>
      <c r="Q14" s="329">
        <f t="shared" si="4"/>
        <v>0</v>
      </c>
      <c r="R14" s="321" t="s">
        <v>233</v>
      </c>
      <c r="S14" s="329">
        <f t="shared" si="5"/>
        <v>0</v>
      </c>
      <c r="U14" s="330">
        <f t="shared" si="6"/>
        <v>0</v>
      </c>
      <c r="W14" s="331"/>
    </row>
    <row r="15" spans="2:23" x14ac:dyDescent="0.15">
      <c r="B15" s="321">
        <v>10</v>
      </c>
      <c r="C15" s="326" t="s">
        <v>281</v>
      </c>
      <c r="D15" s="321" t="s">
        <v>271</v>
      </c>
      <c r="E15" s="327"/>
      <c r="F15" s="321" t="s">
        <v>233</v>
      </c>
      <c r="G15" s="327"/>
      <c r="H15" s="322" t="s">
        <v>272</v>
      </c>
      <c r="I15" s="327">
        <v>0</v>
      </c>
      <c r="J15" s="322" t="s">
        <v>218</v>
      </c>
      <c r="K15" s="328">
        <f t="shared" si="7"/>
        <v>0</v>
      </c>
      <c r="M15" s="327"/>
      <c r="N15" s="321" t="s">
        <v>233</v>
      </c>
      <c r="O15" s="327"/>
      <c r="Q15" s="329">
        <f t="shared" si="4"/>
        <v>0</v>
      </c>
      <c r="R15" s="321" t="s">
        <v>233</v>
      </c>
      <c r="S15" s="329">
        <f>IF(G15&gt;O15,O15,G15)</f>
        <v>0</v>
      </c>
      <c r="U15" s="330">
        <f t="shared" si="6"/>
        <v>0</v>
      </c>
      <c r="W15" s="331"/>
    </row>
    <row r="16" spans="2:23" x14ac:dyDescent="0.15">
      <c r="B16" s="321">
        <v>11</v>
      </c>
      <c r="C16" s="326" t="s">
        <v>282</v>
      </c>
      <c r="D16" s="321" t="s">
        <v>271</v>
      </c>
      <c r="E16" s="327"/>
      <c r="F16" s="321" t="s">
        <v>233</v>
      </c>
      <c r="G16" s="327"/>
      <c r="H16" s="322" t="s">
        <v>272</v>
      </c>
      <c r="I16" s="327">
        <v>0</v>
      </c>
      <c r="J16" s="322" t="s">
        <v>218</v>
      </c>
      <c r="K16" s="328">
        <f t="shared" si="7"/>
        <v>0</v>
      </c>
      <c r="M16" s="327"/>
      <c r="N16" s="321" t="s">
        <v>233</v>
      </c>
      <c r="O16" s="327"/>
      <c r="Q16" s="329">
        <f t="shared" si="4"/>
        <v>0</v>
      </c>
      <c r="R16" s="321" t="s">
        <v>233</v>
      </c>
      <c r="S16" s="329">
        <f t="shared" si="5"/>
        <v>0</v>
      </c>
      <c r="U16" s="330">
        <f t="shared" si="6"/>
        <v>0</v>
      </c>
      <c r="W16" s="331"/>
    </row>
    <row r="17" spans="2:23" x14ac:dyDescent="0.15">
      <c r="B17" s="321">
        <v>12</v>
      </c>
      <c r="C17" s="326" t="s">
        <v>283</v>
      </c>
      <c r="D17" s="321" t="s">
        <v>271</v>
      </c>
      <c r="E17" s="327"/>
      <c r="F17" s="321" t="s">
        <v>233</v>
      </c>
      <c r="G17" s="327"/>
      <c r="H17" s="322" t="s">
        <v>272</v>
      </c>
      <c r="I17" s="327">
        <v>0</v>
      </c>
      <c r="J17" s="322" t="s">
        <v>218</v>
      </c>
      <c r="K17" s="328">
        <f t="shared" si="7"/>
        <v>0</v>
      </c>
      <c r="M17" s="327"/>
      <c r="N17" s="321" t="s">
        <v>233</v>
      </c>
      <c r="O17" s="327"/>
      <c r="Q17" s="329">
        <f t="shared" si="4"/>
        <v>0</v>
      </c>
      <c r="R17" s="321" t="s">
        <v>233</v>
      </c>
      <c r="S17" s="329">
        <f t="shared" si="5"/>
        <v>0</v>
      </c>
      <c r="U17" s="330">
        <f t="shared" si="6"/>
        <v>0</v>
      </c>
      <c r="W17" s="331"/>
    </row>
    <row r="18" spans="2:23" x14ac:dyDescent="0.15">
      <c r="B18" s="321">
        <v>13</v>
      </c>
      <c r="C18" s="326" t="s">
        <v>284</v>
      </c>
      <c r="D18" s="321" t="s">
        <v>271</v>
      </c>
      <c r="E18" s="327"/>
      <c r="F18" s="321" t="s">
        <v>233</v>
      </c>
      <c r="G18" s="327"/>
      <c r="H18" s="322" t="s">
        <v>272</v>
      </c>
      <c r="I18" s="327">
        <v>0</v>
      </c>
      <c r="J18" s="322" t="s">
        <v>218</v>
      </c>
      <c r="K18" s="328">
        <f t="shared" si="7"/>
        <v>0</v>
      </c>
      <c r="M18" s="327"/>
      <c r="N18" s="321" t="s">
        <v>233</v>
      </c>
      <c r="O18" s="327"/>
      <c r="Q18" s="329">
        <f t="shared" si="4"/>
        <v>0</v>
      </c>
      <c r="R18" s="321" t="s">
        <v>233</v>
      </c>
      <c r="S18" s="329">
        <f t="shared" si="5"/>
        <v>0</v>
      </c>
      <c r="U18" s="330">
        <f t="shared" si="6"/>
        <v>0</v>
      </c>
      <c r="W18" s="331"/>
    </row>
    <row r="19" spans="2:23" x14ac:dyDescent="0.15">
      <c r="B19" s="321">
        <v>14</v>
      </c>
      <c r="C19" s="326" t="s">
        <v>285</v>
      </c>
      <c r="D19" s="321" t="s">
        <v>271</v>
      </c>
      <c r="E19" s="327"/>
      <c r="F19" s="321" t="s">
        <v>233</v>
      </c>
      <c r="G19" s="327"/>
      <c r="H19" s="322" t="s">
        <v>272</v>
      </c>
      <c r="I19" s="327">
        <v>0</v>
      </c>
      <c r="J19" s="322" t="s">
        <v>218</v>
      </c>
      <c r="K19" s="328">
        <f t="shared" si="7"/>
        <v>0</v>
      </c>
      <c r="M19" s="327"/>
      <c r="N19" s="321" t="s">
        <v>233</v>
      </c>
      <c r="O19" s="327"/>
      <c r="Q19" s="329">
        <f t="shared" si="4"/>
        <v>0</v>
      </c>
      <c r="R19" s="321" t="s">
        <v>233</v>
      </c>
      <c r="S19" s="329">
        <f t="shared" si="5"/>
        <v>0</v>
      </c>
      <c r="U19" s="330">
        <f t="shared" si="6"/>
        <v>0</v>
      </c>
      <c r="W19" s="331"/>
    </row>
    <row r="20" spans="2:23" x14ac:dyDescent="0.15">
      <c r="B20" s="321">
        <v>15</v>
      </c>
      <c r="C20" s="326" t="s">
        <v>286</v>
      </c>
      <c r="D20" s="321" t="s">
        <v>271</v>
      </c>
      <c r="E20" s="327"/>
      <c r="F20" s="321" t="s">
        <v>233</v>
      </c>
      <c r="G20" s="327"/>
      <c r="H20" s="322" t="s">
        <v>272</v>
      </c>
      <c r="I20" s="327">
        <v>0</v>
      </c>
      <c r="J20" s="322" t="s">
        <v>218</v>
      </c>
      <c r="K20" s="332">
        <f t="shared" si="7"/>
        <v>0</v>
      </c>
      <c r="M20" s="327"/>
      <c r="N20" s="321" t="s">
        <v>233</v>
      </c>
      <c r="O20" s="327"/>
      <c r="Q20" s="329">
        <f t="shared" si="4"/>
        <v>0</v>
      </c>
      <c r="R20" s="321" t="s">
        <v>233</v>
      </c>
      <c r="S20" s="329">
        <f t="shared" si="5"/>
        <v>0</v>
      </c>
      <c r="U20" s="330">
        <f t="shared" si="6"/>
        <v>0</v>
      </c>
      <c r="W20" s="331"/>
    </row>
    <row r="21" spans="2:23" x14ac:dyDescent="0.15">
      <c r="B21" s="321">
        <v>16</v>
      </c>
      <c r="C21" s="326" t="s">
        <v>287</v>
      </c>
      <c r="D21" s="321" t="s">
        <v>271</v>
      </c>
      <c r="E21" s="327"/>
      <c r="F21" s="321" t="s">
        <v>233</v>
      </c>
      <c r="G21" s="327"/>
      <c r="H21" s="322" t="s">
        <v>272</v>
      </c>
      <c r="I21" s="327">
        <v>0</v>
      </c>
      <c r="J21" s="322" t="s">
        <v>218</v>
      </c>
      <c r="K21" s="328">
        <f t="shared" si="7"/>
        <v>0</v>
      </c>
      <c r="M21" s="327"/>
      <c r="N21" s="321" t="s">
        <v>233</v>
      </c>
      <c r="O21" s="327"/>
      <c r="Q21" s="329">
        <f t="shared" si="4"/>
        <v>0</v>
      </c>
      <c r="R21" s="321" t="s">
        <v>233</v>
      </c>
      <c r="S21" s="329">
        <f t="shared" si="5"/>
        <v>0</v>
      </c>
      <c r="U21" s="330">
        <f t="shared" si="6"/>
        <v>0</v>
      </c>
      <c r="W21" s="331"/>
    </row>
    <row r="22" spans="2:23" x14ac:dyDescent="0.15">
      <c r="B22" s="321">
        <v>17</v>
      </c>
      <c r="C22" s="326" t="s">
        <v>288</v>
      </c>
      <c r="D22" s="321" t="s">
        <v>271</v>
      </c>
      <c r="E22" s="327"/>
      <c r="F22" s="321" t="s">
        <v>233</v>
      </c>
      <c r="G22" s="327"/>
      <c r="H22" s="322" t="s">
        <v>272</v>
      </c>
      <c r="I22" s="327">
        <v>0</v>
      </c>
      <c r="J22" s="322" t="s">
        <v>218</v>
      </c>
      <c r="K22" s="328">
        <f t="shared" si="7"/>
        <v>0</v>
      </c>
      <c r="M22" s="327"/>
      <c r="N22" s="321" t="s">
        <v>233</v>
      </c>
      <c r="O22" s="327"/>
      <c r="Q22" s="329">
        <f t="shared" si="4"/>
        <v>0</v>
      </c>
      <c r="R22" s="321" t="s">
        <v>233</v>
      </c>
      <c r="S22" s="329">
        <f t="shared" si="5"/>
        <v>0</v>
      </c>
      <c r="U22" s="330">
        <f t="shared" si="6"/>
        <v>0</v>
      </c>
      <c r="W22" s="331"/>
    </row>
    <row r="23" spans="2:23" x14ac:dyDescent="0.15">
      <c r="B23" s="321">
        <v>18</v>
      </c>
      <c r="C23" s="326" t="s">
        <v>289</v>
      </c>
      <c r="D23" s="321" t="s">
        <v>271</v>
      </c>
      <c r="E23" s="327"/>
      <c r="F23" s="321" t="s">
        <v>233</v>
      </c>
      <c r="G23" s="327"/>
      <c r="H23" s="322" t="s">
        <v>272</v>
      </c>
      <c r="I23" s="327">
        <v>0</v>
      </c>
      <c r="J23" s="322" t="s">
        <v>218</v>
      </c>
      <c r="K23" s="328">
        <f t="shared" si="7"/>
        <v>0</v>
      </c>
      <c r="M23" s="327"/>
      <c r="N23" s="321" t="s">
        <v>233</v>
      </c>
      <c r="O23" s="327"/>
      <c r="Q23" s="329">
        <f t="shared" si="4"/>
        <v>0</v>
      </c>
      <c r="R23" s="321" t="s">
        <v>233</v>
      </c>
      <c r="S23" s="329">
        <f t="shared" si="5"/>
        <v>0</v>
      </c>
      <c r="U23" s="330">
        <f t="shared" si="6"/>
        <v>0</v>
      </c>
      <c r="W23" s="331"/>
    </row>
    <row r="24" spans="2:23" x14ac:dyDescent="0.15">
      <c r="B24" s="321">
        <v>19</v>
      </c>
      <c r="C24" s="326" t="s">
        <v>290</v>
      </c>
      <c r="D24" s="321" t="s">
        <v>271</v>
      </c>
      <c r="E24" s="327"/>
      <c r="F24" s="321" t="s">
        <v>233</v>
      </c>
      <c r="G24" s="327"/>
      <c r="H24" s="322" t="s">
        <v>272</v>
      </c>
      <c r="I24" s="327">
        <v>0</v>
      </c>
      <c r="J24" s="322" t="s">
        <v>218</v>
      </c>
      <c r="K24" s="328">
        <f t="shared" si="7"/>
        <v>0</v>
      </c>
      <c r="M24" s="327"/>
      <c r="N24" s="321" t="s">
        <v>233</v>
      </c>
      <c r="O24" s="327"/>
      <c r="Q24" s="329">
        <f t="shared" si="4"/>
        <v>0</v>
      </c>
      <c r="R24" s="321" t="s">
        <v>233</v>
      </c>
      <c r="S24" s="329">
        <f t="shared" si="5"/>
        <v>0</v>
      </c>
      <c r="U24" s="330">
        <f t="shared" si="6"/>
        <v>0</v>
      </c>
      <c r="W24" s="331"/>
    </row>
    <row r="25" spans="2:23" x14ac:dyDescent="0.15">
      <c r="B25" s="321">
        <v>20</v>
      </c>
      <c r="C25" s="326" t="s">
        <v>291</v>
      </c>
      <c r="D25" s="321" t="s">
        <v>271</v>
      </c>
      <c r="E25" s="327"/>
      <c r="F25" s="321" t="s">
        <v>233</v>
      </c>
      <c r="G25" s="327"/>
      <c r="H25" s="322" t="s">
        <v>272</v>
      </c>
      <c r="I25" s="327">
        <v>0</v>
      </c>
      <c r="J25" s="322" t="s">
        <v>218</v>
      </c>
      <c r="K25" s="328">
        <f t="shared" si="7"/>
        <v>0</v>
      </c>
      <c r="M25" s="327"/>
      <c r="N25" s="321" t="s">
        <v>233</v>
      </c>
      <c r="O25" s="327"/>
      <c r="Q25" s="329">
        <f t="shared" si="4"/>
        <v>0</v>
      </c>
      <c r="R25" s="321" t="s">
        <v>233</v>
      </c>
      <c r="S25" s="329">
        <f t="shared" si="5"/>
        <v>0</v>
      </c>
      <c r="U25" s="330">
        <f t="shared" si="6"/>
        <v>0</v>
      </c>
      <c r="W25" s="331"/>
    </row>
    <row r="26" spans="2:23" x14ac:dyDescent="0.15">
      <c r="B26" s="321">
        <v>21</v>
      </c>
      <c r="C26" s="326" t="s">
        <v>292</v>
      </c>
      <c r="D26" s="321" t="s">
        <v>271</v>
      </c>
      <c r="E26" s="333"/>
      <c r="F26" s="321" t="s">
        <v>233</v>
      </c>
      <c r="G26" s="333"/>
      <c r="H26" s="322" t="s">
        <v>272</v>
      </c>
      <c r="I26" s="333"/>
      <c r="J26" s="322" t="s">
        <v>218</v>
      </c>
      <c r="K26" s="326">
        <v>1</v>
      </c>
      <c r="M26" s="328"/>
      <c r="N26" s="321" t="s">
        <v>233</v>
      </c>
      <c r="O26" s="328"/>
      <c r="Q26" s="328"/>
      <c r="R26" s="321" t="s">
        <v>233</v>
      </c>
      <c r="S26" s="328"/>
      <c r="U26" s="326">
        <v>1</v>
      </c>
      <c r="W26" s="331"/>
    </row>
    <row r="27" spans="2:23" x14ac:dyDescent="0.15">
      <c r="B27" s="321">
        <v>22</v>
      </c>
      <c r="C27" s="326" t="s">
        <v>293</v>
      </c>
      <c r="D27" s="321" t="s">
        <v>271</v>
      </c>
      <c r="E27" s="333"/>
      <c r="F27" s="321" t="s">
        <v>233</v>
      </c>
      <c r="G27" s="333"/>
      <c r="H27" s="322" t="s">
        <v>272</v>
      </c>
      <c r="I27" s="333"/>
      <c r="J27" s="322" t="s">
        <v>218</v>
      </c>
      <c r="K27" s="326">
        <v>2</v>
      </c>
      <c r="M27" s="328"/>
      <c r="N27" s="321" t="s">
        <v>233</v>
      </c>
      <c r="O27" s="328"/>
      <c r="Q27" s="328"/>
      <c r="R27" s="321" t="s">
        <v>233</v>
      </c>
      <c r="S27" s="328"/>
      <c r="U27" s="326">
        <v>2</v>
      </c>
      <c r="W27" s="331"/>
    </row>
    <row r="28" spans="2:23" x14ac:dyDescent="0.15">
      <c r="B28" s="321">
        <v>23</v>
      </c>
      <c r="C28" s="326" t="s">
        <v>294</v>
      </c>
      <c r="D28" s="321" t="s">
        <v>271</v>
      </c>
      <c r="E28" s="333"/>
      <c r="F28" s="321" t="s">
        <v>233</v>
      </c>
      <c r="G28" s="333"/>
      <c r="H28" s="322" t="s">
        <v>272</v>
      </c>
      <c r="I28" s="333"/>
      <c r="J28" s="322" t="s">
        <v>218</v>
      </c>
      <c r="K28" s="326">
        <v>3</v>
      </c>
      <c r="M28" s="328"/>
      <c r="N28" s="321" t="s">
        <v>233</v>
      </c>
      <c r="O28" s="328"/>
      <c r="Q28" s="328"/>
      <c r="R28" s="321" t="s">
        <v>233</v>
      </c>
      <c r="S28" s="328"/>
      <c r="U28" s="326">
        <v>3</v>
      </c>
      <c r="W28" s="331"/>
    </row>
    <row r="29" spans="2:23" x14ac:dyDescent="0.15">
      <c r="B29" s="321">
        <v>24</v>
      </c>
      <c r="C29" s="326" t="s">
        <v>295</v>
      </c>
      <c r="D29" s="321" t="s">
        <v>271</v>
      </c>
      <c r="E29" s="333"/>
      <c r="F29" s="321" t="s">
        <v>233</v>
      </c>
      <c r="G29" s="333"/>
      <c r="H29" s="322" t="s">
        <v>272</v>
      </c>
      <c r="I29" s="333"/>
      <c r="J29" s="322" t="s">
        <v>218</v>
      </c>
      <c r="K29" s="326">
        <v>4</v>
      </c>
      <c r="M29" s="328"/>
      <c r="N29" s="321" t="s">
        <v>233</v>
      </c>
      <c r="O29" s="328"/>
      <c r="Q29" s="328"/>
      <c r="R29" s="321" t="s">
        <v>233</v>
      </c>
      <c r="S29" s="328"/>
      <c r="U29" s="326">
        <v>4</v>
      </c>
      <c r="W29" s="331"/>
    </row>
    <row r="30" spans="2:23" x14ac:dyDescent="0.15">
      <c r="B30" s="321">
        <v>25</v>
      </c>
      <c r="C30" s="326" t="s">
        <v>296</v>
      </c>
      <c r="D30" s="321" t="s">
        <v>271</v>
      </c>
      <c r="E30" s="333"/>
      <c r="F30" s="321" t="s">
        <v>233</v>
      </c>
      <c r="G30" s="333"/>
      <c r="H30" s="322" t="s">
        <v>272</v>
      </c>
      <c r="I30" s="333"/>
      <c r="J30" s="322" t="s">
        <v>218</v>
      </c>
      <c r="K30" s="326">
        <v>4</v>
      </c>
      <c r="M30" s="328"/>
      <c r="N30" s="321" t="s">
        <v>233</v>
      </c>
      <c r="O30" s="328"/>
      <c r="Q30" s="328"/>
      <c r="R30" s="321" t="s">
        <v>233</v>
      </c>
      <c r="S30" s="328"/>
      <c r="U30" s="326">
        <v>3</v>
      </c>
      <c r="W30" s="331"/>
    </row>
    <row r="31" spans="2:23" x14ac:dyDescent="0.15">
      <c r="B31" s="321">
        <v>26</v>
      </c>
      <c r="C31" s="326" t="s">
        <v>297</v>
      </c>
      <c r="D31" s="321" t="s">
        <v>271</v>
      </c>
      <c r="E31" s="333"/>
      <c r="F31" s="321" t="s">
        <v>233</v>
      </c>
      <c r="G31" s="333"/>
      <c r="H31" s="322" t="s">
        <v>272</v>
      </c>
      <c r="I31" s="333"/>
      <c r="J31" s="322" t="s">
        <v>218</v>
      </c>
      <c r="K31" s="326">
        <v>5</v>
      </c>
      <c r="M31" s="328"/>
      <c r="N31" s="321" t="s">
        <v>233</v>
      </c>
      <c r="O31" s="328"/>
      <c r="Q31" s="328"/>
      <c r="R31" s="321" t="s">
        <v>233</v>
      </c>
      <c r="S31" s="328"/>
      <c r="U31" s="326">
        <v>5</v>
      </c>
      <c r="W31" s="331"/>
    </row>
    <row r="32" spans="2:23" x14ac:dyDescent="0.15">
      <c r="B32" s="321">
        <v>27</v>
      </c>
      <c r="C32" s="326" t="s">
        <v>298</v>
      </c>
      <c r="D32" s="321" t="s">
        <v>271</v>
      </c>
      <c r="E32" s="333"/>
      <c r="F32" s="321" t="s">
        <v>233</v>
      </c>
      <c r="G32" s="333"/>
      <c r="H32" s="322" t="s">
        <v>272</v>
      </c>
      <c r="I32" s="333"/>
      <c r="J32" s="322" t="s">
        <v>218</v>
      </c>
      <c r="K32" s="326">
        <v>0</v>
      </c>
      <c r="M32" s="328"/>
      <c r="N32" s="321" t="s">
        <v>233</v>
      </c>
      <c r="O32" s="328"/>
      <c r="Q32" s="328"/>
      <c r="R32" s="321" t="s">
        <v>233</v>
      </c>
      <c r="S32" s="328"/>
      <c r="U32" s="326">
        <v>0</v>
      </c>
      <c r="W32" s="331" t="s">
        <v>299</v>
      </c>
    </row>
    <row r="33" spans="2:23" x14ac:dyDescent="0.15">
      <c r="B33" s="321">
        <v>28</v>
      </c>
      <c r="C33" s="326" t="s">
        <v>300</v>
      </c>
      <c r="D33" s="321" t="s">
        <v>271</v>
      </c>
      <c r="E33" s="333"/>
      <c r="F33" s="321" t="s">
        <v>233</v>
      </c>
      <c r="G33" s="333"/>
      <c r="H33" s="322" t="s">
        <v>272</v>
      </c>
      <c r="I33" s="333"/>
      <c r="J33" s="322" t="s">
        <v>218</v>
      </c>
      <c r="K33" s="326"/>
      <c r="M33" s="328"/>
      <c r="N33" s="321" t="s">
        <v>233</v>
      </c>
      <c r="O33" s="328"/>
      <c r="Q33" s="328"/>
      <c r="R33" s="321" t="s">
        <v>233</v>
      </c>
      <c r="S33" s="328"/>
      <c r="U33" s="326"/>
      <c r="W33" s="331"/>
    </row>
    <row r="34" spans="2:23" x14ac:dyDescent="0.15">
      <c r="B34" s="321">
        <v>29</v>
      </c>
      <c r="C34" s="326" t="s">
        <v>300</v>
      </c>
      <c r="D34" s="321" t="s">
        <v>271</v>
      </c>
      <c r="E34" s="333"/>
      <c r="F34" s="321" t="s">
        <v>233</v>
      </c>
      <c r="G34" s="333"/>
      <c r="H34" s="322" t="s">
        <v>272</v>
      </c>
      <c r="I34" s="333"/>
      <c r="J34" s="322" t="s">
        <v>218</v>
      </c>
      <c r="K34" s="326"/>
      <c r="M34" s="328"/>
      <c r="N34" s="321" t="s">
        <v>233</v>
      </c>
      <c r="O34" s="328"/>
      <c r="Q34" s="328"/>
      <c r="R34" s="321" t="s">
        <v>233</v>
      </c>
      <c r="S34" s="328"/>
      <c r="U34" s="326"/>
      <c r="W34" s="331"/>
    </row>
    <row r="35" spans="2:23" x14ac:dyDescent="0.15">
      <c r="B35" s="321">
        <v>30</v>
      </c>
      <c r="C35" s="326" t="s">
        <v>300</v>
      </c>
      <c r="D35" s="321" t="s">
        <v>271</v>
      </c>
      <c r="E35" s="333"/>
      <c r="F35" s="321" t="s">
        <v>233</v>
      </c>
      <c r="G35" s="333"/>
      <c r="H35" s="322" t="s">
        <v>272</v>
      </c>
      <c r="I35" s="333"/>
      <c r="J35" s="322" t="s">
        <v>218</v>
      </c>
      <c r="K35" s="326"/>
      <c r="M35" s="328"/>
      <c r="N35" s="321" t="s">
        <v>233</v>
      </c>
      <c r="O35" s="328"/>
      <c r="Q35" s="328"/>
      <c r="R35" s="321" t="s">
        <v>233</v>
      </c>
      <c r="S35" s="328"/>
      <c r="U35" s="326"/>
      <c r="W35" s="331"/>
    </row>
    <row r="36" spans="2:23" x14ac:dyDescent="0.15">
      <c r="C36" s="334"/>
    </row>
    <row r="37" spans="2:23" x14ac:dyDescent="0.15">
      <c r="C37" s="335" t="s">
        <v>301</v>
      </c>
    </row>
    <row r="38" spans="2:23" x14ac:dyDescent="0.15">
      <c r="C38" s="335" t="s">
        <v>302</v>
      </c>
    </row>
    <row r="39" spans="2:23" x14ac:dyDescent="0.15">
      <c r="C39" s="335" t="s">
        <v>303</v>
      </c>
    </row>
    <row r="40" spans="2:23" x14ac:dyDescent="0.15">
      <c r="C40" s="335" t="s">
        <v>304</v>
      </c>
    </row>
    <row r="41" spans="2:23" x14ac:dyDescent="0.15">
      <c r="C41" s="323" t="s">
        <v>305</v>
      </c>
    </row>
    <row r="42" spans="2:23" x14ac:dyDescent="0.15">
      <c r="C42" s="323" t="s">
        <v>306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D18" sqref="D18"/>
    </sheetView>
  </sheetViews>
  <sheetFormatPr defaultColWidth="10" defaultRowHeight="18.75" x14ac:dyDescent="0.15"/>
  <cols>
    <col min="1" max="1" width="1.875" style="338" customWidth="1"/>
    <col min="2" max="2" width="10" style="338"/>
    <col min="3" max="12" width="45.125" style="338" customWidth="1"/>
    <col min="13" max="16384" width="10" style="338"/>
  </cols>
  <sheetData>
    <row r="1" spans="1:12" x14ac:dyDescent="0.15">
      <c r="A1" s="336"/>
      <c r="B1" s="337" t="s">
        <v>307</v>
      </c>
      <c r="C1" s="337"/>
      <c r="D1" s="337"/>
    </row>
    <row r="2" spans="1:12" x14ac:dyDescent="0.15">
      <c r="A2" s="336"/>
      <c r="B2" s="337"/>
      <c r="C2" s="337"/>
      <c r="D2" s="337"/>
    </row>
    <row r="3" spans="1:12" x14ac:dyDescent="0.15">
      <c r="A3" s="336"/>
      <c r="B3" s="339" t="s">
        <v>170</v>
      </c>
      <c r="C3" s="339" t="s">
        <v>308</v>
      </c>
      <c r="D3" s="337"/>
    </row>
    <row r="4" spans="1:12" x14ac:dyDescent="0.15">
      <c r="A4" s="336"/>
      <c r="B4" s="340">
        <v>1</v>
      </c>
      <c r="C4" s="340" t="s">
        <v>214</v>
      </c>
      <c r="D4" s="337"/>
    </row>
    <row r="5" spans="1:12" x14ac:dyDescent="0.15">
      <c r="A5" s="336"/>
      <c r="B5" s="340">
        <v>2</v>
      </c>
      <c r="C5" s="340" t="s">
        <v>309</v>
      </c>
    </row>
    <row r="6" spans="1:12" x14ac:dyDescent="0.15">
      <c r="A6" s="336"/>
      <c r="B6" s="340">
        <v>3</v>
      </c>
      <c r="C6" s="340" t="s">
        <v>309</v>
      </c>
      <c r="D6" s="337"/>
    </row>
    <row r="7" spans="1:12" x14ac:dyDescent="0.15">
      <c r="A7" s="336"/>
      <c r="B7" s="340">
        <v>4</v>
      </c>
      <c r="C7" s="340" t="s">
        <v>309</v>
      </c>
      <c r="D7" s="337"/>
    </row>
    <row r="8" spans="1:12" x14ac:dyDescent="0.15">
      <c r="A8" s="336"/>
      <c r="B8" s="340">
        <v>5</v>
      </c>
      <c r="C8" s="340" t="s">
        <v>309</v>
      </c>
      <c r="D8" s="337"/>
    </row>
    <row r="9" spans="1:12" x14ac:dyDescent="0.15">
      <c r="A9" s="336"/>
      <c r="B9" s="337"/>
      <c r="C9" s="337"/>
      <c r="D9" s="337"/>
    </row>
    <row r="10" spans="1:12" x14ac:dyDescent="0.15">
      <c r="A10" s="336"/>
      <c r="B10" s="337" t="s">
        <v>310</v>
      </c>
      <c r="C10" s="337"/>
      <c r="D10" s="337"/>
    </row>
    <row r="11" spans="1:12" ht="19.5" thickBot="1" x14ac:dyDescent="0.2">
      <c r="A11" s="336"/>
      <c r="B11" s="337"/>
      <c r="C11" s="337"/>
      <c r="D11" s="337"/>
    </row>
    <row r="12" spans="1:12" ht="19.5" thickBot="1" x14ac:dyDescent="0.2">
      <c r="A12" s="336"/>
      <c r="B12" s="341" t="s">
        <v>171</v>
      </c>
      <c r="C12" s="342" t="s">
        <v>90</v>
      </c>
      <c r="D12" s="343" t="s">
        <v>172</v>
      </c>
      <c r="E12" s="343" t="s">
        <v>173</v>
      </c>
      <c r="F12" s="343" t="s">
        <v>174</v>
      </c>
      <c r="G12" s="344" t="s">
        <v>175</v>
      </c>
      <c r="H12" s="343" t="s">
        <v>343</v>
      </c>
      <c r="I12" s="343" t="s">
        <v>344</v>
      </c>
      <c r="J12" s="343" t="s">
        <v>345</v>
      </c>
      <c r="K12" s="343" t="s">
        <v>309</v>
      </c>
      <c r="L12" s="345" t="s">
        <v>309</v>
      </c>
    </row>
    <row r="13" spans="1:12" x14ac:dyDescent="0.15">
      <c r="A13" s="336"/>
      <c r="B13" s="885" t="s">
        <v>311</v>
      </c>
      <c r="C13" s="346" t="s">
        <v>309</v>
      </c>
      <c r="D13" s="347" t="s">
        <v>312</v>
      </c>
      <c r="E13" s="347" t="s">
        <v>313</v>
      </c>
      <c r="F13" s="347" t="s">
        <v>314</v>
      </c>
      <c r="G13" s="348" t="s">
        <v>315</v>
      </c>
      <c r="H13" s="347" t="s">
        <v>348</v>
      </c>
      <c r="I13" s="347" t="s">
        <v>347</v>
      </c>
      <c r="J13" s="347" t="s">
        <v>346</v>
      </c>
      <c r="K13" s="347" t="s">
        <v>309</v>
      </c>
      <c r="L13" s="349" t="s">
        <v>309</v>
      </c>
    </row>
    <row r="14" spans="1:12" x14ac:dyDescent="0.15">
      <c r="B14" s="886"/>
      <c r="C14" s="350" t="s">
        <v>309</v>
      </c>
      <c r="D14" s="351" t="s">
        <v>316</v>
      </c>
      <c r="E14" s="351" t="s">
        <v>317</v>
      </c>
      <c r="F14" s="351" t="s">
        <v>309</v>
      </c>
      <c r="G14" s="352" t="s">
        <v>318</v>
      </c>
      <c r="H14" s="351" t="s">
        <v>309</v>
      </c>
      <c r="I14" s="351" t="s">
        <v>309</v>
      </c>
      <c r="J14" s="351" t="s">
        <v>309</v>
      </c>
      <c r="K14" s="351" t="s">
        <v>309</v>
      </c>
      <c r="L14" s="353" t="s">
        <v>309</v>
      </c>
    </row>
    <row r="15" spans="1:12" x14ac:dyDescent="0.15">
      <c r="B15" s="886"/>
      <c r="C15" s="350" t="s">
        <v>309</v>
      </c>
      <c r="D15" s="351" t="s">
        <v>319</v>
      </c>
      <c r="E15" s="351" t="s">
        <v>309</v>
      </c>
      <c r="F15" s="351" t="s">
        <v>309</v>
      </c>
      <c r="G15" s="352" t="s">
        <v>320</v>
      </c>
      <c r="H15" s="351" t="s">
        <v>309</v>
      </c>
      <c r="I15" s="351" t="s">
        <v>309</v>
      </c>
      <c r="J15" s="351" t="s">
        <v>309</v>
      </c>
      <c r="K15" s="351" t="s">
        <v>309</v>
      </c>
      <c r="L15" s="353" t="s">
        <v>309</v>
      </c>
    </row>
    <row r="16" spans="1:12" x14ac:dyDescent="0.15">
      <c r="B16" s="886"/>
      <c r="C16" s="350" t="s">
        <v>309</v>
      </c>
      <c r="D16" s="351" t="s">
        <v>314</v>
      </c>
      <c r="E16" s="351" t="s">
        <v>309</v>
      </c>
      <c r="F16" s="351" t="s">
        <v>309</v>
      </c>
      <c r="G16" s="352" t="s">
        <v>313</v>
      </c>
      <c r="H16" s="351" t="s">
        <v>309</v>
      </c>
      <c r="I16" s="351" t="s">
        <v>309</v>
      </c>
      <c r="J16" s="351" t="s">
        <v>309</v>
      </c>
      <c r="K16" s="351" t="s">
        <v>309</v>
      </c>
      <c r="L16" s="353" t="s">
        <v>309</v>
      </c>
    </row>
    <row r="17" spans="2:12" x14ac:dyDescent="0.15">
      <c r="B17" s="886"/>
      <c r="C17" s="350" t="s">
        <v>309</v>
      </c>
      <c r="D17" s="351" t="s">
        <v>349</v>
      </c>
      <c r="E17" s="351" t="s">
        <v>309</v>
      </c>
      <c r="F17" s="351" t="s">
        <v>309</v>
      </c>
      <c r="G17" s="352" t="s">
        <v>317</v>
      </c>
      <c r="H17" s="351" t="s">
        <v>309</v>
      </c>
      <c r="I17" s="351" t="s">
        <v>309</v>
      </c>
      <c r="J17" s="351" t="s">
        <v>309</v>
      </c>
      <c r="K17" s="351" t="s">
        <v>309</v>
      </c>
      <c r="L17" s="353" t="s">
        <v>309</v>
      </c>
    </row>
    <row r="18" spans="2:12" x14ac:dyDescent="0.15">
      <c r="B18" s="886"/>
      <c r="C18" s="350" t="s">
        <v>309</v>
      </c>
      <c r="D18" s="351" t="s">
        <v>309</v>
      </c>
      <c r="E18" s="351" t="s">
        <v>309</v>
      </c>
      <c r="F18" s="351" t="s">
        <v>309</v>
      </c>
      <c r="G18" s="352" t="s">
        <v>321</v>
      </c>
      <c r="H18" s="351" t="s">
        <v>309</v>
      </c>
      <c r="I18" s="351" t="s">
        <v>309</v>
      </c>
      <c r="J18" s="351" t="s">
        <v>309</v>
      </c>
      <c r="K18" s="351" t="s">
        <v>309</v>
      </c>
      <c r="L18" s="353" t="s">
        <v>309</v>
      </c>
    </row>
    <row r="19" spans="2:12" x14ac:dyDescent="0.15">
      <c r="B19" s="886"/>
      <c r="C19" s="350" t="s">
        <v>309</v>
      </c>
      <c r="D19" s="351" t="s">
        <v>309</v>
      </c>
      <c r="E19" s="351" t="s">
        <v>309</v>
      </c>
      <c r="F19" s="351" t="s">
        <v>309</v>
      </c>
      <c r="G19" s="352" t="s">
        <v>322</v>
      </c>
      <c r="H19" s="351" t="s">
        <v>309</v>
      </c>
      <c r="I19" s="351" t="s">
        <v>309</v>
      </c>
      <c r="J19" s="351" t="s">
        <v>309</v>
      </c>
      <c r="K19" s="351" t="s">
        <v>309</v>
      </c>
      <c r="L19" s="353" t="s">
        <v>309</v>
      </c>
    </row>
    <row r="20" spans="2:12" x14ac:dyDescent="0.15">
      <c r="B20" s="886"/>
      <c r="C20" s="350" t="s">
        <v>309</v>
      </c>
      <c r="D20" s="351" t="s">
        <v>309</v>
      </c>
      <c r="E20" s="351" t="s">
        <v>309</v>
      </c>
      <c r="F20" s="351" t="s">
        <v>309</v>
      </c>
      <c r="G20" s="352" t="s">
        <v>323</v>
      </c>
      <c r="H20" s="351" t="s">
        <v>309</v>
      </c>
      <c r="I20" s="351" t="s">
        <v>309</v>
      </c>
      <c r="J20" s="351" t="s">
        <v>309</v>
      </c>
      <c r="K20" s="351" t="s">
        <v>309</v>
      </c>
      <c r="L20" s="353" t="s">
        <v>309</v>
      </c>
    </row>
    <row r="21" spans="2:12" x14ac:dyDescent="0.15">
      <c r="B21" s="886"/>
      <c r="C21" s="350" t="s">
        <v>309</v>
      </c>
      <c r="D21" s="351" t="s">
        <v>309</v>
      </c>
      <c r="E21" s="351" t="s">
        <v>309</v>
      </c>
      <c r="F21" s="351" t="s">
        <v>309</v>
      </c>
      <c r="G21" s="352" t="s">
        <v>324</v>
      </c>
      <c r="H21" s="351" t="s">
        <v>309</v>
      </c>
      <c r="I21" s="351" t="s">
        <v>309</v>
      </c>
      <c r="J21" s="351" t="s">
        <v>309</v>
      </c>
      <c r="K21" s="351" t="s">
        <v>309</v>
      </c>
      <c r="L21" s="353" t="s">
        <v>309</v>
      </c>
    </row>
    <row r="22" spans="2:12" x14ac:dyDescent="0.15">
      <c r="B22" s="886"/>
      <c r="C22" s="350" t="s">
        <v>309</v>
      </c>
      <c r="D22" s="351" t="s">
        <v>309</v>
      </c>
      <c r="E22" s="351" t="s">
        <v>309</v>
      </c>
      <c r="F22" s="351" t="s">
        <v>309</v>
      </c>
      <c r="G22" s="351" t="s">
        <v>309</v>
      </c>
      <c r="H22" s="351" t="s">
        <v>309</v>
      </c>
      <c r="I22" s="351" t="s">
        <v>309</v>
      </c>
      <c r="J22" s="351" t="s">
        <v>309</v>
      </c>
      <c r="K22" s="351" t="s">
        <v>309</v>
      </c>
      <c r="L22" s="353" t="s">
        <v>309</v>
      </c>
    </row>
    <row r="23" spans="2:12" x14ac:dyDescent="0.15">
      <c r="B23" s="886"/>
      <c r="C23" s="350" t="s">
        <v>309</v>
      </c>
      <c r="D23" s="351" t="s">
        <v>309</v>
      </c>
      <c r="E23" s="351" t="s">
        <v>309</v>
      </c>
      <c r="F23" s="351" t="s">
        <v>309</v>
      </c>
      <c r="G23" s="351" t="s">
        <v>309</v>
      </c>
      <c r="H23" s="351" t="s">
        <v>309</v>
      </c>
      <c r="I23" s="351" t="s">
        <v>309</v>
      </c>
      <c r="J23" s="351" t="s">
        <v>309</v>
      </c>
      <c r="K23" s="351" t="s">
        <v>309</v>
      </c>
      <c r="L23" s="353" t="s">
        <v>309</v>
      </c>
    </row>
    <row r="24" spans="2:12" x14ac:dyDescent="0.15">
      <c r="B24" s="886"/>
      <c r="C24" s="350" t="s">
        <v>309</v>
      </c>
      <c r="D24" s="351" t="s">
        <v>309</v>
      </c>
      <c r="E24" s="351" t="s">
        <v>309</v>
      </c>
      <c r="F24" s="351" t="s">
        <v>309</v>
      </c>
      <c r="G24" s="351" t="s">
        <v>309</v>
      </c>
      <c r="H24" s="351" t="s">
        <v>309</v>
      </c>
      <c r="I24" s="351" t="s">
        <v>309</v>
      </c>
      <c r="J24" s="351" t="s">
        <v>309</v>
      </c>
      <c r="K24" s="351" t="s">
        <v>309</v>
      </c>
      <c r="L24" s="353" t="s">
        <v>309</v>
      </c>
    </row>
    <row r="25" spans="2:12" ht="19.5" thickBot="1" x14ac:dyDescent="0.2">
      <c r="B25" s="887"/>
      <c r="C25" s="354" t="s">
        <v>309</v>
      </c>
      <c r="D25" s="355" t="s">
        <v>309</v>
      </c>
      <c r="E25" s="355" t="s">
        <v>309</v>
      </c>
      <c r="F25" s="355" t="s">
        <v>309</v>
      </c>
      <c r="G25" s="355" t="s">
        <v>309</v>
      </c>
      <c r="H25" s="355" t="s">
        <v>309</v>
      </c>
      <c r="I25" s="355" t="s">
        <v>309</v>
      </c>
      <c r="J25" s="355" t="s">
        <v>309</v>
      </c>
      <c r="K25" s="355" t="s">
        <v>309</v>
      </c>
      <c r="L25" s="356" t="s">
        <v>309</v>
      </c>
    </row>
    <row r="28" spans="2:12" x14ac:dyDescent="0.15">
      <c r="C28" s="338" t="s">
        <v>325</v>
      </c>
    </row>
    <row r="29" spans="2:12" x14ac:dyDescent="0.15">
      <c r="C29" s="338" t="s">
        <v>326</v>
      </c>
    </row>
    <row r="30" spans="2:12" x14ac:dyDescent="0.15">
      <c r="C30" s="338" t="s">
        <v>327</v>
      </c>
    </row>
    <row r="31" spans="2:12" x14ac:dyDescent="0.15">
      <c r="C31" s="338" t="s">
        <v>328</v>
      </c>
    </row>
    <row r="32" spans="2:12" x14ac:dyDescent="0.15">
      <c r="C32" s="338" t="s">
        <v>329</v>
      </c>
    </row>
    <row r="33" spans="3:3" x14ac:dyDescent="0.15">
      <c r="C33" s="338" t="s">
        <v>330</v>
      </c>
    </row>
    <row r="34" spans="3:3" x14ac:dyDescent="0.15">
      <c r="C34" s="338" t="s">
        <v>331</v>
      </c>
    </row>
    <row r="35" spans="3:3" x14ac:dyDescent="0.15">
      <c r="C35" s="338" t="s">
        <v>332</v>
      </c>
    </row>
    <row r="36" spans="3:3" x14ac:dyDescent="0.15">
      <c r="C36" s="338" t="s">
        <v>333</v>
      </c>
    </row>
    <row r="37" spans="3:3" x14ac:dyDescent="0.15">
      <c r="C37" s="338" t="s">
        <v>334</v>
      </c>
    </row>
    <row r="39" spans="3:3" x14ac:dyDescent="0.15">
      <c r="C39" s="338" t="s">
        <v>335</v>
      </c>
    </row>
    <row r="40" spans="3:3" x14ac:dyDescent="0.15">
      <c r="C40" s="338" t="s">
        <v>336</v>
      </c>
    </row>
    <row r="41" spans="3:3" x14ac:dyDescent="0.15">
      <c r="C41" s="338" t="s">
        <v>337</v>
      </c>
    </row>
    <row r="42" spans="3:3" x14ac:dyDescent="0.15">
      <c r="C42" s="338" t="s">
        <v>338</v>
      </c>
    </row>
    <row r="43" spans="3:3" x14ac:dyDescent="0.15">
      <c r="C43" s="338" t="s">
        <v>339</v>
      </c>
    </row>
    <row r="44" spans="3:3" x14ac:dyDescent="0.15">
      <c r="C44" s="338" t="s">
        <v>340</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workbookViewId="0">
      <selection activeCell="D14" sqref="D14:O14"/>
    </sheetView>
  </sheetViews>
  <sheetFormatPr defaultColWidth="9" defaultRowHeight="14.25" x14ac:dyDescent="0.15"/>
  <cols>
    <col min="1" max="1" width="3.125" style="70" customWidth="1"/>
    <col min="2" max="2" width="25.75" style="71" customWidth="1"/>
    <col min="3" max="3" width="12.125" style="70" customWidth="1"/>
    <col min="4" max="5" width="11.875" style="70" customWidth="1"/>
    <col min="6" max="16" width="2.625" style="70" customWidth="1"/>
    <col min="17" max="256" width="9" style="70"/>
    <col min="257" max="257" width="3.125" style="70" customWidth="1"/>
    <col min="258" max="258" width="25.75" style="70" customWidth="1"/>
    <col min="259" max="259" width="12.125" style="70" customWidth="1"/>
    <col min="260" max="261" width="11.875" style="70" customWidth="1"/>
    <col min="262" max="272" width="2.625" style="70" customWidth="1"/>
    <col min="273" max="512" width="9" style="70"/>
    <col min="513" max="513" width="3.125" style="70" customWidth="1"/>
    <col min="514" max="514" width="25.75" style="70" customWidth="1"/>
    <col min="515" max="515" width="12.125" style="70" customWidth="1"/>
    <col min="516" max="517" width="11.875" style="70" customWidth="1"/>
    <col min="518" max="528" width="2.625" style="70" customWidth="1"/>
    <col min="529" max="768" width="9" style="70"/>
    <col min="769" max="769" width="3.125" style="70" customWidth="1"/>
    <col min="770" max="770" width="25.75" style="70" customWidth="1"/>
    <col min="771" max="771" width="12.125" style="70" customWidth="1"/>
    <col min="772" max="773" width="11.875" style="70" customWidth="1"/>
    <col min="774" max="784" width="2.625" style="70" customWidth="1"/>
    <col min="785" max="1024" width="9" style="70"/>
    <col min="1025" max="1025" width="3.125" style="70" customWidth="1"/>
    <col min="1026" max="1026" width="25.75" style="70" customWidth="1"/>
    <col min="1027" max="1027" width="12.125" style="70" customWidth="1"/>
    <col min="1028" max="1029" width="11.875" style="70" customWidth="1"/>
    <col min="1030" max="1040" width="2.625" style="70" customWidth="1"/>
    <col min="1041" max="1280" width="9" style="70"/>
    <col min="1281" max="1281" width="3.125" style="70" customWidth="1"/>
    <col min="1282" max="1282" width="25.75" style="70" customWidth="1"/>
    <col min="1283" max="1283" width="12.125" style="70" customWidth="1"/>
    <col min="1284" max="1285" width="11.875" style="70" customWidth="1"/>
    <col min="1286" max="1296" width="2.625" style="70" customWidth="1"/>
    <col min="1297" max="1536" width="9" style="70"/>
    <col min="1537" max="1537" width="3.125" style="70" customWidth="1"/>
    <col min="1538" max="1538" width="25.75" style="70" customWidth="1"/>
    <col min="1539" max="1539" width="12.125" style="70" customWidth="1"/>
    <col min="1540" max="1541" width="11.875" style="70" customWidth="1"/>
    <col min="1542" max="1552" width="2.625" style="70" customWidth="1"/>
    <col min="1553" max="1792" width="9" style="70"/>
    <col min="1793" max="1793" width="3.125" style="70" customWidth="1"/>
    <col min="1794" max="1794" width="25.75" style="70" customWidth="1"/>
    <col min="1795" max="1795" width="12.125" style="70" customWidth="1"/>
    <col min="1796" max="1797" width="11.875" style="70" customWidth="1"/>
    <col min="1798" max="1808" width="2.625" style="70" customWidth="1"/>
    <col min="1809" max="2048" width="9" style="70"/>
    <col min="2049" max="2049" width="3.125" style="70" customWidth="1"/>
    <col min="2050" max="2050" width="25.75" style="70" customWidth="1"/>
    <col min="2051" max="2051" width="12.125" style="70" customWidth="1"/>
    <col min="2052" max="2053" width="11.875" style="70" customWidth="1"/>
    <col min="2054" max="2064" width="2.625" style="70" customWidth="1"/>
    <col min="2065" max="2304" width="9" style="70"/>
    <col min="2305" max="2305" width="3.125" style="70" customWidth="1"/>
    <col min="2306" max="2306" width="25.75" style="70" customWidth="1"/>
    <col min="2307" max="2307" width="12.125" style="70" customWidth="1"/>
    <col min="2308" max="2309" width="11.875" style="70" customWidth="1"/>
    <col min="2310" max="2320" width="2.625" style="70" customWidth="1"/>
    <col min="2321" max="2560" width="9" style="70"/>
    <col min="2561" max="2561" width="3.125" style="70" customWidth="1"/>
    <col min="2562" max="2562" width="25.75" style="70" customWidth="1"/>
    <col min="2563" max="2563" width="12.125" style="70" customWidth="1"/>
    <col min="2564" max="2565" width="11.875" style="70" customWidth="1"/>
    <col min="2566" max="2576" width="2.625" style="70" customWidth="1"/>
    <col min="2577" max="2816" width="9" style="70"/>
    <col min="2817" max="2817" width="3.125" style="70" customWidth="1"/>
    <col min="2818" max="2818" width="25.75" style="70" customWidth="1"/>
    <col min="2819" max="2819" width="12.125" style="70" customWidth="1"/>
    <col min="2820" max="2821" width="11.875" style="70" customWidth="1"/>
    <col min="2822" max="2832" width="2.625" style="70" customWidth="1"/>
    <col min="2833" max="3072" width="9" style="70"/>
    <col min="3073" max="3073" width="3.125" style="70" customWidth="1"/>
    <col min="3074" max="3074" width="25.75" style="70" customWidth="1"/>
    <col min="3075" max="3075" width="12.125" style="70" customWidth="1"/>
    <col min="3076" max="3077" width="11.875" style="70" customWidth="1"/>
    <col min="3078" max="3088" width="2.625" style="70" customWidth="1"/>
    <col min="3089" max="3328" width="9" style="70"/>
    <col min="3329" max="3329" width="3.125" style="70" customWidth="1"/>
    <col min="3330" max="3330" width="25.75" style="70" customWidth="1"/>
    <col min="3331" max="3331" width="12.125" style="70" customWidth="1"/>
    <col min="3332" max="3333" width="11.875" style="70" customWidth="1"/>
    <col min="3334" max="3344" width="2.625" style="70" customWidth="1"/>
    <col min="3345" max="3584" width="9" style="70"/>
    <col min="3585" max="3585" width="3.125" style="70" customWidth="1"/>
    <col min="3586" max="3586" width="25.75" style="70" customWidth="1"/>
    <col min="3587" max="3587" width="12.125" style="70" customWidth="1"/>
    <col min="3588" max="3589" width="11.875" style="70" customWidth="1"/>
    <col min="3590" max="3600" width="2.625" style="70" customWidth="1"/>
    <col min="3601" max="3840" width="9" style="70"/>
    <col min="3841" max="3841" width="3.125" style="70" customWidth="1"/>
    <col min="3842" max="3842" width="25.75" style="70" customWidth="1"/>
    <col min="3843" max="3843" width="12.125" style="70" customWidth="1"/>
    <col min="3844" max="3845" width="11.875" style="70" customWidth="1"/>
    <col min="3846" max="3856" width="2.625" style="70" customWidth="1"/>
    <col min="3857" max="4096" width="9" style="70"/>
    <col min="4097" max="4097" width="3.125" style="70" customWidth="1"/>
    <col min="4098" max="4098" width="25.75" style="70" customWidth="1"/>
    <col min="4099" max="4099" width="12.125" style="70" customWidth="1"/>
    <col min="4100" max="4101" width="11.875" style="70" customWidth="1"/>
    <col min="4102" max="4112" width="2.625" style="70" customWidth="1"/>
    <col min="4113" max="4352" width="9" style="70"/>
    <col min="4353" max="4353" width="3.125" style="70" customWidth="1"/>
    <col min="4354" max="4354" width="25.75" style="70" customWidth="1"/>
    <col min="4355" max="4355" width="12.125" style="70" customWidth="1"/>
    <col min="4356" max="4357" width="11.875" style="70" customWidth="1"/>
    <col min="4358" max="4368" width="2.625" style="70" customWidth="1"/>
    <col min="4369" max="4608" width="9" style="70"/>
    <col min="4609" max="4609" width="3.125" style="70" customWidth="1"/>
    <col min="4610" max="4610" width="25.75" style="70" customWidth="1"/>
    <col min="4611" max="4611" width="12.125" style="70" customWidth="1"/>
    <col min="4612" max="4613" width="11.875" style="70" customWidth="1"/>
    <col min="4614" max="4624" width="2.625" style="70" customWidth="1"/>
    <col min="4625" max="4864" width="9" style="70"/>
    <col min="4865" max="4865" width="3.125" style="70" customWidth="1"/>
    <col min="4866" max="4866" width="25.75" style="70" customWidth="1"/>
    <col min="4867" max="4867" width="12.125" style="70" customWidth="1"/>
    <col min="4868" max="4869" width="11.875" style="70" customWidth="1"/>
    <col min="4870" max="4880" width="2.625" style="70" customWidth="1"/>
    <col min="4881" max="5120" width="9" style="70"/>
    <col min="5121" max="5121" width="3.125" style="70" customWidth="1"/>
    <col min="5122" max="5122" width="25.75" style="70" customWidth="1"/>
    <col min="5123" max="5123" width="12.125" style="70" customWidth="1"/>
    <col min="5124" max="5125" width="11.875" style="70" customWidth="1"/>
    <col min="5126" max="5136" width="2.625" style="70" customWidth="1"/>
    <col min="5137" max="5376" width="9" style="70"/>
    <col min="5377" max="5377" width="3.125" style="70" customWidth="1"/>
    <col min="5378" max="5378" width="25.75" style="70" customWidth="1"/>
    <col min="5379" max="5379" width="12.125" style="70" customWidth="1"/>
    <col min="5380" max="5381" width="11.875" style="70" customWidth="1"/>
    <col min="5382" max="5392" width="2.625" style="70" customWidth="1"/>
    <col min="5393" max="5632" width="9" style="70"/>
    <col min="5633" max="5633" width="3.125" style="70" customWidth="1"/>
    <col min="5634" max="5634" width="25.75" style="70" customWidth="1"/>
    <col min="5635" max="5635" width="12.125" style="70" customWidth="1"/>
    <col min="5636" max="5637" width="11.875" style="70" customWidth="1"/>
    <col min="5638" max="5648" width="2.625" style="70" customWidth="1"/>
    <col min="5649" max="5888" width="9" style="70"/>
    <col min="5889" max="5889" width="3.125" style="70" customWidth="1"/>
    <col min="5890" max="5890" width="25.75" style="70" customWidth="1"/>
    <col min="5891" max="5891" width="12.125" style="70" customWidth="1"/>
    <col min="5892" max="5893" width="11.875" style="70" customWidth="1"/>
    <col min="5894" max="5904" width="2.625" style="70" customWidth="1"/>
    <col min="5905" max="6144" width="9" style="70"/>
    <col min="6145" max="6145" width="3.125" style="70" customWidth="1"/>
    <col min="6146" max="6146" width="25.75" style="70" customWidth="1"/>
    <col min="6147" max="6147" width="12.125" style="70" customWidth="1"/>
    <col min="6148" max="6149" width="11.875" style="70" customWidth="1"/>
    <col min="6150" max="6160" width="2.625" style="70" customWidth="1"/>
    <col min="6161" max="6400" width="9" style="70"/>
    <col min="6401" max="6401" width="3.125" style="70" customWidth="1"/>
    <col min="6402" max="6402" width="25.75" style="70" customWidth="1"/>
    <col min="6403" max="6403" width="12.125" style="70" customWidth="1"/>
    <col min="6404" max="6405" width="11.875" style="70" customWidth="1"/>
    <col min="6406" max="6416" width="2.625" style="70" customWidth="1"/>
    <col min="6417" max="6656" width="9" style="70"/>
    <col min="6657" max="6657" width="3.125" style="70" customWidth="1"/>
    <col min="6658" max="6658" width="25.75" style="70" customWidth="1"/>
    <col min="6659" max="6659" width="12.125" style="70" customWidth="1"/>
    <col min="6660" max="6661" width="11.875" style="70" customWidth="1"/>
    <col min="6662" max="6672" width="2.625" style="70" customWidth="1"/>
    <col min="6673" max="6912" width="9" style="70"/>
    <col min="6913" max="6913" width="3.125" style="70" customWidth="1"/>
    <col min="6914" max="6914" width="25.75" style="70" customWidth="1"/>
    <col min="6915" max="6915" width="12.125" style="70" customWidth="1"/>
    <col min="6916" max="6917" width="11.875" style="70" customWidth="1"/>
    <col min="6918" max="6928" width="2.625" style="70" customWidth="1"/>
    <col min="6929" max="7168" width="9" style="70"/>
    <col min="7169" max="7169" width="3.125" style="70" customWidth="1"/>
    <col min="7170" max="7170" width="25.75" style="70" customWidth="1"/>
    <col min="7171" max="7171" width="12.125" style="70" customWidth="1"/>
    <col min="7172" max="7173" width="11.875" style="70" customWidth="1"/>
    <col min="7174" max="7184" width="2.625" style="70" customWidth="1"/>
    <col min="7185" max="7424" width="9" style="70"/>
    <col min="7425" max="7425" width="3.125" style="70" customWidth="1"/>
    <col min="7426" max="7426" width="25.75" style="70" customWidth="1"/>
    <col min="7427" max="7427" width="12.125" style="70" customWidth="1"/>
    <col min="7428" max="7429" width="11.875" style="70" customWidth="1"/>
    <col min="7430" max="7440" width="2.625" style="70" customWidth="1"/>
    <col min="7441" max="7680" width="9" style="70"/>
    <col min="7681" max="7681" width="3.125" style="70" customWidth="1"/>
    <col min="7682" max="7682" width="25.75" style="70" customWidth="1"/>
    <col min="7683" max="7683" width="12.125" style="70" customWidth="1"/>
    <col min="7684" max="7685" width="11.875" style="70" customWidth="1"/>
    <col min="7686" max="7696" width="2.625" style="70" customWidth="1"/>
    <col min="7697" max="7936" width="9" style="70"/>
    <col min="7937" max="7937" width="3.125" style="70" customWidth="1"/>
    <col min="7938" max="7938" width="25.75" style="70" customWidth="1"/>
    <col min="7939" max="7939" width="12.125" style="70" customWidth="1"/>
    <col min="7940" max="7941" width="11.875" style="70" customWidth="1"/>
    <col min="7942" max="7952" width="2.625" style="70" customWidth="1"/>
    <col min="7953" max="8192" width="9" style="70"/>
    <col min="8193" max="8193" width="3.125" style="70" customWidth="1"/>
    <col min="8194" max="8194" width="25.75" style="70" customWidth="1"/>
    <col min="8195" max="8195" width="12.125" style="70" customWidth="1"/>
    <col min="8196" max="8197" width="11.875" style="70" customWidth="1"/>
    <col min="8198" max="8208" width="2.625" style="70" customWidth="1"/>
    <col min="8209" max="8448" width="9" style="70"/>
    <col min="8449" max="8449" width="3.125" style="70" customWidth="1"/>
    <col min="8450" max="8450" width="25.75" style="70" customWidth="1"/>
    <col min="8451" max="8451" width="12.125" style="70" customWidth="1"/>
    <col min="8452" max="8453" width="11.875" style="70" customWidth="1"/>
    <col min="8454" max="8464" width="2.625" style="70" customWidth="1"/>
    <col min="8465" max="8704" width="9" style="70"/>
    <col min="8705" max="8705" width="3.125" style="70" customWidth="1"/>
    <col min="8706" max="8706" width="25.75" style="70" customWidth="1"/>
    <col min="8707" max="8707" width="12.125" style="70" customWidth="1"/>
    <col min="8708" max="8709" width="11.875" style="70" customWidth="1"/>
    <col min="8710" max="8720" width="2.625" style="70" customWidth="1"/>
    <col min="8721" max="8960" width="9" style="70"/>
    <col min="8961" max="8961" width="3.125" style="70" customWidth="1"/>
    <col min="8962" max="8962" width="25.75" style="70" customWidth="1"/>
    <col min="8963" max="8963" width="12.125" style="70" customWidth="1"/>
    <col min="8964" max="8965" width="11.875" style="70" customWidth="1"/>
    <col min="8966" max="8976" width="2.625" style="70" customWidth="1"/>
    <col min="8977" max="9216" width="9" style="70"/>
    <col min="9217" max="9217" width="3.125" style="70" customWidth="1"/>
    <col min="9218" max="9218" width="25.75" style="70" customWidth="1"/>
    <col min="9219" max="9219" width="12.125" style="70" customWidth="1"/>
    <col min="9220" max="9221" width="11.875" style="70" customWidth="1"/>
    <col min="9222" max="9232" width="2.625" style="70" customWidth="1"/>
    <col min="9233" max="9472" width="9" style="70"/>
    <col min="9473" max="9473" width="3.125" style="70" customWidth="1"/>
    <col min="9474" max="9474" width="25.75" style="70" customWidth="1"/>
    <col min="9475" max="9475" width="12.125" style="70" customWidth="1"/>
    <col min="9476" max="9477" width="11.875" style="70" customWidth="1"/>
    <col min="9478" max="9488" width="2.625" style="70" customWidth="1"/>
    <col min="9489" max="9728" width="9" style="70"/>
    <col min="9729" max="9729" width="3.125" style="70" customWidth="1"/>
    <col min="9730" max="9730" width="25.75" style="70" customWidth="1"/>
    <col min="9731" max="9731" width="12.125" style="70" customWidth="1"/>
    <col min="9732" max="9733" width="11.875" style="70" customWidth="1"/>
    <col min="9734" max="9744" width="2.625" style="70" customWidth="1"/>
    <col min="9745" max="9984" width="9" style="70"/>
    <col min="9985" max="9985" width="3.125" style="70" customWidth="1"/>
    <col min="9986" max="9986" width="25.75" style="70" customWidth="1"/>
    <col min="9987" max="9987" width="12.125" style="70" customWidth="1"/>
    <col min="9988" max="9989" width="11.875" style="70" customWidth="1"/>
    <col min="9990" max="10000" width="2.625" style="70" customWidth="1"/>
    <col min="10001" max="10240" width="9" style="70"/>
    <col min="10241" max="10241" width="3.125" style="70" customWidth="1"/>
    <col min="10242" max="10242" width="25.75" style="70" customWidth="1"/>
    <col min="10243" max="10243" width="12.125" style="70" customWidth="1"/>
    <col min="10244" max="10245" width="11.875" style="70" customWidth="1"/>
    <col min="10246" max="10256" width="2.625" style="70" customWidth="1"/>
    <col min="10257" max="10496" width="9" style="70"/>
    <col min="10497" max="10497" width="3.125" style="70" customWidth="1"/>
    <col min="10498" max="10498" width="25.75" style="70" customWidth="1"/>
    <col min="10499" max="10499" width="12.125" style="70" customWidth="1"/>
    <col min="10500" max="10501" width="11.875" style="70" customWidth="1"/>
    <col min="10502" max="10512" width="2.625" style="70" customWidth="1"/>
    <col min="10513" max="10752" width="9" style="70"/>
    <col min="10753" max="10753" width="3.125" style="70" customWidth="1"/>
    <col min="10754" max="10754" width="25.75" style="70" customWidth="1"/>
    <col min="10755" max="10755" width="12.125" style="70" customWidth="1"/>
    <col min="10756" max="10757" width="11.875" style="70" customWidth="1"/>
    <col min="10758" max="10768" width="2.625" style="70" customWidth="1"/>
    <col min="10769" max="11008" width="9" style="70"/>
    <col min="11009" max="11009" width="3.125" style="70" customWidth="1"/>
    <col min="11010" max="11010" width="25.75" style="70" customWidth="1"/>
    <col min="11011" max="11011" width="12.125" style="70" customWidth="1"/>
    <col min="11012" max="11013" width="11.875" style="70" customWidth="1"/>
    <col min="11014" max="11024" width="2.625" style="70" customWidth="1"/>
    <col min="11025" max="11264" width="9" style="70"/>
    <col min="11265" max="11265" width="3.125" style="70" customWidth="1"/>
    <col min="11266" max="11266" width="25.75" style="70" customWidth="1"/>
    <col min="11267" max="11267" width="12.125" style="70" customWidth="1"/>
    <col min="11268" max="11269" width="11.875" style="70" customWidth="1"/>
    <col min="11270" max="11280" width="2.625" style="70" customWidth="1"/>
    <col min="11281" max="11520" width="9" style="70"/>
    <col min="11521" max="11521" width="3.125" style="70" customWidth="1"/>
    <col min="11522" max="11522" width="25.75" style="70" customWidth="1"/>
    <col min="11523" max="11523" width="12.125" style="70" customWidth="1"/>
    <col min="11524" max="11525" width="11.875" style="70" customWidth="1"/>
    <col min="11526" max="11536" width="2.625" style="70" customWidth="1"/>
    <col min="11537" max="11776" width="9" style="70"/>
    <col min="11777" max="11777" width="3.125" style="70" customWidth="1"/>
    <col min="11778" max="11778" width="25.75" style="70" customWidth="1"/>
    <col min="11779" max="11779" width="12.125" style="70" customWidth="1"/>
    <col min="11780" max="11781" width="11.875" style="70" customWidth="1"/>
    <col min="11782" max="11792" width="2.625" style="70" customWidth="1"/>
    <col min="11793" max="12032" width="9" style="70"/>
    <col min="12033" max="12033" width="3.125" style="70" customWidth="1"/>
    <col min="12034" max="12034" width="25.75" style="70" customWidth="1"/>
    <col min="12035" max="12035" width="12.125" style="70" customWidth="1"/>
    <col min="12036" max="12037" width="11.875" style="70" customWidth="1"/>
    <col min="12038" max="12048" width="2.625" style="70" customWidth="1"/>
    <col min="12049" max="12288" width="9" style="70"/>
    <col min="12289" max="12289" width="3.125" style="70" customWidth="1"/>
    <col min="12290" max="12290" width="25.75" style="70" customWidth="1"/>
    <col min="12291" max="12291" width="12.125" style="70" customWidth="1"/>
    <col min="12292" max="12293" width="11.875" style="70" customWidth="1"/>
    <col min="12294" max="12304" width="2.625" style="70" customWidth="1"/>
    <col min="12305" max="12544" width="9" style="70"/>
    <col min="12545" max="12545" width="3.125" style="70" customWidth="1"/>
    <col min="12546" max="12546" width="25.75" style="70" customWidth="1"/>
    <col min="12547" max="12547" width="12.125" style="70" customWidth="1"/>
    <col min="12548" max="12549" width="11.875" style="70" customWidth="1"/>
    <col min="12550" max="12560" width="2.625" style="70" customWidth="1"/>
    <col min="12561" max="12800" width="9" style="70"/>
    <col min="12801" max="12801" width="3.125" style="70" customWidth="1"/>
    <col min="12802" max="12802" width="25.75" style="70" customWidth="1"/>
    <col min="12803" max="12803" width="12.125" style="70" customWidth="1"/>
    <col min="12804" max="12805" width="11.875" style="70" customWidth="1"/>
    <col min="12806" max="12816" width="2.625" style="70" customWidth="1"/>
    <col min="12817" max="13056" width="9" style="70"/>
    <col min="13057" max="13057" width="3.125" style="70" customWidth="1"/>
    <col min="13058" max="13058" width="25.75" style="70" customWidth="1"/>
    <col min="13059" max="13059" width="12.125" style="70" customWidth="1"/>
    <col min="13060" max="13061" width="11.875" style="70" customWidth="1"/>
    <col min="13062" max="13072" width="2.625" style="70" customWidth="1"/>
    <col min="13073" max="13312" width="9" style="70"/>
    <col min="13313" max="13313" width="3.125" style="70" customWidth="1"/>
    <col min="13314" max="13314" width="25.75" style="70" customWidth="1"/>
    <col min="13315" max="13315" width="12.125" style="70" customWidth="1"/>
    <col min="13316" max="13317" width="11.875" style="70" customWidth="1"/>
    <col min="13318" max="13328" width="2.625" style="70" customWidth="1"/>
    <col min="13329" max="13568" width="9" style="70"/>
    <col min="13569" max="13569" width="3.125" style="70" customWidth="1"/>
    <col min="13570" max="13570" width="25.75" style="70" customWidth="1"/>
    <col min="13571" max="13571" width="12.125" style="70" customWidth="1"/>
    <col min="13572" max="13573" width="11.875" style="70" customWidth="1"/>
    <col min="13574" max="13584" width="2.625" style="70" customWidth="1"/>
    <col min="13585" max="13824" width="9" style="70"/>
    <col min="13825" max="13825" width="3.125" style="70" customWidth="1"/>
    <col min="13826" max="13826" width="25.75" style="70" customWidth="1"/>
    <col min="13827" max="13827" width="12.125" style="70" customWidth="1"/>
    <col min="13828" max="13829" width="11.875" style="70" customWidth="1"/>
    <col min="13830" max="13840" width="2.625" style="70" customWidth="1"/>
    <col min="13841" max="14080" width="9" style="70"/>
    <col min="14081" max="14081" width="3.125" style="70" customWidth="1"/>
    <col min="14082" max="14082" width="25.75" style="70" customWidth="1"/>
    <col min="14083" max="14083" width="12.125" style="70" customWidth="1"/>
    <col min="14084" max="14085" width="11.875" style="70" customWidth="1"/>
    <col min="14086" max="14096" width="2.625" style="70" customWidth="1"/>
    <col min="14097" max="14336" width="9" style="70"/>
    <col min="14337" max="14337" width="3.125" style="70" customWidth="1"/>
    <col min="14338" max="14338" width="25.75" style="70" customWidth="1"/>
    <col min="14339" max="14339" width="12.125" style="70" customWidth="1"/>
    <col min="14340" max="14341" width="11.875" style="70" customWidth="1"/>
    <col min="14342" max="14352" width="2.625" style="70" customWidth="1"/>
    <col min="14353" max="14592" width="9" style="70"/>
    <col min="14593" max="14593" width="3.125" style="70" customWidth="1"/>
    <col min="14594" max="14594" width="25.75" style="70" customWidth="1"/>
    <col min="14595" max="14595" width="12.125" style="70" customWidth="1"/>
    <col min="14596" max="14597" width="11.875" style="70" customWidth="1"/>
    <col min="14598" max="14608" width="2.625" style="70" customWidth="1"/>
    <col min="14609" max="14848" width="9" style="70"/>
    <col min="14849" max="14849" width="3.125" style="70" customWidth="1"/>
    <col min="14850" max="14850" width="25.75" style="70" customWidth="1"/>
    <col min="14851" max="14851" width="12.125" style="70" customWidth="1"/>
    <col min="14852" max="14853" width="11.875" style="70" customWidth="1"/>
    <col min="14854" max="14864" width="2.625" style="70" customWidth="1"/>
    <col min="14865" max="15104" width="9" style="70"/>
    <col min="15105" max="15105" width="3.125" style="70" customWidth="1"/>
    <col min="15106" max="15106" width="25.75" style="70" customWidth="1"/>
    <col min="15107" max="15107" width="12.125" style="70" customWidth="1"/>
    <col min="15108" max="15109" width="11.875" style="70" customWidth="1"/>
    <col min="15110" max="15120" width="2.625" style="70" customWidth="1"/>
    <col min="15121" max="15360" width="9" style="70"/>
    <col min="15361" max="15361" width="3.125" style="70" customWidth="1"/>
    <col min="15362" max="15362" width="25.75" style="70" customWidth="1"/>
    <col min="15363" max="15363" width="12.125" style="70" customWidth="1"/>
    <col min="15364" max="15365" width="11.875" style="70" customWidth="1"/>
    <col min="15366" max="15376" width="2.625" style="70" customWidth="1"/>
    <col min="15377" max="15616" width="9" style="70"/>
    <col min="15617" max="15617" width="3.125" style="70" customWidth="1"/>
    <col min="15618" max="15618" width="25.75" style="70" customWidth="1"/>
    <col min="15619" max="15619" width="12.125" style="70" customWidth="1"/>
    <col min="15620" max="15621" width="11.875" style="70" customWidth="1"/>
    <col min="15622" max="15632" width="2.625" style="70" customWidth="1"/>
    <col min="15633" max="15872" width="9" style="70"/>
    <col min="15873" max="15873" width="3.125" style="70" customWidth="1"/>
    <col min="15874" max="15874" width="25.75" style="70" customWidth="1"/>
    <col min="15875" max="15875" width="12.125" style="70" customWidth="1"/>
    <col min="15876" max="15877" width="11.875" style="70" customWidth="1"/>
    <col min="15878" max="15888" width="2.625" style="70" customWidth="1"/>
    <col min="15889" max="16128" width="9" style="70"/>
    <col min="16129" max="16129" width="3.125" style="70" customWidth="1"/>
    <col min="16130" max="16130" width="25.75" style="70" customWidth="1"/>
    <col min="16131" max="16131" width="12.125" style="70" customWidth="1"/>
    <col min="16132" max="16133" width="11.875" style="70" customWidth="1"/>
    <col min="16134" max="16144" width="2.625" style="70" customWidth="1"/>
    <col min="16145" max="16384" width="9" style="70"/>
  </cols>
  <sheetData>
    <row r="1" spans="1:15" x14ac:dyDescent="0.15">
      <c r="A1" s="70" t="s">
        <v>153</v>
      </c>
      <c r="C1" s="888"/>
      <c r="D1" s="888"/>
      <c r="E1" s="888"/>
      <c r="F1" s="70" t="s">
        <v>154</v>
      </c>
    </row>
    <row r="2" spans="1:15" ht="12" customHeight="1" x14ac:dyDescent="0.15">
      <c r="B2" s="72" t="s">
        <v>46</v>
      </c>
      <c r="C2" s="888"/>
      <c r="D2" s="888"/>
      <c r="E2" s="888"/>
      <c r="F2" s="888"/>
      <c r="G2" s="888"/>
      <c r="H2" s="888"/>
      <c r="I2" s="888"/>
      <c r="J2" s="888"/>
      <c r="K2" s="888"/>
      <c r="L2" s="888"/>
      <c r="M2" s="888"/>
      <c r="N2" s="888"/>
      <c r="O2" s="888"/>
    </row>
    <row r="3" spans="1:15" s="77" customFormat="1" ht="20.25" customHeight="1" x14ac:dyDescent="0.15">
      <c r="A3" s="888"/>
      <c r="B3" s="888"/>
      <c r="C3" s="888"/>
      <c r="D3" s="889"/>
      <c r="E3" s="73" t="s">
        <v>47</v>
      </c>
      <c r="F3" s="74">
        <v>1</v>
      </c>
      <c r="G3" s="75">
        <v>3</v>
      </c>
      <c r="H3" s="75"/>
      <c r="I3" s="75"/>
      <c r="J3" s="75"/>
      <c r="K3" s="75"/>
      <c r="L3" s="75"/>
      <c r="M3" s="75"/>
      <c r="N3" s="75"/>
      <c r="O3" s="76"/>
    </row>
    <row r="4" spans="1:15" ht="42.75" customHeight="1" x14ac:dyDescent="0.15">
      <c r="A4" s="888"/>
      <c r="B4" s="888"/>
      <c r="C4" s="888"/>
      <c r="D4" s="78" t="s">
        <v>48</v>
      </c>
      <c r="E4" s="890"/>
      <c r="F4" s="890"/>
      <c r="G4" s="890"/>
      <c r="H4" s="890"/>
      <c r="I4" s="890"/>
      <c r="J4" s="890"/>
      <c r="K4" s="890"/>
      <c r="L4" s="890"/>
      <c r="M4" s="890"/>
      <c r="N4" s="890"/>
      <c r="O4" s="890"/>
    </row>
    <row r="5" spans="1:15" ht="4.5" customHeight="1" x14ac:dyDescent="0.15">
      <c r="A5" s="888"/>
      <c r="B5" s="888"/>
      <c r="C5" s="888"/>
      <c r="D5" s="888"/>
      <c r="E5" s="888"/>
      <c r="F5" s="888"/>
      <c r="G5" s="888"/>
      <c r="H5" s="888"/>
      <c r="I5" s="888"/>
      <c r="J5" s="888"/>
      <c r="K5" s="888"/>
      <c r="L5" s="888"/>
      <c r="M5" s="888"/>
      <c r="N5" s="888"/>
      <c r="O5" s="888"/>
    </row>
    <row r="6" spans="1:15" x14ac:dyDescent="0.15">
      <c r="B6" s="888" t="s">
        <v>49</v>
      </c>
      <c r="C6" s="888"/>
      <c r="D6" s="888"/>
      <c r="E6" s="888"/>
      <c r="F6" s="888"/>
      <c r="G6" s="888"/>
      <c r="H6" s="888"/>
      <c r="I6" s="888"/>
      <c r="J6" s="888"/>
      <c r="K6" s="888"/>
      <c r="L6" s="888"/>
      <c r="M6" s="888"/>
      <c r="N6" s="888"/>
      <c r="O6" s="888"/>
    </row>
    <row r="7" spans="1:15" ht="6" customHeight="1" x14ac:dyDescent="0.15">
      <c r="A7" s="888"/>
      <c r="B7" s="888"/>
      <c r="C7" s="888"/>
      <c r="D7" s="888"/>
      <c r="E7" s="888"/>
      <c r="F7" s="888"/>
      <c r="G7" s="888"/>
      <c r="H7" s="888"/>
      <c r="I7" s="888"/>
      <c r="J7" s="888"/>
      <c r="K7" s="888"/>
      <c r="L7" s="888"/>
      <c r="M7" s="888"/>
      <c r="N7" s="888"/>
      <c r="O7" s="888"/>
    </row>
    <row r="8" spans="1:15" ht="18.75" customHeight="1" thickBot="1" x14ac:dyDescent="0.2">
      <c r="A8" s="79">
        <v>1</v>
      </c>
      <c r="B8" s="71" t="s">
        <v>50</v>
      </c>
      <c r="C8" s="891"/>
      <c r="D8" s="891"/>
      <c r="E8" s="891"/>
      <c r="F8" s="891"/>
      <c r="G8" s="891"/>
      <c r="H8" s="891"/>
      <c r="I8" s="891"/>
      <c r="J8" s="891"/>
      <c r="K8" s="891"/>
      <c r="L8" s="891"/>
      <c r="M8" s="891"/>
      <c r="N8" s="891"/>
      <c r="O8" s="891"/>
    </row>
    <row r="9" spans="1:15" ht="18" customHeight="1" thickBot="1" x14ac:dyDescent="0.2">
      <c r="B9" s="80" t="s">
        <v>51</v>
      </c>
      <c r="C9" s="81" t="s">
        <v>52</v>
      </c>
      <c r="D9" s="892" t="s">
        <v>53</v>
      </c>
      <c r="E9" s="893"/>
      <c r="F9" s="893"/>
      <c r="G9" s="893"/>
      <c r="H9" s="893"/>
      <c r="I9" s="893"/>
      <c r="J9" s="893"/>
      <c r="K9" s="893"/>
      <c r="L9" s="893"/>
      <c r="M9" s="893"/>
      <c r="N9" s="893"/>
      <c r="O9" s="894"/>
    </row>
    <row r="10" spans="1:15" ht="18.75" customHeight="1" thickTop="1" x14ac:dyDescent="0.15">
      <c r="B10" s="895" t="s">
        <v>54</v>
      </c>
      <c r="C10" s="82" t="s">
        <v>55</v>
      </c>
      <c r="D10" s="897" t="s">
        <v>56</v>
      </c>
      <c r="E10" s="898"/>
      <c r="F10" s="898"/>
      <c r="G10" s="898"/>
      <c r="H10" s="898"/>
      <c r="I10" s="898"/>
      <c r="J10" s="898"/>
      <c r="K10" s="898"/>
      <c r="L10" s="898"/>
      <c r="M10" s="898"/>
      <c r="N10" s="898"/>
      <c r="O10" s="899"/>
    </row>
    <row r="11" spans="1:15" ht="18.75" customHeight="1" x14ac:dyDescent="0.15">
      <c r="B11" s="895"/>
      <c r="C11" s="83" t="s">
        <v>57</v>
      </c>
      <c r="D11" s="900"/>
      <c r="E11" s="901"/>
      <c r="F11" s="901"/>
      <c r="G11" s="901"/>
      <c r="H11" s="901"/>
      <c r="I11" s="901"/>
      <c r="J11" s="901"/>
      <c r="K11" s="901"/>
      <c r="L11" s="901"/>
      <c r="M11" s="901"/>
      <c r="N11" s="901"/>
      <c r="O11" s="902"/>
    </row>
    <row r="12" spans="1:15" ht="18.75" customHeight="1" x14ac:dyDescent="0.15">
      <c r="B12" s="896"/>
      <c r="C12" s="84" t="s">
        <v>57</v>
      </c>
      <c r="D12" s="903"/>
      <c r="E12" s="904"/>
      <c r="F12" s="904"/>
      <c r="G12" s="904"/>
      <c r="H12" s="904"/>
      <c r="I12" s="904"/>
      <c r="J12" s="904"/>
      <c r="K12" s="904"/>
      <c r="L12" s="904"/>
      <c r="M12" s="904"/>
      <c r="N12" s="904"/>
      <c r="O12" s="905"/>
    </row>
    <row r="13" spans="1:15" ht="18.75" customHeight="1" x14ac:dyDescent="0.15">
      <c r="B13" s="906" t="s">
        <v>58</v>
      </c>
      <c r="C13" s="85" t="s">
        <v>57</v>
      </c>
      <c r="D13" s="907"/>
      <c r="E13" s="908"/>
      <c r="F13" s="908"/>
      <c r="G13" s="908"/>
      <c r="H13" s="908"/>
      <c r="I13" s="908"/>
      <c r="J13" s="908"/>
      <c r="K13" s="908"/>
      <c r="L13" s="908"/>
      <c r="M13" s="908"/>
      <c r="N13" s="908"/>
      <c r="O13" s="909"/>
    </row>
    <row r="14" spans="1:15" ht="18.75" customHeight="1" x14ac:dyDescent="0.15">
      <c r="B14" s="895"/>
      <c r="C14" s="83" t="s">
        <v>57</v>
      </c>
      <c r="D14" s="900"/>
      <c r="E14" s="901"/>
      <c r="F14" s="901"/>
      <c r="G14" s="901"/>
      <c r="H14" s="901"/>
      <c r="I14" s="901"/>
      <c r="J14" s="901"/>
      <c r="K14" s="901"/>
      <c r="L14" s="901"/>
      <c r="M14" s="901"/>
      <c r="N14" s="901"/>
      <c r="O14" s="902"/>
    </row>
    <row r="15" spans="1:15" ht="18.75" customHeight="1" x14ac:dyDescent="0.15">
      <c r="B15" s="896"/>
      <c r="C15" s="84" t="s">
        <v>57</v>
      </c>
      <c r="D15" s="903"/>
      <c r="E15" s="904"/>
      <c r="F15" s="904"/>
      <c r="G15" s="904"/>
      <c r="H15" s="904"/>
      <c r="I15" s="904"/>
      <c r="J15" s="904"/>
      <c r="K15" s="904"/>
      <c r="L15" s="904"/>
      <c r="M15" s="904"/>
      <c r="N15" s="904"/>
      <c r="O15" s="905"/>
    </row>
    <row r="16" spans="1:15" ht="18.75" customHeight="1" x14ac:dyDescent="0.15">
      <c r="B16" s="906" t="s">
        <v>59</v>
      </c>
      <c r="C16" s="85" t="s">
        <v>57</v>
      </c>
      <c r="D16" s="907"/>
      <c r="E16" s="908"/>
      <c r="F16" s="908"/>
      <c r="G16" s="908"/>
      <c r="H16" s="908"/>
      <c r="I16" s="908"/>
      <c r="J16" s="908"/>
      <c r="K16" s="908"/>
      <c r="L16" s="908"/>
      <c r="M16" s="908"/>
      <c r="N16" s="908"/>
      <c r="O16" s="909"/>
    </row>
    <row r="17" spans="2:15" ht="18.75" customHeight="1" x14ac:dyDescent="0.15">
      <c r="B17" s="895"/>
      <c r="C17" s="83" t="s">
        <v>57</v>
      </c>
      <c r="D17" s="900"/>
      <c r="E17" s="901"/>
      <c r="F17" s="901"/>
      <c r="G17" s="901"/>
      <c r="H17" s="901"/>
      <c r="I17" s="901"/>
      <c r="J17" s="901"/>
      <c r="K17" s="901"/>
      <c r="L17" s="901"/>
      <c r="M17" s="901"/>
      <c r="N17" s="901"/>
      <c r="O17" s="902"/>
    </row>
    <row r="18" spans="2:15" ht="18.75" customHeight="1" x14ac:dyDescent="0.15">
      <c r="B18" s="896"/>
      <c r="C18" s="84" t="s">
        <v>57</v>
      </c>
      <c r="D18" s="903"/>
      <c r="E18" s="904"/>
      <c r="F18" s="904"/>
      <c r="G18" s="904"/>
      <c r="H18" s="904"/>
      <c r="I18" s="904"/>
      <c r="J18" s="904"/>
      <c r="K18" s="904"/>
      <c r="L18" s="904"/>
      <c r="M18" s="904"/>
      <c r="N18" s="904"/>
      <c r="O18" s="905"/>
    </row>
    <row r="19" spans="2:15" ht="18.75" customHeight="1" x14ac:dyDescent="0.15">
      <c r="B19" s="906" t="s">
        <v>60</v>
      </c>
      <c r="C19" s="85" t="s">
        <v>57</v>
      </c>
      <c r="D19" s="907"/>
      <c r="E19" s="908"/>
      <c r="F19" s="908"/>
      <c r="G19" s="908"/>
      <c r="H19" s="908"/>
      <c r="I19" s="908"/>
      <c r="J19" s="908"/>
      <c r="K19" s="908"/>
      <c r="L19" s="908"/>
      <c r="M19" s="908"/>
      <c r="N19" s="908"/>
      <c r="O19" s="909"/>
    </row>
    <row r="20" spans="2:15" ht="18.75" customHeight="1" x14ac:dyDescent="0.15">
      <c r="B20" s="895"/>
      <c r="C20" s="83" t="s">
        <v>57</v>
      </c>
      <c r="D20" s="900"/>
      <c r="E20" s="901"/>
      <c r="F20" s="901"/>
      <c r="G20" s="901"/>
      <c r="H20" s="901"/>
      <c r="I20" s="901"/>
      <c r="J20" s="901"/>
      <c r="K20" s="901"/>
      <c r="L20" s="901"/>
      <c r="M20" s="901"/>
      <c r="N20" s="901"/>
      <c r="O20" s="902"/>
    </row>
    <row r="21" spans="2:15" ht="18.75" customHeight="1" x14ac:dyDescent="0.15">
      <c r="B21" s="896"/>
      <c r="C21" s="84" t="s">
        <v>57</v>
      </c>
      <c r="D21" s="903"/>
      <c r="E21" s="904"/>
      <c r="F21" s="904"/>
      <c r="G21" s="904"/>
      <c r="H21" s="904"/>
      <c r="I21" s="904"/>
      <c r="J21" s="904"/>
      <c r="K21" s="904"/>
      <c r="L21" s="904"/>
      <c r="M21" s="904"/>
      <c r="N21" s="904"/>
      <c r="O21" s="905"/>
    </row>
    <row r="22" spans="2:15" ht="18.75" customHeight="1" x14ac:dyDescent="0.15">
      <c r="B22" s="906" t="s">
        <v>61</v>
      </c>
      <c r="C22" s="85" t="s">
        <v>57</v>
      </c>
      <c r="D22" s="907"/>
      <c r="E22" s="908"/>
      <c r="F22" s="908"/>
      <c r="G22" s="908"/>
      <c r="H22" s="908"/>
      <c r="I22" s="908"/>
      <c r="J22" s="908"/>
      <c r="K22" s="908"/>
      <c r="L22" s="908"/>
      <c r="M22" s="908"/>
      <c r="N22" s="908"/>
      <c r="O22" s="909"/>
    </row>
    <row r="23" spans="2:15" ht="18.75" customHeight="1" x14ac:dyDescent="0.15">
      <c r="B23" s="895"/>
      <c r="C23" s="83" t="s">
        <v>57</v>
      </c>
      <c r="D23" s="900"/>
      <c r="E23" s="901"/>
      <c r="F23" s="901"/>
      <c r="G23" s="901"/>
      <c r="H23" s="901"/>
      <c r="I23" s="901"/>
      <c r="J23" s="901"/>
      <c r="K23" s="901"/>
      <c r="L23" s="901"/>
      <c r="M23" s="901"/>
      <c r="N23" s="901"/>
      <c r="O23" s="902"/>
    </row>
    <row r="24" spans="2:15" ht="18.75" customHeight="1" x14ac:dyDescent="0.15">
      <c r="B24" s="896"/>
      <c r="C24" s="84" t="s">
        <v>57</v>
      </c>
      <c r="D24" s="903"/>
      <c r="E24" s="904"/>
      <c r="F24" s="904"/>
      <c r="G24" s="904"/>
      <c r="H24" s="904"/>
      <c r="I24" s="904"/>
      <c r="J24" s="904"/>
      <c r="K24" s="904"/>
      <c r="L24" s="904"/>
      <c r="M24" s="904"/>
      <c r="N24" s="904"/>
      <c r="O24" s="905"/>
    </row>
    <row r="25" spans="2:15" ht="18.75" customHeight="1" x14ac:dyDescent="0.15">
      <c r="B25" s="910" t="s">
        <v>62</v>
      </c>
      <c r="C25" s="85" t="s">
        <v>57</v>
      </c>
      <c r="D25" s="907"/>
      <c r="E25" s="908"/>
      <c r="F25" s="908"/>
      <c r="G25" s="908"/>
      <c r="H25" s="908"/>
      <c r="I25" s="908"/>
      <c r="J25" s="908"/>
      <c r="K25" s="908"/>
      <c r="L25" s="908"/>
      <c r="M25" s="908"/>
      <c r="N25" s="908"/>
      <c r="O25" s="909"/>
    </row>
    <row r="26" spans="2:15" ht="18.75" customHeight="1" x14ac:dyDescent="0.15">
      <c r="B26" s="911"/>
      <c r="C26" s="83" t="s">
        <v>57</v>
      </c>
      <c r="D26" s="900"/>
      <c r="E26" s="901"/>
      <c r="F26" s="901"/>
      <c r="G26" s="901"/>
      <c r="H26" s="901"/>
      <c r="I26" s="901"/>
      <c r="J26" s="901"/>
      <c r="K26" s="901"/>
      <c r="L26" s="901"/>
      <c r="M26" s="901"/>
      <c r="N26" s="901"/>
      <c r="O26" s="902"/>
    </row>
    <row r="27" spans="2:15" ht="18.75" customHeight="1" thickBot="1" x14ac:dyDescent="0.2">
      <c r="B27" s="911"/>
      <c r="C27" s="86" t="s">
        <v>57</v>
      </c>
      <c r="D27" s="912"/>
      <c r="E27" s="913"/>
      <c r="F27" s="913"/>
      <c r="G27" s="913"/>
      <c r="H27" s="913"/>
      <c r="I27" s="913"/>
      <c r="J27" s="913"/>
      <c r="K27" s="913"/>
      <c r="L27" s="913"/>
      <c r="M27" s="913"/>
      <c r="N27" s="913"/>
      <c r="O27" s="914"/>
    </row>
    <row r="28" spans="2:15" ht="18.75" customHeight="1" x14ac:dyDescent="0.15">
      <c r="B28" s="915" t="s">
        <v>63</v>
      </c>
      <c r="C28" s="87" t="s">
        <v>57</v>
      </c>
      <c r="D28" s="916"/>
      <c r="E28" s="917"/>
      <c r="F28" s="917"/>
      <c r="G28" s="917"/>
      <c r="H28" s="917"/>
      <c r="I28" s="917"/>
      <c r="J28" s="917"/>
      <c r="K28" s="917"/>
      <c r="L28" s="917"/>
      <c r="M28" s="917"/>
      <c r="N28" s="917"/>
      <c r="O28" s="918"/>
    </row>
    <row r="29" spans="2:15" ht="18.75" customHeight="1" x14ac:dyDescent="0.15">
      <c r="B29" s="895"/>
      <c r="C29" s="83" t="s">
        <v>57</v>
      </c>
      <c r="D29" s="900"/>
      <c r="E29" s="901"/>
      <c r="F29" s="901"/>
      <c r="G29" s="901"/>
      <c r="H29" s="901"/>
      <c r="I29" s="901"/>
      <c r="J29" s="901"/>
      <c r="K29" s="901"/>
      <c r="L29" s="901"/>
      <c r="M29" s="901"/>
      <c r="N29" s="901"/>
      <c r="O29" s="902"/>
    </row>
    <row r="30" spans="2:15" ht="18.75" customHeight="1" x14ac:dyDescent="0.15">
      <c r="B30" s="896"/>
      <c r="C30" s="84" t="s">
        <v>57</v>
      </c>
      <c r="D30" s="903"/>
      <c r="E30" s="904"/>
      <c r="F30" s="904"/>
      <c r="G30" s="904"/>
      <c r="H30" s="904"/>
      <c r="I30" s="904"/>
      <c r="J30" s="904"/>
      <c r="K30" s="904"/>
      <c r="L30" s="904"/>
      <c r="M30" s="904"/>
      <c r="N30" s="904"/>
      <c r="O30" s="905"/>
    </row>
    <row r="31" spans="2:15" ht="18.75" customHeight="1" x14ac:dyDescent="0.15">
      <c r="B31" s="906" t="s">
        <v>64</v>
      </c>
      <c r="C31" s="85" t="s">
        <v>57</v>
      </c>
      <c r="D31" s="907"/>
      <c r="E31" s="908"/>
      <c r="F31" s="908"/>
      <c r="G31" s="908"/>
      <c r="H31" s="908"/>
      <c r="I31" s="908"/>
      <c r="J31" s="908"/>
      <c r="K31" s="908"/>
      <c r="L31" s="908"/>
      <c r="M31" s="908"/>
      <c r="N31" s="908"/>
      <c r="O31" s="909"/>
    </row>
    <row r="32" spans="2:15" ht="18.75" customHeight="1" x14ac:dyDescent="0.15">
      <c r="B32" s="895"/>
      <c r="C32" s="83" t="s">
        <v>57</v>
      </c>
      <c r="D32" s="900"/>
      <c r="E32" s="901"/>
      <c r="F32" s="901"/>
      <c r="G32" s="901"/>
      <c r="H32" s="901"/>
      <c r="I32" s="901"/>
      <c r="J32" s="901"/>
      <c r="K32" s="901"/>
      <c r="L32" s="901"/>
      <c r="M32" s="901"/>
      <c r="N32" s="901"/>
      <c r="O32" s="902"/>
    </row>
    <row r="33" spans="1:15" ht="18.75" customHeight="1" x14ac:dyDescent="0.15">
      <c r="B33" s="896"/>
      <c r="C33" s="84" t="s">
        <v>57</v>
      </c>
      <c r="D33" s="903"/>
      <c r="E33" s="904"/>
      <c r="F33" s="904"/>
      <c r="G33" s="904"/>
      <c r="H33" s="904"/>
      <c r="I33" s="904"/>
      <c r="J33" s="904"/>
      <c r="K33" s="904"/>
      <c r="L33" s="904"/>
      <c r="M33" s="904"/>
      <c r="N33" s="904"/>
      <c r="O33" s="905"/>
    </row>
    <row r="34" spans="1:15" ht="18.75" customHeight="1" x14ac:dyDescent="0.15">
      <c r="B34" s="906" t="s">
        <v>65</v>
      </c>
      <c r="C34" s="85" t="s">
        <v>57</v>
      </c>
      <c r="D34" s="907"/>
      <c r="E34" s="908"/>
      <c r="F34" s="908"/>
      <c r="G34" s="908"/>
      <c r="H34" s="908"/>
      <c r="I34" s="908"/>
      <c r="J34" s="908"/>
      <c r="K34" s="908"/>
      <c r="L34" s="908"/>
      <c r="M34" s="908"/>
      <c r="N34" s="908"/>
      <c r="O34" s="909"/>
    </row>
    <row r="35" spans="1:15" ht="18.75" customHeight="1" x14ac:dyDescent="0.15">
      <c r="B35" s="895"/>
      <c r="C35" s="83" t="s">
        <v>57</v>
      </c>
      <c r="D35" s="900"/>
      <c r="E35" s="901"/>
      <c r="F35" s="901"/>
      <c r="G35" s="901"/>
      <c r="H35" s="901"/>
      <c r="I35" s="901"/>
      <c r="J35" s="901"/>
      <c r="K35" s="901"/>
      <c r="L35" s="901"/>
      <c r="M35" s="901"/>
      <c r="N35" s="901"/>
      <c r="O35" s="902"/>
    </row>
    <row r="36" spans="1:15" ht="18.75" customHeight="1" thickBot="1" x14ac:dyDescent="0.2">
      <c r="B36" s="920"/>
      <c r="C36" s="88" t="s">
        <v>57</v>
      </c>
      <c r="D36" s="921"/>
      <c r="E36" s="922"/>
      <c r="F36" s="922"/>
      <c r="G36" s="922"/>
      <c r="H36" s="922"/>
      <c r="I36" s="922"/>
      <c r="J36" s="922"/>
      <c r="K36" s="922"/>
      <c r="L36" s="922"/>
      <c r="M36" s="922"/>
      <c r="N36" s="922"/>
      <c r="O36" s="923"/>
    </row>
    <row r="37" spans="1:15" ht="8.25" customHeight="1" x14ac:dyDescent="0.15"/>
    <row r="38" spans="1:15" s="89" customFormat="1" ht="27" customHeight="1" x14ac:dyDescent="0.15">
      <c r="B38" s="919" t="s">
        <v>66</v>
      </c>
      <c r="C38" s="919"/>
      <c r="D38" s="919"/>
      <c r="E38" s="919"/>
      <c r="F38" s="919"/>
      <c r="G38" s="919"/>
      <c r="H38" s="919"/>
      <c r="I38" s="919"/>
      <c r="J38" s="919"/>
      <c r="K38" s="919"/>
      <c r="L38" s="919"/>
      <c r="M38" s="919"/>
      <c r="N38" s="919"/>
      <c r="O38" s="919"/>
    </row>
    <row r="39" spans="1:15" ht="4.5" customHeight="1" x14ac:dyDescent="0.15"/>
    <row r="40" spans="1:15" x14ac:dyDescent="0.15">
      <c r="A40" s="79">
        <v>2</v>
      </c>
      <c r="B40" s="71" t="s">
        <v>67</v>
      </c>
      <c r="C40" s="70" t="s">
        <v>155</v>
      </c>
    </row>
    <row r="41" spans="1:15" ht="9" customHeight="1" x14ac:dyDescent="0.15"/>
  </sheetData>
  <mergeCells count="47">
    <mergeCell ref="B38:O38"/>
    <mergeCell ref="B31:B33"/>
    <mergeCell ref="D31:O31"/>
    <mergeCell ref="D32:O32"/>
    <mergeCell ref="D33:O33"/>
    <mergeCell ref="B34:B36"/>
    <mergeCell ref="D34:O34"/>
    <mergeCell ref="D35:O35"/>
    <mergeCell ref="D36:O36"/>
    <mergeCell ref="B25:B27"/>
    <mergeCell ref="D25:O25"/>
    <mergeCell ref="D26:O26"/>
    <mergeCell ref="D27:O27"/>
    <mergeCell ref="B28:B30"/>
    <mergeCell ref="D28:O28"/>
    <mergeCell ref="D29:O29"/>
    <mergeCell ref="D30:O30"/>
    <mergeCell ref="B19:B21"/>
    <mergeCell ref="D19:O19"/>
    <mergeCell ref="D20:O20"/>
    <mergeCell ref="D21:O21"/>
    <mergeCell ref="B22:B24"/>
    <mergeCell ref="D22:O22"/>
    <mergeCell ref="D23:O23"/>
    <mergeCell ref="D24:O24"/>
    <mergeCell ref="B13:B15"/>
    <mergeCell ref="D13:O13"/>
    <mergeCell ref="D14:O14"/>
    <mergeCell ref="D15:O15"/>
    <mergeCell ref="B16:B18"/>
    <mergeCell ref="D16:O16"/>
    <mergeCell ref="D17:O17"/>
    <mergeCell ref="D18:O18"/>
    <mergeCell ref="B6:O6"/>
    <mergeCell ref="A7:O7"/>
    <mergeCell ref="C8:O8"/>
    <mergeCell ref="D9:O9"/>
    <mergeCell ref="B10:B12"/>
    <mergeCell ref="D10:O10"/>
    <mergeCell ref="D11:O11"/>
    <mergeCell ref="D12:O12"/>
    <mergeCell ref="A5:O5"/>
    <mergeCell ref="C1:E1"/>
    <mergeCell ref="C2:O2"/>
    <mergeCell ref="A3:D3"/>
    <mergeCell ref="A4:C4"/>
    <mergeCell ref="E4:O4"/>
  </mergeCells>
  <phoneticPr fontId="1"/>
  <pageMargins left="0.52" right="0.37" top="0.62" bottom="0.56999999999999995" header="0.32"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Z82"/>
  <sheetViews>
    <sheetView showGridLines="0" view="pageBreakPreview" topLeftCell="A16" zoomScale="115" zoomScaleNormal="100" zoomScaleSheetLayoutView="115" workbookViewId="0">
      <selection activeCell="B2" sqref="B2"/>
    </sheetView>
  </sheetViews>
  <sheetFormatPr defaultColWidth="9" defaultRowHeight="13.5" x14ac:dyDescent="0.15"/>
  <cols>
    <col min="1" max="1" width="2.125" style="433" customWidth="1"/>
    <col min="2" max="23" width="3.625" style="433" customWidth="1"/>
    <col min="24" max="24" width="2.125" style="433" customWidth="1"/>
    <col min="25" max="39" width="5.625" style="433" customWidth="1"/>
    <col min="40" max="256" width="9" style="433"/>
    <col min="257" max="257" width="2.125" style="433" customWidth="1"/>
    <col min="258" max="279" width="3.625" style="433" customWidth="1"/>
    <col min="280" max="280" width="2.125" style="433" customWidth="1"/>
    <col min="281" max="295" width="5.625" style="433" customWidth="1"/>
    <col min="296" max="512" width="9" style="433"/>
    <col min="513" max="513" width="2.125" style="433" customWidth="1"/>
    <col min="514" max="535" width="3.625" style="433" customWidth="1"/>
    <col min="536" max="536" width="2.125" style="433" customWidth="1"/>
    <col min="537" max="551" width="5.625" style="433" customWidth="1"/>
    <col min="552" max="768" width="9" style="433"/>
    <col min="769" max="769" width="2.125" style="433" customWidth="1"/>
    <col min="770" max="791" width="3.625" style="433" customWidth="1"/>
    <col min="792" max="792" width="2.125" style="433" customWidth="1"/>
    <col min="793" max="807" width="5.625" style="433" customWidth="1"/>
    <col min="808" max="1024" width="9" style="433"/>
    <col min="1025" max="1025" width="2.125" style="433" customWidth="1"/>
    <col min="1026" max="1047" width="3.625" style="433" customWidth="1"/>
    <col min="1048" max="1048" width="2.125" style="433" customWidth="1"/>
    <col min="1049" max="1063" width="5.625" style="433" customWidth="1"/>
    <col min="1064" max="1280" width="9" style="433"/>
    <col min="1281" max="1281" width="2.125" style="433" customWidth="1"/>
    <col min="1282" max="1303" width="3.625" style="433" customWidth="1"/>
    <col min="1304" max="1304" width="2.125" style="433" customWidth="1"/>
    <col min="1305" max="1319" width="5.625" style="433" customWidth="1"/>
    <col min="1320" max="1536" width="9" style="433"/>
    <col min="1537" max="1537" width="2.125" style="433" customWidth="1"/>
    <col min="1538" max="1559" width="3.625" style="433" customWidth="1"/>
    <col min="1560" max="1560" width="2.125" style="433" customWidth="1"/>
    <col min="1561" max="1575" width="5.625" style="433" customWidth="1"/>
    <col min="1576" max="1792" width="9" style="433"/>
    <col min="1793" max="1793" width="2.125" style="433" customWidth="1"/>
    <col min="1794" max="1815" width="3.625" style="433" customWidth="1"/>
    <col min="1816" max="1816" width="2.125" style="433" customWidth="1"/>
    <col min="1817" max="1831" width="5.625" style="433" customWidth="1"/>
    <col min="1832" max="2048" width="9" style="433"/>
    <col min="2049" max="2049" width="2.125" style="433" customWidth="1"/>
    <col min="2050" max="2071" width="3.625" style="433" customWidth="1"/>
    <col min="2072" max="2072" width="2.125" style="433" customWidth="1"/>
    <col min="2073" max="2087" width="5.625" style="433" customWidth="1"/>
    <col min="2088" max="2304" width="9" style="433"/>
    <col min="2305" max="2305" width="2.125" style="433" customWidth="1"/>
    <col min="2306" max="2327" width="3.625" style="433" customWidth="1"/>
    <col min="2328" max="2328" width="2.125" style="433" customWidth="1"/>
    <col min="2329" max="2343" width="5.625" style="433" customWidth="1"/>
    <col min="2344" max="2560" width="9" style="433"/>
    <col min="2561" max="2561" width="2.125" style="433" customWidth="1"/>
    <col min="2562" max="2583" width="3.625" style="433" customWidth="1"/>
    <col min="2584" max="2584" width="2.125" style="433" customWidth="1"/>
    <col min="2585" max="2599" width="5.625" style="433" customWidth="1"/>
    <col min="2600" max="2816" width="9" style="433"/>
    <col min="2817" max="2817" width="2.125" style="433" customWidth="1"/>
    <col min="2818" max="2839" width="3.625" style="433" customWidth="1"/>
    <col min="2840" max="2840" width="2.125" style="433" customWidth="1"/>
    <col min="2841" max="2855" width="5.625" style="433" customWidth="1"/>
    <col min="2856" max="3072" width="9" style="433"/>
    <col min="3073" max="3073" width="2.125" style="433" customWidth="1"/>
    <col min="3074" max="3095" width="3.625" style="433" customWidth="1"/>
    <col min="3096" max="3096" width="2.125" style="433" customWidth="1"/>
    <col min="3097" max="3111" width="5.625" style="433" customWidth="1"/>
    <col min="3112" max="3328" width="9" style="433"/>
    <col min="3329" max="3329" width="2.125" style="433" customWidth="1"/>
    <col min="3330" max="3351" width="3.625" style="433" customWidth="1"/>
    <col min="3352" max="3352" width="2.125" style="433" customWidth="1"/>
    <col min="3353" max="3367" width="5.625" style="433" customWidth="1"/>
    <col min="3368" max="3584" width="9" style="433"/>
    <col min="3585" max="3585" width="2.125" style="433" customWidth="1"/>
    <col min="3586" max="3607" width="3.625" style="433" customWidth="1"/>
    <col min="3608" max="3608" width="2.125" style="433" customWidth="1"/>
    <col min="3609" max="3623" width="5.625" style="433" customWidth="1"/>
    <col min="3624" max="3840" width="9" style="433"/>
    <col min="3841" max="3841" width="2.125" style="433" customWidth="1"/>
    <col min="3842" max="3863" width="3.625" style="433" customWidth="1"/>
    <col min="3864" max="3864" width="2.125" style="433" customWidth="1"/>
    <col min="3865" max="3879" width="5.625" style="433" customWidth="1"/>
    <col min="3880" max="4096" width="9" style="433"/>
    <col min="4097" max="4097" width="2.125" style="433" customWidth="1"/>
    <col min="4098" max="4119" width="3.625" style="433" customWidth="1"/>
    <col min="4120" max="4120" width="2.125" style="433" customWidth="1"/>
    <col min="4121" max="4135" width="5.625" style="433" customWidth="1"/>
    <col min="4136" max="4352" width="9" style="433"/>
    <col min="4353" max="4353" width="2.125" style="433" customWidth="1"/>
    <col min="4354" max="4375" width="3.625" style="433" customWidth="1"/>
    <col min="4376" max="4376" width="2.125" style="433" customWidth="1"/>
    <col min="4377" max="4391" width="5.625" style="433" customWidth="1"/>
    <col min="4392" max="4608" width="9" style="433"/>
    <col min="4609" max="4609" width="2.125" style="433" customWidth="1"/>
    <col min="4610" max="4631" width="3.625" style="433" customWidth="1"/>
    <col min="4632" max="4632" width="2.125" style="433" customWidth="1"/>
    <col min="4633" max="4647" width="5.625" style="433" customWidth="1"/>
    <col min="4648" max="4864" width="9" style="433"/>
    <col min="4865" max="4865" width="2.125" style="433" customWidth="1"/>
    <col min="4866" max="4887" width="3.625" style="433" customWidth="1"/>
    <col min="4888" max="4888" width="2.125" style="433" customWidth="1"/>
    <col min="4889" max="4903" width="5.625" style="433" customWidth="1"/>
    <col min="4904" max="5120" width="9" style="433"/>
    <col min="5121" max="5121" width="2.125" style="433" customWidth="1"/>
    <col min="5122" max="5143" width="3.625" style="433" customWidth="1"/>
    <col min="5144" max="5144" width="2.125" style="433" customWidth="1"/>
    <col min="5145" max="5159" width="5.625" style="433" customWidth="1"/>
    <col min="5160" max="5376" width="9" style="433"/>
    <col min="5377" max="5377" width="2.125" style="433" customWidth="1"/>
    <col min="5378" max="5399" width="3.625" style="433" customWidth="1"/>
    <col min="5400" max="5400" width="2.125" style="433" customWidth="1"/>
    <col min="5401" max="5415" width="5.625" style="433" customWidth="1"/>
    <col min="5416" max="5632" width="9" style="433"/>
    <col min="5633" max="5633" width="2.125" style="433" customWidth="1"/>
    <col min="5634" max="5655" width="3.625" style="433" customWidth="1"/>
    <col min="5656" max="5656" width="2.125" style="433" customWidth="1"/>
    <col min="5657" max="5671" width="5.625" style="433" customWidth="1"/>
    <col min="5672" max="5888" width="9" style="433"/>
    <col min="5889" max="5889" width="2.125" style="433" customWidth="1"/>
    <col min="5890" max="5911" width="3.625" style="433" customWidth="1"/>
    <col min="5912" max="5912" width="2.125" style="433" customWidth="1"/>
    <col min="5913" max="5927" width="5.625" style="433" customWidth="1"/>
    <col min="5928" max="6144" width="9" style="433"/>
    <col min="6145" max="6145" width="2.125" style="433" customWidth="1"/>
    <col min="6146" max="6167" width="3.625" style="433" customWidth="1"/>
    <col min="6168" max="6168" width="2.125" style="433" customWidth="1"/>
    <col min="6169" max="6183" width="5.625" style="433" customWidth="1"/>
    <col min="6184" max="6400" width="9" style="433"/>
    <col min="6401" max="6401" width="2.125" style="433" customWidth="1"/>
    <col min="6402" max="6423" width="3.625" style="433" customWidth="1"/>
    <col min="6424" max="6424" width="2.125" style="433" customWidth="1"/>
    <col min="6425" max="6439" width="5.625" style="433" customWidth="1"/>
    <col min="6440" max="6656" width="9" style="433"/>
    <col min="6657" max="6657" width="2.125" style="433" customWidth="1"/>
    <col min="6658" max="6679" width="3.625" style="433" customWidth="1"/>
    <col min="6680" max="6680" width="2.125" style="433" customWidth="1"/>
    <col min="6681" max="6695" width="5.625" style="433" customWidth="1"/>
    <col min="6696" max="6912" width="9" style="433"/>
    <col min="6913" max="6913" width="2.125" style="433" customWidth="1"/>
    <col min="6914" max="6935" width="3.625" style="433" customWidth="1"/>
    <col min="6936" max="6936" width="2.125" style="433" customWidth="1"/>
    <col min="6937" max="6951" width="5.625" style="433" customWidth="1"/>
    <col min="6952" max="7168" width="9" style="433"/>
    <col min="7169" max="7169" width="2.125" style="433" customWidth="1"/>
    <col min="7170" max="7191" width="3.625" style="433" customWidth="1"/>
    <col min="7192" max="7192" width="2.125" style="433" customWidth="1"/>
    <col min="7193" max="7207" width="5.625" style="433" customWidth="1"/>
    <col min="7208" max="7424" width="9" style="433"/>
    <col min="7425" max="7425" width="2.125" style="433" customWidth="1"/>
    <col min="7426" max="7447" width="3.625" style="433" customWidth="1"/>
    <col min="7448" max="7448" width="2.125" style="433" customWidth="1"/>
    <col min="7449" max="7463" width="5.625" style="433" customWidth="1"/>
    <col min="7464" max="7680" width="9" style="433"/>
    <col min="7681" max="7681" width="2.125" style="433" customWidth="1"/>
    <col min="7682" max="7703" width="3.625" style="433" customWidth="1"/>
    <col min="7704" max="7704" width="2.125" style="433" customWidth="1"/>
    <col min="7705" max="7719" width="5.625" style="433" customWidth="1"/>
    <col min="7720" max="7936" width="9" style="433"/>
    <col min="7937" max="7937" width="2.125" style="433" customWidth="1"/>
    <col min="7938" max="7959" width="3.625" style="433" customWidth="1"/>
    <col min="7960" max="7960" width="2.125" style="433" customWidth="1"/>
    <col min="7961" max="7975" width="5.625" style="433" customWidth="1"/>
    <col min="7976" max="8192" width="9" style="433"/>
    <col min="8193" max="8193" width="2.125" style="433" customWidth="1"/>
    <col min="8194" max="8215" width="3.625" style="433" customWidth="1"/>
    <col min="8216" max="8216" width="2.125" style="433" customWidth="1"/>
    <col min="8217" max="8231" width="5.625" style="433" customWidth="1"/>
    <col min="8232" max="8448" width="9" style="433"/>
    <col min="8449" max="8449" width="2.125" style="433" customWidth="1"/>
    <col min="8450" max="8471" width="3.625" style="433" customWidth="1"/>
    <col min="8472" max="8472" width="2.125" style="433" customWidth="1"/>
    <col min="8473" max="8487" width="5.625" style="433" customWidth="1"/>
    <col min="8488" max="8704" width="9" style="433"/>
    <col min="8705" max="8705" width="2.125" style="433" customWidth="1"/>
    <col min="8706" max="8727" width="3.625" style="433" customWidth="1"/>
    <col min="8728" max="8728" width="2.125" style="433" customWidth="1"/>
    <col min="8729" max="8743" width="5.625" style="433" customWidth="1"/>
    <col min="8744" max="8960" width="9" style="433"/>
    <col min="8961" max="8961" width="2.125" style="433" customWidth="1"/>
    <col min="8962" max="8983" width="3.625" style="433" customWidth="1"/>
    <col min="8984" max="8984" width="2.125" style="433" customWidth="1"/>
    <col min="8985" max="8999" width="5.625" style="433" customWidth="1"/>
    <col min="9000" max="9216" width="9" style="433"/>
    <col min="9217" max="9217" width="2.125" style="433" customWidth="1"/>
    <col min="9218" max="9239" width="3.625" style="433" customWidth="1"/>
    <col min="9240" max="9240" width="2.125" style="433" customWidth="1"/>
    <col min="9241" max="9255" width="5.625" style="433" customWidth="1"/>
    <col min="9256" max="9472" width="9" style="433"/>
    <col min="9473" max="9473" width="2.125" style="433" customWidth="1"/>
    <col min="9474" max="9495" width="3.625" style="433" customWidth="1"/>
    <col min="9496" max="9496" width="2.125" style="433" customWidth="1"/>
    <col min="9497" max="9511" width="5.625" style="433" customWidth="1"/>
    <col min="9512" max="9728" width="9" style="433"/>
    <col min="9729" max="9729" width="2.125" style="433" customWidth="1"/>
    <col min="9730" max="9751" width="3.625" style="433" customWidth="1"/>
    <col min="9752" max="9752" width="2.125" style="433" customWidth="1"/>
    <col min="9753" max="9767" width="5.625" style="433" customWidth="1"/>
    <col min="9768" max="9984" width="9" style="433"/>
    <col min="9985" max="9985" width="2.125" style="433" customWidth="1"/>
    <col min="9986" max="10007" width="3.625" style="433" customWidth="1"/>
    <col min="10008" max="10008" width="2.125" style="433" customWidth="1"/>
    <col min="10009" max="10023" width="5.625" style="433" customWidth="1"/>
    <col min="10024" max="10240" width="9" style="433"/>
    <col min="10241" max="10241" width="2.125" style="433" customWidth="1"/>
    <col min="10242" max="10263" width="3.625" style="433" customWidth="1"/>
    <col min="10264" max="10264" width="2.125" style="433" customWidth="1"/>
    <col min="10265" max="10279" width="5.625" style="433" customWidth="1"/>
    <col min="10280" max="10496" width="9" style="433"/>
    <col min="10497" max="10497" width="2.125" style="433" customWidth="1"/>
    <col min="10498" max="10519" width="3.625" style="433" customWidth="1"/>
    <col min="10520" max="10520" width="2.125" style="433" customWidth="1"/>
    <col min="10521" max="10535" width="5.625" style="433" customWidth="1"/>
    <col min="10536" max="10752" width="9" style="433"/>
    <col min="10753" max="10753" width="2.125" style="433" customWidth="1"/>
    <col min="10754" max="10775" width="3.625" style="433" customWidth="1"/>
    <col min="10776" max="10776" width="2.125" style="433" customWidth="1"/>
    <col min="10777" max="10791" width="5.625" style="433" customWidth="1"/>
    <col min="10792" max="11008" width="9" style="433"/>
    <col min="11009" max="11009" width="2.125" style="433" customWidth="1"/>
    <col min="11010" max="11031" width="3.625" style="433" customWidth="1"/>
    <col min="11032" max="11032" width="2.125" style="433" customWidth="1"/>
    <col min="11033" max="11047" width="5.625" style="433" customWidth="1"/>
    <col min="11048" max="11264" width="9" style="433"/>
    <col min="11265" max="11265" width="2.125" style="433" customWidth="1"/>
    <col min="11266" max="11287" width="3.625" style="433" customWidth="1"/>
    <col min="11288" max="11288" width="2.125" style="433" customWidth="1"/>
    <col min="11289" max="11303" width="5.625" style="433" customWidth="1"/>
    <col min="11304" max="11520" width="9" style="433"/>
    <col min="11521" max="11521" width="2.125" style="433" customWidth="1"/>
    <col min="11522" max="11543" width="3.625" style="433" customWidth="1"/>
    <col min="11544" max="11544" width="2.125" style="433" customWidth="1"/>
    <col min="11545" max="11559" width="5.625" style="433" customWidth="1"/>
    <col min="11560" max="11776" width="9" style="433"/>
    <col min="11777" max="11777" width="2.125" style="433" customWidth="1"/>
    <col min="11778" max="11799" width="3.625" style="433" customWidth="1"/>
    <col min="11800" max="11800" width="2.125" style="433" customWidth="1"/>
    <col min="11801" max="11815" width="5.625" style="433" customWidth="1"/>
    <col min="11816" max="12032" width="9" style="433"/>
    <col min="12033" max="12033" width="2.125" style="433" customWidth="1"/>
    <col min="12034" max="12055" width="3.625" style="433" customWidth="1"/>
    <col min="12056" max="12056" width="2.125" style="433" customWidth="1"/>
    <col min="12057" max="12071" width="5.625" style="433" customWidth="1"/>
    <col min="12072" max="12288" width="9" style="433"/>
    <col min="12289" max="12289" width="2.125" style="433" customWidth="1"/>
    <col min="12290" max="12311" width="3.625" style="433" customWidth="1"/>
    <col min="12312" max="12312" width="2.125" style="433" customWidth="1"/>
    <col min="12313" max="12327" width="5.625" style="433" customWidth="1"/>
    <col min="12328" max="12544" width="9" style="433"/>
    <col min="12545" max="12545" width="2.125" style="433" customWidth="1"/>
    <col min="12546" max="12567" width="3.625" style="433" customWidth="1"/>
    <col min="12568" max="12568" width="2.125" style="433" customWidth="1"/>
    <col min="12569" max="12583" width="5.625" style="433" customWidth="1"/>
    <col min="12584" max="12800" width="9" style="433"/>
    <col min="12801" max="12801" width="2.125" style="433" customWidth="1"/>
    <col min="12802" max="12823" width="3.625" style="433" customWidth="1"/>
    <col min="12824" max="12824" width="2.125" style="433" customWidth="1"/>
    <col min="12825" max="12839" width="5.625" style="433" customWidth="1"/>
    <col min="12840" max="13056" width="9" style="433"/>
    <col min="13057" max="13057" width="2.125" style="433" customWidth="1"/>
    <col min="13058" max="13079" width="3.625" style="433" customWidth="1"/>
    <col min="13080" max="13080" width="2.125" style="433" customWidth="1"/>
    <col min="13081" max="13095" width="5.625" style="433" customWidth="1"/>
    <col min="13096" max="13312" width="9" style="433"/>
    <col min="13313" max="13313" width="2.125" style="433" customWidth="1"/>
    <col min="13314" max="13335" width="3.625" style="433" customWidth="1"/>
    <col min="13336" max="13336" width="2.125" style="433" customWidth="1"/>
    <col min="13337" max="13351" width="5.625" style="433" customWidth="1"/>
    <col min="13352" max="13568" width="9" style="433"/>
    <col min="13569" max="13569" width="2.125" style="433" customWidth="1"/>
    <col min="13570" max="13591" width="3.625" style="433" customWidth="1"/>
    <col min="13592" max="13592" width="2.125" style="433" customWidth="1"/>
    <col min="13593" max="13607" width="5.625" style="433" customWidth="1"/>
    <col min="13608" max="13824" width="9" style="433"/>
    <col min="13825" max="13825" width="2.125" style="433" customWidth="1"/>
    <col min="13826" max="13847" width="3.625" style="433" customWidth="1"/>
    <col min="13848" max="13848" width="2.125" style="433" customWidth="1"/>
    <col min="13849" max="13863" width="5.625" style="433" customWidth="1"/>
    <col min="13864" max="14080" width="9" style="433"/>
    <col min="14081" max="14081" width="2.125" style="433" customWidth="1"/>
    <col min="14082" max="14103" width="3.625" style="433" customWidth="1"/>
    <col min="14104" max="14104" width="2.125" style="433" customWidth="1"/>
    <col min="14105" max="14119" width="5.625" style="433" customWidth="1"/>
    <col min="14120" max="14336" width="9" style="433"/>
    <col min="14337" max="14337" width="2.125" style="433" customWidth="1"/>
    <col min="14338" max="14359" width="3.625" style="433" customWidth="1"/>
    <col min="14360" max="14360" width="2.125" style="433" customWidth="1"/>
    <col min="14361" max="14375" width="5.625" style="433" customWidth="1"/>
    <col min="14376" max="14592" width="9" style="433"/>
    <col min="14593" max="14593" width="2.125" style="433" customWidth="1"/>
    <col min="14594" max="14615" width="3.625" style="433" customWidth="1"/>
    <col min="14616" max="14616" width="2.125" style="433" customWidth="1"/>
    <col min="14617" max="14631" width="5.625" style="433" customWidth="1"/>
    <col min="14632" max="14848" width="9" style="433"/>
    <col min="14849" max="14849" width="2.125" style="433" customWidth="1"/>
    <col min="14850" max="14871" width="3.625" style="433" customWidth="1"/>
    <col min="14872" max="14872" width="2.125" style="433" customWidth="1"/>
    <col min="14873" max="14887" width="5.625" style="433" customWidth="1"/>
    <col min="14888" max="15104" width="9" style="433"/>
    <col min="15105" max="15105" width="2.125" style="433" customWidth="1"/>
    <col min="15106" max="15127" width="3.625" style="433" customWidth="1"/>
    <col min="15128" max="15128" width="2.125" style="433" customWidth="1"/>
    <col min="15129" max="15143" width="5.625" style="433" customWidth="1"/>
    <col min="15144" max="15360" width="9" style="433"/>
    <col min="15361" max="15361" width="2.125" style="433" customWidth="1"/>
    <col min="15362" max="15383" width="3.625" style="433" customWidth="1"/>
    <col min="15384" max="15384" width="2.125" style="433" customWidth="1"/>
    <col min="15385" max="15399" width="5.625" style="433" customWidth="1"/>
    <col min="15400" max="15616" width="9" style="433"/>
    <col min="15617" max="15617" width="2.125" style="433" customWidth="1"/>
    <col min="15618" max="15639" width="3.625" style="433" customWidth="1"/>
    <col min="15640" max="15640" width="2.125" style="433" customWidth="1"/>
    <col min="15641" max="15655" width="5.625" style="433" customWidth="1"/>
    <col min="15656" max="15872" width="9" style="433"/>
    <col min="15873" max="15873" width="2.125" style="433" customWidth="1"/>
    <col min="15874" max="15895" width="3.625" style="433" customWidth="1"/>
    <col min="15896" max="15896" width="2.125" style="433" customWidth="1"/>
    <col min="15897" max="15911" width="5.625" style="433" customWidth="1"/>
    <col min="15912" max="16128" width="9" style="433"/>
    <col min="16129" max="16129" width="2.125" style="433" customWidth="1"/>
    <col min="16130" max="16151" width="3.625" style="433" customWidth="1"/>
    <col min="16152" max="16152" width="2.125" style="433" customWidth="1"/>
    <col min="16153" max="16167" width="5.625" style="433" customWidth="1"/>
    <col min="16168" max="16384" width="9" style="433"/>
  </cols>
  <sheetData>
    <row r="1" spans="2:26" x14ac:dyDescent="0.15">
      <c r="B1" s="432" t="s">
        <v>449</v>
      </c>
      <c r="M1" s="434"/>
      <c r="N1" s="435"/>
      <c r="O1" s="435"/>
      <c r="P1" s="435"/>
      <c r="Q1" s="434" t="s">
        <v>350</v>
      </c>
      <c r="R1" s="436"/>
      <c r="S1" s="435" t="s">
        <v>351</v>
      </c>
      <c r="T1" s="436"/>
      <c r="U1" s="435" t="s">
        <v>352</v>
      </c>
      <c r="V1" s="436"/>
      <c r="W1" s="435" t="s">
        <v>353</v>
      </c>
      <c r="Z1" s="432"/>
    </row>
    <row r="2" spans="2:26" ht="5.0999999999999996" customHeight="1" x14ac:dyDescent="0.15">
      <c r="M2" s="434"/>
      <c r="N2" s="435"/>
      <c r="O2" s="435"/>
      <c r="P2" s="435"/>
      <c r="Q2" s="434"/>
      <c r="R2" s="435"/>
      <c r="S2" s="435"/>
      <c r="T2" s="435"/>
      <c r="U2" s="435"/>
      <c r="V2" s="435"/>
      <c r="W2" s="435"/>
    </row>
    <row r="3" spans="2:26" x14ac:dyDescent="0.15">
      <c r="B3" s="512" t="s">
        <v>406</v>
      </c>
      <c r="C3" s="512"/>
      <c r="D3" s="512"/>
      <c r="E3" s="512"/>
      <c r="F3" s="512"/>
      <c r="G3" s="512"/>
      <c r="H3" s="512"/>
      <c r="I3" s="512"/>
      <c r="J3" s="512"/>
      <c r="K3" s="512"/>
      <c r="L3" s="512"/>
      <c r="M3" s="512"/>
      <c r="N3" s="512"/>
      <c r="O3" s="512"/>
      <c r="P3" s="512"/>
      <c r="Q3" s="512"/>
      <c r="R3" s="512"/>
      <c r="S3" s="512"/>
      <c r="T3" s="512"/>
      <c r="U3" s="512"/>
      <c r="V3" s="512"/>
      <c r="W3" s="512"/>
    </row>
    <row r="4" spans="2:26" ht="5.0999999999999996" customHeight="1" x14ac:dyDescent="0.15">
      <c r="B4" s="435"/>
      <c r="C4" s="435"/>
      <c r="D4" s="435"/>
      <c r="E4" s="435"/>
      <c r="F4" s="435"/>
      <c r="G4" s="435"/>
      <c r="H4" s="435"/>
      <c r="I4" s="435"/>
      <c r="J4" s="435"/>
      <c r="K4" s="435"/>
      <c r="L4" s="435"/>
      <c r="M4" s="435"/>
      <c r="N4" s="435"/>
      <c r="O4" s="435"/>
      <c r="P4" s="435"/>
      <c r="Q4" s="435"/>
      <c r="R4" s="435"/>
      <c r="S4" s="435"/>
      <c r="T4" s="435"/>
      <c r="U4" s="435"/>
      <c r="V4" s="435"/>
      <c r="W4" s="435"/>
    </row>
    <row r="5" spans="2:26" x14ac:dyDescent="0.15">
      <c r="B5" s="435"/>
      <c r="C5" s="435"/>
      <c r="D5" s="435"/>
      <c r="E5" s="435"/>
      <c r="F5" s="435"/>
      <c r="G5" s="435"/>
      <c r="H5" s="435"/>
      <c r="I5" s="435"/>
      <c r="J5" s="435"/>
      <c r="K5" s="435"/>
      <c r="L5" s="435"/>
      <c r="M5" s="435"/>
      <c r="N5" s="435"/>
      <c r="O5" s="435"/>
      <c r="P5" s="437" t="s">
        <v>0</v>
      </c>
      <c r="Q5" s="513"/>
      <c r="R5" s="513"/>
      <c r="S5" s="513"/>
      <c r="T5" s="513"/>
      <c r="U5" s="513"/>
      <c r="V5" s="513"/>
      <c r="W5" s="513"/>
    </row>
    <row r="6" spans="2:26" x14ac:dyDescent="0.15">
      <c r="B6" s="435"/>
      <c r="C6" s="435"/>
      <c r="D6" s="435"/>
      <c r="E6" s="435"/>
      <c r="F6" s="435"/>
      <c r="G6" s="435"/>
      <c r="H6" s="435"/>
      <c r="I6" s="435"/>
      <c r="J6" s="435"/>
      <c r="K6" s="435"/>
      <c r="L6" s="435"/>
      <c r="M6" s="435"/>
      <c r="N6" s="435"/>
      <c r="O6" s="435"/>
      <c r="P6" s="437" t="s">
        <v>407</v>
      </c>
      <c r="Q6" s="514"/>
      <c r="R6" s="514"/>
      <c r="S6" s="514"/>
      <c r="T6" s="514"/>
      <c r="U6" s="514"/>
      <c r="V6" s="514"/>
      <c r="W6" s="514"/>
    </row>
    <row r="7" spans="2:26" ht="10.5" customHeight="1" x14ac:dyDescent="0.15">
      <c r="B7" s="435"/>
      <c r="C7" s="435"/>
      <c r="D7" s="435"/>
      <c r="E7" s="435"/>
      <c r="F7" s="435"/>
      <c r="G7" s="435"/>
      <c r="H7" s="435"/>
      <c r="I7" s="435"/>
      <c r="J7" s="435"/>
      <c r="K7" s="435"/>
      <c r="L7" s="435"/>
      <c r="M7" s="435"/>
      <c r="N7" s="435"/>
      <c r="O7" s="435"/>
      <c r="P7" s="435"/>
      <c r="Q7" s="435"/>
      <c r="R7" s="435"/>
      <c r="S7" s="435"/>
      <c r="T7" s="435"/>
      <c r="U7" s="435"/>
      <c r="V7" s="435"/>
      <c r="W7" s="435"/>
    </row>
    <row r="8" spans="2:26" x14ac:dyDescent="0.15">
      <c r="B8" s="433" t="s">
        <v>408</v>
      </c>
    </row>
    <row r="9" spans="2:26" x14ac:dyDescent="0.15">
      <c r="C9" s="436" t="s">
        <v>128</v>
      </c>
      <c r="D9" s="433" t="s">
        <v>409</v>
      </c>
      <c r="J9" s="436" t="s">
        <v>128</v>
      </c>
      <c r="K9" s="433" t="s">
        <v>410</v>
      </c>
    </row>
    <row r="10" spans="2:26" ht="10.5" customHeight="1" x14ac:dyDescent="0.15"/>
    <row r="11" spans="2:26" x14ac:dyDescent="0.15">
      <c r="B11" s="433" t="s">
        <v>411</v>
      </c>
    </row>
    <row r="12" spans="2:26" x14ac:dyDescent="0.15">
      <c r="C12" s="436" t="s">
        <v>128</v>
      </c>
      <c r="D12" s="433" t="s">
        <v>412</v>
      </c>
    </row>
    <row r="13" spans="2:26" x14ac:dyDescent="0.15">
      <c r="C13" s="436" t="s">
        <v>128</v>
      </c>
      <c r="D13" s="433" t="s">
        <v>413</v>
      </c>
    </row>
    <row r="14" spans="2:26" ht="10.5" customHeight="1" x14ac:dyDescent="0.15"/>
    <row r="15" spans="2:26" x14ac:dyDescent="0.15">
      <c r="B15" s="433" t="s">
        <v>341</v>
      </c>
    </row>
    <row r="16" spans="2:26" ht="60" customHeight="1" x14ac:dyDescent="0.15">
      <c r="B16" s="515"/>
      <c r="C16" s="515"/>
      <c r="D16" s="515"/>
      <c r="E16" s="515"/>
      <c r="F16" s="516" t="s">
        <v>414</v>
      </c>
      <c r="G16" s="517"/>
      <c r="H16" s="517"/>
      <c r="I16" s="517"/>
      <c r="J16" s="517"/>
      <c r="K16" s="517"/>
      <c r="L16" s="518"/>
      <c r="M16" s="519" t="s">
        <v>415</v>
      </c>
      <c r="N16" s="519"/>
      <c r="O16" s="519"/>
      <c r="P16" s="519"/>
      <c r="Q16" s="519"/>
      <c r="R16" s="519"/>
      <c r="S16" s="519"/>
    </row>
    <row r="17" spans="2:23" x14ac:dyDescent="0.15">
      <c r="B17" s="520">
        <v>4</v>
      </c>
      <c r="C17" s="521"/>
      <c r="D17" s="521" t="s">
        <v>416</v>
      </c>
      <c r="E17" s="522"/>
      <c r="F17" s="523"/>
      <c r="G17" s="524"/>
      <c r="H17" s="524"/>
      <c r="I17" s="524"/>
      <c r="J17" s="524"/>
      <c r="K17" s="524"/>
      <c r="L17" s="438" t="s">
        <v>2</v>
      </c>
      <c r="M17" s="523"/>
      <c r="N17" s="524"/>
      <c r="O17" s="524"/>
      <c r="P17" s="524"/>
      <c r="Q17" s="524"/>
      <c r="R17" s="524"/>
      <c r="S17" s="438" t="s">
        <v>2</v>
      </c>
    </row>
    <row r="18" spans="2:23" x14ac:dyDescent="0.15">
      <c r="B18" s="520">
        <v>5</v>
      </c>
      <c r="C18" s="521"/>
      <c r="D18" s="521" t="s">
        <v>416</v>
      </c>
      <c r="E18" s="522"/>
      <c r="F18" s="523"/>
      <c r="G18" s="524"/>
      <c r="H18" s="524"/>
      <c r="I18" s="524"/>
      <c r="J18" s="524"/>
      <c r="K18" s="524"/>
      <c r="L18" s="438" t="s">
        <v>2</v>
      </c>
      <c r="M18" s="523"/>
      <c r="N18" s="524"/>
      <c r="O18" s="524"/>
      <c r="P18" s="524"/>
      <c r="Q18" s="524"/>
      <c r="R18" s="524"/>
      <c r="S18" s="438" t="s">
        <v>2</v>
      </c>
    </row>
    <row r="19" spans="2:23" x14ac:dyDescent="0.15">
      <c r="B19" s="520">
        <v>6</v>
      </c>
      <c r="C19" s="521"/>
      <c r="D19" s="521" t="s">
        <v>416</v>
      </c>
      <c r="E19" s="522"/>
      <c r="F19" s="523"/>
      <c r="G19" s="524"/>
      <c r="H19" s="524"/>
      <c r="I19" s="524"/>
      <c r="J19" s="524"/>
      <c r="K19" s="524"/>
      <c r="L19" s="438" t="s">
        <v>2</v>
      </c>
      <c r="M19" s="523"/>
      <c r="N19" s="524"/>
      <c r="O19" s="524"/>
      <c r="P19" s="524"/>
      <c r="Q19" s="524"/>
      <c r="R19" s="524"/>
      <c r="S19" s="438" t="s">
        <v>2</v>
      </c>
    </row>
    <row r="20" spans="2:23" x14ac:dyDescent="0.15">
      <c r="B20" s="520">
        <v>7</v>
      </c>
      <c r="C20" s="521"/>
      <c r="D20" s="521" t="s">
        <v>416</v>
      </c>
      <c r="E20" s="522"/>
      <c r="F20" s="523"/>
      <c r="G20" s="524"/>
      <c r="H20" s="524"/>
      <c r="I20" s="524"/>
      <c r="J20" s="524"/>
      <c r="K20" s="524"/>
      <c r="L20" s="438" t="s">
        <v>2</v>
      </c>
      <c r="M20" s="523"/>
      <c r="N20" s="524"/>
      <c r="O20" s="524"/>
      <c r="P20" s="524"/>
      <c r="Q20" s="524"/>
      <c r="R20" s="524"/>
      <c r="S20" s="438" t="s">
        <v>2</v>
      </c>
    </row>
    <row r="21" spans="2:23" x14ac:dyDescent="0.15">
      <c r="B21" s="520">
        <v>8</v>
      </c>
      <c r="C21" s="521"/>
      <c r="D21" s="521" t="s">
        <v>416</v>
      </c>
      <c r="E21" s="522"/>
      <c r="F21" s="523"/>
      <c r="G21" s="524"/>
      <c r="H21" s="524"/>
      <c r="I21" s="524"/>
      <c r="J21" s="524"/>
      <c r="K21" s="524"/>
      <c r="L21" s="438" t="s">
        <v>2</v>
      </c>
      <c r="M21" s="523"/>
      <c r="N21" s="524"/>
      <c r="O21" s="524"/>
      <c r="P21" s="524"/>
      <c r="Q21" s="524"/>
      <c r="R21" s="524"/>
      <c r="S21" s="438" t="s">
        <v>2</v>
      </c>
    </row>
    <row r="22" spans="2:23" x14ac:dyDescent="0.15">
      <c r="B22" s="520">
        <v>9</v>
      </c>
      <c r="C22" s="521"/>
      <c r="D22" s="521" t="s">
        <v>416</v>
      </c>
      <c r="E22" s="522"/>
      <c r="F22" s="523"/>
      <c r="G22" s="524"/>
      <c r="H22" s="524"/>
      <c r="I22" s="524"/>
      <c r="J22" s="524"/>
      <c r="K22" s="524"/>
      <c r="L22" s="438" t="s">
        <v>2</v>
      </c>
      <c r="M22" s="523"/>
      <c r="N22" s="524"/>
      <c r="O22" s="524"/>
      <c r="P22" s="524"/>
      <c r="Q22" s="524"/>
      <c r="R22" s="524"/>
      <c r="S22" s="438" t="s">
        <v>2</v>
      </c>
    </row>
    <row r="23" spans="2:23" x14ac:dyDescent="0.15">
      <c r="B23" s="520">
        <v>10</v>
      </c>
      <c r="C23" s="521"/>
      <c r="D23" s="521" t="s">
        <v>416</v>
      </c>
      <c r="E23" s="522"/>
      <c r="F23" s="523"/>
      <c r="G23" s="524"/>
      <c r="H23" s="524"/>
      <c r="I23" s="524"/>
      <c r="J23" s="524"/>
      <c r="K23" s="524"/>
      <c r="L23" s="438" t="s">
        <v>2</v>
      </c>
      <c r="M23" s="523"/>
      <c r="N23" s="524"/>
      <c r="O23" s="524"/>
      <c r="P23" s="524"/>
      <c r="Q23" s="524"/>
      <c r="R23" s="524"/>
      <c r="S23" s="438" t="s">
        <v>2</v>
      </c>
    </row>
    <row r="24" spans="2:23" x14ac:dyDescent="0.15">
      <c r="B24" s="520">
        <v>11</v>
      </c>
      <c r="C24" s="521"/>
      <c r="D24" s="521" t="s">
        <v>416</v>
      </c>
      <c r="E24" s="522"/>
      <c r="F24" s="523"/>
      <c r="G24" s="524"/>
      <c r="H24" s="524"/>
      <c r="I24" s="524"/>
      <c r="J24" s="524"/>
      <c r="K24" s="524"/>
      <c r="L24" s="438" t="s">
        <v>2</v>
      </c>
      <c r="M24" s="523"/>
      <c r="N24" s="524"/>
      <c r="O24" s="524"/>
      <c r="P24" s="524"/>
      <c r="Q24" s="524"/>
      <c r="R24" s="524"/>
      <c r="S24" s="438" t="s">
        <v>2</v>
      </c>
    </row>
    <row r="25" spans="2:23" x14ac:dyDescent="0.15">
      <c r="B25" s="520">
        <v>12</v>
      </c>
      <c r="C25" s="521"/>
      <c r="D25" s="521" t="s">
        <v>416</v>
      </c>
      <c r="E25" s="522"/>
      <c r="F25" s="523"/>
      <c r="G25" s="524"/>
      <c r="H25" s="524"/>
      <c r="I25" s="524"/>
      <c r="J25" s="524"/>
      <c r="K25" s="524"/>
      <c r="L25" s="438" t="s">
        <v>2</v>
      </c>
      <c r="M25" s="523"/>
      <c r="N25" s="524"/>
      <c r="O25" s="524"/>
      <c r="P25" s="524"/>
      <c r="Q25" s="524"/>
      <c r="R25" s="524"/>
      <c r="S25" s="438" t="s">
        <v>2</v>
      </c>
      <c r="U25" s="515" t="s">
        <v>417</v>
      </c>
      <c r="V25" s="515"/>
      <c r="W25" s="515"/>
    </row>
    <row r="26" spans="2:23" x14ac:dyDescent="0.15">
      <c r="B26" s="520">
        <v>1</v>
      </c>
      <c r="C26" s="521"/>
      <c r="D26" s="521" t="s">
        <v>416</v>
      </c>
      <c r="E26" s="522"/>
      <c r="F26" s="523"/>
      <c r="G26" s="524"/>
      <c r="H26" s="524"/>
      <c r="I26" s="524"/>
      <c r="J26" s="524"/>
      <c r="K26" s="524"/>
      <c r="L26" s="438" t="s">
        <v>2</v>
      </c>
      <c r="M26" s="523"/>
      <c r="N26" s="524"/>
      <c r="O26" s="524"/>
      <c r="P26" s="524"/>
      <c r="Q26" s="524"/>
      <c r="R26" s="524"/>
      <c r="S26" s="438" t="s">
        <v>2</v>
      </c>
      <c r="U26" s="525"/>
      <c r="V26" s="525"/>
      <c r="W26" s="525"/>
    </row>
    <row r="27" spans="2:23" x14ac:dyDescent="0.15">
      <c r="B27" s="520">
        <v>2</v>
      </c>
      <c r="C27" s="521"/>
      <c r="D27" s="521" t="s">
        <v>416</v>
      </c>
      <c r="E27" s="522"/>
      <c r="F27" s="523"/>
      <c r="G27" s="524"/>
      <c r="H27" s="524"/>
      <c r="I27" s="524"/>
      <c r="J27" s="524"/>
      <c r="K27" s="524"/>
      <c r="L27" s="438" t="s">
        <v>2</v>
      </c>
      <c r="M27" s="523"/>
      <c r="N27" s="524"/>
      <c r="O27" s="524"/>
      <c r="P27" s="524"/>
      <c r="Q27" s="524"/>
      <c r="R27" s="524"/>
      <c r="S27" s="438" t="s">
        <v>2</v>
      </c>
    </row>
    <row r="28" spans="2:23" x14ac:dyDescent="0.15">
      <c r="B28" s="515" t="s">
        <v>39</v>
      </c>
      <c r="C28" s="515"/>
      <c r="D28" s="515"/>
      <c r="E28" s="515"/>
      <c r="F28" s="520" t="str">
        <f>IF(SUM(F17:K27)=0,"",SUM(F17:K27))</f>
        <v/>
      </c>
      <c r="G28" s="521"/>
      <c r="H28" s="521"/>
      <c r="I28" s="521"/>
      <c r="J28" s="521"/>
      <c r="K28" s="521"/>
      <c r="L28" s="438" t="s">
        <v>2</v>
      </c>
      <c r="M28" s="520" t="str">
        <f>IF(SUM(M17:R27)=0,"",SUM(M17:R27))</f>
        <v/>
      </c>
      <c r="N28" s="521"/>
      <c r="O28" s="521"/>
      <c r="P28" s="521"/>
      <c r="Q28" s="521"/>
      <c r="R28" s="521"/>
      <c r="S28" s="438" t="s">
        <v>2</v>
      </c>
      <c r="U28" s="515" t="s">
        <v>418</v>
      </c>
      <c r="V28" s="515"/>
      <c r="W28" s="515"/>
    </row>
    <row r="29" spans="2:23" ht="39.950000000000003" customHeight="1" x14ac:dyDescent="0.15">
      <c r="B29" s="519" t="s">
        <v>419</v>
      </c>
      <c r="C29" s="515"/>
      <c r="D29" s="515"/>
      <c r="E29" s="515"/>
      <c r="F29" s="526" t="str">
        <f>IF(F28="","",F28/U26)</f>
        <v/>
      </c>
      <c r="G29" s="527"/>
      <c r="H29" s="527"/>
      <c r="I29" s="527"/>
      <c r="J29" s="527"/>
      <c r="K29" s="527"/>
      <c r="L29" s="438" t="s">
        <v>2</v>
      </c>
      <c r="M29" s="526" t="str">
        <f>IF(M28="","",M28/U26)</f>
        <v/>
      </c>
      <c r="N29" s="527"/>
      <c r="O29" s="527"/>
      <c r="P29" s="527"/>
      <c r="Q29" s="527"/>
      <c r="R29" s="527"/>
      <c r="S29" s="438" t="s">
        <v>2</v>
      </c>
      <c r="U29" s="528" t="str">
        <f>IF(F29="","",ROUNDDOWN(M29/F29,3))</f>
        <v/>
      </c>
      <c r="V29" s="529"/>
      <c r="W29" s="530"/>
    </row>
    <row r="31" spans="2:23" x14ac:dyDescent="0.15">
      <c r="B31" s="433" t="s">
        <v>342</v>
      </c>
    </row>
    <row r="32" spans="2:23" ht="60" customHeight="1" x14ac:dyDescent="0.15">
      <c r="B32" s="515"/>
      <c r="C32" s="515"/>
      <c r="D32" s="515"/>
      <c r="E32" s="515"/>
      <c r="F32" s="516" t="s">
        <v>414</v>
      </c>
      <c r="G32" s="517"/>
      <c r="H32" s="517"/>
      <c r="I32" s="517"/>
      <c r="J32" s="517"/>
      <c r="K32" s="517"/>
      <c r="L32" s="518"/>
      <c r="M32" s="519" t="s">
        <v>415</v>
      </c>
      <c r="N32" s="519"/>
      <c r="O32" s="519"/>
      <c r="P32" s="519"/>
      <c r="Q32" s="519"/>
      <c r="R32" s="519"/>
      <c r="S32" s="519"/>
    </row>
    <row r="33" spans="2:23" x14ac:dyDescent="0.15">
      <c r="B33" s="523"/>
      <c r="C33" s="524"/>
      <c r="D33" s="524"/>
      <c r="E33" s="439" t="s">
        <v>416</v>
      </c>
      <c r="F33" s="523"/>
      <c r="G33" s="524"/>
      <c r="H33" s="524"/>
      <c r="I33" s="524"/>
      <c r="J33" s="524"/>
      <c r="K33" s="524"/>
      <c r="L33" s="438" t="s">
        <v>2</v>
      </c>
      <c r="M33" s="523"/>
      <c r="N33" s="524"/>
      <c r="O33" s="524"/>
      <c r="P33" s="524"/>
      <c r="Q33" s="524"/>
      <c r="R33" s="524"/>
      <c r="S33" s="438" t="s">
        <v>2</v>
      </c>
    </row>
    <row r="34" spans="2:23" x14ac:dyDescent="0.15">
      <c r="B34" s="523"/>
      <c r="C34" s="524"/>
      <c r="D34" s="524"/>
      <c r="E34" s="439" t="s">
        <v>416</v>
      </c>
      <c r="F34" s="523"/>
      <c r="G34" s="524"/>
      <c r="H34" s="524"/>
      <c r="I34" s="524"/>
      <c r="J34" s="524"/>
      <c r="K34" s="524"/>
      <c r="L34" s="438" t="s">
        <v>2</v>
      </c>
      <c r="M34" s="523"/>
      <c r="N34" s="524"/>
      <c r="O34" s="524"/>
      <c r="P34" s="524"/>
      <c r="Q34" s="524"/>
      <c r="R34" s="524"/>
      <c r="S34" s="438" t="s">
        <v>2</v>
      </c>
    </row>
    <row r="35" spans="2:23" x14ac:dyDescent="0.15">
      <c r="B35" s="523"/>
      <c r="C35" s="524"/>
      <c r="D35" s="524"/>
      <c r="E35" s="439" t="s">
        <v>68</v>
      </c>
      <c r="F35" s="523"/>
      <c r="G35" s="524"/>
      <c r="H35" s="524"/>
      <c r="I35" s="524"/>
      <c r="J35" s="524"/>
      <c r="K35" s="524"/>
      <c r="L35" s="438" t="s">
        <v>2</v>
      </c>
      <c r="M35" s="523"/>
      <c r="N35" s="524"/>
      <c r="O35" s="524"/>
      <c r="P35" s="524"/>
      <c r="Q35" s="524"/>
      <c r="R35" s="524"/>
      <c r="S35" s="438" t="s">
        <v>2</v>
      </c>
    </row>
    <row r="36" spans="2:23" x14ac:dyDescent="0.15">
      <c r="B36" s="515" t="s">
        <v>39</v>
      </c>
      <c r="C36" s="515"/>
      <c r="D36" s="515"/>
      <c r="E36" s="515"/>
      <c r="F36" s="520" t="str">
        <f>IF(SUM(F33:K35)=0,"",SUM(F33:K35))</f>
        <v/>
      </c>
      <c r="G36" s="521"/>
      <c r="H36" s="521"/>
      <c r="I36" s="521"/>
      <c r="J36" s="521"/>
      <c r="K36" s="521"/>
      <c r="L36" s="438" t="s">
        <v>2</v>
      </c>
      <c r="M36" s="520" t="str">
        <f>IF(SUM(M33:R35)=0,"",SUM(M33:R35))</f>
        <v/>
      </c>
      <c r="N36" s="521"/>
      <c r="O36" s="521"/>
      <c r="P36" s="521"/>
      <c r="Q36" s="521"/>
      <c r="R36" s="521"/>
      <c r="S36" s="438" t="s">
        <v>2</v>
      </c>
      <c r="U36" s="515" t="s">
        <v>418</v>
      </c>
      <c r="V36" s="515"/>
      <c r="W36" s="515"/>
    </row>
    <row r="37" spans="2:23" ht="39.950000000000003" customHeight="1" x14ac:dyDescent="0.15">
      <c r="B37" s="519" t="s">
        <v>419</v>
      </c>
      <c r="C37" s="515"/>
      <c r="D37" s="515"/>
      <c r="E37" s="515"/>
      <c r="F37" s="526" t="str">
        <f>IF(F36="","",F36/3)</f>
        <v/>
      </c>
      <c r="G37" s="527"/>
      <c r="H37" s="527"/>
      <c r="I37" s="527"/>
      <c r="J37" s="527"/>
      <c r="K37" s="527"/>
      <c r="L37" s="438" t="s">
        <v>2</v>
      </c>
      <c r="M37" s="526" t="str">
        <f>IF(M36="","",M36/3)</f>
        <v/>
      </c>
      <c r="N37" s="527"/>
      <c r="O37" s="527"/>
      <c r="P37" s="527"/>
      <c r="Q37" s="527"/>
      <c r="R37" s="527"/>
      <c r="S37" s="438" t="s">
        <v>2</v>
      </c>
      <c r="U37" s="528" t="str">
        <f>IF(F37="","",ROUNDDOWN(M37/F37,3))</f>
        <v/>
      </c>
      <c r="V37" s="529"/>
      <c r="W37" s="530"/>
    </row>
    <row r="38" spans="2:23" ht="5.0999999999999996" customHeight="1" x14ac:dyDescent="0.15">
      <c r="B38" s="440"/>
      <c r="C38" s="441"/>
      <c r="D38" s="441"/>
      <c r="E38" s="441"/>
      <c r="F38" s="442"/>
      <c r="G38" s="442"/>
      <c r="H38" s="442"/>
      <c r="I38" s="442"/>
      <c r="J38" s="442"/>
      <c r="K38" s="442"/>
      <c r="L38" s="441"/>
      <c r="M38" s="442"/>
      <c r="N38" s="442"/>
      <c r="O38" s="442"/>
      <c r="P38" s="442"/>
      <c r="Q38" s="442"/>
      <c r="R38" s="442"/>
      <c r="S38" s="441"/>
      <c r="U38" s="443"/>
      <c r="V38" s="443"/>
      <c r="W38" s="443"/>
    </row>
    <row r="39" spans="2:23" x14ac:dyDescent="0.15">
      <c r="B39" s="433" t="s">
        <v>384</v>
      </c>
    </row>
    <row r="40" spans="2:23" x14ac:dyDescent="0.15">
      <c r="B40" s="531" t="s">
        <v>420</v>
      </c>
      <c r="C40" s="531"/>
      <c r="D40" s="531"/>
      <c r="E40" s="531"/>
      <c r="F40" s="531"/>
      <c r="G40" s="531"/>
      <c r="H40" s="531"/>
      <c r="I40" s="531"/>
      <c r="J40" s="531"/>
      <c r="K40" s="531"/>
      <c r="L40" s="531"/>
      <c r="M40" s="531"/>
      <c r="N40" s="531"/>
      <c r="O40" s="531"/>
      <c r="P40" s="531"/>
      <c r="Q40" s="531"/>
      <c r="R40" s="531"/>
      <c r="S40" s="531"/>
      <c r="T40" s="531"/>
      <c r="U40" s="531"/>
      <c r="V40" s="531"/>
      <c r="W40" s="531"/>
    </row>
    <row r="41" spans="2:23" x14ac:dyDescent="0.15">
      <c r="B41" s="531" t="s">
        <v>421</v>
      </c>
      <c r="C41" s="531"/>
      <c r="D41" s="531"/>
      <c r="E41" s="531"/>
      <c r="F41" s="531"/>
      <c r="G41" s="531"/>
      <c r="H41" s="531"/>
      <c r="I41" s="531"/>
      <c r="J41" s="531"/>
      <c r="K41" s="531"/>
      <c r="L41" s="531"/>
      <c r="M41" s="531"/>
      <c r="N41" s="531"/>
      <c r="O41" s="531"/>
      <c r="P41" s="531"/>
      <c r="Q41" s="531"/>
      <c r="R41" s="531"/>
      <c r="S41" s="531"/>
      <c r="T41" s="531"/>
      <c r="U41" s="531"/>
      <c r="V41" s="531"/>
      <c r="W41" s="531"/>
    </row>
    <row r="42" spans="2:23" x14ac:dyDescent="0.15">
      <c r="B42" s="531" t="s">
        <v>422</v>
      </c>
      <c r="C42" s="531"/>
      <c r="D42" s="531"/>
      <c r="E42" s="531"/>
      <c r="F42" s="531"/>
      <c r="G42" s="531"/>
      <c r="H42" s="531"/>
      <c r="I42" s="531"/>
      <c r="J42" s="531"/>
      <c r="K42" s="531"/>
      <c r="L42" s="531"/>
      <c r="M42" s="531"/>
      <c r="N42" s="531"/>
      <c r="O42" s="531"/>
      <c r="P42" s="531"/>
      <c r="Q42" s="531"/>
      <c r="R42" s="531"/>
      <c r="S42" s="531"/>
      <c r="T42" s="531"/>
      <c r="U42" s="531"/>
      <c r="V42" s="531"/>
      <c r="W42" s="531"/>
    </row>
    <row r="43" spans="2:23" x14ac:dyDescent="0.15">
      <c r="B43" s="531" t="s">
        <v>423</v>
      </c>
      <c r="C43" s="531"/>
      <c r="D43" s="531"/>
      <c r="E43" s="531"/>
      <c r="F43" s="531"/>
      <c r="G43" s="531"/>
      <c r="H43" s="531"/>
      <c r="I43" s="531"/>
      <c r="J43" s="531"/>
      <c r="K43" s="531"/>
      <c r="L43" s="531"/>
      <c r="M43" s="531"/>
      <c r="N43" s="531"/>
      <c r="O43" s="531"/>
      <c r="P43" s="531"/>
      <c r="Q43" s="531"/>
      <c r="R43" s="531"/>
      <c r="S43" s="531"/>
      <c r="T43" s="531"/>
      <c r="U43" s="531"/>
      <c r="V43" s="531"/>
      <c r="W43" s="531"/>
    </row>
    <row r="44" spans="2:23" x14ac:dyDescent="0.15">
      <c r="B44" s="531" t="s">
        <v>424</v>
      </c>
      <c r="C44" s="531"/>
      <c r="D44" s="531"/>
      <c r="E44" s="531"/>
      <c r="F44" s="531"/>
      <c r="G44" s="531"/>
      <c r="H44" s="531"/>
      <c r="I44" s="531"/>
      <c r="J44" s="531"/>
      <c r="K44" s="531"/>
      <c r="L44" s="531"/>
      <c r="M44" s="531"/>
      <c r="N44" s="531"/>
      <c r="O44" s="531"/>
      <c r="P44" s="531"/>
      <c r="Q44" s="531"/>
      <c r="R44" s="531"/>
      <c r="S44" s="531"/>
      <c r="T44" s="531"/>
      <c r="U44" s="531"/>
      <c r="V44" s="531"/>
      <c r="W44" s="531"/>
    </row>
    <row r="45" spans="2:23" x14ac:dyDescent="0.15">
      <c r="B45" s="531" t="s">
        <v>425</v>
      </c>
      <c r="C45" s="531"/>
      <c r="D45" s="531"/>
      <c r="E45" s="531"/>
      <c r="F45" s="531"/>
      <c r="G45" s="531"/>
      <c r="H45" s="531"/>
      <c r="I45" s="531"/>
      <c r="J45" s="531"/>
      <c r="K45" s="531"/>
      <c r="L45" s="531"/>
      <c r="M45" s="531"/>
      <c r="N45" s="531"/>
      <c r="O45" s="531"/>
      <c r="P45" s="531"/>
      <c r="Q45" s="531"/>
      <c r="R45" s="531"/>
      <c r="S45" s="531"/>
      <c r="T45" s="531"/>
      <c r="U45" s="531"/>
      <c r="V45" s="531"/>
      <c r="W45" s="531"/>
    </row>
    <row r="46" spans="2:23" x14ac:dyDescent="0.15">
      <c r="B46" s="531" t="s">
        <v>426</v>
      </c>
      <c r="C46" s="531"/>
      <c r="D46" s="531"/>
      <c r="E46" s="531"/>
      <c r="F46" s="531"/>
      <c r="G46" s="531"/>
      <c r="H46" s="531"/>
      <c r="I46" s="531"/>
      <c r="J46" s="531"/>
      <c r="K46" s="531"/>
      <c r="L46" s="531"/>
      <c r="M46" s="531"/>
      <c r="N46" s="531"/>
      <c r="O46" s="531"/>
      <c r="P46" s="531"/>
      <c r="Q46" s="531"/>
      <c r="R46" s="531"/>
      <c r="S46" s="531"/>
      <c r="T46" s="531"/>
      <c r="U46" s="531"/>
      <c r="V46" s="531"/>
      <c r="W46" s="531"/>
    </row>
    <row r="47" spans="2:23" x14ac:dyDescent="0.15">
      <c r="B47" s="531" t="s">
        <v>427</v>
      </c>
      <c r="C47" s="531"/>
      <c r="D47" s="531"/>
      <c r="E47" s="531"/>
      <c r="F47" s="531"/>
      <c r="G47" s="531"/>
      <c r="H47" s="531"/>
      <c r="I47" s="531"/>
      <c r="J47" s="531"/>
      <c r="K47" s="531"/>
      <c r="L47" s="531"/>
      <c r="M47" s="531"/>
      <c r="N47" s="531"/>
      <c r="O47" s="531"/>
      <c r="P47" s="531"/>
      <c r="Q47" s="531"/>
      <c r="R47" s="531"/>
      <c r="S47" s="531"/>
      <c r="T47" s="531"/>
      <c r="U47" s="531"/>
      <c r="V47" s="531"/>
      <c r="W47" s="531"/>
    </row>
    <row r="48" spans="2:23" x14ac:dyDescent="0.15">
      <c r="B48" s="531"/>
      <c r="C48" s="531"/>
      <c r="D48" s="531"/>
      <c r="E48" s="531"/>
      <c r="F48" s="531"/>
      <c r="G48" s="531"/>
      <c r="H48" s="531"/>
      <c r="I48" s="531"/>
      <c r="J48" s="531"/>
      <c r="K48" s="531"/>
      <c r="L48" s="531"/>
      <c r="M48" s="531"/>
      <c r="N48" s="531"/>
      <c r="O48" s="531"/>
      <c r="P48" s="531"/>
      <c r="Q48" s="531"/>
      <c r="R48" s="531"/>
      <c r="S48" s="531"/>
      <c r="T48" s="531"/>
      <c r="U48" s="531"/>
      <c r="V48" s="531"/>
      <c r="W48" s="531"/>
    </row>
    <row r="49" spans="2:23" x14ac:dyDescent="0.15">
      <c r="B49" s="531"/>
      <c r="C49" s="531"/>
      <c r="D49" s="531"/>
      <c r="E49" s="531"/>
      <c r="F49" s="531"/>
      <c r="G49" s="531"/>
      <c r="H49" s="531"/>
      <c r="I49" s="531"/>
      <c r="J49" s="531"/>
      <c r="K49" s="531"/>
      <c r="L49" s="531"/>
      <c r="M49" s="531"/>
      <c r="N49" s="531"/>
      <c r="O49" s="531"/>
      <c r="P49" s="531"/>
      <c r="Q49" s="531"/>
      <c r="R49" s="531"/>
      <c r="S49" s="531"/>
      <c r="T49" s="531"/>
      <c r="U49" s="531"/>
      <c r="V49" s="531"/>
      <c r="W49" s="531"/>
    </row>
    <row r="50" spans="2:23" x14ac:dyDescent="0.15">
      <c r="B50" s="531"/>
      <c r="C50" s="531"/>
      <c r="D50" s="531"/>
      <c r="E50" s="531"/>
      <c r="F50" s="531"/>
      <c r="G50" s="531"/>
      <c r="H50" s="531"/>
      <c r="I50" s="531"/>
      <c r="J50" s="531"/>
      <c r="K50" s="531"/>
      <c r="L50" s="531"/>
      <c r="M50" s="531"/>
      <c r="N50" s="531"/>
      <c r="O50" s="531"/>
      <c r="P50" s="531"/>
      <c r="Q50" s="531"/>
      <c r="R50" s="531"/>
      <c r="S50" s="531"/>
      <c r="T50" s="531"/>
      <c r="U50" s="531"/>
      <c r="V50" s="531"/>
      <c r="W50" s="531"/>
    </row>
    <row r="51" spans="2:23" x14ac:dyDescent="0.15">
      <c r="B51" s="531"/>
      <c r="C51" s="531"/>
      <c r="D51" s="531"/>
      <c r="E51" s="531"/>
      <c r="F51" s="531"/>
      <c r="G51" s="531"/>
      <c r="H51" s="531"/>
      <c r="I51" s="531"/>
      <c r="J51" s="531"/>
      <c r="K51" s="531"/>
      <c r="L51" s="531"/>
      <c r="M51" s="531"/>
      <c r="N51" s="531"/>
      <c r="O51" s="531"/>
      <c r="P51" s="531"/>
      <c r="Q51" s="531"/>
      <c r="R51" s="531"/>
      <c r="S51" s="531"/>
      <c r="T51" s="531"/>
      <c r="U51" s="531"/>
      <c r="V51" s="531"/>
      <c r="W51" s="531"/>
    </row>
    <row r="52" spans="2:23" x14ac:dyDescent="0.15">
      <c r="B52" s="531"/>
      <c r="C52" s="531"/>
      <c r="D52" s="531"/>
      <c r="E52" s="531"/>
      <c r="F52" s="531"/>
      <c r="G52" s="531"/>
      <c r="H52" s="531"/>
      <c r="I52" s="531"/>
      <c r="J52" s="531"/>
      <c r="K52" s="531"/>
      <c r="L52" s="531"/>
      <c r="M52" s="531"/>
      <c r="N52" s="531"/>
      <c r="O52" s="531"/>
      <c r="P52" s="531"/>
      <c r="Q52" s="531"/>
      <c r="R52" s="531"/>
      <c r="S52" s="531"/>
      <c r="T52" s="531"/>
      <c r="U52" s="531"/>
      <c r="V52" s="531"/>
      <c r="W52" s="531"/>
    </row>
    <row r="53" spans="2:23" x14ac:dyDescent="0.15">
      <c r="B53" s="531"/>
      <c r="C53" s="531"/>
      <c r="D53" s="531"/>
      <c r="E53" s="531"/>
      <c r="F53" s="531"/>
      <c r="G53" s="531"/>
      <c r="H53" s="531"/>
      <c r="I53" s="531"/>
      <c r="J53" s="531"/>
      <c r="K53" s="531"/>
      <c r="L53" s="531"/>
      <c r="M53" s="531"/>
      <c r="N53" s="531"/>
      <c r="O53" s="531"/>
      <c r="P53" s="531"/>
      <c r="Q53" s="531"/>
      <c r="R53" s="531"/>
      <c r="S53" s="531"/>
      <c r="T53" s="531"/>
      <c r="U53" s="531"/>
      <c r="V53" s="531"/>
      <c r="W53" s="531"/>
    </row>
    <row r="54" spans="2:23" x14ac:dyDescent="0.15">
      <c r="B54" s="531"/>
      <c r="C54" s="531"/>
      <c r="D54" s="531"/>
      <c r="E54" s="531"/>
      <c r="F54" s="531"/>
      <c r="G54" s="531"/>
      <c r="H54" s="531"/>
      <c r="I54" s="531"/>
      <c r="J54" s="531"/>
      <c r="K54" s="531"/>
      <c r="L54" s="531"/>
      <c r="M54" s="531"/>
      <c r="N54" s="531"/>
      <c r="O54" s="531"/>
      <c r="P54" s="531"/>
      <c r="Q54" s="531"/>
      <c r="R54" s="531"/>
      <c r="S54" s="531"/>
      <c r="T54" s="531"/>
      <c r="U54" s="531"/>
      <c r="V54" s="531"/>
      <c r="W54" s="531"/>
    </row>
    <row r="55" spans="2:23" x14ac:dyDescent="0.15">
      <c r="B55" s="531"/>
      <c r="C55" s="531"/>
      <c r="D55" s="531"/>
      <c r="E55" s="531"/>
      <c r="F55" s="531"/>
      <c r="G55" s="531"/>
      <c r="H55" s="531"/>
      <c r="I55" s="531"/>
      <c r="J55" s="531"/>
      <c r="K55" s="531"/>
      <c r="L55" s="531"/>
      <c r="M55" s="531"/>
      <c r="N55" s="531"/>
      <c r="O55" s="531"/>
      <c r="P55" s="531"/>
      <c r="Q55" s="531"/>
      <c r="R55" s="531"/>
      <c r="S55" s="531"/>
      <c r="T55" s="531"/>
      <c r="U55" s="531"/>
      <c r="V55" s="531"/>
      <c r="W55" s="531"/>
    </row>
    <row r="56" spans="2:23" x14ac:dyDescent="0.15">
      <c r="B56" s="531"/>
      <c r="C56" s="531"/>
      <c r="D56" s="531"/>
      <c r="E56" s="531"/>
      <c r="F56" s="531"/>
      <c r="G56" s="531"/>
      <c r="H56" s="531"/>
      <c r="I56" s="531"/>
      <c r="J56" s="531"/>
      <c r="K56" s="531"/>
      <c r="L56" s="531"/>
      <c r="M56" s="531"/>
      <c r="N56" s="531"/>
      <c r="O56" s="531"/>
      <c r="P56" s="531"/>
      <c r="Q56" s="531"/>
      <c r="R56" s="531"/>
      <c r="S56" s="531"/>
      <c r="T56" s="531"/>
      <c r="U56" s="531"/>
      <c r="V56" s="531"/>
      <c r="W56" s="531"/>
    </row>
    <row r="57" spans="2:23" x14ac:dyDescent="0.15">
      <c r="B57" s="531"/>
      <c r="C57" s="531"/>
      <c r="D57" s="531"/>
      <c r="E57" s="531"/>
      <c r="F57" s="531"/>
      <c r="G57" s="531"/>
      <c r="H57" s="531"/>
      <c r="I57" s="531"/>
      <c r="J57" s="531"/>
      <c r="K57" s="531"/>
      <c r="L57" s="531"/>
      <c r="M57" s="531"/>
      <c r="N57" s="531"/>
      <c r="O57" s="531"/>
      <c r="P57" s="531"/>
      <c r="Q57" s="531"/>
      <c r="R57" s="531"/>
      <c r="S57" s="531"/>
      <c r="T57" s="531"/>
      <c r="U57" s="531"/>
      <c r="V57" s="531"/>
      <c r="W57" s="531"/>
    </row>
    <row r="58" spans="2:23" x14ac:dyDescent="0.15">
      <c r="B58" s="531"/>
      <c r="C58" s="531"/>
      <c r="D58" s="531"/>
      <c r="E58" s="531"/>
      <c r="F58" s="531"/>
      <c r="G58" s="531"/>
      <c r="H58" s="531"/>
      <c r="I58" s="531"/>
      <c r="J58" s="531"/>
      <c r="K58" s="531"/>
      <c r="L58" s="531"/>
      <c r="M58" s="531"/>
      <c r="N58" s="531"/>
      <c r="O58" s="531"/>
      <c r="P58" s="531"/>
      <c r="Q58" s="531"/>
      <c r="R58" s="531"/>
      <c r="S58" s="531"/>
      <c r="T58" s="531"/>
      <c r="U58" s="531"/>
      <c r="V58" s="531"/>
      <c r="W58" s="531"/>
    </row>
    <row r="82" spans="12:12" x14ac:dyDescent="0.15">
      <c r="L82" s="44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G83"/>
  <sheetViews>
    <sheetView showGridLines="0" view="pageBreakPreview" topLeftCell="B1" zoomScaleNormal="100" zoomScaleSheetLayoutView="100" workbookViewId="0">
      <selection activeCell="B3" sqref="B3"/>
    </sheetView>
  </sheetViews>
  <sheetFormatPr defaultColWidth="4" defaultRowHeight="13.5" x14ac:dyDescent="0.15"/>
  <cols>
    <col min="1" max="1" width="1.5" style="445" customWidth="1"/>
    <col min="2" max="2" width="3.125" style="445" customWidth="1"/>
    <col min="3" max="3" width="1.125" style="445" customWidth="1"/>
    <col min="4" max="22" width="4" style="445" customWidth="1"/>
    <col min="23" max="23" width="3.125" style="445" customWidth="1"/>
    <col min="24" max="24" width="2.375" style="445" customWidth="1"/>
    <col min="25" max="25" width="4" style="445" customWidth="1"/>
    <col min="26" max="26" width="2.25" style="445" customWidth="1"/>
    <col min="27" max="27" width="4" style="445" customWidth="1"/>
    <col min="28" max="28" width="2.375" style="445" customWidth="1"/>
    <col min="29" max="29" width="1.5" style="445" customWidth="1"/>
    <col min="30" max="32" width="4" style="445"/>
    <col min="33" max="33" width="6.625" style="445" bestFit="1" customWidth="1"/>
    <col min="34" max="256" width="4" style="445"/>
    <col min="257" max="257" width="1.5" style="445" customWidth="1"/>
    <col min="258" max="258" width="3.125" style="445" customWidth="1"/>
    <col min="259" max="259" width="1.125" style="445" customWidth="1"/>
    <col min="260" max="278" width="4" style="445" customWidth="1"/>
    <col min="279" max="279" width="3.125" style="445" customWidth="1"/>
    <col min="280" max="280" width="2.375" style="445" customWidth="1"/>
    <col min="281" max="281" width="4" style="445" customWidth="1"/>
    <col min="282" max="282" width="2.25" style="445" customWidth="1"/>
    <col min="283" max="283" width="4" style="445" customWidth="1"/>
    <col min="284" max="284" width="2.375" style="445" customWidth="1"/>
    <col min="285" max="285" width="1.5" style="445" customWidth="1"/>
    <col min="286" max="288" width="4" style="445"/>
    <col min="289" max="289" width="6.625" style="445" bestFit="1" customWidth="1"/>
    <col min="290" max="512" width="4" style="445"/>
    <col min="513" max="513" width="1.5" style="445" customWidth="1"/>
    <col min="514" max="514" width="3.125" style="445" customWidth="1"/>
    <col min="515" max="515" width="1.125" style="445" customWidth="1"/>
    <col min="516" max="534" width="4" style="445" customWidth="1"/>
    <col min="535" max="535" width="3.125" style="445" customWidth="1"/>
    <col min="536" max="536" width="2.375" style="445" customWidth="1"/>
    <col min="537" max="537" width="4" style="445" customWidth="1"/>
    <col min="538" max="538" width="2.25" style="445" customWidth="1"/>
    <col min="539" max="539" width="4" style="445" customWidth="1"/>
    <col min="540" max="540" width="2.375" style="445" customWidth="1"/>
    <col min="541" max="541" width="1.5" style="445" customWidth="1"/>
    <col min="542" max="544" width="4" style="445"/>
    <col min="545" max="545" width="6.625" style="445" bestFit="1" customWidth="1"/>
    <col min="546" max="768" width="4" style="445"/>
    <col min="769" max="769" width="1.5" style="445" customWidth="1"/>
    <col min="770" max="770" width="3.125" style="445" customWidth="1"/>
    <col min="771" max="771" width="1.125" style="445" customWidth="1"/>
    <col min="772" max="790" width="4" style="445" customWidth="1"/>
    <col min="791" max="791" width="3.125" style="445" customWidth="1"/>
    <col min="792" max="792" width="2.375" style="445" customWidth="1"/>
    <col min="793" max="793" width="4" style="445" customWidth="1"/>
    <col min="794" max="794" width="2.25" style="445" customWidth="1"/>
    <col min="795" max="795" width="4" style="445" customWidth="1"/>
    <col min="796" max="796" width="2.375" style="445" customWidth="1"/>
    <col min="797" max="797" width="1.5" style="445" customWidth="1"/>
    <col min="798" max="800" width="4" style="445"/>
    <col min="801" max="801" width="6.625" style="445" bestFit="1" customWidth="1"/>
    <col min="802" max="1024" width="4" style="445"/>
    <col min="1025" max="1025" width="1.5" style="445" customWidth="1"/>
    <col min="1026" max="1026" width="3.125" style="445" customWidth="1"/>
    <col min="1027" max="1027" width="1.125" style="445" customWidth="1"/>
    <col min="1028" max="1046" width="4" style="445" customWidth="1"/>
    <col min="1047" max="1047" width="3.125" style="445" customWidth="1"/>
    <col min="1048" max="1048" width="2.375" style="445" customWidth="1"/>
    <col min="1049" max="1049" width="4" style="445" customWidth="1"/>
    <col min="1050" max="1050" width="2.25" style="445" customWidth="1"/>
    <col min="1051" max="1051" width="4" style="445" customWidth="1"/>
    <col min="1052" max="1052" width="2.375" style="445" customWidth="1"/>
    <col min="1053" max="1053" width="1.5" style="445" customWidth="1"/>
    <col min="1054" max="1056" width="4" style="445"/>
    <col min="1057" max="1057" width="6.625" style="445" bestFit="1" customWidth="1"/>
    <col min="1058" max="1280" width="4" style="445"/>
    <col min="1281" max="1281" width="1.5" style="445" customWidth="1"/>
    <col min="1282" max="1282" width="3.125" style="445" customWidth="1"/>
    <col min="1283" max="1283" width="1.125" style="445" customWidth="1"/>
    <col min="1284" max="1302" width="4" style="445" customWidth="1"/>
    <col min="1303" max="1303" width="3.125" style="445" customWidth="1"/>
    <col min="1304" max="1304" width="2.375" style="445" customWidth="1"/>
    <col min="1305" max="1305" width="4" style="445" customWidth="1"/>
    <col min="1306" max="1306" width="2.25" style="445" customWidth="1"/>
    <col min="1307" max="1307" width="4" style="445" customWidth="1"/>
    <col min="1308" max="1308" width="2.375" style="445" customWidth="1"/>
    <col min="1309" max="1309" width="1.5" style="445" customWidth="1"/>
    <col min="1310" max="1312" width="4" style="445"/>
    <col min="1313" max="1313" width="6.625" style="445" bestFit="1" customWidth="1"/>
    <col min="1314" max="1536" width="4" style="445"/>
    <col min="1537" max="1537" width="1.5" style="445" customWidth="1"/>
    <col min="1538" max="1538" width="3.125" style="445" customWidth="1"/>
    <col min="1539" max="1539" width="1.125" style="445" customWidth="1"/>
    <col min="1540" max="1558" width="4" style="445" customWidth="1"/>
    <col min="1559" max="1559" width="3.125" style="445" customWidth="1"/>
    <col min="1560" max="1560" width="2.375" style="445" customWidth="1"/>
    <col min="1561" max="1561" width="4" style="445" customWidth="1"/>
    <col min="1562" max="1562" width="2.25" style="445" customWidth="1"/>
    <col min="1563" max="1563" width="4" style="445" customWidth="1"/>
    <col min="1564" max="1564" width="2.375" style="445" customWidth="1"/>
    <col min="1565" max="1565" width="1.5" style="445" customWidth="1"/>
    <col min="1566" max="1568" width="4" style="445"/>
    <col min="1569" max="1569" width="6.625" style="445" bestFit="1" customWidth="1"/>
    <col min="1570" max="1792" width="4" style="445"/>
    <col min="1793" max="1793" width="1.5" style="445" customWidth="1"/>
    <col min="1794" max="1794" width="3.125" style="445" customWidth="1"/>
    <col min="1795" max="1795" width="1.125" style="445" customWidth="1"/>
    <col min="1796" max="1814" width="4" style="445" customWidth="1"/>
    <col min="1815" max="1815" width="3.125" style="445" customWidth="1"/>
    <col min="1816" max="1816" width="2.375" style="445" customWidth="1"/>
    <col min="1817" max="1817" width="4" style="445" customWidth="1"/>
    <col min="1818" max="1818" width="2.25" style="445" customWidth="1"/>
    <col min="1819" max="1819" width="4" style="445" customWidth="1"/>
    <col min="1820" max="1820" width="2.375" style="445" customWidth="1"/>
    <col min="1821" max="1821" width="1.5" style="445" customWidth="1"/>
    <col min="1822" max="1824" width="4" style="445"/>
    <col min="1825" max="1825" width="6.625" style="445" bestFit="1" customWidth="1"/>
    <col min="1826" max="2048" width="4" style="445"/>
    <col min="2049" max="2049" width="1.5" style="445" customWidth="1"/>
    <col min="2050" max="2050" width="3.125" style="445" customWidth="1"/>
    <col min="2051" max="2051" width="1.125" style="445" customWidth="1"/>
    <col min="2052" max="2070" width="4" style="445" customWidth="1"/>
    <col min="2071" max="2071" width="3.125" style="445" customWidth="1"/>
    <col min="2072" max="2072" width="2.375" style="445" customWidth="1"/>
    <col min="2073" max="2073" width="4" style="445" customWidth="1"/>
    <col min="2074" max="2074" width="2.25" style="445" customWidth="1"/>
    <col min="2075" max="2075" width="4" style="445" customWidth="1"/>
    <col min="2076" max="2076" width="2.375" style="445" customWidth="1"/>
    <col min="2077" max="2077" width="1.5" style="445" customWidth="1"/>
    <col min="2078" max="2080" width="4" style="445"/>
    <col min="2081" max="2081" width="6.625" style="445" bestFit="1" customWidth="1"/>
    <col min="2082" max="2304" width="4" style="445"/>
    <col min="2305" max="2305" width="1.5" style="445" customWidth="1"/>
    <col min="2306" max="2306" width="3.125" style="445" customWidth="1"/>
    <col min="2307" max="2307" width="1.125" style="445" customWidth="1"/>
    <col min="2308" max="2326" width="4" style="445" customWidth="1"/>
    <col min="2327" max="2327" width="3.125" style="445" customWidth="1"/>
    <col min="2328" max="2328" width="2.375" style="445" customWidth="1"/>
    <col min="2329" max="2329" width="4" style="445" customWidth="1"/>
    <col min="2330" max="2330" width="2.25" style="445" customWidth="1"/>
    <col min="2331" max="2331" width="4" style="445" customWidth="1"/>
    <col min="2332" max="2332" width="2.375" style="445" customWidth="1"/>
    <col min="2333" max="2333" width="1.5" style="445" customWidth="1"/>
    <col min="2334" max="2336" width="4" style="445"/>
    <col min="2337" max="2337" width="6.625" style="445" bestFit="1" customWidth="1"/>
    <col min="2338" max="2560" width="4" style="445"/>
    <col min="2561" max="2561" width="1.5" style="445" customWidth="1"/>
    <col min="2562" max="2562" width="3.125" style="445" customWidth="1"/>
    <col min="2563" max="2563" width="1.125" style="445" customWidth="1"/>
    <col min="2564" max="2582" width="4" style="445" customWidth="1"/>
    <col min="2583" max="2583" width="3.125" style="445" customWidth="1"/>
    <col min="2584" max="2584" width="2.375" style="445" customWidth="1"/>
    <col min="2585" max="2585" width="4" style="445" customWidth="1"/>
    <col min="2586" max="2586" width="2.25" style="445" customWidth="1"/>
    <col min="2587" max="2587" width="4" style="445" customWidth="1"/>
    <col min="2588" max="2588" width="2.375" style="445" customWidth="1"/>
    <col min="2589" max="2589" width="1.5" style="445" customWidth="1"/>
    <col min="2590" max="2592" width="4" style="445"/>
    <col min="2593" max="2593" width="6.625" style="445" bestFit="1" customWidth="1"/>
    <col min="2594" max="2816" width="4" style="445"/>
    <col min="2817" max="2817" width="1.5" style="445" customWidth="1"/>
    <col min="2818" max="2818" width="3.125" style="445" customWidth="1"/>
    <col min="2819" max="2819" width="1.125" style="445" customWidth="1"/>
    <col min="2820" max="2838" width="4" style="445" customWidth="1"/>
    <col min="2839" max="2839" width="3.125" style="445" customWidth="1"/>
    <col min="2840" max="2840" width="2.375" style="445" customWidth="1"/>
    <col min="2841" max="2841" width="4" style="445" customWidth="1"/>
    <col min="2842" max="2842" width="2.25" style="445" customWidth="1"/>
    <col min="2843" max="2843" width="4" style="445" customWidth="1"/>
    <col min="2844" max="2844" width="2.375" style="445" customWidth="1"/>
    <col min="2845" max="2845" width="1.5" style="445" customWidth="1"/>
    <col min="2846" max="2848" width="4" style="445"/>
    <col min="2849" max="2849" width="6.625" style="445" bestFit="1" customWidth="1"/>
    <col min="2850" max="3072" width="4" style="445"/>
    <col min="3073" max="3073" width="1.5" style="445" customWidth="1"/>
    <col min="3074" max="3074" width="3.125" style="445" customWidth="1"/>
    <col min="3075" max="3075" width="1.125" style="445" customWidth="1"/>
    <col min="3076" max="3094" width="4" style="445" customWidth="1"/>
    <col min="3095" max="3095" width="3.125" style="445" customWidth="1"/>
    <col min="3096" max="3096" width="2.375" style="445" customWidth="1"/>
    <col min="3097" max="3097" width="4" style="445" customWidth="1"/>
    <col min="3098" max="3098" width="2.25" style="445" customWidth="1"/>
    <col min="3099" max="3099" width="4" style="445" customWidth="1"/>
    <col min="3100" max="3100" width="2.375" style="445" customWidth="1"/>
    <col min="3101" max="3101" width="1.5" style="445" customWidth="1"/>
    <col min="3102" max="3104" width="4" style="445"/>
    <col min="3105" max="3105" width="6.625" style="445" bestFit="1" customWidth="1"/>
    <col min="3106" max="3328" width="4" style="445"/>
    <col min="3329" max="3329" width="1.5" style="445" customWidth="1"/>
    <col min="3330" max="3330" width="3.125" style="445" customWidth="1"/>
    <col min="3331" max="3331" width="1.125" style="445" customWidth="1"/>
    <col min="3332" max="3350" width="4" style="445" customWidth="1"/>
    <col min="3351" max="3351" width="3.125" style="445" customWidth="1"/>
    <col min="3352" max="3352" width="2.375" style="445" customWidth="1"/>
    <col min="3353" max="3353" width="4" style="445" customWidth="1"/>
    <col min="3354" max="3354" width="2.25" style="445" customWidth="1"/>
    <col min="3355" max="3355" width="4" style="445" customWidth="1"/>
    <col min="3356" max="3356" width="2.375" style="445" customWidth="1"/>
    <col min="3357" max="3357" width="1.5" style="445" customWidth="1"/>
    <col min="3358" max="3360" width="4" style="445"/>
    <col min="3361" max="3361" width="6.625" style="445" bestFit="1" customWidth="1"/>
    <col min="3362" max="3584" width="4" style="445"/>
    <col min="3585" max="3585" width="1.5" style="445" customWidth="1"/>
    <col min="3586" max="3586" width="3.125" style="445" customWidth="1"/>
    <col min="3587" max="3587" width="1.125" style="445" customWidth="1"/>
    <col min="3588" max="3606" width="4" style="445" customWidth="1"/>
    <col min="3607" max="3607" width="3.125" style="445" customWidth="1"/>
    <col min="3608" max="3608" width="2.375" style="445" customWidth="1"/>
    <col min="3609" max="3609" width="4" style="445" customWidth="1"/>
    <col min="3610" max="3610" width="2.25" style="445" customWidth="1"/>
    <col min="3611" max="3611" width="4" style="445" customWidth="1"/>
    <col min="3612" max="3612" width="2.375" style="445" customWidth="1"/>
    <col min="3613" max="3613" width="1.5" style="445" customWidth="1"/>
    <col min="3614" max="3616" width="4" style="445"/>
    <col min="3617" max="3617" width="6.625" style="445" bestFit="1" customWidth="1"/>
    <col min="3618" max="3840" width="4" style="445"/>
    <col min="3841" max="3841" width="1.5" style="445" customWidth="1"/>
    <col min="3842" max="3842" width="3.125" style="445" customWidth="1"/>
    <col min="3843" max="3843" width="1.125" style="445" customWidth="1"/>
    <col min="3844" max="3862" width="4" style="445" customWidth="1"/>
    <col min="3863" max="3863" width="3.125" style="445" customWidth="1"/>
    <col min="3864" max="3864" width="2.375" style="445" customWidth="1"/>
    <col min="3865" max="3865" width="4" style="445" customWidth="1"/>
    <col min="3866" max="3866" width="2.25" style="445" customWidth="1"/>
    <col min="3867" max="3867" width="4" style="445" customWidth="1"/>
    <col min="3868" max="3868" width="2.375" style="445" customWidth="1"/>
    <col min="3869" max="3869" width="1.5" style="445" customWidth="1"/>
    <col min="3870" max="3872" width="4" style="445"/>
    <col min="3873" max="3873" width="6.625" style="445" bestFit="1" customWidth="1"/>
    <col min="3874" max="4096" width="4" style="445"/>
    <col min="4097" max="4097" width="1.5" style="445" customWidth="1"/>
    <col min="4098" max="4098" width="3.125" style="445" customWidth="1"/>
    <col min="4099" max="4099" width="1.125" style="445" customWidth="1"/>
    <col min="4100" max="4118" width="4" style="445" customWidth="1"/>
    <col min="4119" max="4119" width="3.125" style="445" customWidth="1"/>
    <col min="4120" max="4120" width="2.375" style="445" customWidth="1"/>
    <col min="4121" max="4121" width="4" style="445" customWidth="1"/>
    <col min="4122" max="4122" width="2.25" style="445" customWidth="1"/>
    <col min="4123" max="4123" width="4" style="445" customWidth="1"/>
    <col min="4124" max="4124" width="2.375" style="445" customWidth="1"/>
    <col min="4125" max="4125" width="1.5" style="445" customWidth="1"/>
    <col min="4126" max="4128" width="4" style="445"/>
    <col min="4129" max="4129" width="6.625" style="445" bestFit="1" customWidth="1"/>
    <col min="4130" max="4352" width="4" style="445"/>
    <col min="4353" max="4353" width="1.5" style="445" customWidth="1"/>
    <col min="4354" max="4354" width="3.125" style="445" customWidth="1"/>
    <col min="4355" max="4355" width="1.125" style="445" customWidth="1"/>
    <col min="4356" max="4374" width="4" style="445" customWidth="1"/>
    <col min="4375" max="4375" width="3.125" style="445" customWidth="1"/>
    <col min="4376" max="4376" width="2.375" style="445" customWidth="1"/>
    <col min="4377" max="4377" width="4" style="445" customWidth="1"/>
    <col min="4378" max="4378" width="2.25" style="445" customWidth="1"/>
    <col min="4379" max="4379" width="4" style="445" customWidth="1"/>
    <col min="4380" max="4380" width="2.375" style="445" customWidth="1"/>
    <col min="4381" max="4381" width="1.5" style="445" customWidth="1"/>
    <col min="4382" max="4384" width="4" style="445"/>
    <col min="4385" max="4385" width="6.625" style="445" bestFit="1" customWidth="1"/>
    <col min="4386" max="4608" width="4" style="445"/>
    <col min="4609" max="4609" width="1.5" style="445" customWidth="1"/>
    <col min="4610" max="4610" width="3.125" style="445" customWidth="1"/>
    <col min="4611" max="4611" width="1.125" style="445" customWidth="1"/>
    <col min="4612" max="4630" width="4" style="445" customWidth="1"/>
    <col min="4631" max="4631" width="3.125" style="445" customWidth="1"/>
    <col min="4632" max="4632" width="2.375" style="445" customWidth="1"/>
    <col min="4633" max="4633" width="4" style="445" customWidth="1"/>
    <col min="4634" max="4634" width="2.25" style="445" customWidth="1"/>
    <col min="4635" max="4635" width="4" style="445" customWidth="1"/>
    <col min="4636" max="4636" width="2.375" style="445" customWidth="1"/>
    <col min="4637" max="4637" width="1.5" style="445" customWidth="1"/>
    <col min="4638" max="4640" width="4" style="445"/>
    <col min="4641" max="4641" width="6.625" style="445" bestFit="1" customWidth="1"/>
    <col min="4642" max="4864" width="4" style="445"/>
    <col min="4865" max="4865" width="1.5" style="445" customWidth="1"/>
    <col min="4866" max="4866" width="3.125" style="445" customWidth="1"/>
    <col min="4867" max="4867" width="1.125" style="445" customWidth="1"/>
    <col min="4868" max="4886" width="4" style="445" customWidth="1"/>
    <col min="4887" max="4887" width="3.125" style="445" customWidth="1"/>
    <col min="4888" max="4888" width="2.375" style="445" customWidth="1"/>
    <col min="4889" max="4889" width="4" style="445" customWidth="1"/>
    <col min="4890" max="4890" width="2.25" style="445" customWidth="1"/>
    <col min="4891" max="4891" width="4" style="445" customWidth="1"/>
    <col min="4892" max="4892" width="2.375" style="445" customWidth="1"/>
    <col min="4893" max="4893" width="1.5" style="445" customWidth="1"/>
    <col min="4894" max="4896" width="4" style="445"/>
    <col min="4897" max="4897" width="6.625" style="445" bestFit="1" customWidth="1"/>
    <col min="4898" max="5120" width="4" style="445"/>
    <col min="5121" max="5121" width="1.5" style="445" customWidth="1"/>
    <col min="5122" max="5122" width="3.125" style="445" customWidth="1"/>
    <col min="5123" max="5123" width="1.125" style="445" customWidth="1"/>
    <col min="5124" max="5142" width="4" style="445" customWidth="1"/>
    <col min="5143" max="5143" width="3.125" style="445" customWidth="1"/>
    <col min="5144" max="5144" width="2.375" style="445" customWidth="1"/>
    <col min="5145" max="5145" width="4" style="445" customWidth="1"/>
    <col min="5146" max="5146" width="2.25" style="445" customWidth="1"/>
    <col min="5147" max="5147" width="4" style="445" customWidth="1"/>
    <col min="5148" max="5148" width="2.375" style="445" customWidth="1"/>
    <col min="5149" max="5149" width="1.5" style="445" customWidth="1"/>
    <col min="5150" max="5152" width="4" style="445"/>
    <col min="5153" max="5153" width="6.625" style="445" bestFit="1" customWidth="1"/>
    <col min="5154" max="5376" width="4" style="445"/>
    <col min="5377" max="5377" width="1.5" style="445" customWidth="1"/>
    <col min="5378" max="5378" width="3.125" style="445" customWidth="1"/>
    <col min="5379" max="5379" width="1.125" style="445" customWidth="1"/>
    <col min="5380" max="5398" width="4" style="445" customWidth="1"/>
    <col min="5399" max="5399" width="3.125" style="445" customWidth="1"/>
    <col min="5400" max="5400" width="2.375" style="445" customWidth="1"/>
    <col min="5401" max="5401" width="4" style="445" customWidth="1"/>
    <col min="5402" max="5402" width="2.25" style="445" customWidth="1"/>
    <col min="5403" max="5403" width="4" style="445" customWidth="1"/>
    <col min="5404" max="5404" width="2.375" style="445" customWidth="1"/>
    <col min="5405" max="5405" width="1.5" style="445" customWidth="1"/>
    <col min="5406" max="5408" width="4" style="445"/>
    <col min="5409" max="5409" width="6.625" style="445" bestFit="1" customWidth="1"/>
    <col min="5410" max="5632" width="4" style="445"/>
    <col min="5633" max="5633" width="1.5" style="445" customWidth="1"/>
    <col min="5634" max="5634" width="3.125" style="445" customWidth="1"/>
    <col min="5635" max="5635" width="1.125" style="445" customWidth="1"/>
    <col min="5636" max="5654" width="4" style="445" customWidth="1"/>
    <col min="5655" max="5655" width="3.125" style="445" customWidth="1"/>
    <col min="5656" max="5656" width="2.375" style="445" customWidth="1"/>
    <col min="5657" max="5657" width="4" style="445" customWidth="1"/>
    <col min="5658" max="5658" width="2.25" style="445" customWidth="1"/>
    <col min="5659" max="5659" width="4" style="445" customWidth="1"/>
    <col min="5660" max="5660" width="2.375" style="445" customWidth="1"/>
    <col min="5661" max="5661" width="1.5" style="445" customWidth="1"/>
    <col min="5662" max="5664" width="4" style="445"/>
    <col min="5665" max="5665" width="6.625" style="445" bestFit="1" customWidth="1"/>
    <col min="5666" max="5888" width="4" style="445"/>
    <col min="5889" max="5889" width="1.5" style="445" customWidth="1"/>
    <col min="5890" max="5890" width="3.125" style="445" customWidth="1"/>
    <col min="5891" max="5891" width="1.125" style="445" customWidth="1"/>
    <col min="5892" max="5910" width="4" style="445" customWidth="1"/>
    <col min="5911" max="5911" width="3.125" style="445" customWidth="1"/>
    <col min="5912" max="5912" width="2.375" style="445" customWidth="1"/>
    <col min="5913" max="5913" width="4" style="445" customWidth="1"/>
    <col min="5914" max="5914" width="2.25" style="445" customWidth="1"/>
    <col min="5915" max="5915" width="4" style="445" customWidth="1"/>
    <col min="5916" max="5916" width="2.375" style="445" customWidth="1"/>
    <col min="5917" max="5917" width="1.5" style="445" customWidth="1"/>
    <col min="5918" max="5920" width="4" style="445"/>
    <col min="5921" max="5921" width="6.625" style="445" bestFit="1" customWidth="1"/>
    <col min="5922" max="6144" width="4" style="445"/>
    <col min="6145" max="6145" width="1.5" style="445" customWidth="1"/>
    <col min="6146" max="6146" width="3.125" style="445" customWidth="1"/>
    <col min="6147" max="6147" width="1.125" style="445" customWidth="1"/>
    <col min="6148" max="6166" width="4" style="445" customWidth="1"/>
    <col min="6167" max="6167" width="3.125" style="445" customWidth="1"/>
    <col min="6168" max="6168" width="2.375" style="445" customWidth="1"/>
    <col min="6169" max="6169" width="4" style="445" customWidth="1"/>
    <col min="6170" max="6170" width="2.25" style="445" customWidth="1"/>
    <col min="6171" max="6171" width="4" style="445" customWidth="1"/>
    <col min="6172" max="6172" width="2.375" style="445" customWidth="1"/>
    <col min="6173" max="6173" width="1.5" style="445" customWidth="1"/>
    <col min="6174" max="6176" width="4" style="445"/>
    <col min="6177" max="6177" width="6.625" style="445" bestFit="1" customWidth="1"/>
    <col min="6178" max="6400" width="4" style="445"/>
    <col min="6401" max="6401" width="1.5" style="445" customWidth="1"/>
    <col min="6402" max="6402" width="3.125" style="445" customWidth="1"/>
    <col min="6403" max="6403" width="1.125" style="445" customWidth="1"/>
    <col min="6404" max="6422" width="4" style="445" customWidth="1"/>
    <col min="6423" max="6423" width="3.125" style="445" customWidth="1"/>
    <col min="6424" max="6424" width="2.375" style="445" customWidth="1"/>
    <col min="6425" max="6425" width="4" style="445" customWidth="1"/>
    <col min="6426" max="6426" width="2.25" style="445" customWidth="1"/>
    <col min="6427" max="6427" width="4" style="445" customWidth="1"/>
    <col min="6428" max="6428" width="2.375" style="445" customWidth="1"/>
    <col min="6429" max="6429" width="1.5" style="445" customWidth="1"/>
    <col min="6430" max="6432" width="4" style="445"/>
    <col min="6433" max="6433" width="6.625" style="445" bestFit="1" customWidth="1"/>
    <col min="6434" max="6656" width="4" style="445"/>
    <col min="6657" max="6657" width="1.5" style="445" customWidth="1"/>
    <col min="6658" max="6658" width="3.125" style="445" customWidth="1"/>
    <col min="6659" max="6659" width="1.125" style="445" customWidth="1"/>
    <col min="6660" max="6678" width="4" style="445" customWidth="1"/>
    <col min="6679" max="6679" width="3.125" style="445" customWidth="1"/>
    <col min="6680" max="6680" width="2.375" style="445" customWidth="1"/>
    <col min="6681" max="6681" width="4" style="445" customWidth="1"/>
    <col min="6682" max="6682" width="2.25" style="445" customWidth="1"/>
    <col min="6683" max="6683" width="4" style="445" customWidth="1"/>
    <col min="6684" max="6684" width="2.375" style="445" customWidth="1"/>
    <col min="6685" max="6685" width="1.5" style="445" customWidth="1"/>
    <col min="6686" max="6688" width="4" style="445"/>
    <col min="6689" max="6689" width="6.625" style="445" bestFit="1" customWidth="1"/>
    <col min="6690" max="6912" width="4" style="445"/>
    <col min="6913" max="6913" width="1.5" style="445" customWidth="1"/>
    <col min="6914" max="6914" width="3.125" style="445" customWidth="1"/>
    <col min="6915" max="6915" width="1.125" style="445" customWidth="1"/>
    <col min="6916" max="6934" width="4" style="445" customWidth="1"/>
    <col min="6935" max="6935" width="3.125" style="445" customWidth="1"/>
    <col min="6936" max="6936" width="2.375" style="445" customWidth="1"/>
    <col min="6937" max="6937" width="4" style="445" customWidth="1"/>
    <col min="6938" max="6938" width="2.25" style="445" customWidth="1"/>
    <col min="6939" max="6939" width="4" style="445" customWidth="1"/>
    <col min="6940" max="6940" width="2.375" style="445" customWidth="1"/>
    <col min="6941" max="6941" width="1.5" style="445" customWidth="1"/>
    <col min="6942" max="6944" width="4" style="445"/>
    <col min="6945" max="6945" width="6.625" style="445" bestFit="1" customWidth="1"/>
    <col min="6946" max="7168" width="4" style="445"/>
    <col min="7169" max="7169" width="1.5" style="445" customWidth="1"/>
    <col min="7170" max="7170" width="3.125" style="445" customWidth="1"/>
    <col min="7171" max="7171" width="1.125" style="445" customWidth="1"/>
    <col min="7172" max="7190" width="4" style="445" customWidth="1"/>
    <col min="7191" max="7191" width="3.125" style="445" customWidth="1"/>
    <col min="7192" max="7192" width="2.375" style="445" customWidth="1"/>
    <col min="7193" max="7193" width="4" style="445" customWidth="1"/>
    <col min="7194" max="7194" width="2.25" style="445" customWidth="1"/>
    <col min="7195" max="7195" width="4" style="445" customWidth="1"/>
    <col min="7196" max="7196" width="2.375" style="445" customWidth="1"/>
    <col min="7197" max="7197" width="1.5" style="445" customWidth="1"/>
    <col min="7198" max="7200" width="4" style="445"/>
    <col min="7201" max="7201" width="6.625" style="445" bestFit="1" customWidth="1"/>
    <col min="7202" max="7424" width="4" style="445"/>
    <col min="7425" max="7425" width="1.5" style="445" customWidth="1"/>
    <col min="7426" max="7426" width="3.125" style="445" customWidth="1"/>
    <col min="7427" max="7427" width="1.125" style="445" customWidth="1"/>
    <col min="7428" max="7446" width="4" style="445" customWidth="1"/>
    <col min="7447" max="7447" width="3.125" style="445" customWidth="1"/>
    <col min="7448" max="7448" width="2.375" style="445" customWidth="1"/>
    <col min="7449" max="7449" width="4" style="445" customWidth="1"/>
    <col min="7450" max="7450" width="2.25" style="445" customWidth="1"/>
    <col min="7451" max="7451" width="4" style="445" customWidth="1"/>
    <col min="7452" max="7452" width="2.375" style="445" customWidth="1"/>
    <col min="7453" max="7453" width="1.5" style="445" customWidth="1"/>
    <col min="7454" max="7456" width="4" style="445"/>
    <col min="7457" max="7457" width="6.625" style="445" bestFit="1" customWidth="1"/>
    <col min="7458" max="7680" width="4" style="445"/>
    <col min="7681" max="7681" width="1.5" style="445" customWidth="1"/>
    <col min="7682" max="7682" width="3.125" style="445" customWidth="1"/>
    <col min="7683" max="7683" width="1.125" style="445" customWidth="1"/>
    <col min="7684" max="7702" width="4" style="445" customWidth="1"/>
    <col min="7703" max="7703" width="3.125" style="445" customWidth="1"/>
    <col min="7704" max="7704" width="2.375" style="445" customWidth="1"/>
    <col min="7705" max="7705" width="4" style="445" customWidth="1"/>
    <col min="7706" max="7706" width="2.25" style="445" customWidth="1"/>
    <col min="7707" max="7707" width="4" style="445" customWidth="1"/>
    <col min="7708" max="7708" width="2.375" style="445" customWidth="1"/>
    <col min="7709" max="7709" width="1.5" style="445" customWidth="1"/>
    <col min="7710" max="7712" width="4" style="445"/>
    <col min="7713" max="7713" width="6.625" style="445" bestFit="1" customWidth="1"/>
    <col min="7714" max="7936" width="4" style="445"/>
    <col min="7937" max="7937" width="1.5" style="445" customWidth="1"/>
    <col min="7938" max="7938" width="3.125" style="445" customWidth="1"/>
    <col min="7939" max="7939" width="1.125" style="445" customWidth="1"/>
    <col min="7940" max="7958" width="4" style="445" customWidth="1"/>
    <col min="7959" max="7959" width="3.125" style="445" customWidth="1"/>
    <col min="7960" max="7960" width="2.375" style="445" customWidth="1"/>
    <col min="7961" max="7961" width="4" style="445" customWidth="1"/>
    <col min="7962" max="7962" width="2.25" style="445" customWidth="1"/>
    <col min="7963" max="7963" width="4" style="445" customWidth="1"/>
    <col min="7964" max="7964" width="2.375" style="445" customWidth="1"/>
    <col min="7965" max="7965" width="1.5" style="445" customWidth="1"/>
    <col min="7966" max="7968" width="4" style="445"/>
    <col min="7969" max="7969" width="6.625" style="445" bestFit="1" customWidth="1"/>
    <col min="7970" max="8192" width="4" style="445"/>
    <col min="8193" max="8193" width="1.5" style="445" customWidth="1"/>
    <col min="8194" max="8194" width="3.125" style="445" customWidth="1"/>
    <col min="8195" max="8195" width="1.125" style="445" customWidth="1"/>
    <col min="8196" max="8214" width="4" style="445" customWidth="1"/>
    <col min="8215" max="8215" width="3.125" style="445" customWidth="1"/>
    <col min="8216" max="8216" width="2.375" style="445" customWidth="1"/>
    <col min="8217" max="8217" width="4" style="445" customWidth="1"/>
    <col min="8218" max="8218" width="2.25" style="445" customWidth="1"/>
    <col min="8219" max="8219" width="4" style="445" customWidth="1"/>
    <col min="8220" max="8220" width="2.375" style="445" customWidth="1"/>
    <col min="8221" max="8221" width="1.5" style="445" customWidth="1"/>
    <col min="8222" max="8224" width="4" style="445"/>
    <col min="8225" max="8225" width="6.625" style="445" bestFit="1" customWidth="1"/>
    <col min="8226" max="8448" width="4" style="445"/>
    <col min="8449" max="8449" width="1.5" style="445" customWidth="1"/>
    <col min="8450" max="8450" width="3.125" style="445" customWidth="1"/>
    <col min="8451" max="8451" width="1.125" style="445" customWidth="1"/>
    <col min="8452" max="8470" width="4" style="445" customWidth="1"/>
    <col min="8471" max="8471" width="3.125" style="445" customWidth="1"/>
    <col min="8472" max="8472" width="2.375" style="445" customWidth="1"/>
    <col min="8473" max="8473" width="4" style="445" customWidth="1"/>
    <col min="8474" max="8474" width="2.25" style="445" customWidth="1"/>
    <col min="8475" max="8475" width="4" style="445" customWidth="1"/>
    <col min="8476" max="8476" width="2.375" style="445" customWidth="1"/>
    <col min="8477" max="8477" width="1.5" style="445" customWidth="1"/>
    <col min="8478" max="8480" width="4" style="445"/>
    <col min="8481" max="8481" width="6.625" style="445" bestFit="1" customWidth="1"/>
    <col min="8482" max="8704" width="4" style="445"/>
    <col min="8705" max="8705" width="1.5" style="445" customWidth="1"/>
    <col min="8706" max="8706" width="3.125" style="445" customWidth="1"/>
    <col min="8707" max="8707" width="1.125" style="445" customWidth="1"/>
    <col min="8708" max="8726" width="4" style="445" customWidth="1"/>
    <col min="8727" max="8727" width="3.125" style="445" customWidth="1"/>
    <col min="8728" max="8728" width="2.375" style="445" customWidth="1"/>
    <col min="8729" max="8729" width="4" style="445" customWidth="1"/>
    <col min="8730" max="8730" width="2.25" style="445" customWidth="1"/>
    <col min="8731" max="8731" width="4" style="445" customWidth="1"/>
    <col min="8732" max="8732" width="2.375" style="445" customWidth="1"/>
    <col min="8733" max="8733" width="1.5" style="445" customWidth="1"/>
    <col min="8734" max="8736" width="4" style="445"/>
    <col min="8737" max="8737" width="6.625" style="445" bestFit="1" customWidth="1"/>
    <col min="8738" max="8960" width="4" style="445"/>
    <col min="8961" max="8961" width="1.5" style="445" customWidth="1"/>
    <col min="8962" max="8962" width="3.125" style="445" customWidth="1"/>
    <col min="8963" max="8963" width="1.125" style="445" customWidth="1"/>
    <col min="8964" max="8982" width="4" style="445" customWidth="1"/>
    <col min="8983" max="8983" width="3.125" style="445" customWidth="1"/>
    <col min="8984" max="8984" width="2.375" style="445" customWidth="1"/>
    <col min="8985" max="8985" width="4" style="445" customWidth="1"/>
    <col min="8986" max="8986" width="2.25" style="445" customWidth="1"/>
    <col min="8987" max="8987" width="4" style="445" customWidth="1"/>
    <col min="8988" max="8988" width="2.375" style="445" customWidth="1"/>
    <col min="8989" max="8989" width="1.5" style="445" customWidth="1"/>
    <col min="8990" max="8992" width="4" style="445"/>
    <col min="8993" max="8993" width="6.625" style="445" bestFit="1" customWidth="1"/>
    <col min="8994" max="9216" width="4" style="445"/>
    <col min="9217" max="9217" width="1.5" style="445" customWidth="1"/>
    <col min="9218" max="9218" width="3.125" style="445" customWidth="1"/>
    <col min="9219" max="9219" width="1.125" style="445" customWidth="1"/>
    <col min="9220" max="9238" width="4" style="445" customWidth="1"/>
    <col min="9239" max="9239" width="3.125" style="445" customWidth="1"/>
    <col min="9240" max="9240" width="2.375" style="445" customWidth="1"/>
    <col min="9241" max="9241" width="4" style="445" customWidth="1"/>
    <col min="9242" max="9242" width="2.25" style="445" customWidth="1"/>
    <col min="9243" max="9243" width="4" style="445" customWidth="1"/>
    <col min="9244" max="9244" width="2.375" style="445" customWidth="1"/>
    <col min="9245" max="9245" width="1.5" style="445" customWidth="1"/>
    <col min="9246" max="9248" width="4" style="445"/>
    <col min="9249" max="9249" width="6.625" style="445" bestFit="1" customWidth="1"/>
    <col min="9250" max="9472" width="4" style="445"/>
    <col min="9473" max="9473" width="1.5" style="445" customWidth="1"/>
    <col min="9474" max="9474" width="3.125" style="445" customWidth="1"/>
    <col min="9475" max="9475" width="1.125" style="445" customWidth="1"/>
    <col min="9476" max="9494" width="4" style="445" customWidth="1"/>
    <col min="9495" max="9495" width="3.125" style="445" customWidth="1"/>
    <col min="9496" max="9496" width="2.375" style="445" customWidth="1"/>
    <col min="9497" max="9497" width="4" style="445" customWidth="1"/>
    <col min="9498" max="9498" width="2.25" style="445" customWidth="1"/>
    <col min="9499" max="9499" width="4" style="445" customWidth="1"/>
    <col min="9500" max="9500" width="2.375" style="445" customWidth="1"/>
    <col min="9501" max="9501" width="1.5" style="445" customWidth="1"/>
    <col min="9502" max="9504" width="4" style="445"/>
    <col min="9505" max="9505" width="6.625" style="445" bestFit="1" customWidth="1"/>
    <col min="9506" max="9728" width="4" style="445"/>
    <col min="9729" max="9729" width="1.5" style="445" customWidth="1"/>
    <col min="9730" max="9730" width="3.125" style="445" customWidth="1"/>
    <col min="9731" max="9731" width="1.125" style="445" customWidth="1"/>
    <col min="9732" max="9750" width="4" style="445" customWidth="1"/>
    <col min="9751" max="9751" width="3.125" style="445" customWidth="1"/>
    <col min="9752" max="9752" width="2.375" style="445" customWidth="1"/>
    <col min="9753" max="9753" width="4" style="445" customWidth="1"/>
    <col min="9754" max="9754" width="2.25" style="445" customWidth="1"/>
    <col min="9755" max="9755" width="4" style="445" customWidth="1"/>
    <col min="9756" max="9756" width="2.375" style="445" customWidth="1"/>
    <col min="9757" max="9757" width="1.5" style="445" customWidth="1"/>
    <col min="9758" max="9760" width="4" style="445"/>
    <col min="9761" max="9761" width="6.625" style="445" bestFit="1" customWidth="1"/>
    <col min="9762" max="9984" width="4" style="445"/>
    <col min="9985" max="9985" width="1.5" style="445" customWidth="1"/>
    <col min="9986" max="9986" width="3.125" style="445" customWidth="1"/>
    <col min="9987" max="9987" width="1.125" style="445" customWidth="1"/>
    <col min="9988" max="10006" width="4" style="445" customWidth="1"/>
    <col min="10007" max="10007" width="3.125" style="445" customWidth="1"/>
    <col min="10008" max="10008" width="2.375" style="445" customWidth="1"/>
    <col min="10009" max="10009" width="4" style="445" customWidth="1"/>
    <col min="10010" max="10010" width="2.25" style="445" customWidth="1"/>
    <col min="10011" max="10011" width="4" style="445" customWidth="1"/>
    <col min="10012" max="10012" width="2.375" style="445" customWidth="1"/>
    <col min="10013" max="10013" width="1.5" style="445" customWidth="1"/>
    <col min="10014" max="10016" width="4" style="445"/>
    <col min="10017" max="10017" width="6.625" style="445" bestFit="1" customWidth="1"/>
    <col min="10018" max="10240" width="4" style="445"/>
    <col min="10241" max="10241" width="1.5" style="445" customWidth="1"/>
    <col min="10242" max="10242" width="3.125" style="445" customWidth="1"/>
    <col min="10243" max="10243" width="1.125" style="445" customWidth="1"/>
    <col min="10244" max="10262" width="4" style="445" customWidth="1"/>
    <col min="10263" max="10263" width="3.125" style="445" customWidth="1"/>
    <col min="10264" max="10264" width="2.375" style="445" customWidth="1"/>
    <col min="10265" max="10265" width="4" style="445" customWidth="1"/>
    <col min="10266" max="10266" width="2.25" style="445" customWidth="1"/>
    <col min="10267" max="10267" width="4" style="445" customWidth="1"/>
    <col min="10268" max="10268" width="2.375" style="445" customWidth="1"/>
    <col min="10269" max="10269" width="1.5" style="445" customWidth="1"/>
    <col min="10270" max="10272" width="4" style="445"/>
    <col min="10273" max="10273" width="6.625" style="445" bestFit="1" customWidth="1"/>
    <col min="10274" max="10496" width="4" style="445"/>
    <col min="10497" max="10497" width="1.5" style="445" customWidth="1"/>
    <col min="10498" max="10498" width="3.125" style="445" customWidth="1"/>
    <col min="10499" max="10499" width="1.125" style="445" customWidth="1"/>
    <col min="10500" max="10518" width="4" style="445" customWidth="1"/>
    <col min="10519" max="10519" width="3.125" style="445" customWidth="1"/>
    <col min="10520" max="10520" width="2.375" style="445" customWidth="1"/>
    <col min="10521" max="10521" width="4" style="445" customWidth="1"/>
    <col min="10522" max="10522" width="2.25" style="445" customWidth="1"/>
    <col min="10523" max="10523" width="4" style="445" customWidth="1"/>
    <col min="10524" max="10524" width="2.375" style="445" customWidth="1"/>
    <col min="10525" max="10525" width="1.5" style="445" customWidth="1"/>
    <col min="10526" max="10528" width="4" style="445"/>
    <col min="10529" max="10529" width="6.625" style="445" bestFit="1" customWidth="1"/>
    <col min="10530" max="10752" width="4" style="445"/>
    <col min="10753" max="10753" width="1.5" style="445" customWidth="1"/>
    <col min="10754" max="10754" width="3.125" style="445" customWidth="1"/>
    <col min="10755" max="10755" width="1.125" style="445" customWidth="1"/>
    <col min="10756" max="10774" width="4" style="445" customWidth="1"/>
    <col min="10775" max="10775" width="3.125" style="445" customWidth="1"/>
    <col min="10776" max="10776" width="2.375" style="445" customWidth="1"/>
    <col min="10777" max="10777" width="4" style="445" customWidth="1"/>
    <col min="10778" max="10778" width="2.25" style="445" customWidth="1"/>
    <col min="10779" max="10779" width="4" style="445" customWidth="1"/>
    <col min="10780" max="10780" width="2.375" style="445" customWidth="1"/>
    <col min="10781" max="10781" width="1.5" style="445" customWidth="1"/>
    <col min="10782" max="10784" width="4" style="445"/>
    <col min="10785" max="10785" width="6.625" style="445" bestFit="1" customWidth="1"/>
    <col min="10786" max="11008" width="4" style="445"/>
    <col min="11009" max="11009" width="1.5" style="445" customWidth="1"/>
    <col min="11010" max="11010" width="3.125" style="445" customWidth="1"/>
    <col min="11011" max="11011" width="1.125" style="445" customWidth="1"/>
    <col min="11012" max="11030" width="4" style="445" customWidth="1"/>
    <col min="11031" max="11031" width="3.125" style="445" customWidth="1"/>
    <col min="11032" max="11032" width="2.375" style="445" customWidth="1"/>
    <col min="11033" max="11033" width="4" style="445" customWidth="1"/>
    <col min="11034" max="11034" width="2.25" style="445" customWidth="1"/>
    <col min="11035" max="11035" width="4" style="445" customWidth="1"/>
    <col min="11036" max="11036" width="2.375" style="445" customWidth="1"/>
    <col min="11037" max="11037" width="1.5" style="445" customWidth="1"/>
    <col min="11038" max="11040" width="4" style="445"/>
    <col min="11041" max="11041" width="6.625" style="445" bestFit="1" customWidth="1"/>
    <col min="11042" max="11264" width="4" style="445"/>
    <col min="11265" max="11265" width="1.5" style="445" customWidth="1"/>
    <col min="11266" max="11266" width="3.125" style="445" customWidth="1"/>
    <col min="11267" max="11267" width="1.125" style="445" customWidth="1"/>
    <col min="11268" max="11286" width="4" style="445" customWidth="1"/>
    <col min="11287" max="11287" width="3.125" style="445" customWidth="1"/>
    <col min="11288" max="11288" width="2.375" style="445" customWidth="1"/>
    <col min="11289" max="11289" width="4" style="445" customWidth="1"/>
    <col min="11290" max="11290" width="2.25" style="445" customWidth="1"/>
    <col min="11291" max="11291" width="4" style="445" customWidth="1"/>
    <col min="11292" max="11292" width="2.375" style="445" customWidth="1"/>
    <col min="11293" max="11293" width="1.5" style="445" customWidth="1"/>
    <col min="11294" max="11296" width="4" style="445"/>
    <col min="11297" max="11297" width="6.625" style="445" bestFit="1" customWidth="1"/>
    <col min="11298" max="11520" width="4" style="445"/>
    <col min="11521" max="11521" width="1.5" style="445" customWidth="1"/>
    <col min="11522" max="11522" width="3.125" style="445" customWidth="1"/>
    <col min="11523" max="11523" width="1.125" style="445" customWidth="1"/>
    <col min="11524" max="11542" width="4" style="445" customWidth="1"/>
    <col min="11543" max="11543" width="3.125" style="445" customWidth="1"/>
    <col min="11544" max="11544" width="2.375" style="445" customWidth="1"/>
    <col min="11545" max="11545" width="4" style="445" customWidth="1"/>
    <col min="11546" max="11546" width="2.25" style="445" customWidth="1"/>
    <col min="11547" max="11547" width="4" style="445" customWidth="1"/>
    <col min="11548" max="11548" width="2.375" style="445" customWidth="1"/>
    <col min="11549" max="11549" width="1.5" style="445" customWidth="1"/>
    <col min="11550" max="11552" width="4" style="445"/>
    <col min="11553" max="11553" width="6.625" style="445" bestFit="1" customWidth="1"/>
    <col min="11554" max="11776" width="4" style="445"/>
    <col min="11777" max="11777" width="1.5" style="445" customWidth="1"/>
    <col min="11778" max="11778" width="3.125" style="445" customWidth="1"/>
    <col min="11779" max="11779" width="1.125" style="445" customWidth="1"/>
    <col min="11780" max="11798" width="4" style="445" customWidth="1"/>
    <col min="11799" max="11799" width="3.125" style="445" customWidth="1"/>
    <col min="11800" max="11800" width="2.375" style="445" customWidth="1"/>
    <col min="11801" max="11801" width="4" style="445" customWidth="1"/>
    <col min="11802" max="11802" width="2.25" style="445" customWidth="1"/>
    <col min="11803" max="11803" width="4" style="445" customWidth="1"/>
    <col min="11804" max="11804" width="2.375" style="445" customWidth="1"/>
    <col min="11805" max="11805" width="1.5" style="445" customWidth="1"/>
    <col min="11806" max="11808" width="4" style="445"/>
    <col min="11809" max="11809" width="6.625" style="445" bestFit="1" customWidth="1"/>
    <col min="11810" max="12032" width="4" style="445"/>
    <col min="12033" max="12033" width="1.5" style="445" customWidth="1"/>
    <col min="12034" max="12034" width="3.125" style="445" customWidth="1"/>
    <col min="12035" max="12035" width="1.125" style="445" customWidth="1"/>
    <col min="12036" max="12054" width="4" style="445" customWidth="1"/>
    <col min="12055" max="12055" width="3.125" style="445" customWidth="1"/>
    <col min="12056" max="12056" width="2.375" style="445" customWidth="1"/>
    <col min="12057" max="12057" width="4" style="445" customWidth="1"/>
    <col min="12058" max="12058" width="2.25" style="445" customWidth="1"/>
    <col min="12059" max="12059" width="4" style="445" customWidth="1"/>
    <col min="12060" max="12060" width="2.375" style="445" customWidth="1"/>
    <col min="12061" max="12061" width="1.5" style="445" customWidth="1"/>
    <col min="12062" max="12064" width="4" style="445"/>
    <col min="12065" max="12065" width="6.625" style="445" bestFit="1" customWidth="1"/>
    <col min="12066" max="12288" width="4" style="445"/>
    <col min="12289" max="12289" width="1.5" style="445" customWidth="1"/>
    <col min="12290" max="12290" width="3.125" style="445" customWidth="1"/>
    <col min="12291" max="12291" width="1.125" style="445" customWidth="1"/>
    <col min="12292" max="12310" width="4" style="445" customWidth="1"/>
    <col min="12311" max="12311" width="3.125" style="445" customWidth="1"/>
    <col min="12312" max="12312" width="2.375" style="445" customWidth="1"/>
    <col min="12313" max="12313" width="4" style="445" customWidth="1"/>
    <col min="12314" max="12314" width="2.25" style="445" customWidth="1"/>
    <col min="12315" max="12315" width="4" style="445" customWidth="1"/>
    <col min="12316" max="12316" width="2.375" style="445" customWidth="1"/>
    <col min="12317" max="12317" width="1.5" style="445" customWidth="1"/>
    <col min="12318" max="12320" width="4" style="445"/>
    <col min="12321" max="12321" width="6.625" style="445" bestFit="1" customWidth="1"/>
    <col min="12322" max="12544" width="4" style="445"/>
    <col min="12545" max="12545" width="1.5" style="445" customWidth="1"/>
    <col min="12546" max="12546" width="3.125" style="445" customWidth="1"/>
    <col min="12547" max="12547" width="1.125" style="445" customWidth="1"/>
    <col min="12548" max="12566" width="4" style="445" customWidth="1"/>
    <col min="12567" max="12567" width="3.125" style="445" customWidth="1"/>
    <col min="12568" max="12568" width="2.375" style="445" customWidth="1"/>
    <col min="12569" max="12569" width="4" style="445" customWidth="1"/>
    <col min="12570" max="12570" width="2.25" style="445" customWidth="1"/>
    <col min="12571" max="12571" width="4" style="445" customWidth="1"/>
    <col min="12572" max="12572" width="2.375" style="445" customWidth="1"/>
    <col min="12573" max="12573" width="1.5" style="445" customWidth="1"/>
    <col min="12574" max="12576" width="4" style="445"/>
    <col min="12577" max="12577" width="6.625" style="445" bestFit="1" customWidth="1"/>
    <col min="12578" max="12800" width="4" style="445"/>
    <col min="12801" max="12801" width="1.5" style="445" customWidth="1"/>
    <col min="12802" max="12802" width="3.125" style="445" customWidth="1"/>
    <col min="12803" max="12803" width="1.125" style="445" customWidth="1"/>
    <col min="12804" max="12822" width="4" style="445" customWidth="1"/>
    <col min="12823" max="12823" width="3.125" style="445" customWidth="1"/>
    <col min="12824" max="12824" width="2.375" style="445" customWidth="1"/>
    <col min="12825" max="12825" width="4" style="445" customWidth="1"/>
    <col min="12826" max="12826" width="2.25" style="445" customWidth="1"/>
    <col min="12827" max="12827" width="4" style="445" customWidth="1"/>
    <col min="12828" max="12828" width="2.375" style="445" customWidth="1"/>
    <col min="12829" max="12829" width="1.5" style="445" customWidth="1"/>
    <col min="12830" max="12832" width="4" style="445"/>
    <col min="12833" max="12833" width="6.625" style="445" bestFit="1" customWidth="1"/>
    <col min="12834" max="13056" width="4" style="445"/>
    <col min="13057" max="13057" width="1.5" style="445" customWidth="1"/>
    <col min="13058" max="13058" width="3.125" style="445" customWidth="1"/>
    <col min="13059" max="13059" width="1.125" style="445" customWidth="1"/>
    <col min="13060" max="13078" width="4" style="445" customWidth="1"/>
    <col min="13079" max="13079" width="3.125" style="445" customWidth="1"/>
    <col min="13080" max="13080" width="2.375" style="445" customWidth="1"/>
    <col min="13081" max="13081" width="4" style="445" customWidth="1"/>
    <col min="13082" max="13082" width="2.25" style="445" customWidth="1"/>
    <col min="13083" max="13083" width="4" style="445" customWidth="1"/>
    <col min="13084" max="13084" width="2.375" style="445" customWidth="1"/>
    <col min="13085" max="13085" width="1.5" style="445" customWidth="1"/>
    <col min="13086" max="13088" width="4" style="445"/>
    <col min="13089" max="13089" width="6.625" style="445" bestFit="1" customWidth="1"/>
    <col min="13090" max="13312" width="4" style="445"/>
    <col min="13313" max="13313" width="1.5" style="445" customWidth="1"/>
    <col min="13314" max="13314" width="3.125" style="445" customWidth="1"/>
    <col min="13315" max="13315" width="1.125" style="445" customWidth="1"/>
    <col min="13316" max="13334" width="4" style="445" customWidth="1"/>
    <col min="13335" max="13335" width="3.125" style="445" customWidth="1"/>
    <col min="13336" max="13336" width="2.375" style="445" customWidth="1"/>
    <col min="13337" max="13337" width="4" style="445" customWidth="1"/>
    <col min="13338" max="13338" width="2.25" style="445" customWidth="1"/>
    <col min="13339" max="13339" width="4" style="445" customWidth="1"/>
    <col min="13340" max="13340" width="2.375" style="445" customWidth="1"/>
    <col min="13341" max="13341" width="1.5" style="445" customWidth="1"/>
    <col min="13342" max="13344" width="4" style="445"/>
    <col min="13345" max="13345" width="6.625" style="445" bestFit="1" customWidth="1"/>
    <col min="13346" max="13568" width="4" style="445"/>
    <col min="13569" max="13569" width="1.5" style="445" customWidth="1"/>
    <col min="13570" max="13570" width="3.125" style="445" customWidth="1"/>
    <col min="13571" max="13571" width="1.125" style="445" customWidth="1"/>
    <col min="13572" max="13590" width="4" style="445" customWidth="1"/>
    <col min="13591" max="13591" width="3.125" style="445" customWidth="1"/>
    <col min="13592" max="13592" width="2.375" style="445" customWidth="1"/>
    <col min="13593" max="13593" width="4" style="445" customWidth="1"/>
    <col min="13594" max="13594" width="2.25" style="445" customWidth="1"/>
    <col min="13595" max="13595" width="4" style="445" customWidth="1"/>
    <col min="13596" max="13596" width="2.375" style="445" customWidth="1"/>
    <col min="13597" max="13597" width="1.5" style="445" customWidth="1"/>
    <col min="13598" max="13600" width="4" style="445"/>
    <col min="13601" max="13601" width="6.625" style="445" bestFit="1" customWidth="1"/>
    <col min="13602" max="13824" width="4" style="445"/>
    <col min="13825" max="13825" width="1.5" style="445" customWidth="1"/>
    <col min="13826" max="13826" width="3.125" style="445" customWidth="1"/>
    <col min="13827" max="13827" width="1.125" style="445" customWidth="1"/>
    <col min="13828" max="13846" width="4" style="445" customWidth="1"/>
    <col min="13847" max="13847" width="3.125" style="445" customWidth="1"/>
    <col min="13848" max="13848" width="2.375" style="445" customWidth="1"/>
    <col min="13849" max="13849" width="4" style="445" customWidth="1"/>
    <col min="13850" max="13850" width="2.25" style="445" customWidth="1"/>
    <col min="13851" max="13851" width="4" style="445" customWidth="1"/>
    <col min="13852" max="13852" width="2.375" style="445" customWidth="1"/>
    <col min="13853" max="13853" width="1.5" style="445" customWidth="1"/>
    <col min="13854" max="13856" width="4" style="445"/>
    <col min="13857" max="13857" width="6.625" style="445" bestFit="1" customWidth="1"/>
    <col min="13858" max="14080" width="4" style="445"/>
    <col min="14081" max="14081" width="1.5" style="445" customWidth="1"/>
    <col min="14082" max="14082" width="3.125" style="445" customWidth="1"/>
    <col min="14083" max="14083" width="1.125" style="445" customWidth="1"/>
    <col min="14084" max="14102" width="4" style="445" customWidth="1"/>
    <col min="14103" max="14103" width="3.125" style="445" customWidth="1"/>
    <col min="14104" max="14104" width="2.375" style="445" customWidth="1"/>
    <col min="14105" max="14105" width="4" style="445" customWidth="1"/>
    <col min="14106" max="14106" width="2.25" style="445" customWidth="1"/>
    <col min="14107" max="14107" width="4" style="445" customWidth="1"/>
    <col min="14108" max="14108" width="2.375" style="445" customWidth="1"/>
    <col min="14109" max="14109" width="1.5" style="445" customWidth="1"/>
    <col min="14110" max="14112" width="4" style="445"/>
    <col min="14113" max="14113" width="6.625" style="445" bestFit="1" customWidth="1"/>
    <col min="14114" max="14336" width="4" style="445"/>
    <col min="14337" max="14337" width="1.5" style="445" customWidth="1"/>
    <col min="14338" max="14338" width="3.125" style="445" customWidth="1"/>
    <col min="14339" max="14339" width="1.125" style="445" customWidth="1"/>
    <col min="14340" max="14358" width="4" style="445" customWidth="1"/>
    <col min="14359" max="14359" width="3.125" style="445" customWidth="1"/>
    <col min="14360" max="14360" width="2.375" style="445" customWidth="1"/>
    <col min="14361" max="14361" width="4" style="445" customWidth="1"/>
    <col min="14362" max="14362" width="2.25" style="445" customWidth="1"/>
    <col min="14363" max="14363" width="4" style="445" customWidth="1"/>
    <col min="14364" max="14364" width="2.375" style="445" customWidth="1"/>
    <col min="14365" max="14365" width="1.5" style="445" customWidth="1"/>
    <col min="14366" max="14368" width="4" style="445"/>
    <col min="14369" max="14369" width="6.625" style="445" bestFit="1" customWidth="1"/>
    <col min="14370" max="14592" width="4" style="445"/>
    <col min="14593" max="14593" width="1.5" style="445" customWidth="1"/>
    <col min="14594" max="14594" width="3.125" style="445" customWidth="1"/>
    <col min="14595" max="14595" width="1.125" style="445" customWidth="1"/>
    <col min="14596" max="14614" width="4" style="445" customWidth="1"/>
    <col min="14615" max="14615" width="3.125" style="445" customWidth="1"/>
    <col min="14616" max="14616" width="2.375" style="445" customWidth="1"/>
    <col min="14617" max="14617" width="4" style="445" customWidth="1"/>
    <col min="14618" max="14618" width="2.25" style="445" customWidth="1"/>
    <col min="14619" max="14619" width="4" style="445" customWidth="1"/>
    <col min="14620" max="14620" width="2.375" style="445" customWidth="1"/>
    <col min="14621" max="14621" width="1.5" style="445" customWidth="1"/>
    <col min="14622" max="14624" width="4" style="445"/>
    <col min="14625" max="14625" width="6.625" style="445" bestFit="1" customWidth="1"/>
    <col min="14626" max="14848" width="4" style="445"/>
    <col min="14849" max="14849" width="1.5" style="445" customWidth="1"/>
    <col min="14850" max="14850" width="3.125" style="445" customWidth="1"/>
    <col min="14851" max="14851" width="1.125" style="445" customWidth="1"/>
    <col min="14852" max="14870" width="4" style="445" customWidth="1"/>
    <col min="14871" max="14871" width="3.125" style="445" customWidth="1"/>
    <col min="14872" max="14872" width="2.375" style="445" customWidth="1"/>
    <col min="14873" max="14873" width="4" style="445" customWidth="1"/>
    <col min="14874" max="14874" width="2.25" style="445" customWidth="1"/>
    <col min="14875" max="14875" width="4" style="445" customWidth="1"/>
    <col min="14876" max="14876" width="2.375" style="445" customWidth="1"/>
    <col min="14877" max="14877" width="1.5" style="445" customWidth="1"/>
    <col min="14878" max="14880" width="4" style="445"/>
    <col min="14881" max="14881" width="6.625" style="445" bestFit="1" customWidth="1"/>
    <col min="14882" max="15104" width="4" style="445"/>
    <col min="15105" max="15105" width="1.5" style="445" customWidth="1"/>
    <col min="15106" max="15106" width="3.125" style="445" customWidth="1"/>
    <col min="15107" max="15107" width="1.125" style="445" customWidth="1"/>
    <col min="15108" max="15126" width="4" style="445" customWidth="1"/>
    <col min="15127" max="15127" width="3.125" style="445" customWidth="1"/>
    <col min="15128" max="15128" width="2.375" style="445" customWidth="1"/>
    <col min="15129" max="15129" width="4" style="445" customWidth="1"/>
    <col min="15130" max="15130" width="2.25" style="445" customWidth="1"/>
    <col min="15131" max="15131" width="4" style="445" customWidth="1"/>
    <col min="15132" max="15132" width="2.375" style="445" customWidth="1"/>
    <col min="15133" max="15133" width="1.5" style="445" customWidth="1"/>
    <col min="15134" max="15136" width="4" style="445"/>
    <col min="15137" max="15137" width="6.625" style="445" bestFit="1" customWidth="1"/>
    <col min="15138" max="15360" width="4" style="445"/>
    <col min="15361" max="15361" width="1.5" style="445" customWidth="1"/>
    <col min="15362" max="15362" width="3.125" style="445" customWidth="1"/>
    <col min="15363" max="15363" width="1.125" style="445" customWidth="1"/>
    <col min="15364" max="15382" width="4" style="445" customWidth="1"/>
    <col min="15383" max="15383" width="3.125" style="445" customWidth="1"/>
    <col min="15384" max="15384" width="2.375" style="445" customWidth="1"/>
    <col min="15385" max="15385" width="4" style="445" customWidth="1"/>
    <col min="15386" max="15386" width="2.25" style="445" customWidth="1"/>
    <col min="15387" max="15387" width="4" style="445" customWidth="1"/>
    <col min="15388" max="15388" width="2.375" style="445" customWidth="1"/>
    <col min="15389" max="15389" width="1.5" style="445" customWidth="1"/>
    <col min="15390" max="15392" width="4" style="445"/>
    <col min="15393" max="15393" width="6.625" style="445" bestFit="1" customWidth="1"/>
    <col min="15394" max="15616" width="4" style="445"/>
    <col min="15617" max="15617" width="1.5" style="445" customWidth="1"/>
    <col min="15618" max="15618" width="3.125" style="445" customWidth="1"/>
    <col min="15619" max="15619" width="1.125" style="445" customWidth="1"/>
    <col min="15620" max="15638" width="4" style="445" customWidth="1"/>
    <col min="15639" max="15639" width="3.125" style="445" customWidth="1"/>
    <col min="15640" max="15640" width="2.375" style="445" customWidth="1"/>
    <col min="15641" max="15641" width="4" style="445" customWidth="1"/>
    <col min="15642" max="15642" width="2.25" style="445" customWidth="1"/>
    <col min="15643" max="15643" width="4" style="445" customWidth="1"/>
    <col min="15644" max="15644" width="2.375" style="445" customWidth="1"/>
    <col min="15645" max="15645" width="1.5" style="445" customWidth="1"/>
    <col min="15646" max="15648" width="4" style="445"/>
    <col min="15649" max="15649" width="6.625" style="445" bestFit="1" customWidth="1"/>
    <col min="15650" max="15872" width="4" style="445"/>
    <col min="15873" max="15873" width="1.5" style="445" customWidth="1"/>
    <col min="15874" max="15874" width="3.125" style="445" customWidth="1"/>
    <col min="15875" max="15875" width="1.125" style="445" customWidth="1"/>
    <col min="15876" max="15894" width="4" style="445" customWidth="1"/>
    <col min="15895" max="15895" width="3.125" style="445" customWidth="1"/>
    <col min="15896" max="15896" width="2.375" style="445" customWidth="1"/>
    <col min="15897" max="15897" width="4" style="445" customWidth="1"/>
    <col min="15898" max="15898" width="2.25" style="445" customWidth="1"/>
    <col min="15899" max="15899" width="4" style="445" customWidth="1"/>
    <col min="15900" max="15900" width="2.375" style="445" customWidth="1"/>
    <col min="15901" max="15901" width="1.5" style="445" customWidth="1"/>
    <col min="15902" max="15904" width="4" style="445"/>
    <col min="15905" max="15905" width="6.625" style="445" bestFit="1" customWidth="1"/>
    <col min="15906" max="16128" width="4" style="445"/>
    <col min="16129" max="16129" width="1.5" style="445" customWidth="1"/>
    <col min="16130" max="16130" width="3.125" style="445" customWidth="1"/>
    <col min="16131" max="16131" width="1.125" style="445" customWidth="1"/>
    <col min="16132" max="16150" width="4" style="445" customWidth="1"/>
    <col min="16151" max="16151" width="3.125" style="445" customWidth="1"/>
    <col min="16152" max="16152" width="2.375" style="445" customWidth="1"/>
    <col min="16153" max="16153" width="4" style="445" customWidth="1"/>
    <col min="16154" max="16154" width="2.25" style="445" customWidth="1"/>
    <col min="16155" max="16155" width="4" style="445" customWidth="1"/>
    <col min="16156" max="16156" width="2.375" style="445" customWidth="1"/>
    <col min="16157" max="16157" width="1.5" style="445" customWidth="1"/>
    <col min="16158" max="16160" width="4" style="445"/>
    <col min="16161" max="16161" width="6.625" style="445" bestFit="1" customWidth="1"/>
    <col min="16162" max="16384" width="4" style="445"/>
  </cols>
  <sheetData>
    <row r="2" spans="2:33" x14ac:dyDescent="0.15">
      <c r="B2" s="445" t="s">
        <v>450</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row>
    <row r="4" spans="2:33" ht="34.5" customHeight="1" x14ac:dyDescent="0.15">
      <c r="B4" s="538" t="s">
        <v>142</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row>
    <row r="5" spans="2:33" ht="16.5" customHeight="1" x14ac:dyDescent="0.15">
      <c r="B5" s="495" t="s">
        <v>428</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47"/>
      <c r="AD5" s="447"/>
    </row>
    <row r="6" spans="2:33" ht="13.5" customHeight="1" x14ac:dyDescent="0.15"/>
    <row r="7" spans="2:33" ht="24" customHeight="1" x14ac:dyDescent="0.15">
      <c r="B7" s="540" t="s">
        <v>126</v>
      </c>
      <c r="C7" s="540"/>
      <c r="D7" s="540"/>
      <c r="E7" s="540"/>
      <c r="F7" s="540"/>
      <c r="G7" s="541"/>
      <c r="H7" s="542"/>
      <c r="I7" s="542"/>
      <c r="J7" s="542"/>
      <c r="K7" s="542"/>
      <c r="L7" s="542"/>
      <c r="M7" s="542"/>
      <c r="N7" s="542"/>
      <c r="O7" s="542"/>
      <c r="P7" s="542"/>
      <c r="Q7" s="542"/>
      <c r="R7" s="542"/>
      <c r="S7" s="542"/>
      <c r="T7" s="542"/>
      <c r="U7" s="542"/>
      <c r="V7" s="542"/>
      <c r="W7" s="542"/>
      <c r="X7" s="542"/>
      <c r="Y7" s="542"/>
      <c r="Z7" s="542"/>
      <c r="AA7" s="542"/>
      <c r="AB7" s="543"/>
    </row>
    <row r="8" spans="2:33" ht="24" customHeight="1" x14ac:dyDescent="0.15">
      <c r="B8" s="540" t="s">
        <v>127</v>
      </c>
      <c r="C8" s="540"/>
      <c r="D8" s="540"/>
      <c r="E8" s="540"/>
      <c r="F8" s="540"/>
      <c r="G8" s="448" t="s">
        <v>128</v>
      </c>
      <c r="H8" s="449" t="s">
        <v>129</v>
      </c>
      <c r="I8" s="449"/>
      <c r="J8" s="449"/>
      <c r="K8" s="449"/>
      <c r="L8" s="448" t="s">
        <v>128</v>
      </c>
      <c r="M8" s="449" t="s">
        <v>130</v>
      </c>
      <c r="N8" s="449"/>
      <c r="O8" s="449"/>
      <c r="P8" s="449"/>
      <c r="Q8" s="448" t="s">
        <v>128</v>
      </c>
      <c r="R8" s="449" t="s">
        <v>131</v>
      </c>
      <c r="S8" s="449"/>
      <c r="T8" s="449"/>
      <c r="U8" s="449"/>
      <c r="V8" s="449"/>
      <c r="W8" s="449"/>
      <c r="X8" s="449"/>
      <c r="Y8" s="449"/>
      <c r="Z8" s="450"/>
      <c r="AA8" s="450"/>
      <c r="AB8" s="451"/>
    </row>
    <row r="9" spans="2:33" ht="21.95" customHeight="1" x14ac:dyDescent="0.15">
      <c r="B9" s="532" t="s">
        <v>393</v>
      </c>
      <c r="C9" s="533"/>
      <c r="D9" s="533"/>
      <c r="E9" s="533"/>
      <c r="F9" s="534"/>
      <c r="G9" s="452" t="s">
        <v>128</v>
      </c>
      <c r="H9" s="453" t="s">
        <v>394</v>
      </c>
      <c r="I9" s="454"/>
      <c r="J9" s="454"/>
      <c r="K9" s="454"/>
      <c r="L9" s="454"/>
      <c r="M9" s="454"/>
      <c r="N9" s="454"/>
      <c r="O9" s="454"/>
      <c r="P9" s="454"/>
      <c r="Q9" s="454"/>
      <c r="R9" s="454"/>
      <c r="S9" s="454"/>
      <c r="T9" s="454"/>
      <c r="U9" s="454"/>
      <c r="V9" s="454"/>
      <c r="W9" s="454"/>
      <c r="X9" s="454"/>
      <c r="Y9" s="454"/>
      <c r="Z9" s="454"/>
      <c r="AA9" s="454"/>
      <c r="AB9" s="455"/>
    </row>
    <row r="10" spans="2:33" ht="21.95" customHeight="1" x14ac:dyDescent="0.15">
      <c r="B10" s="535"/>
      <c r="C10" s="536"/>
      <c r="D10" s="536"/>
      <c r="E10" s="536"/>
      <c r="F10" s="537"/>
      <c r="G10" s="415" t="s">
        <v>128</v>
      </c>
      <c r="H10" s="411" t="s">
        <v>395</v>
      </c>
      <c r="I10" s="428"/>
      <c r="J10" s="428"/>
      <c r="K10" s="428"/>
      <c r="L10" s="428"/>
      <c r="M10" s="428"/>
      <c r="N10" s="428"/>
      <c r="O10" s="428"/>
      <c r="P10" s="428"/>
      <c r="Q10" s="428"/>
      <c r="R10" s="428"/>
      <c r="S10" s="428"/>
      <c r="T10" s="428"/>
      <c r="U10" s="428"/>
      <c r="V10" s="428"/>
      <c r="W10" s="428"/>
      <c r="X10" s="428"/>
      <c r="Y10" s="428"/>
      <c r="Z10" s="428"/>
      <c r="AA10" s="428"/>
      <c r="AB10" s="429"/>
    </row>
    <row r="11" spans="2:33" ht="13.5" customHeight="1" x14ac:dyDescent="0.15">
      <c r="AG11" s="459"/>
    </row>
    <row r="12" spans="2:33" ht="12.95" customHeight="1" x14ac:dyDescent="0.15">
      <c r="B12" s="460"/>
      <c r="C12" s="453"/>
      <c r="D12" s="453"/>
      <c r="E12" s="453"/>
      <c r="F12" s="453"/>
      <c r="G12" s="453"/>
      <c r="H12" s="453"/>
      <c r="I12" s="453"/>
      <c r="J12" s="453"/>
      <c r="K12" s="453"/>
      <c r="L12" s="453"/>
      <c r="M12" s="453"/>
      <c r="N12" s="453"/>
      <c r="O12" s="453"/>
      <c r="P12" s="453"/>
      <c r="Q12" s="453"/>
      <c r="R12" s="453"/>
      <c r="S12" s="453"/>
      <c r="T12" s="453"/>
      <c r="U12" s="453"/>
      <c r="V12" s="453"/>
      <c r="W12" s="453"/>
      <c r="X12" s="460"/>
      <c r="Y12" s="453"/>
      <c r="Z12" s="453"/>
      <c r="AA12" s="453"/>
      <c r="AB12" s="461"/>
      <c r="AC12" s="446"/>
      <c r="AD12" s="446"/>
    </row>
    <row r="13" spans="2:33" ht="17.100000000000001" customHeight="1" x14ac:dyDescent="0.15">
      <c r="B13" s="462" t="s">
        <v>143</v>
      </c>
      <c r="C13" s="463"/>
      <c r="X13" s="464"/>
      <c r="Y13" s="465" t="s">
        <v>133</v>
      </c>
      <c r="Z13" s="465" t="s">
        <v>134</v>
      </c>
      <c r="AA13" s="465" t="s">
        <v>135</v>
      </c>
      <c r="AB13" s="466"/>
      <c r="AC13" s="446"/>
      <c r="AD13" s="446"/>
    </row>
    <row r="14" spans="2:33" ht="17.100000000000001" customHeight="1" x14ac:dyDescent="0.15">
      <c r="B14" s="464"/>
      <c r="X14" s="464"/>
      <c r="AB14" s="466"/>
      <c r="AC14" s="446"/>
      <c r="AD14" s="446"/>
    </row>
    <row r="15" spans="2:33" ht="49.15" customHeight="1" x14ac:dyDescent="0.15">
      <c r="B15" s="464"/>
      <c r="C15" s="544" t="s">
        <v>59</v>
      </c>
      <c r="D15" s="544"/>
      <c r="E15" s="544"/>
      <c r="F15" s="467" t="s">
        <v>1</v>
      </c>
      <c r="G15" s="545" t="s">
        <v>136</v>
      </c>
      <c r="H15" s="545"/>
      <c r="I15" s="545"/>
      <c r="J15" s="545"/>
      <c r="K15" s="545"/>
      <c r="L15" s="545"/>
      <c r="M15" s="545"/>
      <c r="N15" s="545"/>
      <c r="O15" s="545"/>
      <c r="P15" s="545"/>
      <c r="Q15" s="545"/>
      <c r="R15" s="545"/>
      <c r="S15" s="545"/>
      <c r="T15" s="545"/>
      <c r="U15" s="545"/>
      <c r="V15" s="546"/>
      <c r="X15" s="464"/>
      <c r="Y15" s="468" t="s">
        <v>128</v>
      </c>
      <c r="Z15" s="468" t="s">
        <v>134</v>
      </c>
      <c r="AA15" s="468" t="s">
        <v>128</v>
      </c>
      <c r="AB15" s="466"/>
      <c r="AC15" s="446"/>
      <c r="AD15" s="446"/>
    </row>
    <row r="16" spans="2:33" ht="80.25" customHeight="1" x14ac:dyDescent="0.15">
      <c r="B16" s="464"/>
      <c r="C16" s="544"/>
      <c r="D16" s="544"/>
      <c r="E16" s="544"/>
      <c r="F16" s="469"/>
      <c r="G16" s="547" t="s">
        <v>432</v>
      </c>
      <c r="H16" s="547"/>
      <c r="I16" s="547"/>
      <c r="J16" s="547"/>
      <c r="K16" s="547"/>
      <c r="L16" s="547"/>
      <c r="M16" s="547"/>
      <c r="N16" s="547"/>
      <c r="O16" s="547"/>
      <c r="P16" s="547"/>
      <c r="Q16" s="547"/>
      <c r="R16" s="547"/>
      <c r="S16" s="547"/>
      <c r="T16" s="547"/>
      <c r="U16" s="547"/>
      <c r="V16" s="548"/>
      <c r="X16" s="464"/>
      <c r="Y16" s="468" t="s">
        <v>128</v>
      </c>
      <c r="Z16" s="468" t="s">
        <v>134</v>
      </c>
      <c r="AA16" s="468" t="s">
        <v>128</v>
      </c>
      <c r="AB16" s="466"/>
      <c r="AC16" s="446"/>
      <c r="AD16" s="446"/>
    </row>
    <row r="17" spans="2:30" ht="19.5" customHeight="1" x14ac:dyDescent="0.15">
      <c r="B17" s="464"/>
      <c r="C17" s="544"/>
      <c r="D17" s="544"/>
      <c r="E17" s="544"/>
      <c r="F17" s="470" t="s">
        <v>100</v>
      </c>
      <c r="G17" s="471"/>
      <c r="H17" s="471"/>
      <c r="I17" s="471"/>
      <c r="J17" s="471"/>
      <c r="K17" s="471"/>
      <c r="L17" s="471"/>
      <c r="M17" s="471"/>
      <c r="N17" s="471"/>
      <c r="O17" s="471"/>
      <c r="P17" s="471"/>
      <c r="Q17" s="471"/>
      <c r="R17" s="471"/>
      <c r="S17" s="471"/>
      <c r="T17" s="471"/>
      <c r="U17" s="471"/>
      <c r="V17" s="472"/>
      <c r="X17" s="464"/>
      <c r="AB17" s="466"/>
      <c r="AC17" s="446"/>
      <c r="AD17" s="446"/>
    </row>
    <row r="18" spans="2:30" ht="19.5" customHeight="1" x14ac:dyDescent="0.15">
      <c r="B18" s="464"/>
      <c r="C18" s="544"/>
      <c r="D18" s="544"/>
      <c r="E18" s="544"/>
      <c r="F18" s="470"/>
      <c r="H18" s="473" t="s">
        <v>144</v>
      </c>
      <c r="I18" s="449"/>
      <c r="J18" s="449"/>
      <c r="K18" s="449"/>
      <c r="L18" s="449"/>
      <c r="M18" s="449"/>
      <c r="N18" s="449"/>
      <c r="O18" s="449"/>
      <c r="P18" s="449"/>
      <c r="Q18" s="474"/>
      <c r="R18" s="549"/>
      <c r="S18" s="550"/>
      <c r="T18" s="550"/>
      <c r="U18" s="451" t="s">
        <v>145</v>
      </c>
      <c r="V18" s="472"/>
      <c r="X18" s="464"/>
      <c r="AB18" s="466"/>
      <c r="AC18" s="446"/>
      <c r="AD18" s="446"/>
    </row>
    <row r="19" spans="2:30" ht="19.5" customHeight="1" x14ac:dyDescent="0.15">
      <c r="B19" s="464"/>
      <c r="C19" s="544"/>
      <c r="D19" s="544"/>
      <c r="E19" s="544"/>
      <c r="F19" s="470"/>
      <c r="H19" s="473" t="s">
        <v>146</v>
      </c>
      <c r="I19" s="449"/>
      <c r="J19" s="449"/>
      <c r="K19" s="449"/>
      <c r="L19" s="449"/>
      <c r="M19" s="449"/>
      <c r="N19" s="449"/>
      <c r="O19" s="449"/>
      <c r="P19" s="449"/>
      <c r="Q19" s="474"/>
      <c r="R19" s="549"/>
      <c r="S19" s="550"/>
      <c r="T19" s="550"/>
      <c r="U19" s="451" t="s">
        <v>145</v>
      </c>
      <c r="V19" s="472"/>
      <c r="X19" s="464"/>
      <c r="AB19" s="466"/>
      <c r="AC19" s="446"/>
      <c r="AD19" s="446"/>
    </row>
    <row r="20" spans="2:30" ht="19.5" customHeight="1" x14ac:dyDescent="0.15">
      <c r="B20" s="464"/>
      <c r="C20" s="544"/>
      <c r="D20" s="544"/>
      <c r="E20" s="544"/>
      <c r="F20" s="470"/>
      <c r="H20" s="473" t="s">
        <v>147</v>
      </c>
      <c r="I20" s="449"/>
      <c r="J20" s="449"/>
      <c r="K20" s="449"/>
      <c r="L20" s="449"/>
      <c r="M20" s="449"/>
      <c r="N20" s="449"/>
      <c r="O20" s="449"/>
      <c r="P20" s="449"/>
      <c r="Q20" s="474"/>
      <c r="R20" s="551" t="str">
        <f>(IFERROR(ROUNDDOWN(R19/R18*100,0),""))</f>
        <v/>
      </c>
      <c r="S20" s="552"/>
      <c r="T20" s="552"/>
      <c r="U20" s="451" t="s">
        <v>103</v>
      </c>
      <c r="V20" s="472"/>
      <c r="X20" s="464"/>
      <c r="AB20" s="466"/>
      <c r="AC20" s="446"/>
      <c r="AD20" s="446"/>
    </row>
    <row r="21" spans="2:30" ht="19.5" customHeight="1" x14ac:dyDescent="0.15">
      <c r="B21" s="464"/>
      <c r="C21" s="544"/>
      <c r="D21" s="544"/>
      <c r="E21" s="544"/>
      <c r="F21" s="475"/>
      <c r="G21" s="457"/>
      <c r="H21" s="457"/>
      <c r="I21" s="457"/>
      <c r="J21" s="457"/>
      <c r="K21" s="457"/>
      <c r="L21" s="457"/>
      <c r="M21" s="457"/>
      <c r="N21" s="457"/>
      <c r="O21" s="457"/>
      <c r="P21" s="457"/>
      <c r="Q21" s="457"/>
      <c r="R21" s="457"/>
      <c r="S21" s="457"/>
      <c r="T21" s="457"/>
      <c r="U21" s="457"/>
      <c r="V21" s="458"/>
      <c r="X21" s="464"/>
      <c r="AB21" s="466"/>
      <c r="AC21" s="446"/>
      <c r="AD21" s="446"/>
    </row>
    <row r="22" spans="2:30" ht="63" customHeight="1" x14ac:dyDescent="0.15">
      <c r="B22" s="464"/>
      <c r="C22" s="544"/>
      <c r="D22" s="544"/>
      <c r="E22" s="544"/>
      <c r="F22" s="475" t="s">
        <v>102</v>
      </c>
      <c r="G22" s="553" t="s">
        <v>148</v>
      </c>
      <c r="H22" s="545"/>
      <c r="I22" s="545"/>
      <c r="J22" s="545"/>
      <c r="K22" s="545"/>
      <c r="L22" s="545"/>
      <c r="M22" s="545"/>
      <c r="N22" s="545"/>
      <c r="O22" s="545"/>
      <c r="P22" s="545"/>
      <c r="Q22" s="545"/>
      <c r="R22" s="545"/>
      <c r="S22" s="545"/>
      <c r="T22" s="545"/>
      <c r="U22" s="545"/>
      <c r="V22" s="546"/>
      <c r="X22" s="464"/>
      <c r="Y22" s="468" t="s">
        <v>128</v>
      </c>
      <c r="Z22" s="468" t="s">
        <v>134</v>
      </c>
      <c r="AA22" s="468" t="s">
        <v>128</v>
      </c>
      <c r="AB22" s="466"/>
      <c r="AC22" s="446"/>
      <c r="AD22" s="446"/>
    </row>
    <row r="23" spans="2:30" ht="37.15" customHeight="1" x14ac:dyDescent="0.15">
      <c r="B23" s="464"/>
      <c r="C23" s="544"/>
      <c r="D23" s="544"/>
      <c r="E23" s="544"/>
      <c r="F23" s="141" t="s">
        <v>104</v>
      </c>
      <c r="G23" s="554" t="s">
        <v>429</v>
      </c>
      <c r="H23" s="555"/>
      <c r="I23" s="555"/>
      <c r="J23" s="555"/>
      <c r="K23" s="555"/>
      <c r="L23" s="555"/>
      <c r="M23" s="555"/>
      <c r="N23" s="555"/>
      <c r="O23" s="555"/>
      <c r="P23" s="555"/>
      <c r="Q23" s="555"/>
      <c r="R23" s="555"/>
      <c r="S23" s="555"/>
      <c r="T23" s="555"/>
      <c r="U23" s="555"/>
      <c r="V23" s="556"/>
      <c r="X23" s="464"/>
      <c r="Y23" s="468" t="s">
        <v>128</v>
      </c>
      <c r="Z23" s="468" t="s">
        <v>134</v>
      </c>
      <c r="AA23" s="468" t="s">
        <v>128</v>
      </c>
      <c r="AB23" s="466"/>
      <c r="AC23" s="446"/>
      <c r="AD23" s="446"/>
    </row>
    <row r="24" spans="2:30" ht="16.899999999999999" customHeight="1" x14ac:dyDescent="0.15">
      <c r="B24" s="464"/>
      <c r="C24" s="476"/>
      <c r="D24" s="476"/>
      <c r="E24" s="476"/>
      <c r="F24" s="468"/>
      <c r="G24" s="471"/>
      <c r="H24" s="471"/>
      <c r="I24" s="471"/>
      <c r="J24" s="471"/>
      <c r="K24" s="471"/>
      <c r="L24" s="471"/>
      <c r="M24" s="471"/>
      <c r="N24" s="471"/>
      <c r="O24" s="471"/>
      <c r="P24" s="471"/>
      <c r="Q24" s="471"/>
      <c r="R24" s="471"/>
      <c r="S24" s="471"/>
      <c r="T24" s="471"/>
      <c r="U24" s="471"/>
      <c r="V24" s="471"/>
      <c r="X24" s="464"/>
      <c r="AB24" s="466"/>
      <c r="AC24" s="446"/>
      <c r="AD24" s="446"/>
    </row>
    <row r="25" spans="2:30" ht="49.9" customHeight="1" x14ac:dyDescent="0.15">
      <c r="B25" s="464"/>
      <c r="C25" s="510" t="s">
        <v>430</v>
      </c>
      <c r="D25" s="510"/>
      <c r="E25" s="510"/>
      <c r="F25" s="430" t="s">
        <v>1</v>
      </c>
      <c r="G25" s="557" t="s">
        <v>398</v>
      </c>
      <c r="H25" s="558"/>
      <c r="I25" s="558"/>
      <c r="J25" s="558"/>
      <c r="K25" s="558"/>
      <c r="L25" s="558"/>
      <c r="M25" s="558"/>
      <c r="N25" s="558"/>
      <c r="O25" s="558"/>
      <c r="P25" s="558"/>
      <c r="Q25" s="558"/>
      <c r="R25" s="558"/>
      <c r="S25" s="558"/>
      <c r="T25" s="558"/>
      <c r="U25" s="558"/>
      <c r="V25" s="559"/>
      <c r="X25" s="489"/>
      <c r="Y25" s="490" t="s">
        <v>128</v>
      </c>
      <c r="Z25" s="490" t="s">
        <v>134</v>
      </c>
      <c r="AA25" s="490" t="s">
        <v>128</v>
      </c>
      <c r="AB25" s="431"/>
      <c r="AC25" s="446"/>
      <c r="AD25" s="446"/>
    </row>
    <row r="26" spans="2:30" ht="79.150000000000006" customHeight="1" x14ac:dyDescent="0.15">
      <c r="B26" s="464"/>
      <c r="C26" s="510"/>
      <c r="D26" s="510"/>
      <c r="E26" s="510"/>
      <c r="F26" s="480"/>
      <c r="G26" s="560" t="s">
        <v>433</v>
      </c>
      <c r="H26" s="560"/>
      <c r="I26" s="560"/>
      <c r="J26" s="560"/>
      <c r="K26" s="560"/>
      <c r="L26" s="560"/>
      <c r="M26" s="560"/>
      <c r="N26" s="560"/>
      <c r="O26" s="560"/>
      <c r="P26" s="560"/>
      <c r="Q26" s="560"/>
      <c r="R26" s="560"/>
      <c r="S26" s="560"/>
      <c r="T26" s="560"/>
      <c r="U26" s="560"/>
      <c r="V26" s="561"/>
      <c r="X26" s="489"/>
      <c r="Y26" s="490" t="s">
        <v>128</v>
      </c>
      <c r="Z26" s="490" t="s">
        <v>134</v>
      </c>
      <c r="AA26" s="490" t="s">
        <v>128</v>
      </c>
      <c r="AB26" s="431"/>
      <c r="AC26" s="446"/>
      <c r="AD26" s="446"/>
    </row>
    <row r="27" spans="2:30" ht="19.5" customHeight="1" x14ac:dyDescent="0.15">
      <c r="B27" s="464"/>
      <c r="C27" s="510"/>
      <c r="D27" s="510"/>
      <c r="E27" s="510"/>
      <c r="F27" s="481" t="s">
        <v>100</v>
      </c>
      <c r="G27" s="482"/>
      <c r="H27" s="482"/>
      <c r="I27" s="482"/>
      <c r="J27" s="482"/>
      <c r="K27" s="482"/>
      <c r="L27" s="482"/>
      <c r="M27" s="482"/>
      <c r="N27" s="482"/>
      <c r="O27" s="482"/>
      <c r="P27" s="482"/>
      <c r="Q27" s="482"/>
      <c r="R27" s="482"/>
      <c r="S27" s="482"/>
      <c r="T27" s="482"/>
      <c r="U27" s="482"/>
      <c r="V27" s="427"/>
      <c r="X27" s="489"/>
      <c r="Y27" s="483"/>
      <c r="Z27" s="483"/>
      <c r="AA27" s="483"/>
      <c r="AB27" s="431"/>
      <c r="AC27" s="446"/>
      <c r="AD27" s="446"/>
    </row>
    <row r="28" spans="2:30" ht="19.5" customHeight="1" x14ac:dyDescent="0.15">
      <c r="B28" s="464"/>
      <c r="C28" s="510"/>
      <c r="D28" s="510"/>
      <c r="E28" s="510"/>
      <c r="F28" s="481"/>
      <c r="G28" s="483"/>
      <c r="H28" s="484" t="s">
        <v>144</v>
      </c>
      <c r="I28" s="485"/>
      <c r="J28" s="485"/>
      <c r="K28" s="485"/>
      <c r="L28" s="485"/>
      <c r="M28" s="485"/>
      <c r="N28" s="485"/>
      <c r="O28" s="485"/>
      <c r="P28" s="485"/>
      <c r="Q28" s="486"/>
      <c r="R28" s="562"/>
      <c r="S28" s="563"/>
      <c r="T28" s="563"/>
      <c r="U28" s="487" t="s">
        <v>145</v>
      </c>
      <c r="V28" s="427"/>
      <c r="X28" s="489"/>
      <c r="Y28" s="483"/>
      <c r="Z28" s="483"/>
      <c r="AA28" s="483"/>
      <c r="AB28" s="431"/>
      <c r="AC28" s="446"/>
      <c r="AD28" s="446"/>
    </row>
    <row r="29" spans="2:30" ht="19.5" customHeight="1" x14ac:dyDescent="0.15">
      <c r="B29" s="464"/>
      <c r="C29" s="510"/>
      <c r="D29" s="510"/>
      <c r="E29" s="510"/>
      <c r="F29" s="481"/>
      <c r="G29" s="483"/>
      <c r="H29" s="484" t="s">
        <v>146</v>
      </c>
      <c r="I29" s="485"/>
      <c r="J29" s="485"/>
      <c r="K29" s="485"/>
      <c r="L29" s="485"/>
      <c r="M29" s="485"/>
      <c r="N29" s="485"/>
      <c r="O29" s="485"/>
      <c r="P29" s="485"/>
      <c r="Q29" s="486"/>
      <c r="R29" s="562"/>
      <c r="S29" s="563"/>
      <c r="T29" s="563"/>
      <c r="U29" s="487" t="s">
        <v>145</v>
      </c>
      <c r="V29" s="427"/>
      <c r="X29" s="489"/>
      <c r="Y29" s="483"/>
      <c r="Z29" s="483"/>
      <c r="AA29" s="483"/>
      <c r="AB29" s="431"/>
      <c r="AC29" s="446"/>
      <c r="AD29" s="446"/>
    </row>
    <row r="30" spans="2:30" ht="19.149999999999999" customHeight="1" x14ac:dyDescent="0.15">
      <c r="B30" s="464"/>
      <c r="C30" s="510"/>
      <c r="D30" s="510"/>
      <c r="E30" s="510"/>
      <c r="F30" s="481"/>
      <c r="G30" s="483"/>
      <c r="H30" s="484" t="s">
        <v>147</v>
      </c>
      <c r="I30" s="485"/>
      <c r="J30" s="485"/>
      <c r="K30" s="485"/>
      <c r="L30" s="485"/>
      <c r="M30" s="485"/>
      <c r="N30" s="485"/>
      <c r="O30" s="485"/>
      <c r="P30" s="485"/>
      <c r="Q30" s="486"/>
      <c r="R30" s="564" t="str">
        <f>(IFERROR(ROUNDDOWN(R29/R28*100,0),""))</f>
        <v/>
      </c>
      <c r="S30" s="565"/>
      <c r="T30" s="565"/>
      <c r="U30" s="487" t="s">
        <v>103</v>
      </c>
      <c r="V30" s="427"/>
      <c r="X30" s="489"/>
      <c r="Y30" s="483"/>
      <c r="Z30" s="483"/>
      <c r="AA30" s="483"/>
      <c r="AB30" s="431"/>
      <c r="AC30" s="446"/>
      <c r="AD30" s="446"/>
    </row>
    <row r="31" spans="2:30" ht="19.899999999999999" customHeight="1" x14ac:dyDescent="0.15">
      <c r="B31" s="464"/>
      <c r="C31" s="510"/>
      <c r="D31" s="510"/>
      <c r="E31" s="510"/>
      <c r="F31" s="488"/>
      <c r="G31" s="428"/>
      <c r="H31" s="428"/>
      <c r="I31" s="428"/>
      <c r="J31" s="428"/>
      <c r="K31" s="428"/>
      <c r="L31" s="428"/>
      <c r="M31" s="428"/>
      <c r="N31" s="428"/>
      <c r="O31" s="428"/>
      <c r="P31" s="428"/>
      <c r="Q31" s="428"/>
      <c r="R31" s="428"/>
      <c r="S31" s="428"/>
      <c r="T31" s="428"/>
      <c r="U31" s="428"/>
      <c r="V31" s="429"/>
      <c r="X31" s="489"/>
      <c r="Y31" s="483"/>
      <c r="Z31" s="483"/>
      <c r="AA31" s="483"/>
      <c r="AB31" s="431"/>
      <c r="AC31" s="446"/>
      <c r="AD31" s="446"/>
    </row>
    <row r="32" spans="2:30" ht="63" customHeight="1" x14ac:dyDescent="0.15">
      <c r="B32" s="464"/>
      <c r="C32" s="510"/>
      <c r="D32" s="510"/>
      <c r="E32" s="510"/>
      <c r="F32" s="430" t="s">
        <v>102</v>
      </c>
      <c r="G32" s="509" t="s">
        <v>431</v>
      </c>
      <c r="H32" s="509"/>
      <c r="I32" s="509"/>
      <c r="J32" s="509"/>
      <c r="K32" s="509"/>
      <c r="L32" s="509"/>
      <c r="M32" s="509"/>
      <c r="N32" s="509"/>
      <c r="O32" s="509"/>
      <c r="P32" s="509"/>
      <c r="Q32" s="509"/>
      <c r="R32" s="509"/>
      <c r="S32" s="509"/>
      <c r="T32" s="509"/>
      <c r="U32" s="509"/>
      <c r="V32" s="509"/>
      <c r="X32" s="489"/>
      <c r="Y32" s="490" t="s">
        <v>128</v>
      </c>
      <c r="Z32" s="490" t="s">
        <v>134</v>
      </c>
      <c r="AA32" s="490" t="s">
        <v>128</v>
      </c>
      <c r="AB32" s="431"/>
      <c r="AC32" s="446"/>
    </row>
    <row r="33" spans="2:29" ht="32.450000000000003" customHeight="1" x14ac:dyDescent="0.15">
      <c r="B33" s="464"/>
      <c r="C33" s="510"/>
      <c r="D33" s="510"/>
      <c r="E33" s="510"/>
      <c r="F33" s="488" t="s">
        <v>104</v>
      </c>
      <c r="G33" s="557" t="s">
        <v>429</v>
      </c>
      <c r="H33" s="558"/>
      <c r="I33" s="558"/>
      <c r="J33" s="558"/>
      <c r="K33" s="558"/>
      <c r="L33" s="558"/>
      <c r="M33" s="558"/>
      <c r="N33" s="558"/>
      <c r="O33" s="558"/>
      <c r="P33" s="558"/>
      <c r="Q33" s="558"/>
      <c r="R33" s="558"/>
      <c r="S33" s="558"/>
      <c r="T33" s="558"/>
      <c r="U33" s="558"/>
      <c r="V33" s="559"/>
      <c r="X33" s="489"/>
      <c r="Y33" s="490" t="s">
        <v>128</v>
      </c>
      <c r="Z33" s="490" t="s">
        <v>134</v>
      </c>
      <c r="AA33" s="490" t="s">
        <v>128</v>
      </c>
      <c r="AB33" s="431"/>
      <c r="AC33" s="446"/>
    </row>
    <row r="34" spans="2:29" x14ac:dyDescent="0.15">
      <c r="B34" s="477"/>
      <c r="C34" s="456"/>
      <c r="D34" s="456"/>
      <c r="E34" s="456"/>
      <c r="F34" s="456"/>
      <c r="G34" s="456"/>
      <c r="H34" s="456"/>
      <c r="I34" s="456"/>
      <c r="J34" s="456"/>
      <c r="K34" s="456"/>
      <c r="L34" s="456"/>
      <c r="M34" s="456"/>
      <c r="N34" s="456"/>
      <c r="O34" s="456"/>
      <c r="P34" s="456"/>
      <c r="Q34" s="456"/>
      <c r="R34" s="456"/>
      <c r="S34" s="456"/>
      <c r="T34" s="456"/>
      <c r="U34" s="456"/>
      <c r="V34" s="456"/>
      <c r="W34" s="456"/>
      <c r="X34" s="477"/>
      <c r="Y34" s="456"/>
      <c r="Z34" s="456"/>
      <c r="AA34" s="456"/>
      <c r="AB34" s="478"/>
    </row>
    <row r="36" spans="2:29" x14ac:dyDescent="0.15">
      <c r="B36" s="445" t="s">
        <v>140</v>
      </c>
    </row>
    <row r="37" spans="2:29" x14ac:dyDescent="0.15">
      <c r="B37" s="445" t="s">
        <v>141</v>
      </c>
      <c r="K37" s="446"/>
      <c r="L37" s="446"/>
      <c r="M37" s="446"/>
      <c r="N37" s="446"/>
      <c r="O37" s="446"/>
      <c r="P37" s="446"/>
      <c r="Q37" s="446"/>
      <c r="R37" s="446"/>
      <c r="S37" s="446"/>
      <c r="T37" s="446"/>
      <c r="U37" s="446"/>
      <c r="V37" s="446"/>
      <c r="W37" s="446"/>
      <c r="X37" s="446"/>
      <c r="Y37" s="446"/>
      <c r="Z37" s="446"/>
      <c r="AA37" s="446"/>
    </row>
    <row r="83" spans="12:12" x14ac:dyDescent="0.15">
      <c r="L83" s="47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printOptions horizontalCentered="1"/>
  <pageMargins left="0.70866141732283472" right="0.39370078740157483" top="0.51181102362204722" bottom="0.35433070866141736"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Z82"/>
  <sheetViews>
    <sheetView showGridLines="0" view="pageBreakPreview" zoomScale="115" zoomScaleNormal="100" zoomScaleSheetLayoutView="115" workbookViewId="0">
      <selection activeCell="B2" sqref="B2"/>
    </sheetView>
  </sheetViews>
  <sheetFormatPr defaultColWidth="9" defaultRowHeight="13.5" x14ac:dyDescent="0.15"/>
  <cols>
    <col min="1" max="1" width="2.125" style="433" customWidth="1"/>
    <col min="2" max="23" width="3.625" style="433" customWidth="1"/>
    <col min="24" max="24" width="2.125" style="433" customWidth="1"/>
    <col min="25" max="39" width="5.625" style="433" customWidth="1"/>
    <col min="40" max="256" width="9" style="433"/>
    <col min="257" max="257" width="2.125" style="433" customWidth="1"/>
    <col min="258" max="279" width="3.625" style="433" customWidth="1"/>
    <col min="280" max="280" width="2.125" style="433" customWidth="1"/>
    <col min="281" max="295" width="5.625" style="433" customWidth="1"/>
    <col min="296" max="512" width="9" style="433"/>
    <col min="513" max="513" width="2.125" style="433" customWidth="1"/>
    <col min="514" max="535" width="3.625" style="433" customWidth="1"/>
    <col min="536" max="536" width="2.125" style="433" customWidth="1"/>
    <col min="537" max="551" width="5.625" style="433" customWidth="1"/>
    <col min="552" max="768" width="9" style="433"/>
    <col min="769" max="769" width="2.125" style="433" customWidth="1"/>
    <col min="770" max="791" width="3.625" style="433" customWidth="1"/>
    <col min="792" max="792" width="2.125" style="433" customWidth="1"/>
    <col min="793" max="807" width="5.625" style="433" customWidth="1"/>
    <col min="808" max="1024" width="9" style="433"/>
    <col min="1025" max="1025" width="2.125" style="433" customWidth="1"/>
    <col min="1026" max="1047" width="3.625" style="433" customWidth="1"/>
    <col min="1048" max="1048" width="2.125" style="433" customWidth="1"/>
    <col min="1049" max="1063" width="5.625" style="433" customWidth="1"/>
    <col min="1064" max="1280" width="9" style="433"/>
    <col min="1281" max="1281" width="2.125" style="433" customWidth="1"/>
    <col min="1282" max="1303" width="3.625" style="433" customWidth="1"/>
    <col min="1304" max="1304" width="2.125" style="433" customWidth="1"/>
    <col min="1305" max="1319" width="5.625" style="433" customWidth="1"/>
    <col min="1320" max="1536" width="9" style="433"/>
    <col min="1537" max="1537" width="2.125" style="433" customWidth="1"/>
    <col min="1538" max="1559" width="3.625" style="433" customWidth="1"/>
    <col min="1560" max="1560" width="2.125" style="433" customWidth="1"/>
    <col min="1561" max="1575" width="5.625" style="433" customWidth="1"/>
    <col min="1576" max="1792" width="9" style="433"/>
    <col min="1793" max="1793" width="2.125" style="433" customWidth="1"/>
    <col min="1794" max="1815" width="3.625" style="433" customWidth="1"/>
    <col min="1816" max="1816" width="2.125" style="433" customWidth="1"/>
    <col min="1817" max="1831" width="5.625" style="433" customWidth="1"/>
    <col min="1832" max="2048" width="9" style="433"/>
    <col min="2049" max="2049" width="2.125" style="433" customWidth="1"/>
    <col min="2050" max="2071" width="3.625" style="433" customWidth="1"/>
    <col min="2072" max="2072" width="2.125" style="433" customWidth="1"/>
    <col min="2073" max="2087" width="5.625" style="433" customWidth="1"/>
    <col min="2088" max="2304" width="9" style="433"/>
    <col min="2305" max="2305" width="2.125" style="433" customWidth="1"/>
    <col min="2306" max="2327" width="3.625" style="433" customWidth="1"/>
    <col min="2328" max="2328" width="2.125" style="433" customWidth="1"/>
    <col min="2329" max="2343" width="5.625" style="433" customWidth="1"/>
    <col min="2344" max="2560" width="9" style="433"/>
    <col min="2561" max="2561" width="2.125" style="433" customWidth="1"/>
    <col min="2562" max="2583" width="3.625" style="433" customWidth="1"/>
    <col min="2584" max="2584" width="2.125" style="433" customWidth="1"/>
    <col min="2585" max="2599" width="5.625" style="433" customWidth="1"/>
    <col min="2600" max="2816" width="9" style="433"/>
    <col min="2817" max="2817" width="2.125" style="433" customWidth="1"/>
    <col min="2818" max="2839" width="3.625" style="433" customWidth="1"/>
    <col min="2840" max="2840" width="2.125" style="433" customWidth="1"/>
    <col min="2841" max="2855" width="5.625" style="433" customWidth="1"/>
    <col min="2856" max="3072" width="9" style="433"/>
    <col min="3073" max="3073" width="2.125" style="433" customWidth="1"/>
    <col min="3074" max="3095" width="3.625" style="433" customWidth="1"/>
    <col min="3096" max="3096" width="2.125" style="433" customWidth="1"/>
    <col min="3097" max="3111" width="5.625" style="433" customWidth="1"/>
    <col min="3112" max="3328" width="9" style="433"/>
    <col min="3329" max="3329" width="2.125" style="433" customWidth="1"/>
    <col min="3330" max="3351" width="3.625" style="433" customWidth="1"/>
    <col min="3352" max="3352" width="2.125" style="433" customWidth="1"/>
    <col min="3353" max="3367" width="5.625" style="433" customWidth="1"/>
    <col min="3368" max="3584" width="9" style="433"/>
    <col min="3585" max="3585" width="2.125" style="433" customWidth="1"/>
    <col min="3586" max="3607" width="3.625" style="433" customWidth="1"/>
    <col min="3608" max="3608" width="2.125" style="433" customWidth="1"/>
    <col min="3609" max="3623" width="5.625" style="433" customWidth="1"/>
    <col min="3624" max="3840" width="9" style="433"/>
    <col min="3841" max="3841" width="2.125" style="433" customWidth="1"/>
    <col min="3842" max="3863" width="3.625" style="433" customWidth="1"/>
    <col min="3864" max="3864" width="2.125" style="433" customWidth="1"/>
    <col min="3865" max="3879" width="5.625" style="433" customWidth="1"/>
    <col min="3880" max="4096" width="9" style="433"/>
    <col min="4097" max="4097" width="2.125" style="433" customWidth="1"/>
    <col min="4098" max="4119" width="3.625" style="433" customWidth="1"/>
    <col min="4120" max="4120" width="2.125" style="433" customWidth="1"/>
    <col min="4121" max="4135" width="5.625" style="433" customWidth="1"/>
    <col min="4136" max="4352" width="9" style="433"/>
    <col min="4353" max="4353" width="2.125" style="433" customWidth="1"/>
    <col min="4354" max="4375" width="3.625" style="433" customWidth="1"/>
    <col min="4376" max="4376" width="2.125" style="433" customWidth="1"/>
    <col min="4377" max="4391" width="5.625" style="433" customWidth="1"/>
    <col min="4392" max="4608" width="9" style="433"/>
    <col min="4609" max="4609" width="2.125" style="433" customWidth="1"/>
    <col min="4610" max="4631" width="3.625" style="433" customWidth="1"/>
    <col min="4632" max="4632" width="2.125" style="433" customWidth="1"/>
    <col min="4633" max="4647" width="5.625" style="433" customWidth="1"/>
    <col min="4648" max="4864" width="9" style="433"/>
    <col min="4865" max="4865" width="2.125" style="433" customWidth="1"/>
    <col min="4866" max="4887" width="3.625" style="433" customWidth="1"/>
    <col min="4888" max="4888" width="2.125" style="433" customWidth="1"/>
    <col min="4889" max="4903" width="5.625" style="433" customWidth="1"/>
    <col min="4904" max="5120" width="9" style="433"/>
    <col min="5121" max="5121" width="2.125" style="433" customWidth="1"/>
    <col min="5122" max="5143" width="3.625" style="433" customWidth="1"/>
    <col min="5144" max="5144" width="2.125" style="433" customWidth="1"/>
    <col min="5145" max="5159" width="5.625" style="433" customWidth="1"/>
    <col min="5160" max="5376" width="9" style="433"/>
    <col min="5377" max="5377" width="2.125" style="433" customWidth="1"/>
    <col min="5378" max="5399" width="3.625" style="433" customWidth="1"/>
    <col min="5400" max="5400" width="2.125" style="433" customWidth="1"/>
    <col min="5401" max="5415" width="5.625" style="433" customWidth="1"/>
    <col min="5416" max="5632" width="9" style="433"/>
    <col min="5633" max="5633" width="2.125" style="433" customWidth="1"/>
    <col min="5634" max="5655" width="3.625" style="433" customWidth="1"/>
    <col min="5656" max="5656" width="2.125" style="433" customWidth="1"/>
    <col min="5657" max="5671" width="5.625" style="433" customWidth="1"/>
    <col min="5672" max="5888" width="9" style="433"/>
    <col min="5889" max="5889" width="2.125" style="433" customWidth="1"/>
    <col min="5890" max="5911" width="3.625" style="433" customWidth="1"/>
    <col min="5912" max="5912" width="2.125" style="433" customWidth="1"/>
    <col min="5913" max="5927" width="5.625" style="433" customWidth="1"/>
    <col min="5928" max="6144" width="9" style="433"/>
    <col min="6145" max="6145" width="2.125" style="433" customWidth="1"/>
    <col min="6146" max="6167" width="3.625" style="433" customWidth="1"/>
    <col min="6168" max="6168" width="2.125" style="433" customWidth="1"/>
    <col min="6169" max="6183" width="5.625" style="433" customWidth="1"/>
    <col min="6184" max="6400" width="9" style="433"/>
    <col min="6401" max="6401" width="2.125" style="433" customWidth="1"/>
    <col min="6402" max="6423" width="3.625" style="433" customWidth="1"/>
    <col min="6424" max="6424" width="2.125" style="433" customWidth="1"/>
    <col min="6425" max="6439" width="5.625" style="433" customWidth="1"/>
    <col min="6440" max="6656" width="9" style="433"/>
    <col min="6657" max="6657" width="2.125" style="433" customWidth="1"/>
    <col min="6658" max="6679" width="3.625" style="433" customWidth="1"/>
    <col min="6680" max="6680" width="2.125" style="433" customWidth="1"/>
    <col min="6681" max="6695" width="5.625" style="433" customWidth="1"/>
    <col min="6696" max="6912" width="9" style="433"/>
    <col min="6913" max="6913" width="2.125" style="433" customWidth="1"/>
    <col min="6914" max="6935" width="3.625" style="433" customWidth="1"/>
    <col min="6936" max="6936" width="2.125" style="433" customWidth="1"/>
    <col min="6937" max="6951" width="5.625" style="433" customWidth="1"/>
    <col min="6952" max="7168" width="9" style="433"/>
    <col min="7169" max="7169" width="2.125" style="433" customWidth="1"/>
    <col min="7170" max="7191" width="3.625" style="433" customWidth="1"/>
    <col min="7192" max="7192" width="2.125" style="433" customWidth="1"/>
    <col min="7193" max="7207" width="5.625" style="433" customWidth="1"/>
    <col min="7208" max="7424" width="9" style="433"/>
    <col min="7425" max="7425" width="2.125" style="433" customWidth="1"/>
    <col min="7426" max="7447" width="3.625" style="433" customWidth="1"/>
    <col min="7448" max="7448" width="2.125" style="433" customWidth="1"/>
    <col min="7449" max="7463" width="5.625" style="433" customWidth="1"/>
    <col min="7464" max="7680" width="9" style="433"/>
    <col min="7681" max="7681" width="2.125" style="433" customWidth="1"/>
    <col min="7682" max="7703" width="3.625" style="433" customWidth="1"/>
    <col min="7704" max="7704" width="2.125" style="433" customWidth="1"/>
    <col min="7705" max="7719" width="5.625" style="433" customWidth="1"/>
    <col min="7720" max="7936" width="9" style="433"/>
    <col min="7937" max="7937" width="2.125" style="433" customWidth="1"/>
    <col min="7938" max="7959" width="3.625" style="433" customWidth="1"/>
    <col min="7960" max="7960" width="2.125" style="433" customWidth="1"/>
    <col min="7961" max="7975" width="5.625" style="433" customWidth="1"/>
    <col min="7976" max="8192" width="9" style="433"/>
    <col min="8193" max="8193" width="2.125" style="433" customWidth="1"/>
    <col min="8194" max="8215" width="3.625" style="433" customWidth="1"/>
    <col min="8216" max="8216" width="2.125" style="433" customWidth="1"/>
    <col min="8217" max="8231" width="5.625" style="433" customWidth="1"/>
    <col min="8232" max="8448" width="9" style="433"/>
    <col min="8449" max="8449" width="2.125" style="433" customWidth="1"/>
    <col min="8450" max="8471" width="3.625" style="433" customWidth="1"/>
    <col min="8472" max="8472" width="2.125" style="433" customWidth="1"/>
    <col min="8473" max="8487" width="5.625" style="433" customWidth="1"/>
    <col min="8488" max="8704" width="9" style="433"/>
    <col min="8705" max="8705" width="2.125" style="433" customWidth="1"/>
    <col min="8706" max="8727" width="3.625" style="433" customWidth="1"/>
    <col min="8728" max="8728" width="2.125" style="433" customWidth="1"/>
    <col min="8729" max="8743" width="5.625" style="433" customWidth="1"/>
    <col min="8744" max="8960" width="9" style="433"/>
    <col min="8961" max="8961" width="2.125" style="433" customWidth="1"/>
    <col min="8962" max="8983" width="3.625" style="433" customWidth="1"/>
    <col min="8984" max="8984" width="2.125" style="433" customWidth="1"/>
    <col min="8985" max="8999" width="5.625" style="433" customWidth="1"/>
    <col min="9000" max="9216" width="9" style="433"/>
    <col min="9217" max="9217" width="2.125" style="433" customWidth="1"/>
    <col min="9218" max="9239" width="3.625" style="433" customWidth="1"/>
    <col min="9240" max="9240" width="2.125" style="433" customWidth="1"/>
    <col min="9241" max="9255" width="5.625" style="433" customWidth="1"/>
    <col min="9256" max="9472" width="9" style="433"/>
    <col min="9473" max="9473" width="2.125" style="433" customWidth="1"/>
    <col min="9474" max="9495" width="3.625" style="433" customWidth="1"/>
    <col min="9496" max="9496" width="2.125" style="433" customWidth="1"/>
    <col min="9497" max="9511" width="5.625" style="433" customWidth="1"/>
    <col min="9512" max="9728" width="9" style="433"/>
    <col min="9729" max="9729" width="2.125" style="433" customWidth="1"/>
    <col min="9730" max="9751" width="3.625" style="433" customWidth="1"/>
    <col min="9752" max="9752" width="2.125" style="433" customWidth="1"/>
    <col min="9753" max="9767" width="5.625" style="433" customWidth="1"/>
    <col min="9768" max="9984" width="9" style="433"/>
    <col min="9985" max="9985" width="2.125" style="433" customWidth="1"/>
    <col min="9986" max="10007" width="3.625" style="433" customWidth="1"/>
    <col min="10008" max="10008" width="2.125" style="433" customWidth="1"/>
    <col min="10009" max="10023" width="5.625" style="433" customWidth="1"/>
    <col min="10024" max="10240" width="9" style="433"/>
    <col min="10241" max="10241" width="2.125" style="433" customWidth="1"/>
    <col min="10242" max="10263" width="3.625" style="433" customWidth="1"/>
    <col min="10264" max="10264" width="2.125" style="433" customWidth="1"/>
    <col min="10265" max="10279" width="5.625" style="433" customWidth="1"/>
    <col min="10280" max="10496" width="9" style="433"/>
    <col min="10497" max="10497" width="2.125" style="433" customWidth="1"/>
    <col min="10498" max="10519" width="3.625" style="433" customWidth="1"/>
    <col min="10520" max="10520" width="2.125" style="433" customWidth="1"/>
    <col min="10521" max="10535" width="5.625" style="433" customWidth="1"/>
    <col min="10536" max="10752" width="9" style="433"/>
    <col min="10753" max="10753" width="2.125" style="433" customWidth="1"/>
    <col min="10754" max="10775" width="3.625" style="433" customWidth="1"/>
    <col min="10776" max="10776" width="2.125" style="433" customWidth="1"/>
    <col min="10777" max="10791" width="5.625" style="433" customWidth="1"/>
    <col min="10792" max="11008" width="9" style="433"/>
    <col min="11009" max="11009" width="2.125" style="433" customWidth="1"/>
    <col min="11010" max="11031" width="3.625" style="433" customWidth="1"/>
    <col min="11032" max="11032" width="2.125" style="433" customWidth="1"/>
    <col min="11033" max="11047" width="5.625" style="433" customWidth="1"/>
    <col min="11048" max="11264" width="9" style="433"/>
    <col min="11265" max="11265" width="2.125" style="433" customWidth="1"/>
    <col min="11266" max="11287" width="3.625" style="433" customWidth="1"/>
    <col min="11288" max="11288" width="2.125" style="433" customWidth="1"/>
    <col min="11289" max="11303" width="5.625" style="433" customWidth="1"/>
    <col min="11304" max="11520" width="9" style="433"/>
    <col min="11521" max="11521" width="2.125" style="433" customWidth="1"/>
    <col min="11522" max="11543" width="3.625" style="433" customWidth="1"/>
    <col min="11544" max="11544" width="2.125" style="433" customWidth="1"/>
    <col min="11545" max="11559" width="5.625" style="433" customWidth="1"/>
    <col min="11560" max="11776" width="9" style="433"/>
    <col min="11777" max="11777" width="2.125" style="433" customWidth="1"/>
    <col min="11778" max="11799" width="3.625" style="433" customWidth="1"/>
    <col min="11800" max="11800" width="2.125" style="433" customWidth="1"/>
    <col min="11801" max="11815" width="5.625" style="433" customWidth="1"/>
    <col min="11816" max="12032" width="9" style="433"/>
    <col min="12033" max="12033" width="2.125" style="433" customWidth="1"/>
    <col min="12034" max="12055" width="3.625" style="433" customWidth="1"/>
    <col min="12056" max="12056" width="2.125" style="433" customWidth="1"/>
    <col min="12057" max="12071" width="5.625" style="433" customWidth="1"/>
    <col min="12072" max="12288" width="9" style="433"/>
    <col min="12289" max="12289" width="2.125" style="433" customWidth="1"/>
    <col min="12290" max="12311" width="3.625" style="433" customWidth="1"/>
    <col min="12312" max="12312" width="2.125" style="433" customWidth="1"/>
    <col min="12313" max="12327" width="5.625" style="433" customWidth="1"/>
    <col min="12328" max="12544" width="9" style="433"/>
    <col min="12545" max="12545" width="2.125" style="433" customWidth="1"/>
    <col min="12546" max="12567" width="3.625" style="433" customWidth="1"/>
    <col min="12568" max="12568" width="2.125" style="433" customWidth="1"/>
    <col min="12569" max="12583" width="5.625" style="433" customWidth="1"/>
    <col min="12584" max="12800" width="9" style="433"/>
    <col min="12801" max="12801" width="2.125" style="433" customWidth="1"/>
    <col min="12802" max="12823" width="3.625" style="433" customWidth="1"/>
    <col min="12824" max="12824" width="2.125" style="433" customWidth="1"/>
    <col min="12825" max="12839" width="5.625" style="433" customWidth="1"/>
    <col min="12840" max="13056" width="9" style="433"/>
    <col min="13057" max="13057" width="2.125" style="433" customWidth="1"/>
    <col min="13058" max="13079" width="3.625" style="433" customWidth="1"/>
    <col min="13080" max="13080" width="2.125" style="433" customWidth="1"/>
    <col min="13081" max="13095" width="5.625" style="433" customWidth="1"/>
    <col min="13096" max="13312" width="9" style="433"/>
    <col min="13313" max="13313" width="2.125" style="433" customWidth="1"/>
    <col min="13314" max="13335" width="3.625" style="433" customWidth="1"/>
    <col min="13336" max="13336" width="2.125" style="433" customWidth="1"/>
    <col min="13337" max="13351" width="5.625" style="433" customWidth="1"/>
    <col min="13352" max="13568" width="9" style="433"/>
    <col min="13569" max="13569" width="2.125" style="433" customWidth="1"/>
    <col min="13570" max="13591" width="3.625" style="433" customWidth="1"/>
    <col min="13592" max="13592" width="2.125" style="433" customWidth="1"/>
    <col min="13593" max="13607" width="5.625" style="433" customWidth="1"/>
    <col min="13608" max="13824" width="9" style="433"/>
    <col min="13825" max="13825" width="2.125" style="433" customWidth="1"/>
    <col min="13826" max="13847" width="3.625" style="433" customWidth="1"/>
    <col min="13848" max="13848" width="2.125" style="433" customWidth="1"/>
    <col min="13849" max="13863" width="5.625" style="433" customWidth="1"/>
    <col min="13864" max="14080" width="9" style="433"/>
    <col min="14081" max="14081" width="2.125" style="433" customWidth="1"/>
    <col min="14082" max="14103" width="3.625" style="433" customWidth="1"/>
    <col min="14104" max="14104" width="2.125" style="433" customWidth="1"/>
    <col min="14105" max="14119" width="5.625" style="433" customWidth="1"/>
    <col min="14120" max="14336" width="9" style="433"/>
    <col min="14337" max="14337" width="2.125" style="433" customWidth="1"/>
    <col min="14338" max="14359" width="3.625" style="433" customWidth="1"/>
    <col min="14360" max="14360" width="2.125" style="433" customWidth="1"/>
    <col min="14361" max="14375" width="5.625" style="433" customWidth="1"/>
    <col min="14376" max="14592" width="9" style="433"/>
    <col min="14593" max="14593" width="2.125" style="433" customWidth="1"/>
    <col min="14594" max="14615" width="3.625" style="433" customWidth="1"/>
    <col min="14616" max="14616" width="2.125" style="433" customWidth="1"/>
    <col min="14617" max="14631" width="5.625" style="433" customWidth="1"/>
    <col min="14632" max="14848" width="9" style="433"/>
    <col min="14849" max="14849" width="2.125" style="433" customWidth="1"/>
    <col min="14850" max="14871" width="3.625" style="433" customWidth="1"/>
    <col min="14872" max="14872" width="2.125" style="433" customWidth="1"/>
    <col min="14873" max="14887" width="5.625" style="433" customWidth="1"/>
    <col min="14888" max="15104" width="9" style="433"/>
    <col min="15105" max="15105" width="2.125" style="433" customWidth="1"/>
    <col min="15106" max="15127" width="3.625" style="433" customWidth="1"/>
    <col min="15128" max="15128" width="2.125" style="433" customWidth="1"/>
    <col min="15129" max="15143" width="5.625" style="433" customWidth="1"/>
    <col min="15144" max="15360" width="9" style="433"/>
    <col min="15361" max="15361" width="2.125" style="433" customWidth="1"/>
    <col min="15362" max="15383" width="3.625" style="433" customWidth="1"/>
    <col min="15384" max="15384" width="2.125" style="433" customWidth="1"/>
    <col min="15385" max="15399" width="5.625" style="433" customWidth="1"/>
    <col min="15400" max="15616" width="9" style="433"/>
    <col min="15617" max="15617" width="2.125" style="433" customWidth="1"/>
    <col min="15618" max="15639" width="3.625" style="433" customWidth="1"/>
    <col min="15640" max="15640" width="2.125" style="433" customWidth="1"/>
    <col min="15641" max="15655" width="5.625" style="433" customWidth="1"/>
    <col min="15656" max="15872" width="9" style="433"/>
    <col min="15873" max="15873" width="2.125" style="433" customWidth="1"/>
    <col min="15874" max="15895" width="3.625" style="433" customWidth="1"/>
    <col min="15896" max="15896" width="2.125" style="433" customWidth="1"/>
    <col min="15897" max="15911" width="5.625" style="433" customWidth="1"/>
    <col min="15912" max="16128" width="9" style="433"/>
    <col min="16129" max="16129" width="2.125" style="433" customWidth="1"/>
    <col min="16130" max="16151" width="3.625" style="433" customWidth="1"/>
    <col min="16152" max="16152" width="2.125" style="433" customWidth="1"/>
    <col min="16153" max="16167" width="5.625" style="433" customWidth="1"/>
    <col min="16168" max="16384" width="9" style="433"/>
  </cols>
  <sheetData>
    <row r="1" spans="2:26" x14ac:dyDescent="0.15">
      <c r="B1" s="432" t="s">
        <v>451</v>
      </c>
      <c r="M1" s="434"/>
      <c r="N1" s="435"/>
      <c r="O1" s="435"/>
      <c r="P1" s="435"/>
      <c r="Q1" s="434" t="s">
        <v>350</v>
      </c>
      <c r="R1" s="436"/>
      <c r="S1" s="435" t="s">
        <v>351</v>
      </c>
      <c r="T1" s="436"/>
      <c r="U1" s="435" t="s">
        <v>352</v>
      </c>
      <c r="V1" s="436"/>
      <c r="W1" s="435" t="s">
        <v>353</v>
      </c>
      <c r="Z1" s="432"/>
    </row>
    <row r="2" spans="2:26" ht="5.0999999999999996" customHeight="1" x14ac:dyDescent="0.15">
      <c r="M2" s="434"/>
      <c r="N2" s="435"/>
      <c r="O2" s="435"/>
      <c r="P2" s="435"/>
      <c r="Q2" s="434"/>
      <c r="R2" s="435"/>
      <c r="S2" s="435"/>
      <c r="T2" s="435"/>
      <c r="U2" s="435"/>
      <c r="V2" s="435"/>
      <c r="W2" s="435"/>
    </row>
    <row r="3" spans="2:26" x14ac:dyDescent="0.15">
      <c r="B3" s="512" t="s">
        <v>434</v>
      </c>
      <c r="C3" s="512"/>
      <c r="D3" s="512"/>
      <c r="E3" s="512"/>
      <c r="F3" s="512"/>
      <c r="G3" s="512"/>
      <c r="H3" s="512"/>
      <c r="I3" s="512"/>
      <c r="J3" s="512"/>
      <c r="K3" s="512"/>
      <c r="L3" s="512"/>
      <c r="M3" s="512"/>
      <c r="N3" s="512"/>
      <c r="O3" s="512"/>
      <c r="P3" s="512"/>
      <c r="Q3" s="512"/>
      <c r="R3" s="512"/>
      <c r="S3" s="512"/>
      <c r="T3" s="512"/>
      <c r="U3" s="512"/>
      <c r="V3" s="512"/>
      <c r="W3" s="512"/>
    </row>
    <row r="4" spans="2:26" ht="5.0999999999999996" customHeight="1" x14ac:dyDescent="0.15">
      <c r="B4" s="435"/>
      <c r="C4" s="435"/>
      <c r="D4" s="435"/>
      <c r="E4" s="435"/>
      <c r="F4" s="435"/>
      <c r="G4" s="435"/>
      <c r="H4" s="435"/>
      <c r="I4" s="435"/>
      <c r="J4" s="435"/>
      <c r="K4" s="435"/>
      <c r="L4" s="435"/>
      <c r="M4" s="435"/>
      <c r="N4" s="435"/>
      <c r="O4" s="435"/>
      <c r="P4" s="435"/>
      <c r="Q4" s="435"/>
      <c r="R4" s="435"/>
      <c r="S4" s="435"/>
      <c r="T4" s="435"/>
      <c r="U4" s="435"/>
      <c r="V4" s="435"/>
      <c r="W4" s="435"/>
    </row>
    <row r="5" spans="2:26" x14ac:dyDescent="0.15">
      <c r="B5" s="435"/>
      <c r="C5" s="435"/>
      <c r="D5" s="435"/>
      <c r="E5" s="435"/>
      <c r="F5" s="435"/>
      <c r="G5" s="435"/>
      <c r="H5" s="435"/>
      <c r="I5" s="435"/>
      <c r="J5" s="435"/>
      <c r="K5" s="435"/>
      <c r="L5" s="435"/>
      <c r="M5" s="435"/>
      <c r="N5" s="435"/>
      <c r="O5" s="435"/>
      <c r="P5" s="437" t="s">
        <v>0</v>
      </c>
      <c r="Q5" s="513"/>
      <c r="R5" s="513"/>
      <c r="S5" s="513"/>
      <c r="T5" s="513"/>
      <c r="U5" s="513"/>
      <c r="V5" s="513"/>
      <c r="W5" s="513"/>
    </row>
    <row r="6" spans="2:26" x14ac:dyDescent="0.15">
      <c r="B6" s="435"/>
      <c r="C6" s="435"/>
      <c r="D6" s="435"/>
      <c r="E6" s="435"/>
      <c r="F6" s="435"/>
      <c r="G6" s="435"/>
      <c r="H6" s="435"/>
      <c r="I6" s="435"/>
      <c r="J6" s="435"/>
      <c r="K6" s="435"/>
      <c r="L6" s="435"/>
      <c r="M6" s="435"/>
      <c r="N6" s="435"/>
      <c r="O6" s="435"/>
      <c r="P6" s="437" t="s">
        <v>407</v>
      </c>
      <c r="Q6" s="514"/>
      <c r="R6" s="514"/>
      <c r="S6" s="514"/>
      <c r="T6" s="514"/>
      <c r="U6" s="514"/>
      <c r="V6" s="514"/>
      <c r="W6" s="514"/>
    </row>
    <row r="7" spans="2:26" ht="10.5" customHeight="1" x14ac:dyDescent="0.15">
      <c r="B7" s="435"/>
      <c r="C7" s="435"/>
      <c r="D7" s="435"/>
      <c r="E7" s="435"/>
      <c r="F7" s="435"/>
      <c r="G7" s="435"/>
      <c r="H7" s="435"/>
      <c r="I7" s="435"/>
      <c r="J7" s="435"/>
      <c r="K7" s="435"/>
      <c r="L7" s="435"/>
      <c r="M7" s="435"/>
      <c r="N7" s="435"/>
      <c r="O7" s="435"/>
      <c r="P7" s="435"/>
      <c r="Q7" s="435"/>
      <c r="R7" s="435"/>
      <c r="S7" s="435"/>
      <c r="T7" s="435"/>
      <c r="U7" s="435"/>
      <c r="V7" s="435"/>
      <c r="W7" s="435"/>
    </row>
    <row r="8" spans="2:26" x14ac:dyDescent="0.15">
      <c r="B8" s="433" t="s">
        <v>435</v>
      </c>
    </row>
    <row r="9" spans="2:26" x14ac:dyDescent="0.15">
      <c r="C9" s="436" t="s">
        <v>128</v>
      </c>
      <c r="D9" s="433" t="s">
        <v>409</v>
      </c>
      <c r="J9" s="436" t="s">
        <v>128</v>
      </c>
      <c r="K9" s="433" t="s">
        <v>410</v>
      </c>
    </row>
    <row r="10" spans="2:26" ht="10.5" customHeight="1" x14ac:dyDescent="0.15"/>
    <row r="11" spans="2:26" x14ac:dyDescent="0.15">
      <c r="B11" s="433" t="s">
        <v>411</v>
      </c>
    </row>
    <row r="12" spans="2:26" x14ac:dyDescent="0.15">
      <c r="C12" s="436" t="s">
        <v>128</v>
      </c>
      <c r="D12" s="433" t="s">
        <v>412</v>
      </c>
    </row>
    <row r="13" spans="2:26" x14ac:dyDescent="0.15">
      <c r="C13" s="436" t="s">
        <v>128</v>
      </c>
      <c r="D13" s="433" t="s">
        <v>413</v>
      </c>
    </row>
    <row r="14" spans="2:26" ht="10.5" customHeight="1" x14ac:dyDescent="0.15"/>
    <row r="15" spans="2:26" x14ac:dyDescent="0.15">
      <c r="B15" s="433" t="s">
        <v>341</v>
      </c>
    </row>
    <row r="16" spans="2:26" ht="60" customHeight="1" x14ac:dyDescent="0.15">
      <c r="B16" s="515"/>
      <c r="C16" s="515"/>
      <c r="D16" s="515"/>
      <c r="E16" s="515"/>
      <c r="F16" s="516" t="s">
        <v>414</v>
      </c>
      <c r="G16" s="517"/>
      <c r="H16" s="517"/>
      <c r="I16" s="517"/>
      <c r="J16" s="517"/>
      <c r="K16" s="517"/>
      <c r="L16" s="518"/>
      <c r="M16" s="519" t="s">
        <v>436</v>
      </c>
      <c r="N16" s="519"/>
      <c r="O16" s="519"/>
      <c r="P16" s="519"/>
      <c r="Q16" s="519"/>
      <c r="R16" s="519"/>
      <c r="S16" s="519"/>
    </row>
    <row r="17" spans="2:23" x14ac:dyDescent="0.15">
      <c r="B17" s="520">
        <v>4</v>
      </c>
      <c r="C17" s="521"/>
      <c r="D17" s="521" t="s">
        <v>416</v>
      </c>
      <c r="E17" s="522"/>
      <c r="F17" s="523"/>
      <c r="G17" s="524"/>
      <c r="H17" s="524"/>
      <c r="I17" s="524"/>
      <c r="J17" s="524"/>
      <c r="K17" s="524"/>
      <c r="L17" s="438" t="s">
        <v>2</v>
      </c>
      <c r="M17" s="523"/>
      <c r="N17" s="524"/>
      <c r="O17" s="524"/>
      <c r="P17" s="524"/>
      <c r="Q17" s="524"/>
      <c r="R17" s="524"/>
      <c r="S17" s="438" t="s">
        <v>2</v>
      </c>
    </row>
    <row r="18" spans="2:23" x14ac:dyDescent="0.15">
      <c r="B18" s="520">
        <v>5</v>
      </c>
      <c r="C18" s="521"/>
      <c r="D18" s="521" t="s">
        <v>416</v>
      </c>
      <c r="E18" s="522"/>
      <c r="F18" s="523"/>
      <c r="G18" s="524"/>
      <c r="H18" s="524"/>
      <c r="I18" s="524"/>
      <c r="J18" s="524"/>
      <c r="K18" s="524"/>
      <c r="L18" s="438" t="s">
        <v>2</v>
      </c>
      <c r="M18" s="523"/>
      <c r="N18" s="524"/>
      <c r="O18" s="524"/>
      <c r="P18" s="524"/>
      <c r="Q18" s="524"/>
      <c r="R18" s="524"/>
      <c r="S18" s="438" t="s">
        <v>2</v>
      </c>
    </row>
    <row r="19" spans="2:23" x14ac:dyDescent="0.15">
      <c r="B19" s="520">
        <v>6</v>
      </c>
      <c r="C19" s="521"/>
      <c r="D19" s="521" t="s">
        <v>416</v>
      </c>
      <c r="E19" s="522"/>
      <c r="F19" s="523"/>
      <c r="G19" s="524"/>
      <c r="H19" s="524"/>
      <c r="I19" s="524"/>
      <c r="J19" s="524"/>
      <c r="K19" s="524"/>
      <c r="L19" s="438" t="s">
        <v>2</v>
      </c>
      <c r="M19" s="523"/>
      <c r="N19" s="524"/>
      <c r="O19" s="524"/>
      <c r="P19" s="524"/>
      <c r="Q19" s="524"/>
      <c r="R19" s="524"/>
      <c r="S19" s="438" t="s">
        <v>2</v>
      </c>
    </row>
    <row r="20" spans="2:23" x14ac:dyDescent="0.15">
      <c r="B20" s="520">
        <v>7</v>
      </c>
      <c r="C20" s="521"/>
      <c r="D20" s="521" t="s">
        <v>416</v>
      </c>
      <c r="E20" s="522"/>
      <c r="F20" s="523"/>
      <c r="G20" s="524"/>
      <c r="H20" s="524"/>
      <c r="I20" s="524"/>
      <c r="J20" s="524"/>
      <c r="K20" s="524"/>
      <c r="L20" s="438" t="s">
        <v>2</v>
      </c>
      <c r="M20" s="523"/>
      <c r="N20" s="524"/>
      <c r="O20" s="524"/>
      <c r="P20" s="524"/>
      <c r="Q20" s="524"/>
      <c r="R20" s="524"/>
      <c r="S20" s="438" t="s">
        <v>2</v>
      </c>
    </row>
    <row r="21" spans="2:23" x14ac:dyDescent="0.15">
      <c r="B21" s="520">
        <v>8</v>
      </c>
      <c r="C21" s="521"/>
      <c r="D21" s="521" t="s">
        <v>416</v>
      </c>
      <c r="E21" s="522"/>
      <c r="F21" s="523"/>
      <c r="G21" s="524"/>
      <c r="H21" s="524"/>
      <c r="I21" s="524"/>
      <c r="J21" s="524"/>
      <c r="K21" s="524"/>
      <c r="L21" s="438" t="s">
        <v>2</v>
      </c>
      <c r="M21" s="523"/>
      <c r="N21" s="524"/>
      <c r="O21" s="524"/>
      <c r="P21" s="524"/>
      <c r="Q21" s="524"/>
      <c r="R21" s="524"/>
      <c r="S21" s="438" t="s">
        <v>2</v>
      </c>
    </row>
    <row r="22" spans="2:23" x14ac:dyDescent="0.15">
      <c r="B22" s="520">
        <v>9</v>
      </c>
      <c r="C22" s="521"/>
      <c r="D22" s="521" t="s">
        <v>416</v>
      </c>
      <c r="E22" s="522"/>
      <c r="F22" s="523"/>
      <c r="G22" s="524"/>
      <c r="H22" s="524"/>
      <c r="I22" s="524"/>
      <c r="J22" s="524"/>
      <c r="K22" s="524"/>
      <c r="L22" s="438" t="s">
        <v>2</v>
      </c>
      <c r="M22" s="523"/>
      <c r="N22" s="524"/>
      <c r="O22" s="524"/>
      <c r="P22" s="524"/>
      <c r="Q22" s="524"/>
      <c r="R22" s="524"/>
      <c r="S22" s="438" t="s">
        <v>2</v>
      </c>
    </row>
    <row r="23" spans="2:23" x14ac:dyDescent="0.15">
      <c r="B23" s="520">
        <v>10</v>
      </c>
      <c r="C23" s="521"/>
      <c r="D23" s="521" t="s">
        <v>416</v>
      </c>
      <c r="E23" s="522"/>
      <c r="F23" s="523"/>
      <c r="G23" s="524"/>
      <c r="H23" s="524"/>
      <c r="I23" s="524"/>
      <c r="J23" s="524"/>
      <c r="K23" s="524"/>
      <c r="L23" s="438" t="s">
        <v>2</v>
      </c>
      <c r="M23" s="523"/>
      <c r="N23" s="524"/>
      <c r="O23" s="524"/>
      <c r="P23" s="524"/>
      <c r="Q23" s="524"/>
      <c r="R23" s="524"/>
      <c r="S23" s="438" t="s">
        <v>2</v>
      </c>
    </row>
    <row r="24" spans="2:23" x14ac:dyDescent="0.15">
      <c r="B24" s="520">
        <v>11</v>
      </c>
      <c r="C24" s="521"/>
      <c r="D24" s="521" t="s">
        <v>416</v>
      </c>
      <c r="E24" s="522"/>
      <c r="F24" s="523"/>
      <c r="G24" s="524"/>
      <c r="H24" s="524"/>
      <c r="I24" s="524"/>
      <c r="J24" s="524"/>
      <c r="K24" s="524"/>
      <c r="L24" s="438" t="s">
        <v>2</v>
      </c>
      <c r="M24" s="523"/>
      <c r="N24" s="524"/>
      <c r="O24" s="524"/>
      <c r="P24" s="524"/>
      <c r="Q24" s="524"/>
      <c r="R24" s="524"/>
      <c r="S24" s="438" t="s">
        <v>2</v>
      </c>
    </row>
    <row r="25" spans="2:23" x14ac:dyDescent="0.15">
      <c r="B25" s="520">
        <v>12</v>
      </c>
      <c r="C25" s="521"/>
      <c r="D25" s="521" t="s">
        <v>416</v>
      </c>
      <c r="E25" s="522"/>
      <c r="F25" s="523"/>
      <c r="G25" s="524"/>
      <c r="H25" s="524"/>
      <c r="I25" s="524"/>
      <c r="J25" s="524"/>
      <c r="K25" s="524"/>
      <c r="L25" s="438" t="s">
        <v>2</v>
      </c>
      <c r="M25" s="523"/>
      <c r="N25" s="524"/>
      <c r="O25" s="524"/>
      <c r="P25" s="524"/>
      <c r="Q25" s="524"/>
      <c r="R25" s="524"/>
      <c r="S25" s="438" t="s">
        <v>2</v>
      </c>
      <c r="U25" s="515" t="s">
        <v>417</v>
      </c>
      <c r="V25" s="515"/>
      <c r="W25" s="515"/>
    </row>
    <row r="26" spans="2:23" x14ac:dyDescent="0.15">
      <c r="B26" s="520">
        <v>1</v>
      </c>
      <c r="C26" s="521"/>
      <c r="D26" s="521" t="s">
        <v>416</v>
      </c>
      <c r="E26" s="522"/>
      <c r="F26" s="523"/>
      <c r="G26" s="524"/>
      <c r="H26" s="524"/>
      <c r="I26" s="524"/>
      <c r="J26" s="524"/>
      <c r="K26" s="524"/>
      <c r="L26" s="438" t="s">
        <v>2</v>
      </c>
      <c r="M26" s="523"/>
      <c r="N26" s="524"/>
      <c r="O26" s="524"/>
      <c r="P26" s="524"/>
      <c r="Q26" s="524"/>
      <c r="R26" s="524"/>
      <c r="S26" s="438" t="s">
        <v>2</v>
      </c>
      <c r="U26" s="525"/>
      <c r="V26" s="525"/>
      <c r="W26" s="525"/>
    </row>
    <row r="27" spans="2:23" x14ac:dyDescent="0.15">
      <c r="B27" s="520">
        <v>2</v>
      </c>
      <c r="C27" s="521"/>
      <c r="D27" s="521" t="s">
        <v>416</v>
      </c>
      <c r="E27" s="522"/>
      <c r="F27" s="523"/>
      <c r="G27" s="524"/>
      <c r="H27" s="524"/>
      <c r="I27" s="524"/>
      <c r="J27" s="524"/>
      <c r="K27" s="524"/>
      <c r="L27" s="438" t="s">
        <v>2</v>
      </c>
      <c r="M27" s="523"/>
      <c r="N27" s="524"/>
      <c r="O27" s="524"/>
      <c r="P27" s="524"/>
      <c r="Q27" s="524"/>
      <c r="R27" s="524"/>
      <c r="S27" s="438" t="s">
        <v>2</v>
      </c>
    </row>
    <row r="28" spans="2:23" x14ac:dyDescent="0.15">
      <c r="B28" s="515" t="s">
        <v>39</v>
      </c>
      <c r="C28" s="515"/>
      <c r="D28" s="515"/>
      <c r="E28" s="515"/>
      <c r="F28" s="520" t="str">
        <f>IF(SUM(F17:K27)=0,"",SUM(F17:K27))</f>
        <v/>
      </c>
      <c r="G28" s="521"/>
      <c r="H28" s="521"/>
      <c r="I28" s="521"/>
      <c r="J28" s="521"/>
      <c r="K28" s="521"/>
      <c r="L28" s="438" t="s">
        <v>2</v>
      </c>
      <c r="M28" s="520" t="str">
        <f>IF(SUM(M17:R27)=0,"",SUM(M17:R27))</f>
        <v/>
      </c>
      <c r="N28" s="521"/>
      <c r="O28" s="521"/>
      <c r="P28" s="521"/>
      <c r="Q28" s="521"/>
      <c r="R28" s="521"/>
      <c r="S28" s="438" t="s">
        <v>2</v>
      </c>
      <c r="U28" s="515" t="s">
        <v>418</v>
      </c>
      <c r="V28" s="515"/>
      <c r="W28" s="515"/>
    </row>
    <row r="29" spans="2:23" ht="39.950000000000003" customHeight="1" x14ac:dyDescent="0.15">
      <c r="B29" s="519" t="s">
        <v>419</v>
      </c>
      <c r="C29" s="515"/>
      <c r="D29" s="515"/>
      <c r="E29" s="515"/>
      <c r="F29" s="526" t="str">
        <f>IF(F28="","",F28/U26)</f>
        <v/>
      </c>
      <c r="G29" s="527"/>
      <c r="H29" s="527"/>
      <c r="I29" s="527"/>
      <c r="J29" s="527"/>
      <c r="K29" s="527"/>
      <c r="L29" s="438" t="s">
        <v>2</v>
      </c>
      <c r="M29" s="526" t="str">
        <f>IF(M28="","",M28/U26)</f>
        <v/>
      </c>
      <c r="N29" s="527"/>
      <c r="O29" s="527"/>
      <c r="P29" s="527"/>
      <c r="Q29" s="527"/>
      <c r="R29" s="527"/>
      <c r="S29" s="438" t="s">
        <v>2</v>
      </c>
      <c r="U29" s="528" t="str">
        <f>IF(F29="","",ROUNDDOWN(M29/F29,3))</f>
        <v/>
      </c>
      <c r="V29" s="529"/>
      <c r="W29" s="530"/>
    </row>
    <row r="31" spans="2:23" x14ac:dyDescent="0.15">
      <c r="B31" s="433" t="s">
        <v>342</v>
      </c>
    </row>
    <row r="32" spans="2:23" ht="60" customHeight="1" x14ac:dyDescent="0.15">
      <c r="B32" s="515"/>
      <c r="C32" s="515"/>
      <c r="D32" s="515"/>
      <c r="E32" s="515"/>
      <c r="F32" s="516" t="s">
        <v>414</v>
      </c>
      <c r="G32" s="517"/>
      <c r="H32" s="517"/>
      <c r="I32" s="517"/>
      <c r="J32" s="517"/>
      <c r="K32" s="517"/>
      <c r="L32" s="518"/>
      <c r="M32" s="519" t="s">
        <v>436</v>
      </c>
      <c r="N32" s="519"/>
      <c r="O32" s="519"/>
      <c r="P32" s="519"/>
      <c r="Q32" s="519"/>
      <c r="R32" s="519"/>
      <c r="S32" s="519"/>
    </row>
    <row r="33" spans="2:23" x14ac:dyDescent="0.15">
      <c r="B33" s="523"/>
      <c r="C33" s="524"/>
      <c r="D33" s="524"/>
      <c r="E33" s="439" t="s">
        <v>416</v>
      </c>
      <c r="F33" s="523"/>
      <c r="G33" s="524"/>
      <c r="H33" s="524"/>
      <c r="I33" s="524"/>
      <c r="J33" s="524"/>
      <c r="K33" s="524"/>
      <c r="L33" s="438" t="s">
        <v>2</v>
      </c>
      <c r="M33" s="523"/>
      <c r="N33" s="524"/>
      <c r="O33" s="524"/>
      <c r="P33" s="524"/>
      <c r="Q33" s="524"/>
      <c r="R33" s="524"/>
      <c r="S33" s="438" t="s">
        <v>2</v>
      </c>
    </row>
    <row r="34" spans="2:23" x14ac:dyDescent="0.15">
      <c r="B34" s="523"/>
      <c r="C34" s="524"/>
      <c r="D34" s="524"/>
      <c r="E34" s="439" t="s">
        <v>416</v>
      </c>
      <c r="F34" s="523"/>
      <c r="G34" s="524"/>
      <c r="H34" s="524"/>
      <c r="I34" s="524"/>
      <c r="J34" s="524"/>
      <c r="K34" s="524"/>
      <c r="L34" s="438" t="s">
        <v>2</v>
      </c>
      <c r="M34" s="523"/>
      <c r="N34" s="524"/>
      <c r="O34" s="524"/>
      <c r="P34" s="524"/>
      <c r="Q34" s="524"/>
      <c r="R34" s="524"/>
      <c r="S34" s="438" t="s">
        <v>2</v>
      </c>
    </row>
    <row r="35" spans="2:23" x14ac:dyDescent="0.15">
      <c r="B35" s="523"/>
      <c r="C35" s="524"/>
      <c r="D35" s="524"/>
      <c r="E35" s="439" t="s">
        <v>68</v>
      </c>
      <c r="F35" s="523"/>
      <c r="G35" s="524"/>
      <c r="H35" s="524"/>
      <c r="I35" s="524"/>
      <c r="J35" s="524"/>
      <c r="K35" s="524"/>
      <c r="L35" s="438" t="s">
        <v>2</v>
      </c>
      <c r="M35" s="523"/>
      <c r="N35" s="524"/>
      <c r="O35" s="524"/>
      <c r="P35" s="524"/>
      <c r="Q35" s="524"/>
      <c r="R35" s="524"/>
      <c r="S35" s="438" t="s">
        <v>2</v>
      </c>
    </row>
    <row r="36" spans="2:23" x14ac:dyDescent="0.15">
      <c r="B36" s="515" t="s">
        <v>39</v>
      </c>
      <c r="C36" s="515"/>
      <c r="D36" s="515"/>
      <c r="E36" s="515"/>
      <c r="F36" s="520" t="str">
        <f>IF(SUM(F33:K35)=0,"",SUM(F33:K35))</f>
        <v/>
      </c>
      <c r="G36" s="521"/>
      <c r="H36" s="521"/>
      <c r="I36" s="521"/>
      <c r="J36" s="521"/>
      <c r="K36" s="521"/>
      <c r="L36" s="438" t="s">
        <v>2</v>
      </c>
      <c r="M36" s="520" t="str">
        <f>IF(SUM(M33:R35)=0,"",SUM(M33:R35))</f>
        <v/>
      </c>
      <c r="N36" s="521"/>
      <c r="O36" s="521"/>
      <c r="P36" s="521"/>
      <c r="Q36" s="521"/>
      <c r="R36" s="521"/>
      <c r="S36" s="438" t="s">
        <v>2</v>
      </c>
      <c r="U36" s="515" t="s">
        <v>418</v>
      </c>
      <c r="V36" s="515"/>
      <c r="W36" s="515"/>
    </row>
    <row r="37" spans="2:23" ht="39.950000000000003" customHeight="1" x14ac:dyDescent="0.15">
      <c r="B37" s="519" t="s">
        <v>419</v>
      </c>
      <c r="C37" s="515"/>
      <c r="D37" s="515"/>
      <c r="E37" s="515"/>
      <c r="F37" s="526" t="str">
        <f>IF(F36="","",F36/3)</f>
        <v/>
      </c>
      <c r="G37" s="527"/>
      <c r="H37" s="527"/>
      <c r="I37" s="527"/>
      <c r="J37" s="527"/>
      <c r="K37" s="527"/>
      <c r="L37" s="438" t="s">
        <v>2</v>
      </c>
      <c r="M37" s="526" t="str">
        <f>IF(M36="","",M36/3)</f>
        <v/>
      </c>
      <c r="N37" s="527"/>
      <c r="O37" s="527"/>
      <c r="P37" s="527"/>
      <c r="Q37" s="527"/>
      <c r="R37" s="527"/>
      <c r="S37" s="438" t="s">
        <v>2</v>
      </c>
      <c r="U37" s="528" t="str">
        <f>IF(F37="","",ROUNDDOWN(M37/F37,3))</f>
        <v/>
      </c>
      <c r="V37" s="529"/>
      <c r="W37" s="530"/>
    </row>
    <row r="38" spans="2:23" ht="5.0999999999999996" customHeight="1" x14ac:dyDescent="0.15">
      <c r="B38" s="440"/>
      <c r="C38" s="441"/>
      <c r="D38" s="441"/>
      <c r="E38" s="441"/>
      <c r="F38" s="442"/>
      <c r="G38" s="442"/>
      <c r="H38" s="442"/>
      <c r="I38" s="442"/>
      <c r="J38" s="442"/>
      <c r="K38" s="442"/>
      <c r="L38" s="441"/>
      <c r="M38" s="442"/>
      <c r="N38" s="442"/>
      <c r="O38" s="442"/>
      <c r="P38" s="442"/>
      <c r="Q38" s="442"/>
      <c r="R38" s="442"/>
      <c r="S38" s="441"/>
      <c r="U38" s="443"/>
      <c r="V38" s="443"/>
      <c r="W38" s="443"/>
    </row>
    <row r="39" spans="2:23" x14ac:dyDescent="0.15">
      <c r="B39" s="433" t="s">
        <v>384</v>
      </c>
    </row>
    <row r="40" spans="2:23" x14ac:dyDescent="0.15">
      <c r="B40" s="531" t="s">
        <v>437</v>
      </c>
      <c r="C40" s="531"/>
      <c r="D40" s="531"/>
      <c r="E40" s="531"/>
      <c r="F40" s="531"/>
      <c r="G40" s="531"/>
      <c r="H40" s="531"/>
      <c r="I40" s="531"/>
      <c r="J40" s="531"/>
      <c r="K40" s="531"/>
      <c r="L40" s="531"/>
      <c r="M40" s="531"/>
      <c r="N40" s="531"/>
      <c r="O40" s="531"/>
      <c r="P40" s="531"/>
      <c r="Q40" s="531"/>
      <c r="R40" s="531"/>
      <c r="S40" s="531"/>
      <c r="T40" s="531"/>
      <c r="U40" s="531"/>
      <c r="V40" s="531"/>
      <c r="W40" s="531"/>
    </row>
    <row r="41" spans="2:23" x14ac:dyDescent="0.15">
      <c r="B41" s="531" t="s">
        <v>438</v>
      </c>
      <c r="C41" s="531"/>
      <c r="D41" s="531"/>
      <c r="E41" s="531"/>
      <c r="F41" s="531"/>
      <c r="G41" s="531"/>
      <c r="H41" s="531"/>
      <c r="I41" s="531"/>
      <c r="J41" s="531"/>
      <c r="K41" s="531"/>
      <c r="L41" s="531"/>
      <c r="M41" s="531"/>
      <c r="N41" s="531"/>
      <c r="O41" s="531"/>
      <c r="P41" s="531"/>
      <c r="Q41" s="531"/>
      <c r="R41" s="531"/>
      <c r="S41" s="531"/>
      <c r="T41" s="531"/>
      <c r="U41" s="531"/>
      <c r="V41" s="531"/>
      <c r="W41" s="531"/>
    </row>
    <row r="42" spans="2:23" x14ac:dyDescent="0.15">
      <c r="B42" s="566" t="s">
        <v>439</v>
      </c>
      <c r="C42" s="566"/>
      <c r="D42" s="566"/>
      <c r="E42" s="566"/>
      <c r="F42" s="566"/>
      <c r="G42" s="566"/>
      <c r="H42" s="566"/>
      <c r="I42" s="566"/>
      <c r="J42" s="566"/>
      <c r="K42" s="566"/>
      <c r="L42" s="566"/>
      <c r="M42" s="566"/>
      <c r="N42" s="566"/>
      <c r="O42" s="566"/>
      <c r="P42" s="566"/>
      <c r="Q42" s="566"/>
      <c r="R42" s="566"/>
      <c r="S42" s="566"/>
      <c r="T42" s="566"/>
      <c r="U42" s="566"/>
      <c r="V42" s="566"/>
      <c r="W42" s="566"/>
    </row>
    <row r="43" spans="2:23" x14ac:dyDescent="0.15">
      <c r="B43" s="531" t="s">
        <v>422</v>
      </c>
      <c r="C43" s="531"/>
      <c r="D43" s="531"/>
      <c r="E43" s="531"/>
      <c r="F43" s="531"/>
      <c r="G43" s="531"/>
      <c r="H43" s="531"/>
      <c r="I43" s="531"/>
      <c r="J43" s="531"/>
      <c r="K43" s="531"/>
      <c r="L43" s="531"/>
      <c r="M43" s="531"/>
      <c r="N43" s="531"/>
      <c r="O43" s="531"/>
      <c r="P43" s="531"/>
      <c r="Q43" s="531"/>
      <c r="R43" s="531"/>
      <c r="S43" s="531"/>
      <c r="T43" s="531"/>
      <c r="U43" s="531"/>
      <c r="V43" s="531"/>
      <c r="W43" s="531"/>
    </row>
    <row r="44" spans="2:23" x14ac:dyDescent="0.15">
      <c r="B44" s="531" t="s">
        <v>423</v>
      </c>
      <c r="C44" s="531"/>
      <c r="D44" s="531"/>
      <c r="E44" s="531"/>
      <c r="F44" s="531"/>
      <c r="G44" s="531"/>
      <c r="H44" s="531"/>
      <c r="I44" s="531"/>
      <c r="J44" s="531"/>
      <c r="K44" s="531"/>
      <c r="L44" s="531"/>
      <c r="M44" s="531"/>
      <c r="N44" s="531"/>
      <c r="O44" s="531"/>
      <c r="P44" s="531"/>
      <c r="Q44" s="531"/>
      <c r="R44" s="531"/>
      <c r="S44" s="531"/>
      <c r="T44" s="531"/>
      <c r="U44" s="531"/>
      <c r="V44" s="531"/>
      <c r="W44" s="531"/>
    </row>
    <row r="45" spans="2:23" x14ac:dyDescent="0.15">
      <c r="B45" s="531" t="s">
        <v>424</v>
      </c>
      <c r="C45" s="531"/>
      <c r="D45" s="531"/>
      <c r="E45" s="531"/>
      <c r="F45" s="531"/>
      <c r="G45" s="531"/>
      <c r="H45" s="531"/>
      <c r="I45" s="531"/>
      <c r="J45" s="531"/>
      <c r="K45" s="531"/>
      <c r="L45" s="531"/>
      <c r="M45" s="531"/>
      <c r="N45" s="531"/>
      <c r="O45" s="531"/>
      <c r="P45" s="531"/>
      <c r="Q45" s="531"/>
      <c r="R45" s="531"/>
      <c r="S45" s="531"/>
      <c r="T45" s="531"/>
      <c r="U45" s="531"/>
      <c r="V45" s="531"/>
      <c r="W45" s="531"/>
    </row>
    <row r="46" spans="2:23" x14ac:dyDescent="0.15">
      <c r="B46" s="531" t="s">
        <v>425</v>
      </c>
      <c r="C46" s="531"/>
      <c r="D46" s="531"/>
      <c r="E46" s="531"/>
      <c r="F46" s="531"/>
      <c r="G46" s="531"/>
      <c r="H46" s="531"/>
      <c r="I46" s="531"/>
      <c r="J46" s="531"/>
      <c r="K46" s="531"/>
      <c r="L46" s="531"/>
      <c r="M46" s="531"/>
      <c r="N46" s="531"/>
      <c r="O46" s="531"/>
      <c r="P46" s="531"/>
      <c r="Q46" s="531"/>
      <c r="R46" s="531"/>
      <c r="S46" s="531"/>
      <c r="T46" s="531"/>
      <c r="U46" s="531"/>
      <c r="V46" s="531"/>
      <c r="W46" s="531"/>
    </row>
    <row r="47" spans="2:23" x14ac:dyDescent="0.15">
      <c r="B47" s="531" t="s">
        <v>426</v>
      </c>
      <c r="C47" s="531"/>
      <c r="D47" s="531"/>
      <c r="E47" s="531"/>
      <c r="F47" s="531"/>
      <c r="G47" s="531"/>
      <c r="H47" s="531"/>
      <c r="I47" s="531"/>
      <c r="J47" s="531"/>
      <c r="K47" s="531"/>
      <c r="L47" s="531"/>
      <c r="M47" s="531"/>
      <c r="N47" s="531"/>
      <c r="O47" s="531"/>
      <c r="P47" s="531"/>
      <c r="Q47" s="531"/>
      <c r="R47" s="531"/>
      <c r="S47" s="531"/>
      <c r="T47" s="531"/>
      <c r="U47" s="531"/>
      <c r="V47" s="531"/>
      <c r="W47" s="531"/>
    </row>
    <row r="48" spans="2:23" x14ac:dyDescent="0.15">
      <c r="B48" s="531" t="s">
        <v>427</v>
      </c>
      <c r="C48" s="531"/>
      <c r="D48" s="531"/>
      <c r="E48" s="531"/>
      <c r="F48" s="531"/>
      <c r="G48" s="531"/>
      <c r="H48" s="531"/>
      <c r="I48" s="531"/>
      <c r="J48" s="531"/>
      <c r="K48" s="531"/>
      <c r="L48" s="531"/>
      <c r="M48" s="531"/>
      <c r="N48" s="531"/>
      <c r="O48" s="531"/>
      <c r="P48" s="531"/>
      <c r="Q48" s="531"/>
      <c r="R48" s="531"/>
      <c r="S48" s="531"/>
      <c r="T48" s="531"/>
      <c r="U48" s="531"/>
      <c r="V48" s="531"/>
      <c r="W48" s="531"/>
    </row>
    <row r="49" spans="2:23" x14ac:dyDescent="0.15">
      <c r="B49" s="531"/>
      <c r="C49" s="531"/>
      <c r="D49" s="531"/>
      <c r="E49" s="531"/>
      <c r="F49" s="531"/>
      <c r="G49" s="531"/>
      <c r="H49" s="531"/>
      <c r="I49" s="531"/>
      <c r="J49" s="531"/>
      <c r="K49" s="531"/>
      <c r="L49" s="531"/>
      <c r="M49" s="531"/>
      <c r="N49" s="531"/>
      <c r="O49" s="531"/>
      <c r="P49" s="531"/>
      <c r="Q49" s="531"/>
      <c r="R49" s="531"/>
      <c r="S49" s="531"/>
      <c r="T49" s="531"/>
      <c r="U49" s="531"/>
      <c r="V49" s="531"/>
      <c r="W49" s="531"/>
    </row>
    <row r="50" spans="2:23" x14ac:dyDescent="0.15">
      <c r="B50" s="531"/>
      <c r="C50" s="531"/>
      <c r="D50" s="531"/>
      <c r="E50" s="531"/>
      <c r="F50" s="531"/>
      <c r="G50" s="531"/>
      <c r="H50" s="531"/>
      <c r="I50" s="531"/>
      <c r="J50" s="531"/>
      <c r="K50" s="531"/>
      <c r="L50" s="531"/>
      <c r="M50" s="531"/>
      <c r="N50" s="531"/>
      <c r="O50" s="531"/>
      <c r="P50" s="531"/>
      <c r="Q50" s="531"/>
      <c r="R50" s="531"/>
      <c r="S50" s="531"/>
      <c r="T50" s="531"/>
      <c r="U50" s="531"/>
      <c r="V50" s="531"/>
      <c r="W50" s="531"/>
    </row>
    <row r="51" spans="2:23" x14ac:dyDescent="0.15">
      <c r="B51" s="531"/>
      <c r="C51" s="531"/>
      <c r="D51" s="531"/>
      <c r="E51" s="531"/>
      <c r="F51" s="531"/>
      <c r="G51" s="531"/>
      <c r="H51" s="531"/>
      <c r="I51" s="531"/>
      <c r="J51" s="531"/>
      <c r="K51" s="531"/>
      <c r="L51" s="531"/>
      <c r="M51" s="531"/>
      <c r="N51" s="531"/>
      <c r="O51" s="531"/>
      <c r="P51" s="531"/>
      <c r="Q51" s="531"/>
      <c r="R51" s="531"/>
      <c r="S51" s="531"/>
      <c r="T51" s="531"/>
      <c r="U51" s="531"/>
      <c r="V51" s="531"/>
      <c r="W51" s="531"/>
    </row>
    <row r="52" spans="2:23" x14ac:dyDescent="0.15">
      <c r="B52" s="531"/>
      <c r="C52" s="531"/>
      <c r="D52" s="531"/>
      <c r="E52" s="531"/>
      <c r="F52" s="531"/>
      <c r="G52" s="531"/>
      <c r="H52" s="531"/>
      <c r="I52" s="531"/>
      <c r="J52" s="531"/>
      <c r="K52" s="531"/>
      <c r="L52" s="531"/>
      <c r="M52" s="531"/>
      <c r="N52" s="531"/>
      <c r="O52" s="531"/>
      <c r="P52" s="531"/>
      <c r="Q52" s="531"/>
      <c r="R52" s="531"/>
      <c r="S52" s="531"/>
      <c r="T52" s="531"/>
      <c r="U52" s="531"/>
      <c r="V52" s="531"/>
      <c r="W52" s="531"/>
    </row>
    <row r="53" spans="2:23" x14ac:dyDescent="0.15">
      <c r="B53" s="531"/>
      <c r="C53" s="531"/>
      <c r="D53" s="531"/>
      <c r="E53" s="531"/>
      <c r="F53" s="531"/>
      <c r="G53" s="531"/>
      <c r="H53" s="531"/>
      <c r="I53" s="531"/>
      <c r="J53" s="531"/>
      <c r="K53" s="531"/>
      <c r="L53" s="531"/>
      <c r="M53" s="531"/>
      <c r="N53" s="531"/>
      <c r="O53" s="531"/>
      <c r="P53" s="531"/>
      <c r="Q53" s="531"/>
      <c r="R53" s="531"/>
      <c r="S53" s="531"/>
      <c r="T53" s="531"/>
      <c r="U53" s="531"/>
      <c r="V53" s="531"/>
      <c r="W53" s="531"/>
    </row>
    <row r="54" spans="2:23" x14ac:dyDescent="0.15">
      <c r="B54" s="531"/>
      <c r="C54" s="531"/>
      <c r="D54" s="531"/>
      <c r="E54" s="531"/>
      <c r="F54" s="531"/>
      <c r="G54" s="531"/>
      <c r="H54" s="531"/>
      <c r="I54" s="531"/>
      <c r="J54" s="531"/>
      <c r="K54" s="531"/>
      <c r="L54" s="531"/>
      <c r="M54" s="531"/>
      <c r="N54" s="531"/>
      <c r="O54" s="531"/>
      <c r="P54" s="531"/>
      <c r="Q54" s="531"/>
      <c r="R54" s="531"/>
      <c r="S54" s="531"/>
      <c r="T54" s="531"/>
      <c r="U54" s="531"/>
      <c r="V54" s="531"/>
      <c r="W54" s="531"/>
    </row>
    <row r="55" spans="2:23" x14ac:dyDescent="0.15">
      <c r="B55" s="531"/>
      <c r="C55" s="531"/>
      <c r="D55" s="531"/>
      <c r="E55" s="531"/>
      <c r="F55" s="531"/>
      <c r="G55" s="531"/>
      <c r="H55" s="531"/>
      <c r="I55" s="531"/>
      <c r="J55" s="531"/>
      <c r="K55" s="531"/>
      <c r="L55" s="531"/>
      <c r="M55" s="531"/>
      <c r="N55" s="531"/>
      <c r="O55" s="531"/>
      <c r="P55" s="531"/>
      <c r="Q55" s="531"/>
      <c r="R55" s="531"/>
      <c r="S55" s="531"/>
      <c r="T55" s="531"/>
      <c r="U55" s="531"/>
      <c r="V55" s="531"/>
      <c r="W55" s="531"/>
    </row>
    <row r="56" spans="2:23" x14ac:dyDescent="0.15">
      <c r="B56" s="531"/>
      <c r="C56" s="531"/>
      <c r="D56" s="531"/>
      <c r="E56" s="531"/>
      <c r="F56" s="531"/>
      <c r="G56" s="531"/>
      <c r="H56" s="531"/>
      <c r="I56" s="531"/>
      <c r="J56" s="531"/>
      <c r="K56" s="531"/>
      <c r="L56" s="531"/>
      <c r="M56" s="531"/>
      <c r="N56" s="531"/>
      <c r="O56" s="531"/>
      <c r="P56" s="531"/>
      <c r="Q56" s="531"/>
      <c r="R56" s="531"/>
      <c r="S56" s="531"/>
      <c r="T56" s="531"/>
      <c r="U56" s="531"/>
      <c r="V56" s="531"/>
      <c r="W56" s="531"/>
    </row>
    <row r="57" spans="2:23" x14ac:dyDescent="0.15">
      <c r="B57" s="531"/>
      <c r="C57" s="531"/>
      <c r="D57" s="531"/>
      <c r="E57" s="531"/>
      <c r="F57" s="531"/>
      <c r="G57" s="531"/>
      <c r="H57" s="531"/>
      <c r="I57" s="531"/>
      <c r="J57" s="531"/>
      <c r="K57" s="531"/>
      <c r="L57" s="531"/>
      <c r="M57" s="531"/>
      <c r="N57" s="531"/>
      <c r="O57" s="531"/>
      <c r="P57" s="531"/>
      <c r="Q57" s="531"/>
      <c r="R57" s="531"/>
      <c r="S57" s="531"/>
      <c r="T57" s="531"/>
      <c r="U57" s="531"/>
      <c r="V57" s="531"/>
      <c r="W57" s="531"/>
    </row>
    <row r="58" spans="2:23" x14ac:dyDescent="0.15">
      <c r="B58" s="531"/>
      <c r="C58" s="531"/>
      <c r="D58" s="531"/>
      <c r="E58" s="531"/>
      <c r="F58" s="531"/>
      <c r="G58" s="531"/>
      <c r="H58" s="531"/>
      <c r="I58" s="531"/>
      <c r="J58" s="531"/>
      <c r="K58" s="531"/>
      <c r="L58" s="531"/>
      <c r="M58" s="531"/>
      <c r="N58" s="531"/>
      <c r="O58" s="531"/>
      <c r="P58" s="531"/>
      <c r="Q58" s="531"/>
      <c r="R58" s="531"/>
      <c r="S58" s="531"/>
      <c r="T58" s="531"/>
      <c r="U58" s="531"/>
      <c r="V58" s="531"/>
      <c r="W58" s="531"/>
    </row>
    <row r="82" spans="12:12" x14ac:dyDescent="0.15">
      <c r="L82" s="44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E86"/>
  <sheetViews>
    <sheetView showGridLines="0" view="pageBreakPreview" zoomScaleNormal="100" zoomScaleSheetLayoutView="100" workbookViewId="0">
      <selection activeCell="B3" sqref="B3"/>
    </sheetView>
  </sheetViews>
  <sheetFormatPr defaultColWidth="3.5" defaultRowHeight="13.5" x14ac:dyDescent="0.15"/>
  <cols>
    <col min="1" max="1" width="1.25" style="377" customWidth="1"/>
    <col min="2" max="2" width="3.125" style="404" customWidth="1"/>
    <col min="3" max="30" width="3.125" style="377" customWidth="1"/>
    <col min="31" max="31" width="1.25" style="377" customWidth="1"/>
    <col min="32" max="256" width="3.5" style="377"/>
    <col min="257" max="257" width="1.25" style="377" customWidth="1"/>
    <col min="258" max="286" width="3.125" style="377" customWidth="1"/>
    <col min="287" max="287" width="1.25" style="377" customWidth="1"/>
    <col min="288" max="512" width="3.5" style="377"/>
    <col min="513" max="513" width="1.25" style="377" customWidth="1"/>
    <col min="514" max="542" width="3.125" style="377" customWidth="1"/>
    <col min="543" max="543" width="1.25" style="377" customWidth="1"/>
    <col min="544" max="768" width="3.5" style="377"/>
    <col min="769" max="769" width="1.25" style="377" customWidth="1"/>
    <col min="770" max="798" width="3.125" style="377" customWidth="1"/>
    <col min="799" max="799" width="1.25" style="377" customWidth="1"/>
    <col min="800" max="1024" width="3.5" style="377"/>
    <col min="1025" max="1025" width="1.25" style="377" customWidth="1"/>
    <col min="1026" max="1054" width="3.125" style="377" customWidth="1"/>
    <col min="1055" max="1055" width="1.25" style="377" customWidth="1"/>
    <col min="1056" max="1280" width="3.5" style="377"/>
    <col min="1281" max="1281" width="1.25" style="377" customWidth="1"/>
    <col min="1282" max="1310" width="3.125" style="377" customWidth="1"/>
    <col min="1311" max="1311" width="1.25" style="377" customWidth="1"/>
    <col min="1312" max="1536" width="3.5" style="377"/>
    <col min="1537" max="1537" width="1.25" style="377" customWidth="1"/>
    <col min="1538" max="1566" width="3.125" style="377" customWidth="1"/>
    <col min="1567" max="1567" width="1.25" style="377" customWidth="1"/>
    <col min="1568" max="1792" width="3.5" style="377"/>
    <col min="1793" max="1793" width="1.25" style="377" customWidth="1"/>
    <col min="1794" max="1822" width="3.125" style="377" customWidth="1"/>
    <col min="1823" max="1823" width="1.25" style="377" customWidth="1"/>
    <col min="1824" max="2048" width="3.5" style="377"/>
    <col min="2049" max="2049" width="1.25" style="377" customWidth="1"/>
    <col min="2050" max="2078" width="3.125" style="377" customWidth="1"/>
    <col min="2079" max="2079" width="1.25" style="377" customWidth="1"/>
    <col min="2080" max="2304" width="3.5" style="377"/>
    <col min="2305" max="2305" width="1.25" style="377" customWidth="1"/>
    <col min="2306" max="2334" width="3.125" style="377" customWidth="1"/>
    <col min="2335" max="2335" width="1.25" style="377" customWidth="1"/>
    <col min="2336" max="2560" width="3.5" style="377"/>
    <col min="2561" max="2561" width="1.25" style="377" customWidth="1"/>
    <col min="2562" max="2590" width="3.125" style="377" customWidth="1"/>
    <col min="2591" max="2591" width="1.25" style="377" customWidth="1"/>
    <col min="2592" max="2816" width="3.5" style="377"/>
    <col min="2817" max="2817" width="1.25" style="377" customWidth="1"/>
    <col min="2818" max="2846" width="3.125" style="377" customWidth="1"/>
    <col min="2847" max="2847" width="1.25" style="377" customWidth="1"/>
    <col min="2848" max="3072" width="3.5" style="377"/>
    <col min="3073" max="3073" width="1.25" style="377" customWidth="1"/>
    <col min="3074" max="3102" width="3.125" style="377" customWidth="1"/>
    <col min="3103" max="3103" width="1.25" style="377" customWidth="1"/>
    <col min="3104" max="3328" width="3.5" style="377"/>
    <col min="3329" max="3329" width="1.25" style="377" customWidth="1"/>
    <col min="3330" max="3358" width="3.125" style="377" customWidth="1"/>
    <col min="3359" max="3359" width="1.25" style="377" customWidth="1"/>
    <col min="3360" max="3584" width="3.5" style="377"/>
    <col min="3585" max="3585" width="1.25" style="377" customWidth="1"/>
    <col min="3586" max="3614" width="3.125" style="377" customWidth="1"/>
    <col min="3615" max="3615" width="1.25" style="377" customWidth="1"/>
    <col min="3616" max="3840" width="3.5" style="377"/>
    <col min="3841" max="3841" width="1.25" style="377" customWidth="1"/>
    <col min="3842" max="3870" width="3.125" style="377" customWidth="1"/>
    <col min="3871" max="3871" width="1.25" style="377" customWidth="1"/>
    <col min="3872" max="4096" width="3.5" style="377"/>
    <col min="4097" max="4097" width="1.25" style="377" customWidth="1"/>
    <col min="4098" max="4126" width="3.125" style="377" customWidth="1"/>
    <col min="4127" max="4127" width="1.25" style="377" customWidth="1"/>
    <col min="4128" max="4352" width="3.5" style="377"/>
    <col min="4353" max="4353" width="1.25" style="377" customWidth="1"/>
    <col min="4354" max="4382" width="3.125" style="377" customWidth="1"/>
    <col min="4383" max="4383" width="1.25" style="377" customWidth="1"/>
    <col min="4384" max="4608" width="3.5" style="377"/>
    <col min="4609" max="4609" width="1.25" style="377" customWidth="1"/>
    <col min="4610" max="4638" width="3.125" style="377" customWidth="1"/>
    <col min="4639" max="4639" width="1.25" style="377" customWidth="1"/>
    <col min="4640" max="4864" width="3.5" style="377"/>
    <col min="4865" max="4865" width="1.25" style="377" customWidth="1"/>
    <col min="4866" max="4894" width="3.125" style="377" customWidth="1"/>
    <col min="4895" max="4895" width="1.25" style="377" customWidth="1"/>
    <col min="4896" max="5120" width="3.5" style="377"/>
    <col min="5121" max="5121" width="1.25" style="377" customWidth="1"/>
    <col min="5122" max="5150" width="3.125" style="377" customWidth="1"/>
    <col min="5151" max="5151" width="1.25" style="377" customWidth="1"/>
    <col min="5152" max="5376" width="3.5" style="377"/>
    <col min="5377" max="5377" width="1.25" style="377" customWidth="1"/>
    <col min="5378" max="5406" width="3.125" style="377" customWidth="1"/>
    <col min="5407" max="5407" width="1.25" style="377" customWidth="1"/>
    <col min="5408" max="5632" width="3.5" style="377"/>
    <col min="5633" max="5633" width="1.25" style="377" customWidth="1"/>
    <col min="5634" max="5662" width="3.125" style="377" customWidth="1"/>
    <col min="5663" max="5663" width="1.25" style="377" customWidth="1"/>
    <col min="5664" max="5888" width="3.5" style="377"/>
    <col min="5889" max="5889" width="1.25" style="377" customWidth="1"/>
    <col min="5890" max="5918" width="3.125" style="377" customWidth="1"/>
    <col min="5919" max="5919" width="1.25" style="377" customWidth="1"/>
    <col min="5920" max="6144" width="3.5" style="377"/>
    <col min="6145" max="6145" width="1.25" style="377" customWidth="1"/>
    <col min="6146" max="6174" width="3.125" style="377" customWidth="1"/>
    <col min="6175" max="6175" width="1.25" style="377" customWidth="1"/>
    <col min="6176" max="6400" width="3.5" style="377"/>
    <col min="6401" max="6401" width="1.25" style="377" customWidth="1"/>
    <col min="6402" max="6430" width="3.125" style="377" customWidth="1"/>
    <col min="6431" max="6431" width="1.25" style="377" customWidth="1"/>
    <col min="6432" max="6656" width="3.5" style="377"/>
    <col min="6657" max="6657" width="1.25" style="377" customWidth="1"/>
    <col min="6658" max="6686" width="3.125" style="377" customWidth="1"/>
    <col min="6687" max="6687" width="1.25" style="377" customWidth="1"/>
    <col min="6688" max="6912" width="3.5" style="377"/>
    <col min="6913" max="6913" width="1.25" style="377" customWidth="1"/>
    <col min="6914" max="6942" width="3.125" style="377" customWidth="1"/>
    <col min="6943" max="6943" width="1.25" style="377" customWidth="1"/>
    <col min="6944" max="7168" width="3.5" style="377"/>
    <col min="7169" max="7169" width="1.25" style="377" customWidth="1"/>
    <col min="7170" max="7198" width="3.125" style="377" customWidth="1"/>
    <col min="7199" max="7199" width="1.25" style="377" customWidth="1"/>
    <col min="7200" max="7424" width="3.5" style="377"/>
    <col min="7425" max="7425" width="1.25" style="377" customWidth="1"/>
    <col min="7426" max="7454" width="3.125" style="377" customWidth="1"/>
    <col min="7455" max="7455" width="1.25" style="377" customWidth="1"/>
    <col min="7456" max="7680" width="3.5" style="377"/>
    <col min="7681" max="7681" width="1.25" style="377" customWidth="1"/>
    <col min="7682" max="7710" width="3.125" style="377" customWidth="1"/>
    <col min="7711" max="7711" width="1.25" style="377" customWidth="1"/>
    <col min="7712" max="7936" width="3.5" style="377"/>
    <col min="7937" max="7937" width="1.25" style="377" customWidth="1"/>
    <col min="7938" max="7966" width="3.125" style="377" customWidth="1"/>
    <col min="7967" max="7967" width="1.25" style="377" customWidth="1"/>
    <col min="7968" max="8192" width="3.5" style="377"/>
    <col min="8193" max="8193" width="1.25" style="377" customWidth="1"/>
    <col min="8194" max="8222" width="3.125" style="377" customWidth="1"/>
    <col min="8223" max="8223" width="1.25" style="377" customWidth="1"/>
    <col min="8224" max="8448" width="3.5" style="377"/>
    <col min="8449" max="8449" width="1.25" style="377" customWidth="1"/>
    <col min="8450" max="8478" width="3.125" style="377" customWidth="1"/>
    <col min="8479" max="8479" width="1.25" style="377" customWidth="1"/>
    <col min="8480" max="8704" width="3.5" style="377"/>
    <col min="8705" max="8705" width="1.25" style="377" customWidth="1"/>
    <col min="8706" max="8734" width="3.125" style="377" customWidth="1"/>
    <col min="8735" max="8735" width="1.25" style="377" customWidth="1"/>
    <col min="8736" max="8960" width="3.5" style="377"/>
    <col min="8961" max="8961" width="1.25" style="377" customWidth="1"/>
    <col min="8962" max="8990" width="3.125" style="377" customWidth="1"/>
    <col min="8991" max="8991" width="1.25" style="377" customWidth="1"/>
    <col min="8992" max="9216" width="3.5" style="377"/>
    <col min="9217" max="9217" width="1.25" style="377" customWidth="1"/>
    <col min="9218" max="9246" width="3.125" style="377" customWidth="1"/>
    <col min="9247" max="9247" width="1.25" style="377" customWidth="1"/>
    <col min="9248" max="9472" width="3.5" style="377"/>
    <col min="9473" max="9473" width="1.25" style="377" customWidth="1"/>
    <col min="9474" max="9502" width="3.125" style="377" customWidth="1"/>
    <col min="9503" max="9503" width="1.25" style="377" customWidth="1"/>
    <col min="9504" max="9728" width="3.5" style="377"/>
    <col min="9729" max="9729" width="1.25" style="377" customWidth="1"/>
    <col min="9730" max="9758" width="3.125" style="377" customWidth="1"/>
    <col min="9759" max="9759" width="1.25" style="377" customWidth="1"/>
    <col min="9760" max="9984" width="3.5" style="377"/>
    <col min="9985" max="9985" width="1.25" style="377" customWidth="1"/>
    <col min="9986" max="10014" width="3.125" style="377" customWidth="1"/>
    <col min="10015" max="10015" width="1.25" style="377" customWidth="1"/>
    <col min="10016" max="10240" width="3.5" style="377"/>
    <col min="10241" max="10241" width="1.25" style="377" customWidth="1"/>
    <col min="10242" max="10270" width="3.125" style="377" customWidth="1"/>
    <col min="10271" max="10271" width="1.25" style="377" customWidth="1"/>
    <col min="10272" max="10496" width="3.5" style="377"/>
    <col min="10497" max="10497" width="1.25" style="377" customWidth="1"/>
    <col min="10498" max="10526" width="3.125" style="377" customWidth="1"/>
    <col min="10527" max="10527" width="1.25" style="377" customWidth="1"/>
    <col min="10528" max="10752" width="3.5" style="377"/>
    <col min="10753" max="10753" width="1.25" style="377" customWidth="1"/>
    <col min="10754" max="10782" width="3.125" style="377" customWidth="1"/>
    <col min="10783" max="10783" width="1.25" style="377" customWidth="1"/>
    <col min="10784" max="11008" width="3.5" style="377"/>
    <col min="11009" max="11009" width="1.25" style="377" customWidth="1"/>
    <col min="11010" max="11038" width="3.125" style="377" customWidth="1"/>
    <col min="11039" max="11039" width="1.25" style="377" customWidth="1"/>
    <col min="11040" max="11264" width="3.5" style="377"/>
    <col min="11265" max="11265" width="1.25" style="377" customWidth="1"/>
    <col min="11266" max="11294" width="3.125" style="377" customWidth="1"/>
    <col min="11295" max="11295" width="1.25" style="377" customWidth="1"/>
    <col min="11296" max="11520" width="3.5" style="377"/>
    <col min="11521" max="11521" width="1.25" style="377" customWidth="1"/>
    <col min="11522" max="11550" width="3.125" style="377" customWidth="1"/>
    <col min="11551" max="11551" width="1.25" style="377" customWidth="1"/>
    <col min="11552" max="11776" width="3.5" style="377"/>
    <col min="11777" max="11777" width="1.25" style="377" customWidth="1"/>
    <col min="11778" max="11806" width="3.125" style="377" customWidth="1"/>
    <col min="11807" max="11807" width="1.25" style="377" customWidth="1"/>
    <col min="11808" max="12032" width="3.5" style="377"/>
    <col min="12033" max="12033" width="1.25" style="377" customWidth="1"/>
    <col min="12034" max="12062" width="3.125" style="377" customWidth="1"/>
    <col min="12063" max="12063" width="1.25" style="377" customWidth="1"/>
    <col min="12064" max="12288" width="3.5" style="377"/>
    <col min="12289" max="12289" width="1.25" style="377" customWidth="1"/>
    <col min="12290" max="12318" width="3.125" style="377" customWidth="1"/>
    <col min="12319" max="12319" width="1.25" style="377" customWidth="1"/>
    <col min="12320" max="12544" width="3.5" style="377"/>
    <col min="12545" max="12545" width="1.25" style="377" customWidth="1"/>
    <col min="12546" max="12574" width="3.125" style="377" customWidth="1"/>
    <col min="12575" max="12575" width="1.25" style="377" customWidth="1"/>
    <col min="12576" max="12800" width="3.5" style="377"/>
    <col min="12801" max="12801" width="1.25" style="377" customWidth="1"/>
    <col min="12802" max="12830" width="3.125" style="377" customWidth="1"/>
    <col min="12831" max="12831" width="1.25" style="377" customWidth="1"/>
    <col min="12832" max="13056" width="3.5" style="377"/>
    <col min="13057" max="13057" width="1.25" style="377" customWidth="1"/>
    <col min="13058" max="13086" width="3.125" style="377" customWidth="1"/>
    <col min="13087" max="13087" width="1.25" style="377" customWidth="1"/>
    <col min="13088" max="13312" width="3.5" style="377"/>
    <col min="13313" max="13313" width="1.25" style="377" customWidth="1"/>
    <col min="13314" max="13342" width="3.125" style="377" customWidth="1"/>
    <col min="13343" max="13343" width="1.25" style="377" customWidth="1"/>
    <col min="13344" max="13568" width="3.5" style="377"/>
    <col min="13569" max="13569" width="1.25" style="377" customWidth="1"/>
    <col min="13570" max="13598" width="3.125" style="377" customWidth="1"/>
    <col min="13599" max="13599" width="1.25" style="377" customWidth="1"/>
    <col min="13600" max="13824" width="3.5" style="377"/>
    <col min="13825" max="13825" width="1.25" style="377" customWidth="1"/>
    <col min="13826" max="13854" width="3.125" style="377" customWidth="1"/>
    <col min="13855" max="13855" width="1.25" style="377" customWidth="1"/>
    <col min="13856" max="14080" width="3.5" style="377"/>
    <col min="14081" max="14081" width="1.25" style="377" customWidth="1"/>
    <col min="14082" max="14110" width="3.125" style="377" customWidth="1"/>
    <col min="14111" max="14111" width="1.25" style="377" customWidth="1"/>
    <col min="14112" max="14336" width="3.5" style="377"/>
    <col min="14337" max="14337" width="1.25" style="377" customWidth="1"/>
    <col min="14338" max="14366" width="3.125" style="377" customWidth="1"/>
    <col min="14367" max="14367" width="1.25" style="377" customWidth="1"/>
    <col min="14368" max="14592" width="3.5" style="377"/>
    <col min="14593" max="14593" width="1.25" style="377" customWidth="1"/>
    <col min="14594" max="14622" width="3.125" style="377" customWidth="1"/>
    <col min="14623" max="14623" width="1.25" style="377" customWidth="1"/>
    <col min="14624" max="14848" width="3.5" style="377"/>
    <col min="14849" max="14849" width="1.25" style="377" customWidth="1"/>
    <col min="14850" max="14878" width="3.125" style="377" customWidth="1"/>
    <col min="14879" max="14879" width="1.25" style="377" customWidth="1"/>
    <col min="14880" max="15104" width="3.5" style="377"/>
    <col min="15105" max="15105" width="1.25" style="377" customWidth="1"/>
    <col min="15106" max="15134" width="3.125" style="377" customWidth="1"/>
    <col min="15135" max="15135" width="1.25" style="377" customWidth="1"/>
    <col min="15136" max="15360" width="3.5" style="377"/>
    <col min="15361" max="15361" width="1.25" style="377" customWidth="1"/>
    <col min="15362" max="15390" width="3.125" style="377" customWidth="1"/>
    <col min="15391" max="15391" width="1.25" style="377" customWidth="1"/>
    <col min="15392" max="15616" width="3.5" style="377"/>
    <col min="15617" max="15617" width="1.25" style="377" customWidth="1"/>
    <col min="15618" max="15646" width="3.125" style="377" customWidth="1"/>
    <col min="15647" max="15647" width="1.25" style="377" customWidth="1"/>
    <col min="15648" max="15872" width="3.5" style="377"/>
    <col min="15873" max="15873" width="1.25" style="377" customWidth="1"/>
    <col min="15874" max="15902" width="3.125" style="377" customWidth="1"/>
    <col min="15903" max="15903" width="1.25" style="377" customWidth="1"/>
    <col min="15904" max="16128" width="3.5" style="377"/>
    <col min="16129" max="16129" width="1.25" style="377" customWidth="1"/>
    <col min="16130" max="16158" width="3.125" style="377" customWidth="1"/>
    <col min="16159" max="16159" width="1.25" style="377" customWidth="1"/>
    <col min="16160" max="16384" width="3.5" style="377"/>
  </cols>
  <sheetData>
    <row r="1" spans="2:30" s="126" customFormat="1" x14ac:dyDescent="0.15"/>
    <row r="2" spans="2:30" s="126" customFormat="1" x14ac:dyDescent="0.15">
      <c r="B2" s="126" t="s">
        <v>452</v>
      </c>
    </row>
    <row r="3" spans="2:30" s="126" customFormat="1" x14ac:dyDescent="0.15">
      <c r="U3" s="374" t="s">
        <v>350</v>
      </c>
      <c r="V3" s="495"/>
      <c r="W3" s="495"/>
      <c r="X3" s="374" t="s">
        <v>351</v>
      </c>
      <c r="Y3" s="495"/>
      <c r="Z3" s="495"/>
      <c r="AA3" s="374" t="s">
        <v>352</v>
      </c>
      <c r="AB3" s="495"/>
      <c r="AC3" s="495"/>
      <c r="AD3" s="374" t="s">
        <v>353</v>
      </c>
    </row>
    <row r="4" spans="2:30" s="126" customFormat="1" x14ac:dyDescent="0.15">
      <c r="AD4" s="374"/>
    </row>
    <row r="5" spans="2:30" s="126" customFormat="1" x14ac:dyDescent="0.15">
      <c r="B5" s="495" t="s">
        <v>354</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row>
    <row r="6" spans="2:30" s="126" customFormat="1" ht="28.5" customHeight="1" x14ac:dyDescent="0.15">
      <c r="B6" s="571" t="s">
        <v>355</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row>
    <row r="7" spans="2:30" s="126" customFormat="1" x14ac:dyDescent="0.15"/>
    <row r="8" spans="2:30" s="126" customFormat="1" ht="23.25" customHeight="1" x14ac:dyDescent="0.15">
      <c r="B8" s="567" t="s">
        <v>356</v>
      </c>
      <c r="C8" s="567"/>
      <c r="D8" s="567"/>
      <c r="E8" s="567"/>
      <c r="F8" s="497"/>
      <c r="G8" s="568"/>
      <c r="H8" s="569"/>
      <c r="I8" s="569"/>
      <c r="J8" s="569"/>
      <c r="K8" s="569"/>
      <c r="L8" s="569"/>
      <c r="M8" s="569"/>
      <c r="N8" s="569"/>
      <c r="O8" s="569"/>
      <c r="P8" s="569"/>
      <c r="Q8" s="569"/>
      <c r="R8" s="569"/>
      <c r="S8" s="569"/>
      <c r="T8" s="569"/>
      <c r="U8" s="569"/>
      <c r="V8" s="569"/>
      <c r="W8" s="569"/>
      <c r="X8" s="569"/>
      <c r="Y8" s="569"/>
      <c r="Z8" s="569"/>
      <c r="AA8" s="569"/>
      <c r="AB8" s="569"/>
      <c r="AC8" s="569"/>
      <c r="AD8" s="570"/>
    </row>
    <row r="9" spans="2:30" ht="23.25" customHeight="1" x14ac:dyDescent="0.15">
      <c r="B9" s="497" t="s">
        <v>357</v>
      </c>
      <c r="C9" s="498"/>
      <c r="D9" s="498"/>
      <c r="E9" s="498"/>
      <c r="F9" s="498"/>
      <c r="G9" s="362" t="s">
        <v>128</v>
      </c>
      <c r="H9" s="127" t="s">
        <v>129</v>
      </c>
      <c r="I9" s="127"/>
      <c r="J9" s="127"/>
      <c r="K9" s="127"/>
      <c r="L9" s="135" t="s">
        <v>128</v>
      </c>
      <c r="M9" s="127" t="s">
        <v>130</v>
      </c>
      <c r="N9" s="127"/>
      <c r="O9" s="127"/>
      <c r="P9" s="127"/>
      <c r="Q9" s="135" t="s">
        <v>128</v>
      </c>
      <c r="R9" s="127" t="s">
        <v>131</v>
      </c>
      <c r="S9" s="375"/>
      <c r="T9" s="375"/>
      <c r="U9" s="375"/>
      <c r="V9" s="375"/>
      <c r="W9" s="375"/>
      <c r="X9" s="375"/>
      <c r="Y9" s="375"/>
      <c r="Z9" s="375"/>
      <c r="AA9" s="375"/>
      <c r="AB9" s="375"/>
      <c r="AC9" s="375"/>
      <c r="AD9" s="376"/>
    </row>
    <row r="10" spans="2:30" ht="23.25" customHeight="1" x14ac:dyDescent="0.15">
      <c r="B10" s="572" t="s">
        <v>358</v>
      </c>
      <c r="C10" s="573"/>
      <c r="D10" s="573"/>
      <c r="E10" s="573"/>
      <c r="F10" s="574"/>
      <c r="G10" s="135" t="s">
        <v>128</v>
      </c>
      <c r="H10" s="365" t="s">
        <v>359</v>
      </c>
      <c r="I10" s="378"/>
      <c r="J10" s="378"/>
      <c r="K10" s="378"/>
      <c r="L10" s="378"/>
      <c r="M10" s="378"/>
      <c r="N10" s="365"/>
      <c r="O10" s="378"/>
      <c r="P10" s="406" t="s">
        <v>128</v>
      </c>
      <c r="Q10" s="407" t="s">
        <v>360</v>
      </c>
      <c r="R10" s="408"/>
      <c r="S10" s="407"/>
      <c r="T10" s="409"/>
      <c r="U10" s="409"/>
      <c r="V10" s="409"/>
      <c r="W10" s="409"/>
      <c r="X10" s="409"/>
      <c r="Y10" s="409"/>
      <c r="Z10" s="409"/>
      <c r="AA10" s="409"/>
      <c r="AB10" s="409"/>
      <c r="AC10" s="409"/>
      <c r="AD10" s="410"/>
    </row>
    <row r="11" spans="2:30" ht="23.25" customHeight="1" x14ac:dyDescent="0.15">
      <c r="B11" s="575"/>
      <c r="C11" s="576"/>
      <c r="D11" s="576"/>
      <c r="E11" s="576"/>
      <c r="F11" s="577"/>
      <c r="G11" s="415" t="s">
        <v>128</v>
      </c>
      <c r="H11" s="411" t="s">
        <v>361</v>
      </c>
      <c r="I11" s="412"/>
      <c r="J11" s="412"/>
      <c r="K11" s="412"/>
      <c r="L11" s="412"/>
      <c r="M11" s="412"/>
      <c r="N11" s="412"/>
      <c r="O11" s="412"/>
      <c r="P11" s="406" t="s">
        <v>128</v>
      </c>
      <c r="Q11" s="411" t="s">
        <v>362</v>
      </c>
      <c r="R11" s="412"/>
      <c r="S11" s="413"/>
      <c r="T11" s="413"/>
      <c r="U11" s="413"/>
      <c r="V11" s="413"/>
      <c r="W11" s="413"/>
      <c r="X11" s="413"/>
      <c r="Y11" s="413"/>
      <c r="Z11" s="413"/>
      <c r="AA11" s="413"/>
      <c r="AB11" s="413"/>
      <c r="AC11" s="413"/>
      <c r="AD11" s="414"/>
    </row>
    <row r="12" spans="2:30" ht="23.25" customHeight="1" x14ac:dyDescent="0.15">
      <c r="B12" s="572" t="s">
        <v>363</v>
      </c>
      <c r="C12" s="573"/>
      <c r="D12" s="573"/>
      <c r="E12" s="573"/>
      <c r="F12" s="574"/>
      <c r="G12" s="135" t="s">
        <v>128</v>
      </c>
      <c r="H12" s="365" t="s">
        <v>364</v>
      </c>
      <c r="I12" s="378"/>
      <c r="J12" s="378"/>
      <c r="K12" s="378"/>
      <c r="L12" s="378"/>
      <c r="M12" s="378"/>
      <c r="N12" s="378"/>
      <c r="O12" s="378"/>
      <c r="P12" s="378"/>
      <c r="Q12" s="378"/>
      <c r="R12" s="378"/>
      <c r="S12" s="135" t="s">
        <v>128</v>
      </c>
      <c r="T12" s="365" t="s">
        <v>365</v>
      </c>
      <c r="U12" s="379"/>
      <c r="V12" s="379"/>
      <c r="W12" s="379"/>
      <c r="X12" s="379"/>
      <c r="Y12" s="379"/>
      <c r="Z12" s="379"/>
      <c r="AA12" s="379"/>
      <c r="AB12" s="379"/>
      <c r="AC12" s="379"/>
      <c r="AD12" s="380"/>
    </row>
    <row r="13" spans="2:30" ht="23.25" customHeight="1" x14ac:dyDescent="0.15">
      <c r="B13" s="575"/>
      <c r="C13" s="576"/>
      <c r="D13" s="576"/>
      <c r="E13" s="576"/>
      <c r="F13" s="577"/>
      <c r="G13" s="384" t="s">
        <v>128</v>
      </c>
      <c r="H13" s="139" t="s">
        <v>366</v>
      </c>
      <c r="I13" s="385"/>
      <c r="J13" s="385"/>
      <c r="K13" s="385"/>
      <c r="L13" s="385"/>
      <c r="M13" s="385"/>
      <c r="N13" s="385"/>
      <c r="O13" s="385"/>
      <c r="P13" s="385"/>
      <c r="Q13" s="385"/>
      <c r="R13" s="385"/>
      <c r="S13" s="386"/>
      <c r="T13" s="386"/>
      <c r="U13" s="386"/>
      <c r="V13" s="386"/>
      <c r="W13" s="386"/>
      <c r="X13" s="386"/>
      <c r="Y13" s="386"/>
      <c r="Z13" s="386"/>
      <c r="AA13" s="386"/>
      <c r="AB13" s="386"/>
      <c r="AC13" s="386"/>
      <c r="AD13" s="387"/>
    </row>
    <row r="14" spans="2:30" s="131" customFormat="1" x14ac:dyDescent="0.15"/>
    <row r="15" spans="2:30" s="131" customFormat="1" x14ac:dyDescent="0.15">
      <c r="B15" s="131" t="s">
        <v>367</v>
      </c>
    </row>
    <row r="16" spans="2:30" s="131" customFormat="1" x14ac:dyDescent="0.15">
      <c r="B16" s="131" t="s">
        <v>368</v>
      </c>
      <c r="AC16" s="142"/>
      <c r="AD16" s="142"/>
    </row>
    <row r="17" spans="2:30" s="131" customFormat="1" ht="6" customHeight="1" x14ac:dyDescent="0.15"/>
    <row r="18" spans="2:30" s="131" customFormat="1" ht="4.5" customHeight="1" x14ac:dyDescent="0.15">
      <c r="B18" s="578" t="s">
        <v>369</v>
      </c>
      <c r="C18" s="579"/>
      <c r="D18" s="579"/>
      <c r="E18" s="579"/>
      <c r="F18" s="580"/>
      <c r="G18" s="364"/>
      <c r="H18" s="365"/>
      <c r="I18" s="365"/>
      <c r="J18" s="365"/>
      <c r="K18" s="365"/>
      <c r="L18" s="365"/>
      <c r="M18" s="365"/>
      <c r="N18" s="365"/>
      <c r="O18" s="365"/>
      <c r="P18" s="365"/>
      <c r="Q18" s="365"/>
      <c r="R18" s="365"/>
      <c r="S18" s="365"/>
      <c r="T18" s="365"/>
      <c r="U18" s="365"/>
      <c r="V18" s="365"/>
      <c r="W18" s="365"/>
      <c r="X18" s="365"/>
      <c r="Y18" s="365"/>
      <c r="Z18" s="364"/>
      <c r="AA18" s="365"/>
      <c r="AB18" s="365"/>
      <c r="AC18" s="587"/>
      <c r="AD18" s="588"/>
    </row>
    <row r="19" spans="2:30" s="131" customFormat="1" ht="15.75" customHeight="1" x14ac:dyDescent="0.15">
      <c r="B19" s="581"/>
      <c r="C19" s="582"/>
      <c r="D19" s="582"/>
      <c r="E19" s="582"/>
      <c r="F19" s="583"/>
      <c r="G19" s="134"/>
      <c r="H19" s="131" t="s">
        <v>370</v>
      </c>
      <c r="Z19" s="388"/>
      <c r="AA19" s="133" t="s">
        <v>133</v>
      </c>
      <c r="AB19" s="133" t="s">
        <v>134</v>
      </c>
      <c r="AC19" s="133" t="s">
        <v>135</v>
      </c>
      <c r="AD19" s="389"/>
    </row>
    <row r="20" spans="2:30" s="131" customFormat="1" ht="18.75" customHeight="1" x14ac:dyDescent="0.15">
      <c r="B20" s="581"/>
      <c r="C20" s="582"/>
      <c r="D20" s="582"/>
      <c r="E20" s="582"/>
      <c r="F20" s="583"/>
      <c r="G20" s="134"/>
      <c r="I20" s="357" t="s">
        <v>1</v>
      </c>
      <c r="J20" s="589" t="s">
        <v>371</v>
      </c>
      <c r="K20" s="590"/>
      <c r="L20" s="590"/>
      <c r="M20" s="590"/>
      <c r="N20" s="590"/>
      <c r="O20" s="590"/>
      <c r="P20" s="590"/>
      <c r="Q20" s="590"/>
      <c r="R20" s="590"/>
      <c r="S20" s="590"/>
      <c r="T20" s="590"/>
      <c r="U20" s="358"/>
      <c r="V20" s="591"/>
      <c r="W20" s="592"/>
      <c r="X20" s="359" t="s">
        <v>2</v>
      </c>
      <c r="Z20" s="391"/>
      <c r="AA20" s="136"/>
      <c r="AB20" s="135"/>
      <c r="AC20" s="136"/>
      <c r="AD20" s="389"/>
    </row>
    <row r="21" spans="2:30" s="126" customFormat="1" ht="18.75" customHeight="1" x14ac:dyDescent="0.15">
      <c r="B21" s="581"/>
      <c r="C21" s="582"/>
      <c r="D21" s="582"/>
      <c r="E21" s="582"/>
      <c r="F21" s="583"/>
      <c r="G21" s="134"/>
      <c r="H21" s="131"/>
      <c r="I21" s="357" t="s">
        <v>100</v>
      </c>
      <c r="J21" s="392" t="s">
        <v>372</v>
      </c>
      <c r="K21" s="358"/>
      <c r="L21" s="358"/>
      <c r="M21" s="358"/>
      <c r="N21" s="358"/>
      <c r="O21" s="358"/>
      <c r="P21" s="358"/>
      <c r="Q21" s="358"/>
      <c r="R21" s="358"/>
      <c r="S21" s="358"/>
      <c r="T21" s="358"/>
      <c r="U21" s="359"/>
      <c r="V21" s="593"/>
      <c r="W21" s="594"/>
      <c r="X21" s="140" t="s">
        <v>2</v>
      </c>
      <c r="Y21" s="393"/>
      <c r="Z21" s="391"/>
      <c r="AA21" s="135" t="s">
        <v>128</v>
      </c>
      <c r="AB21" s="135" t="s">
        <v>134</v>
      </c>
      <c r="AC21" s="135" t="s">
        <v>128</v>
      </c>
      <c r="AD21" s="389"/>
    </row>
    <row r="22" spans="2:30" s="126" customFormat="1" x14ac:dyDescent="0.15">
      <c r="B22" s="581"/>
      <c r="C22" s="582"/>
      <c r="D22" s="582"/>
      <c r="E22" s="582"/>
      <c r="F22" s="583"/>
      <c r="G22" s="134"/>
      <c r="H22" s="131" t="s">
        <v>373</v>
      </c>
      <c r="I22" s="131"/>
      <c r="J22" s="131"/>
      <c r="K22" s="131"/>
      <c r="L22" s="131"/>
      <c r="M22" s="131"/>
      <c r="N22" s="131"/>
      <c r="O22" s="131"/>
      <c r="P22" s="131"/>
      <c r="Q22" s="131"/>
      <c r="R22" s="131"/>
      <c r="S22" s="131"/>
      <c r="T22" s="131"/>
      <c r="U22" s="131"/>
      <c r="V22" s="131"/>
      <c r="W22" s="131"/>
      <c r="X22" s="131"/>
      <c r="Y22" s="131"/>
      <c r="Z22" s="134"/>
      <c r="AA22" s="131"/>
      <c r="AB22" s="131"/>
      <c r="AC22" s="142"/>
      <c r="AD22" s="389"/>
    </row>
    <row r="23" spans="2:30" s="126" customFormat="1" ht="15.75" customHeight="1" x14ac:dyDescent="0.15">
      <c r="B23" s="581"/>
      <c r="C23" s="582"/>
      <c r="D23" s="582"/>
      <c r="E23" s="582"/>
      <c r="F23" s="583"/>
      <c r="G23" s="134"/>
      <c r="H23" s="131" t="s">
        <v>374</v>
      </c>
      <c r="I23" s="131"/>
      <c r="J23" s="131"/>
      <c r="K23" s="131"/>
      <c r="L23" s="131"/>
      <c r="M23" s="131"/>
      <c r="N23" s="131"/>
      <c r="O23" s="131"/>
      <c r="P23" s="131"/>
      <c r="Q23" s="131"/>
      <c r="R23" s="131"/>
      <c r="S23" s="131"/>
      <c r="T23" s="393"/>
      <c r="U23" s="131"/>
      <c r="V23" s="393"/>
      <c r="W23" s="131"/>
      <c r="X23" s="131"/>
      <c r="Y23" s="131"/>
      <c r="Z23" s="391"/>
      <c r="AA23" s="142"/>
      <c r="AB23" s="142"/>
      <c r="AC23" s="142"/>
      <c r="AD23" s="389"/>
    </row>
    <row r="24" spans="2:30" s="126" customFormat="1" ht="30" customHeight="1" x14ac:dyDescent="0.15">
      <c r="B24" s="581"/>
      <c r="C24" s="582"/>
      <c r="D24" s="582"/>
      <c r="E24" s="582"/>
      <c r="F24" s="583"/>
      <c r="G24" s="134"/>
      <c r="H24" s="131"/>
      <c r="I24" s="357" t="s">
        <v>102</v>
      </c>
      <c r="J24" s="589" t="s">
        <v>375</v>
      </c>
      <c r="K24" s="590"/>
      <c r="L24" s="590"/>
      <c r="M24" s="590"/>
      <c r="N24" s="590"/>
      <c r="O24" s="590"/>
      <c r="P24" s="590"/>
      <c r="Q24" s="590"/>
      <c r="R24" s="590"/>
      <c r="S24" s="590"/>
      <c r="T24" s="590"/>
      <c r="U24" s="595"/>
      <c r="V24" s="591"/>
      <c r="W24" s="592"/>
      <c r="X24" s="359" t="s">
        <v>2</v>
      </c>
      <c r="Y24" s="393"/>
      <c r="Z24" s="391"/>
      <c r="AA24" s="135" t="s">
        <v>128</v>
      </c>
      <c r="AB24" s="135" t="s">
        <v>134</v>
      </c>
      <c r="AC24" s="135" t="s">
        <v>128</v>
      </c>
      <c r="AD24" s="389"/>
    </row>
    <row r="25" spans="2:30" s="126" customFormat="1" ht="6" customHeight="1" x14ac:dyDescent="0.15">
      <c r="B25" s="584"/>
      <c r="C25" s="585"/>
      <c r="D25" s="585"/>
      <c r="E25" s="585"/>
      <c r="F25" s="586"/>
      <c r="G25" s="138"/>
      <c r="H25" s="139"/>
      <c r="I25" s="139"/>
      <c r="J25" s="139"/>
      <c r="K25" s="139"/>
      <c r="L25" s="139"/>
      <c r="M25" s="139"/>
      <c r="N25" s="139"/>
      <c r="O25" s="139"/>
      <c r="P25" s="139"/>
      <c r="Q25" s="139"/>
      <c r="R25" s="139"/>
      <c r="S25" s="139"/>
      <c r="T25" s="394"/>
      <c r="U25" s="394"/>
      <c r="V25" s="139"/>
      <c r="W25" s="139"/>
      <c r="X25" s="139"/>
      <c r="Y25" s="139"/>
      <c r="Z25" s="138"/>
      <c r="AA25" s="139"/>
      <c r="AB25" s="139"/>
      <c r="AC25" s="385"/>
      <c r="AD25" s="395"/>
    </row>
    <row r="26" spans="2:30" s="126" customFormat="1" ht="9.75" customHeight="1" x14ac:dyDescent="0.15">
      <c r="B26" s="396"/>
      <c r="C26" s="396"/>
      <c r="D26" s="396"/>
      <c r="E26" s="396"/>
      <c r="F26" s="396"/>
      <c r="G26" s="131"/>
      <c r="H26" s="131"/>
      <c r="I26" s="131"/>
      <c r="J26" s="131"/>
      <c r="K26" s="131"/>
      <c r="L26" s="131"/>
      <c r="M26" s="131"/>
      <c r="N26" s="131"/>
      <c r="O26" s="131"/>
      <c r="P26" s="131"/>
      <c r="Q26" s="131"/>
      <c r="R26" s="131"/>
      <c r="S26" s="131"/>
      <c r="T26" s="393"/>
      <c r="U26" s="393"/>
      <c r="V26" s="131"/>
      <c r="W26" s="131"/>
      <c r="X26" s="131"/>
      <c r="Y26" s="131"/>
      <c r="Z26" s="131"/>
      <c r="AA26" s="131"/>
      <c r="AB26" s="131"/>
      <c r="AC26" s="131"/>
      <c r="AD26" s="131"/>
    </row>
    <row r="27" spans="2:30" s="126" customFormat="1" x14ac:dyDescent="0.15">
      <c r="B27" s="131" t="s">
        <v>376</v>
      </c>
      <c r="C27" s="396"/>
      <c r="D27" s="396"/>
      <c r="E27" s="396"/>
      <c r="F27" s="396"/>
      <c r="G27" s="131"/>
      <c r="H27" s="131"/>
      <c r="I27" s="131"/>
      <c r="J27" s="131"/>
      <c r="K27" s="131"/>
      <c r="L27" s="131"/>
      <c r="M27" s="131"/>
      <c r="N27" s="131"/>
      <c r="O27" s="131"/>
      <c r="P27" s="131"/>
      <c r="Q27" s="131"/>
      <c r="R27" s="131"/>
      <c r="S27" s="131"/>
      <c r="T27" s="393"/>
      <c r="U27" s="393"/>
      <c r="V27" s="131"/>
      <c r="W27" s="131"/>
      <c r="X27" s="131"/>
      <c r="Y27" s="131"/>
      <c r="Z27" s="131"/>
      <c r="AA27" s="131"/>
      <c r="AB27" s="131"/>
      <c r="AC27" s="131"/>
      <c r="AD27" s="131"/>
    </row>
    <row r="28" spans="2:30" s="126" customFormat="1" ht="6.75" customHeight="1" x14ac:dyDescent="0.15">
      <c r="B28" s="396"/>
      <c r="C28" s="396"/>
      <c r="D28" s="396"/>
      <c r="E28" s="396"/>
      <c r="F28" s="396"/>
      <c r="G28" s="131"/>
      <c r="H28" s="131"/>
      <c r="I28" s="131"/>
      <c r="J28" s="131"/>
      <c r="K28" s="131"/>
      <c r="L28" s="131"/>
      <c r="M28" s="131"/>
      <c r="N28" s="131"/>
      <c r="O28" s="131"/>
      <c r="P28" s="131"/>
      <c r="Q28" s="131"/>
      <c r="R28" s="131"/>
      <c r="S28" s="131"/>
      <c r="T28" s="393"/>
      <c r="U28" s="393"/>
      <c r="V28" s="131"/>
      <c r="W28" s="131"/>
      <c r="X28" s="131"/>
      <c r="Y28" s="131"/>
      <c r="Z28" s="131"/>
      <c r="AA28" s="131"/>
      <c r="AB28" s="131"/>
      <c r="AC28" s="131"/>
      <c r="AD28" s="131"/>
    </row>
    <row r="29" spans="2:30" s="126" customFormat="1" ht="4.5" customHeight="1" x14ac:dyDescent="0.15">
      <c r="B29" s="578" t="s">
        <v>369</v>
      </c>
      <c r="C29" s="579"/>
      <c r="D29" s="579"/>
      <c r="E29" s="579"/>
      <c r="F29" s="580"/>
      <c r="G29" s="364"/>
      <c r="H29" s="365"/>
      <c r="I29" s="365"/>
      <c r="J29" s="365"/>
      <c r="K29" s="365"/>
      <c r="L29" s="365"/>
      <c r="M29" s="365"/>
      <c r="N29" s="365"/>
      <c r="O29" s="365"/>
      <c r="P29" s="365"/>
      <c r="Q29" s="365"/>
      <c r="R29" s="365"/>
      <c r="S29" s="365"/>
      <c r="T29" s="365"/>
      <c r="U29" s="365"/>
      <c r="V29" s="365"/>
      <c r="W29" s="365"/>
      <c r="X29" s="365"/>
      <c r="Y29" s="365"/>
      <c r="Z29" s="364"/>
      <c r="AA29" s="365"/>
      <c r="AB29" s="365"/>
      <c r="AC29" s="378"/>
      <c r="AD29" s="397"/>
    </row>
    <row r="30" spans="2:30" s="126" customFormat="1" ht="15.75" customHeight="1" x14ac:dyDescent="0.15">
      <c r="B30" s="581"/>
      <c r="C30" s="582"/>
      <c r="D30" s="582"/>
      <c r="E30" s="582"/>
      <c r="F30" s="583"/>
      <c r="G30" s="134"/>
      <c r="H30" s="131" t="s">
        <v>377</v>
      </c>
      <c r="I30" s="131"/>
      <c r="J30" s="131"/>
      <c r="K30" s="131"/>
      <c r="L30" s="131"/>
      <c r="M30" s="131"/>
      <c r="N30" s="131"/>
      <c r="O30" s="131"/>
      <c r="P30" s="131"/>
      <c r="Q30" s="131"/>
      <c r="R30" s="131"/>
      <c r="S30" s="131"/>
      <c r="T30" s="131"/>
      <c r="U30" s="131"/>
      <c r="V30" s="131"/>
      <c r="W30" s="131"/>
      <c r="X30" s="131"/>
      <c r="Y30" s="131"/>
      <c r="Z30" s="134"/>
      <c r="AA30" s="133" t="s">
        <v>133</v>
      </c>
      <c r="AB30" s="133" t="s">
        <v>134</v>
      </c>
      <c r="AC30" s="133" t="s">
        <v>135</v>
      </c>
      <c r="AD30" s="398"/>
    </row>
    <row r="31" spans="2:30" s="126" customFormat="1" ht="18.75" customHeight="1" x14ac:dyDescent="0.15">
      <c r="B31" s="581"/>
      <c r="C31" s="582"/>
      <c r="D31" s="582"/>
      <c r="E31" s="582"/>
      <c r="F31" s="583"/>
      <c r="G31" s="134"/>
      <c r="H31" s="131"/>
      <c r="I31" s="357" t="s">
        <v>1</v>
      </c>
      <c r="J31" s="589" t="s">
        <v>371</v>
      </c>
      <c r="K31" s="590"/>
      <c r="L31" s="590"/>
      <c r="M31" s="590"/>
      <c r="N31" s="590"/>
      <c r="O31" s="590"/>
      <c r="P31" s="590"/>
      <c r="Q31" s="590"/>
      <c r="R31" s="590"/>
      <c r="S31" s="590"/>
      <c r="T31" s="590"/>
      <c r="U31" s="359"/>
      <c r="V31" s="591"/>
      <c r="W31" s="592"/>
      <c r="X31" s="359" t="s">
        <v>2</v>
      </c>
      <c r="Y31" s="131"/>
      <c r="Z31" s="134"/>
      <c r="AA31" s="136"/>
      <c r="AB31" s="135"/>
      <c r="AC31" s="136"/>
      <c r="AD31" s="389"/>
    </row>
    <row r="32" spans="2:30" s="126" customFormat="1" ht="18.75" customHeight="1" x14ac:dyDescent="0.15">
      <c r="B32" s="581"/>
      <c r="C32" s="582"/>
      <c r="D32" s="582"/>
      <c r="E32" s="582"/>
      <c r="F32" s="583"/>
      <c r="G32" s="134"/>
      <c r="H32" s="131"/>
      <c r="I32" s="141" t="s">
        <v>100</v>
      </c>
      <c r="J32" s="399" t="s">
        <v>372</v>
      </c>
      <c r="K32" s="139"/>
      <c r="L32" s="139"/>
      <c r="M32" s="139"/>
      <c r="N32" s="139"/>
      <c r="O32" s="139"/>
      <c r="P32" s="139"/>
      <c r="Q32" s="139"/>
      <c r="R32" s="139"/>
      <c r="S32" s="139"/>
      <c r="T32" s="139"/>
      <c r="U32" s="140"/>
      <c r="V32" s="593"/>
      <c r="W32" s="594"/>
      <c r="X32" s="140" t="s">
        <v>2</v>
      </c>
      <c r="Y32" s="393"/>
      <c r="Z32" s="391"/>
      <c r="AA32" s="135" t="s">
        <v>128</v>
      </c>
      <c r="AB32" s="135" t="s">
        <v>134</v>
      </c>
      <c r="AC32" s="135" t="s">
        <v>128</v>
      </c>
      <c r="AD32" s="389"/>
    </row>
    <row r="33" spans="2:31" s="126" customFormat="1" ht="6" customHeight="1" x14ac:dyDescent="0.15">
      <c r="B33" s="584"/>
      <c r="C33" s="585"/>
      <c r="D33" s="585"/>
      <c r="E33" s="585"/>
      <c r="F33" s="586"/>
      <c r="G33" s="138"/>
      <c r="H33" s="139"/>
      <c r="I33" s="139"/>
      <c r="J33" s="139"/>
      <c r="K33" s="139"/>
      <c r="L33" s="139"/>
      <c r="M33" s="139"/>
      <c r="N33" s="139"/>
      <c r="O33" s="139"/>
      <c r="P33" s="139"/>
      <c r="Q33" s="139"/>
      <c r="R33" s="139"/>
      <c r="S33" s="139"/>
      <c r="T33" s="394"/>
      <c r="U33" s="394"/>
      <c r="V33" s="139"/>
      <c r="W33" s="139"/>
      <c r="X33" s="139"/>
      <c r="Y33" s="139"/>
      <c r="Z33" s="138"/>
      <c r="AA33" s="139"/>
      <c r="AB33" s="139"/>
      <c r="AC33" s="385"/>
      <c r="AD33" s="395"/>
    </row>
    <row r="34" spans="2:31" s="126" customFormat="1" ht="9.75" customHeight="1" x14ac:dyDescent="0.15">
      <c r="B34" s="396"/>
      <c r="C34" s="396"/>
      <c r="D34" s="396"/>
      <c r="E34" s="396"/>
      <c r="F34" s="396"/>
      <c r="G34" s="131"/>
      <c r="H34" s="131"/>
      <c r="I34" s="131"/>
      <c r="J34" s="131"/>
      <c r="K34" s="131"/>
      <c r="L34" s="131"/>
      <c r="M34" s="131"/>
      <c r="N34" s="131"/>
      <c r="O34" s="131"/>
      <c r="P34" s="131"/>
      <c r="Q34" s="131"/>
      <c r="R34" s="131"/>
      <c r="S34" s="131"/>
      <c r="T34" s="393"/>
      <c r="U34" s="393"/>
      <c r="V34" s="131"/>
      <c r="W34" s="131"/>
      <c r="X34" s="131"/>
      <c r="Y34" s="131"/>
      <c r="Z34" s="131"/>
      <c r="AA34" s="131"/>
      <c r="AB34" s="131"/>
      <c r="AC34" s="131"/>
      <c r="AD34" s="131"/>
    </row>
    <row r="35" spans="2:31" s="126" customFormat="1" ht="13.5" customHeight="1" x14ac:dyDescent="0.15">
      <c r="B35" s="131" t="s">
        <v>378</v>
      </c>
      <c r="C35" s="396"/>
      <c r="D35" s="396"/>
      <c r="E35" s="396"/>
      <c r="F35" s="396"/>
      <c r="G35" s="131"/>
      <c r="H35" s="131"/>
      <c r="I35" s="131"/>
      <c r="J35" s="131"/>
      <c r="K35" s="131"/>
      <c r="L35" s="131"/>
      <c r="M35" s="131"/>
      <c r="N35" s="131"/>
      <c r="O35" s="131"/>
      <c r="P35" s="131"/>
      <c r="Q35" s="131"/>
      <c r="R35" s="131"/>
      <c r="S35" s="131"/>
      <c r="T35" s="393"/>
      <c r="U35" s="393"/>
      <c r="V35" s="131"/>
      <c r="W35" s="131"/>
      <c r="X35" s="131"/>
      <c r="Y35" s="131"/>
      <c r="Z35" s="131"/>
      <c r="AA35" s="131"/>
      <c r="AB35" s="131"/>
      <c r="AC35" s="131"/>
      <c r="AD35" s="131"/>
    </row>
    <row r="36" spans="2:31" s="126" customFormat="1" ht="6.75" customHeight="1" x14ac:dyDescent="0.15">
      <c r="B36" s="396"/>
      <c r="C36" s="396"/>
      <c r="D36" s="396"/>
      <c r="E36" s="396"/>
      <c r="F36" s="396"/>
      <c r="G36" s="131"/>
      <c r="H36" s="131"/>
      <c r="I36" s="131"/>
      <c r="J36" s="131"/>
      <c r="K36" s="131"/>
      <c r="L36" s="131"/>
      <c r="M36" s="131"/>
      <c r="N36" s="131"/>
      <c r="O36" s="131"/>
      <c r="P36" s="131"/>
      <c r="Q36" s="131"/>
      <c r="R36" s="131"/>
      <c r="S36" s="131"/>
      <c r="T36" s="393"/>
      <c r="U36" s="393"/>
      <c r="V36" s="131"/>
      <c r="W36" s="131"/>
      <c r="X36" s="131"/>
      <c r="Y36" s="131"/>
      <c r="Z36" s="131"/>
      <c r="AA36" s="131"/>
      <c r="AB36" s="131"/>
      <c r="AC36" s="131"/>
      <c r="AD36" s="131"/>
    </row>
    <row r="37" spans="2:31" s="126" customFormat="1" ht="4.5" customHeight="1" x14ac:dyDescent="0.15">
      <c r="B37" s="578" t="s">
        <v>369</v>
      </c>
      <c r="C37" s="579"/>
      <c r="D37" s="579"/>
      <c r="E37" s="579"/>
      <c r="F37" s="580"/>
      <c r="G37" s="364"/>
      <c r="H37" s="365"/>
      <c r="I37" s="365"/>
      <c r="J37" s="365"/>
      <c r="K37" s="365"/>
      <c r="L37" s="365"/>
      <c r="M37" s="365"/>
      <c r="N37" s="365"/>
      <c r="O37" s="365"/>
      <c r="P37" s="365"/>
      <c r="Q37" s="365"/>
      <c r="R37" s="365"/>
      <c r="S37" s="365"/>
      <c r="T37" s="365"/>
      <c r="U37" s="365"/>
      <c r="V37" s="365"/>
      <c r="W37" s="365"/>
      <c r="X37" s="365"/>
      <c r="Y37" s="365"/>
      <c r="Z37" s="364"/>
      <c r="AA37" s="365"/>
      <c r="AB37" s="365"/>
      <c r="AC37" s="378"/>
      <c r="AD37" s="397"/>
    </row>
    <row r="38" spans="2:31" s="126" customFormat="1" ht="15.75" customHeight="1" x14ac:dyDescent="0.15">
      <c r="B38" s="581"/>
      <c r="C38" s="582"/>
      <c r="D38" s="582"/>
      <c r="E38" s="582"/>
      <c r="F38" s="583"/>
      <c r="G38" s="134"/>
      <c r="H38" s="131" t="s">
        <v>379</v>
      </c>
      <c r="I38" s="131"/>
      <c r="J38" s="131"/>
      <c r="K38" s="131"/>
      <c r="L38" s="131"/>
      <c r="M38" s="131"/>
      <c r="N38" s="131"/>
      <c r="O38" s="131"/>
      <c r="P38" s="131"/>
      <c r="Q38" s="131"/>
      <c r="R38" s="131"/>
      <c r="S38" s="131"/>
      <c r="T38" s="131"/>
      <c r="U38" s="131"/>
      <c r="V38" s="131"/>
      <c r="W38" s="131"/>
      <c r="X38" s="131"/>
      <c r="Y38" s="131"/>
      <c r="Z38" s="134"/>
      <c r="AA38" s="133" t="s">
        <v>133</v>
      </c>
      <c r="AB38" s="133" t="s">
        <v>134</v>
      </c>
      <c r="AC38" s="133" t="s">
        <v>135</v>
      </c>
      <c r="AD38" s="398"/>
    </row>
    <row r="39" spans="2:31" s="126" customFormat="1" ht="18.75" customHeight="1" x14ac:dyDescent="0.15">
      <c r="B39" s="581"/>
      <c r="C39" s="582"/>
      <c r="D39" s="582"/>
      <c r="E39" s="582"/>
      <c r="F39" s="583"/>
      <c r="G39" s="134"/>
      <c r="H39" s="131"/>
      <c r="I39" s="357" t="s">
        <v>1</v>
      </c>
      <c r="J39" s="589" t="s">
        <v>371</v>
      </c>
      <c r="K39" s="590"/>
      <c r="L39" s="590"/>
      <c r="M39" s="590"/>
      <c r="N39" s="590"/>
      <c r="O39" s="590"/>
      <c r="P39" s="590"/>
      <c r="Q39" s="590"/>
      <c r="R39" s="590"/>
      <c r="S39" s="590"/>
      <c r="T39" s="590"/>
      <c r="U39" s="359"/>
      <c r="V39" s="598"/>
      <c r="W39" s="591"/>
      <c r="X39" s="359" t="s">
        <v>2</v>
      </c>
      <c r="Y39" s="131"/>
      <c r="Z39" s="134"/>
      <c r="AA39" s="136"/>
      <c r="AB39" s="135"/>
      <c r="AC39" s="136"/>
      <c r="AD39" s="389"/>
    </row>
    <row r="40" spans="2:31" s="126" customFormat="1" ht="18.75" customHeight="1" x14ac:dyDescent="0.15">
      <c r="B40" s="581"/>
      <c r="C40" s="582"/>
      <c r="D40" s="582"/>
      <c r="E40" s="582"/>
      <c r="F40" s="583"/>
      <c r="G40" s="134"/>
      <c r="H40" s="131"/>
      <c r="I40" s="141" t="s">
        <v>100</v>
      </c>
      <c r="J40" s="399" t="s">
        <v>372</v>
      </c>
      <c r="K40" s="139"/>
      <c r="L40" s="139"/>
      <c r="M40" s="139"/>
      <c r="N40" s="139"/>
      <c r="O40" s="139"/>
      <c r="P40" s="139"/>
      <c r="Q40" s="139"/>
      <c r="R40" s="139"/>
      <c r="S40" s="139"/>
      <c r="T40" s="139"/>
      <c r="U40" s="140"/>
      <c r="V40" s="598"/>
      <c r="W40" s="591"/>
      <c r="X40" s="140" t="s">
        <v>2</v>
      </c>
      <c r="Y40" s="393"/>
      <c r="Z40" s="391"/>
      <c r="AA40" s="135" t="s">
        <v>128</v>
      </c>
      <c r="AB40" s="135" t="s">
        <v>134</v>
      </c>
      <c r="AC40" s="135" t="s">
        <v>128</v>
      </c>
      <c r="AD40" s="389"/>
    </row>
    <row r="41" spans="2:31" s="126" customFormat="1" ht="6" customHeight="1" x14ac:dyDescent="0.15">
      <c r="B41" s="584"/>
      <c r="C41" s="585"/>
      <c r="D41" s="585"/>
      <c r="E41" s="585"/>
      <c r="F41" s="586"/>
      <c r="G41" s="138"/>
      <c r="H41" s="139"/>
      <c r="I41" s="139"/>
      <c r="J41" s="139"/>
      <c r="K41" s="139"/>
      <c r="L41" s="139"/>
      <c r="M41" s="139"/>
      <c r="N41" s="139"/>
      <c r="O41" s="139"/>
      <c r="P41" s="139"/>
      <c r="Q41" s="139"/>
      <c r="R41" s="139"/>
      <c r="S41" s="139"/>
      <c r="T41" s="394"/>
      <c r="U41" s="394"/>
      <c r="V41" s="139"/>
      <c r="W41" s="139"/>
      <c r="X41" s="139"/>
      <c r="Y41" s="139"/>
      <c r="Z41" s="138"/>
      <c r="AA41" s="139"/>
      <c r="AB41" s="139"/>
      <c r="AC41" s="385"/>
      <c r="AD41" s="395"/>
    </row>
    <row r="42" spans="2:31" s="126" customFormat="1" ht="4.5" customHeight="1" x14ac:dyDescent="0.15">
      <c r="B42" s="578" t="s">
        <v>380</v>
      </c>
      <c r="C42" s="579"/>
      <c r="D42" s="579"/>
      <c r="E42" s="579"/>
      <c r="F42" s="580"/>
      <c r="G42" s="364"/>
      <c r="H42" s="365"/>
      <c r="I42" s="365"/>
      <c r="J42" s="365"/>
      <c r="K42" s="365"/>
      <c r="L42" s="365"/>
      <c r="M42" s="365"/>
      <c r="N42" s="365"/>
      <c r="O42" s="365"/>
      <c r="P42" s="365"/>
      <c r="Q42" s="365"/>
      <c r="R42" s="365"/>
      <c r="S42" s="365"/>
      <c r="T42" s="365"/>
      <c r="U42" s="365"/>
      <c r="V42" s="365"/>
      <c r="W42" s="365"/>
      <c r="X42" s="365"/>
      <c r="Y42" s="365"/>
      <c r="Z42" s="364"/>
      <c r="AA42" s="365"/>
      <c r="AB42" s="365"/>
      <c r="AC42" s="378"/>
      <c r="AD42" s="397"/>
    </row>
    <row r="43" spans="2:31" s="126" customFormat="1" ht="15.75" customHeight="1" x14ac:dyDescent="0.15">
      <c r="B43" s="581"/>
      <c r="C43" s="582"/>
      <c r="D43" s="582"/>
      <c r="E43" s="582"/>
      <c r="F43" s="583"/>
      <c r="G43" s="134"/>
      <c r="H43" s="131" t="s">
        <v>381</v>
      </c>
      <c r="I43" s="131"/>
      <c r="J43" s="131"/>
      <c r="K43" s="131"/>
      <c r="L43" s="131"/>
      <c r="M43" s="131"/>
      <c r="N43" s="131"/>
      <c r="O43" s="131"/>
      <c r="P43" s="131"/>
      <c r="Q43" s="131"/>
      <c r="R43" s="131"/>
      <c r="S43" s="131"/>
      <c r="T43" s="131"/>
      <c r="U43" s="131"/>
      <c r="V43" s="131"/>
      <c r="W43" s="131"/>
      <c r="X43" s="131"/>
      <c r="Y43" s="131"/>
      <c r="Z43" s="134"/>
      <c r="AA43" s="133" t="s">
        <v>133</v>
      </c>
      <c r="AB43" s="133" t="s">
        <v>134</v>
      </c>
      <c r="AC43" s="133" t="s">
        <v>135</v>
      </c>
      <c r="AD43" s="398"/>
    </row>
    <row r="44" spans="2:31" s="126" customFormat="1" ht="30" customHeight="1" x14ac:dyDescent="0.15">
      <c r="B44" s="581"/>
      <c r="C44" s="582"/>
      <c r="D44" s="582"/>
      <c r="E44" s="582"/>
      <c r="F44" s="583"/>
      <c r="G44" s="134"/>
      <c r="H44" s="131"/>
      <c r="I44" s="357" t="s">
        <v>1</v>
      </c>
      <c r="J44" s="599" t="s">
        <v>382</v>
      </c>
      <c r="K44" s="600"/>
      <c r="L44" s="600"/>
      <c r="M44" s="600"/>
      <c r="N44" s="600"/>
      <c r="O44" s="600"/>
      <c r="P44" s="600"/>
      <c r="Q44" s="600"/>
      <c r="R44" s="600"/>
      <c r="S44" s="600"/>
      <c r="T44" s="600"/>
      <c r="U44" s="601"/>
      <c r="V44" s="598"/>
      <c r="W44" s="591"/>
      <c r="X44" s="359" t="s">
        <v>2</v>
      </c>
      <c r="Y44" s="131"/>
      <c r="Z44" s="134"/>
      <c r="AA44" s="136"/>
      <c r="AB44" s="135"/>
      <c r="AC44" s="136"/>
      <c r="AD44" s="389"/>
    </row>
    <row r="45" spans="2:31" s="126" customFormat="1" ht="33" customHeight="1" x14ac:dyDescent="0.15">
      <c r="B45" s="581"/>
      <c r="C45" s="582"/>
      <c r="D45" s="582"/>
      <c r="E45" s="582"/>
      <c r="F45" s="583"/>
      <c r="G45" s="134"/>
      <c r="H45" s="131"/>
      <c r="I45" s="357" t="s">
        <v>100</v>
      </c>
      <c r="J45" s="599" t="s">
        <v>383</v>
      </c>
      <c r="K45" s="600"/>
      <c r="L45" s="600"/>
      <c r="M45" s="600"/>
      <c r="N45" s="600"/>
      <c r="O45" s="600"/>
      <c r="P45" s="600"/>
      <c r="Q45" s="600"/>
      <c r="R45" s="600"/>
      <c r="S45" s="600"/>
      <c r="T45" s="600"/>
      <c r="U45" s="601"/>
      <c r="V45" s="598"/>
      <c r="W45" s="591"/>
      <c r="X45" s="140" t="s">
        <v>2</v>
      </c>
      <c r="Y45" s="393"/>
      <c r="Z45" s="391"/>
      <c r="AA45" s="135" t="s">
        <v>128</v>
      </c>
      <c r="AB45" s="135" t="s">
        <v>134</v>
      </c>
      <c r="AC45" s="135" t="s">
        <v>128</v>
      </c>
      <c r="AD45" s="389"/>
    </row>
    <row r="46" spans="2:31" s="126" customFormat="1" ht="6" customHeight="1" x14ac:dyDescent="0.15">
      <c r="B46" s="584"/>
      <c r="C46" s="585"/>
      <c r="D46" s="585"/>
      <c r="E46" s="585"/>
      <c r="F46" s="586"/>
      <c r="G46" s="138"/>
      <c r="H46" s="139"/>
      <c r="I46" s="139"/>
      <c r="J46" s="139"/>
      <c r="K46" s="139"/>
      <c r="L46" s="139"/>
      <c r="M46" s="139"/>
      <c r="N46" s="139"/>
      <c r="O46" s="139"/>
      <c r="P46" s="139"/>
      <c r="Q46" s="139"/>
      <c r="R46" s="139"/>
      <c r="S46" s="139"/>
      <c r="T46" s="394"/>
      <c r="U46" s="394"/>
      <c r="V46" s="139"/>
      <c r="W46" s="139"/>
      <c r="X46" s="139"/>
      <c r="Y46" s="139"/>
      <c r="Z46" s="138"/>
      <c r="AA46" s="139"/>
      <c r="AB46" s="139"/>
      <c r="AC46" s="385"/>
      <c r="AD46" s="395"/>
    </row>
    <row r="47" spans="2:31" s="126" customFormat="1" ht="6" customHeight="1" x14ac:dyDescent="0.15">
      <c r="B47" s="396"/>
      <c r="C47" s="396"/>
      <c r="D47" s="396"/>
      <c r="E47" s="396"/>
      <c r="F47" s="396"/>
      <c r="G47" s="131"/>
      <c r="H47" s="131"/>
      <c r="I47" s="131"/>
      <c r="J47" s="131"/>
      <c r="K47" s="131"/>
      <c r="L47" s="131"/>
      <c r="M47" s="131"/>
      <c r="N47" s="131"/>
      <c r="O47" s="131"/>
      <c r="P47" s="131"/>
      <c r="Q47" s="131"/>
      <c r="R47" s="131"/>
      <c r="S47" s="131"/>
      <c r="T47" s="393"/>
      <c r="U47" s="393"/>
      <c r="V47" s="131"/>
      <c r="W47" s="131"/>
      <c r="X47" s="131"/>
      <c r="Y47" s="131"/>
      <c r="Z47" s="131"/>
      <c r="AA47" s="131"/>
      <c r="AB47" s="131"/>
      <c r="AC47" s="131"/>
      <c r="AD47" s="131"/>
    </row>
    <row r="48" spans="2:31" s="126" customFormat="1" ht="13.5" customHeight="1" x14ac:dyDescent="0.15">
      <c r="B48" s="596" t="s">
        <v>384</v>
      </c>
      <c r="C48" s="597"/>
      <c r="D48" s="400" t="s">
        <v>385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131"/>
    </row>
    <row r="49" spans="2:31" s="126" customFormat="1" ht="13.5" customHeight="1" x14ac:dyDescent="0.15">
      <c r="B49" s="417"/>
      <c r="C49" s="418"/>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131"/>
    </row>
    <row r="50" spans="2:31" s="126" customFormat="1" x14ac:dyDescent="0.15">
      <c r="B50" s="419" t="s">
        <v>386</v>
      </c>
      <c r="C50" s="418"/>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131"/>
    </row>
    <row r="51" spans="2:31" s="126" customFormat="1" x14ac:dyDescent="0.15">
      <c r="B51" s="1" t="s">
        <v>387</v>
      </c>
      <c r="C51" s="2"/>
      <c r="D51" s="1"/>
      <c r="E51" s="1"/>
      <c r="F51" s="1"/>
      <c r="G51" s="1"/>
      <c r="H51" s="1"/>
      <c r="I51" s="1"/>
      <c r="J51" s="1" t="s">
        <v>106</v>
      </c>
      <c r="K51" s="1"/>
      <c r="L51" s="1"/>
      <c r="M51" s="1"/>
      <c r="N51" s="1"/>
      <c r="O51" s="1"/>
      <c r="P51" s="1"/>
      <c r="Q51" s="1"/>
      <c r="R51" s="1"/>
      <c r="S51" s="1"/>
      <c r="T51" s="1"/>
      <c r="U51" s="1"/>
      <c r="V51" s="1"/>
      <c r="W51" s="1"/>
      <c r="X51" s="1"/>
      <c r="Y51" s="1"/>
      <c r="Z51" s="1"/>
      <c r="AA51" s="1"/>
      <c r="AB51" s="1"/>
      <c r="AC51" s="1"/>
      <c r="AD51" s="416"/>
      <c r="AE51" s="131"/>
    </row>
    <row r="52" spans="2:31" s="126" customFormat="1" x14ac:dyDescent="0.15">
      <c r="B52" s="1"/>
      <c r="C52" s="2" t="s">
        <v>3</v>
      </c>
      <c r="D52" s="1"/>
      <c r="E52" s="1"/>
      <c r="F52" s="1"/>
      <c r="G52" s="1"/>
      <c r="H52" s="1"/>
      <c r="I52" s="1"/>
      <c r="J52" s="1"/>
      <c r="K52" s="1"/>
      <c r="L52" s="1"/>
      <c r="M52" s="1"/>
      <c r="N52" s="1"/>
      <c r="O52" s="1"/>
      <c r="P52" s="1"/>
      <c r="Q52" s="1"/>
      <c r="R52" s="1"/>
      <c r="S52" s="1"/>
      <c r="T52" s="1"/>
      <c r="U52" s="1"/>
      <c r="V52" s="96"/>
      <c r="W52" s="1"/>
      <c r="X52" s="1"/>
      <c r="Y52" s="1"/>
      <c r="Z52" s="1"/>
      <c r="AA52" s="1"/>
      <c r="AB52" s="1"/>
      <c r="AC52" s="1"/>
      <c r="AD52" s="401"/>
      <c r="AE52" s="131"/>
    </row>
    <row r="53" spans="2:31" s="126" customFormat="1" x14ac:dyDescent="0.15">
      <c r="B53" s="1"/>
      <c r="C53" s="1"/>
      <c r="D53" s="3"/>
      <c r="E53" s="420" t="s">
        <v>388</v>
      </c>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02"/>
      <c r="AE53" s="131"/>
    </row>
    <row r="54" spans="2:31" s="126" customFormat="1" x14ac:dyDescent="0.15">
      <c r="B54" s="1"/>
      <c r="C54" s="1"/>
      <c r="D54" s="3"/>
      <c r="E54" s="420" t="s">
        <v>389</v>
      </c>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02"/>
      <c r="AE54" s="131"/>
    </row>
    <row r="55" spans="2:31" s="403" customFormat="1" x14ac:dyDescent="0.15">
      <c r="B55" s="1"/>
      <c r="C55" s="2"/>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31" x14ac:dyDescent="0.15">
      <c r="B56" s="1" t="s">
        <v>101</v>
      </c>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403"/>
    </row>
    <row r="57" spans="2:31" x14ac:dyDescent="0.15">
      <c r="B57" s="1"/>
      <c r="C57" s="2" t="s">
        <v>108</v>
      </c>
      <c r="D57" s="1"/>
      <c r="E57" s="1"/>
      <c r="F57" s="1"/>
      <c r="G57" s="1"/>
      <c r="H57" s="1"/>
      <c r="I57" s="1"/>
      <c r="J57" s="1"/>
      <c r="K57" s="1"/>
      <c r="L57" s="1"/>
      <c r="M57" s="1"/>
      <c r="N57" s="1"/>
      <c r="O57" s="1"/>
      <c r="P57" s="1" t="s">
        <v>107</v>
      </c>
      <c r="Q57" s="1"/>
      <c r="R57" s="1"/>
      <c r="S57" s="1"/>
      <c r="T57" s="1"/>
      <c r="U57" s="1"/>
      <c r="V57" s="1"/>
      <c r="W57" s="1"/>
      <c r="X57" s="1"/>
      <c r="Y57" s="1"/>
      <c r="Z57" s="1"/>
      <c r="AA57" s="1"/>
      <c r="AB57" s="1"/>
      <c r="AC57" s="1"/>
      <c r="AD57" s="403"/>
    </row>
    <row r="58" spans="2:31" s="403" customFormat="1" ht="13.15" customHeight="1" x14ac:dyDescent="0.15">
      <c r="B58" s="1"/>
      <c r="C58" s="2"/>
      <c r="D58" s="3"/>
      <c r="E58" s="420" t="s">
        <v>390</v>
      </c>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377"/>
    </row>
    <row r="59" spans="2:31" s="403" customFormat="1" ht="13.15" customHeight="1" x14ac:dyDescent="0.15">
      <c r="B59" s="1"/>
      <c r="C59" s="2"/>
      <c r="D59" s="3"/>
      <c r="E59" s="420" t="s">
        <v>391</v>
      </c>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377"/>
    </row>
    <row r="60" spans="2:31" s="403" customFormat="1" ht="13.5" customHeight="1" x14ac:dyDescent="0.15">
      <c r="B60" s="1"/>
      <c r="C60" s="1"/>
      <c r="D60" s="1"/>
      <c r="E60" s="420" t="s">
        <v>4</v>
      </c>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377"/>
    </row>
    <row r="61" spans="2:31" s="403" customFormat="1" ht="13.5" customHeight="1" x14ac:dyDescent="0.15">
      <c r="B61" s="404"/>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row>
    <row r="62" spans="2:31" s="403" customFormat="1" x14ac:dyDescent="0.15">
      <c r="B62" s="404"/>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row>
    <row r="63" spans="2:31" s="403" customFormat="1" x14ac:dyDescent="0.15">
      <c r="B63" s="404"/>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row>
    <row r="64" spans="2:31" s="403" customFormat="1" x14ac:dyDescent="0.15">
      <c r="B64" s="404"/>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row>
    <row r="65" ht="156" customHeight="1" x14ac:dyDescent="0.15"/>
    <row r="86" spans="12:12" x14ac:dyDescent="0.15">
      <c r="L86" s="405"/>
    </row>
  </sheetData>
  <mergeCells count="31">
    <mergeCell ref="B48:C48"/>
    <mergeCell ref="B29:F33"/>
    <mergeCell ref="J31:T31"/>
    <mergeCell ref="V31:W31"/>
    <mergeCell ref="V32:W32"/>
    <mergeCell ref="B37:F41"/>
    <mergeCell ref="J39:T39"/>
    <mergeCell ref="V39:W39"/>
    <mergeCell ref="V40:W40"/>
    <mergeCell ref="B42:F46"/>
    <mergeCell ref="J44:U44"/>
    <mergeCell ref="V44:W44"/>
    <mergeCell ref="J45:U45"/>
    <mergeCell ref="V45:W45"/>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printOptions horizontalCentered="1"/>
  <pageMargins left="0.70866141732283472" right="0.39370078740157483" top="0.51181102362204722" bottom="0.35433070866141736"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G65549:G65553 JC65549:JC65553 SY65549:SY65553 ACU65549:ACU65553 AMQ65549:AMQ65553 AWM65549:AWM65553 BGI65549:BGI65553 BQE65549:BQE65553 CAA65549:CAA65553 CJW65549:CJW65553 CTS65549:CTS65553 DDO65549:DDO65553 DNK65549:DNK65553 DXG65549:DXG65553 EHC65549:EHC65553 EQY65549:EQY65553 FAU65549:FAU65553 FKQ65549:FKQ65553 FUM65549:FUM65553 GEI65549:GEI65553 GOE65549:GOE65553 GYA65549:GYA65553 HHW65549:HHW65553 HRS65549:HRS65553 IBO65549:IBO65553 ILK65549:ILK65553 IVG65549:IVG65553 JFC65549:JFC65553 JOY65549:JOY65553 JYU65549:JYU65553 KIQ65549:KIQ65553 KSM65549:KSM65553 LCI65549:LCI65553 LME65549:LME65553 LWA65549:LWA65553 MFW65549:MFW65553 MPS65549:MPS65553 MZO65549:MZO65553 NJK65549:NJK65553 NTG65549:NTG65553 ODC65549:ODC65553 OMY65549:OMY65553 OWU65549:OWU65553 PGQ65549:PGQ65553 PQM65549:PQM65553 QAI65549:QAI65553 QKE65549:QKE65553 QUA65549:QUA65553 RDW65549:RDW65553 RNS65549:RNS65553 RXO65549:RXO65553 SHK65549:SHK65553 SRG65549:SRG65553 TBC65549:TBC65553 TKY65549:TKY65553 TUU65549:TUU65553 UEQ65549:UEQ65553 UOM65549:UOM65553 UYI65549:UYI65553 VIE65549:VIE65553 VSA65549:VSA65553 WBW65549:WBW65553 WLS65549:WLS65553 WVO65549:WVO65553 G131085:G131089 JC131085:JC131089 SY131085:SY131089 ACU131085:ACU131089 AMQ131085:AMQ131089 AWM131085:AWM131089 BGI131085:BGI131089 BQE131085:BQE131089 CAA131085:CAA131089 CJW131085:CJW131089 CTS131085:CTS131089 DDO131085:DDO131089 DNK131085:DNK131089 DXG131085:DXG131089 EHC131085:EHC131089 EQY131085:EQY131089 FAU131085:FAU131089 FKQ131085:FKQ131089 FUM131085:FUM131089 GEI131085:GEI131089 GOE131085:GOE131089 GYA131085:GYA131089 HHW131085:HHW131089 HRS131085:HRS131089 IBO131085:IBO131089 ILK131085:ILK131089 IVG131085:IVG131089 JFC131085:JFC131089 JOY131085:JOY131089 JYU131085:JYU131089 KIQ131085:KIQ131089 KSM131085:KSM131089 LCI131085:LCI131089 LME131085:LME131089 LWA131085:LWA131089 MFW131085:MFW131089 MPS131085:MPS131089 MZO131085:MZO131089 NJK131085:NJK131089 NTG131085:NTG131089 ODC131085:ODC131089 OMY131085:OMY131089 OWU131085:OWU131089 PGQ131085:PGQ131089 PQM131085:PQM131089 QAI131085:QAI131089 QKE131085:QKE131089 QUA131085:QUA131089 RDW131085:RDW131089 RNS131085:RNS131089 RXO131085:RXO131089 SHK131085:SHK131089 SRG131085:SRG131089 TBC131085:TBC131089 TKY131085:TKY131089 TUU131085:TUU131089 UEQ131085:UEQ131089 UOM131085:UOM131089 UYI131085:UYI131089 VIE131085:VIE131089 VSA131085:VSA131089 WBW131085:WBW131089 WLS131085:WLS131089 WVO131085:WVO131089 G196621:G196625 JC196621:JC196625 SY196621:SY196625 ACU196621:ACU196625 AMQ196621:AMQ196625 AWM196621:AWM196625 BGI196621:BGI196625 BQE196621:BQE196625 CAA196621:CAA196625 CJW196621:CJW196625 CTS196621:CTS196625 DDO196621:DDO196625 DNK196621:DNK196625 DXG196621:DXG196625 EHC196621:EHC196625 EQY196621:EQY196625 FAU196621:FAU196625 FKQ196621:FKQ196625 FUM196621:FUM196625 GEI196621:GEI196625 GOE196621:GOE196625 GYA196621:GYA196625 HHW196621:HHW196625 HRS196621:HRS196625 IBO196621:IBO196625 ILK196621:ILK196625 IVG196621:IVG196625 JFC196621:JFC196625 JOY196621:JOY196625 JYU196621:JYU196625 KIQ196621:KIQ196625 KSM196621:KSM196625 LCI196621:LCI196625 LME196621:LME196625 LWA196621:LWA196625 MFW196621:MFW196625 MPS196621:MPS196625 MZO196621:MZO196625 NJK196621:NJK196625 NTG196621:NTG196625 ODC196621:ODC196625 OMY196621:OMY196625 OWU196621:OWU196625 PGQ196621:PGQ196625 PQM196621:PQM196625 QAI196621:QAI196625 QKE196621:QKE196625 QUA196621:QUA196625 RDW196621:RDW196625 RNS196621:RNS196625 RXO196621:RXO196625 SHK196621:SHK196625 SRG196621:SRG196625 TBC196621:TBC196625 TKY196621:TKY196625 TUU196621:TUU196625 UEQ196621:UEQ196625 UOM196621:UOM196625 UYI196621:UYI196625 VIE196621:VIE196625 VSA196621:VSA196625 WBW196621:WBW196625 WLS196621:WLS196625 WVO196621:WVO196625 G262157:G262161 JC262157:JC262161 SY262157:SY262161 ACU262157:ACU262161 AMQ262157:AMQ262161 AWM262157:AWM262161 BGI262157:BGI262161 BQE262157:BQE262161 CAA262157:CAA262161 CJW262157:CJW262161 CTS262157:CTS262161 DDO262157:DDO262161 DNK262157:DNK262161 DXG262157:DXG262161 EHC262157:EHC262161 EQY262157:EQY262161 FAU262157:FAU262161 FKQ262157:FKQ262161 FUM262157:FUM262161 GEI262157:GEI262161 GOE262157:GOE262161 GYA262157:GYA262161 HHW262157:HHW262161 HRS262157:HRS262161 IBO262157:IBO262161 ILK262157:ILK262161 IVG262157:IVG262161 JFC262157:JFC262161 JOY262157:JOY262161 JYU262157:JYU262161 KIQ262157:KIQ262161 KSM262157:KSM262161 LCI262157:LCI262161 LME262157:LME262161 LWA262157:LWA262161 MFW262157:MFW262161 MPS262157:MPS262161 MZO262157:MZO262161 NJK262157:NJK262161 NTG262157:NTG262161 ODC262157:ODC262161 OMY262157:OMY262161 OWU262157:OWU262161 PGQ262157:PGQ262161 PQM262157:PQM262161 QAI262157:QAI262161 QKE262157:QKE262161 QUA262157:QUA262161 RDW262157:RDW262161 RNS262157:RNS262161 RXO262157:RXO262161 SHK262157:SHK262161 SRG262157:SRG262161 TBC262157:TBC262161 TKY262157:TKY262161 TUU262157:TUU262161 UEQ262157:UEQ262161 UOM262157:UOM262161 UYI262157:UYI262161 VIE262157:VIE262161 VSA262157:VSA262161 WBW262157:WBW262161 WLS262157:WLS262161 WVO262157:WVO262161 G327693:G327697 JC327693:JC327697 SY327693:SY327697 ACU327693:ACU327697 AMQ327693:AMQ327697 AWM327693:AWM327697 BGI327693:BGI327697 BQE327693:BQE327697 CAA327693:CAA327697 CJW327693:CJW327697 CTS327693:CTS327697 DDO327693:DDO327697 DNK327693:DNK327697 DXG327693:DXG327697 EHC327693:EHC327697 EQY327693:EQY327697 FAU327693:FAU327697 FKQ327693:FKQ327697 FUM327693:FUM327697 GEI327693:GEI327697 GOE327693:GOE327697 GYA327693:GYA327697 HHW327693:HHW327697 HRS327693:HRS327697 IBO327693:IBO327697 ILK327693:ILK327697 IVG327693:IVG327697 JFC327693:JFC327697 JOY327693:JOY327697 JYU327693:JYU327697 KIQ327693:KIQ327697 KSM327693:KSM327697 LCI327693:LCI327697 LME327693:LME327697 LWA327693:LWA327697 MFW327693:MFW327697 MPS327693:MPS327697 MZO327693:MZO327697 NJK327693:NJK327697 NTG327693:NTG327697 ODC327693:ODC327697 OMY327693:OMY327697 OWU327693:OWU327697 PGQ327693:PGQ327697 PQM327693:PQM327697 QAI327693:QAI327697 QKE327693:QKE327697 QUA327693:QUA327697 RDW327693:RDW327697 RNS327693:RNS327697 RXO327693:RXO327697 SHK327693:SHK327697 SRG327693:SRG327697 TBC327693:TBC327697 TKY327693:TKY327697 TUU327693:TUU327697 UEQ327693:UEQ327697 UOM327693:UOM327697 UYI327693:UYI327697 VIE327693:VIE327697 VSA327693:VSA327697 WBW327693:WBW327697 WLS327693:WLS327697 WVO327693:WVO327697 G393229:G393233 JC393229:JC393233 SY393229:SY393233 ACU393229:ACU393233 AMQ393229:AMQ393233 AWM393229:AWM393233 BGI393229:BGI393233 BQE393229:BQE393233 CAA393229:CAA393233 CJW393229:CJW393233 CTS393229:CTS393233 DDO393229:DDO393233 DNK393229:DNK393233 DXG393229:DXG393233 EHC393229:EHC393233 EQY393229:EQY393233 FAU393229:FAU393233 FKQ393229:FKQ393233 FUM393229:FUM393233 GEI393229:GEI393233 GOE393229:GOE393233 GYA393229:GYA393233 HHW393229:HHW393233 HRS393229:HRS393233 IBO393229:IBO393233 ILK393229:ILK393233 IVG393229:IVG393233 JFC393229:JFC393233 JOY393229:JOY393233 JYU393229:JYU393233 KIQ393229:KIQ393233 KSM393229:KSM393233 LCI393229:LCI393233 LME393229:LME393233 LWA393229:LWA393233 MFW393229:MFW393233 MPS393229:MPS393233 MZO393229:MZO393233 NJK393229:NJK393233 NTG393229:NTG393233 ODC393229:ODC393233 OMY393229:OMY393233 OWU393229:OWU393233 PGQ393229:PGQ393233 PQM393229:PQM393233 QAI393229:QAI393233 QKE393229:QKE393233 QUA393229:QUA393233 RDW393229:RDW393233 RNS393229:RNS393233 RXO393229:RXO393233 SHK393229:SHK393233 SRG393229:SRG393233 TBC393229:TBC393233 TKY393229:TKY393233 TUU393229:TUU393233 UEQ393229:UEQ393233 UOM393229:UOM393233 UYI393229:UYI393233 VIE393229:VIE393233 VSA393229:VSA393233 WBW393229:WBW393233 WLS393229:WLS393233 WVO393229:WVO393233 G458765:G458769 JC458765:JC458769 SY458765:SY458769 ACU458765:ACU458769 AMQ458765:AMQ458769 AWM458765:AWM458769 BGI458765:BGI458769 BQE458765:BQE458769 CAA458765:CAA458769 CJW458765:CJW458769 CTS458765:CTS458769 DDO458765:DDO458769 DNK458765:DNK458769 DXG458765:DXG458769 EHC458765:EHC458769 EQY458765:EQY458769 FAU458765:FAU458769 FKQ458765:FKQ458769 FUM458765:FUM458769 GEI458765:GEI458769 GOE458765:GOE458769 GYA458765:GYA458769 HHW458765:HHW458769 HRS458765:HRS458769 IBO458765:IBO458769 ILK458765:ILK458769 IVG458765:IVG458769 JFC458765:JFC458769 JOY458765:JOY458769 JYU458765:JYU458769 KIQ458765:KIQ458769 KSM458765:KSM458769 LCI458765:LCI458769 LME458765:LME458769 LWA458765:LWA458769 MFW458765:MFW458769 MPS458765:MPS458769 MZO458765:MZO458769 NJK458765:NJK458769 NTG458765:NTG458769 ODC458765:ODC458769 OMY458765:OMY458769 OWU458765:OWU458769 PGQ458765:PGQ458769 PQM458765:PQM458769 QAI458765:QAI458769 QKE458765:QKE458769 QUA458765:QUA458769 RDW458765:RDW458769 RNS458765:RNS458769 RXO458765:RXO458769 SHK458765:SHK458769 SRG458765:SRG458769 TBC458765:TBC458769 TKY458765:TKY458769 TUU458765:TUU458769 UEQ458765:UEQ458769 UOM458765:UOM458769 UYI458765:UYI458769 VIE458765:VIE458769 VSA458765:VSA458769 WBW458765:WBW458769 WLS458765:WLS458769 WVO458765:WVO458769 G524301:G524305 JC524301:JC524305 SY524301:SY524305 ACU524301:ACU524305 AMQ524301:AMQ524305 AWM524301:AWM524305 BGI524301:BGI524305 BQE524301:BQE524305 CAA524301:CAA524305 CJW524301:CJW524305 CTS524301:CTS524305 DDO524301:DDO524305 DNK524301:DNK524305 DXG524301:DXG524305 EHC524301:EHC524305 EQY524301:EQY524305 FAU524301:FAU524305 FKQ524301:FKQ524305 FUM524301:FUM524305 GEI524301:GEI524305 GOE524301:GOE524305 GYA524301:GYA524305 HHW524301:HHW524305 HRS524301:HRS524305 IBO524301:IBO524305 ILK524301:ILK524305 IVG524301:IVG524305 JFC524301:JFC524305 JOY524301:JOY524305 JYU524301:JYU524305 KIQ524301:KIQ524305 KSM524301:KSM524305 LCI524301:LCI524305 LME524301:LME524305 LWA524301:LWA524305 MFW524301:MFW524305 MPS524301:MPS524305 MZO524301:MZO524305 NJK524301:NJK524305 NTG524301:NTG524305 ODC524301:ODC524305 OMY524301:OMY524305 OWU524301:OWU524305 PGQ524301:PGQ524305 PQM524301:PQM524305 QAI524301:QAI524305 QKE524301:QKE524305 QUA524301:QUA524305 RDW524301:RDW524305 RNS524301:RNS524305 RXO524301:RXO524305 SHK524301:SHK524305 SRG524301:SRG524305 TBC524301:TBC524305 TKY524301:TKY524305 TUU524301:TUU524305 UEQ524301:UEQ524305 UOM524301:UOM524305 UYI524301:UYI524305 VIE524301:VIE524305 VSA524301:VSA524305 WBW524301:WBW524305 WLS524301:WLS524305 WVO524301:WVO524305 G589837:G589841 JC589837:JC589841 SY589837:SY589841 ACU589837:ACU589841 AMQ589837:AMQ589841 AWM589837:AWM589841 BGI589837:BGI589841 BQE589837:BQE589841 CAA589837:CAA589841 CJW589837:CJW589841 CTS589837:CTS589841 DDO589837:DDO589841 DNK589837:DNK589841 DXG589837:DXG589841 EHC589837:EHC589841 EQY589837:EQY589841 FAU589837:FAU589841 FKQ589837:FKQ589841 FUM589837:FUM589841 GEI589837:GEI589841 GOE589837:GOE589841 GYA589837:GYA589841 HHW589837:HHW589841 HRS589837:HRS589841 IBO589837:IBO589841 ILK589837:ILK589841 IVG589837:IVG589841 JFC589837:JFC589841 JOY589837:JOY589841 JYU589837:JYU589841 KIQ589837:KIQ589841 KSM589837:KSM589841 LCI589837:LCI589841 LME589837:LME589841 LWA589837:LWA589841 MFW589837:MFW589841 MPS589837:MPS589841 MZO589837:MZO589841 NJK589837:NJK589841 NTG589837:NTG589841 ODC589837:ODC589841 OMY589837:OMY589841 OWU589837:OWU589841 PGQ589837:PGQ589841 PQM589837:PQM589841 QAI589837:QAI589841 QKE589837:QKE589841 QUA589837:QUA589841 RDW589837:RDW589841 RNS589837:RNS589841 RXO589837:RXO589841 SHK589837:SHK589841 SRG589837:SRG589841 TBC589837:TBC589841 TKY589837:TKY589841 TUU589837:TUU589841 UEQ589837:UEQ589841 UOM589837:UOM589841 UYI589837:UYI589841 VIE589837:VIE589841 VSA589837:VSA589841 WBW589837:WBW589841 WLS589837:WLS589841 WVO589837:WVO589841 G655373:G655377 JC655373:JC655377 SY655373:SY655377 ACU655373:ACU655377 AMQ655373:AMQ655377 AWM655373:AWM655377 BGI655373:BGI655377 BQE655373:BQE655377 CAA655373:CAA655377 CJW655373:CJW655377 CTS655373:CTS655377 DDO655373:DDO655377 DNK655373:DNK655377 DXG655373:DXG655377 EHC655373:EHC655377 EQY655373:EQY655377 FAU655373:FAU655377 FKQ655373:FKQ655377 FUM655373:FUM655377 GEI655373:GEI655377 GOE655373:GOE655377 GYA655373:GYA655377 HHW655373:HHW655377 HRS655373:HRS655377 IBO655373:IBO655377 ILK655373:ILK655377 IVG655373:IVG655377 JFC655373:JFC655377 JOY655373:JOY655377 JYU655373:JYU655377 KIQ655373:KIQ655377 KSM655373:KSM655377 LCI655373:LCI655377 LME655373:LME655377 LWA655373:LWA655377 MFW655373:MFW655377 MPS655373:MPS655377 MZO655373:MZO655377 NJK655373:NJK655377 NTG655373:NTG655377 ODC655373:ODC655377 OMY655373:OMY655377 OWU655373:OWU655377 PGQ655373:PGQ655377 PQM655373:PQM655377 QAI655373:QAI655377 QKE655373:QKE655377 QUA655373:QUA655377 RDW655373:RDW655377 RNS655373:RNS655377 RXO655373:RXO655377 SHK655373:SHK655377 SRG655373:SRG655377 TBC655373:TBC655377 TKY655373:TKY655377 TUU655373:TUU655377 UEQ655373:UEQ655377 UOM655373:UOM655377 UYI655373:UYI655377 VIE655373:VIE655377 VSA655373:VSA655377 WBW655373:WBW655377 WLS655373:WLS655377 WVO655373:WVO655377 G720909:G720913 JC720909:JC720913 SY720909:SY720913 ACU720909:ACU720913 AMQ720909:AMQ720913 AWM720909:AWM720913 BGI720909:BGI720913 BQE720909:BQE720913 CAA720909:CAA720913 CJW720909:CJW720913 CTS720909:CTS720913 DDO720909:DDO720913 DNK720909:DNK720913 DXG720909:DXG720913 EHC720909:EHC720913 EQY720909:EQY720913 FAU720909:FAU720913 FKQ720909:FKQ720913 FUM720909:FUM720913 GEI720909:GEI720913 GOE720909:GOE720913 GYA720909:GYA720913 HHW720909:HHW720913 HRS720909:HRS720913 IBO720909:IBO720913 ILK720909:ILK720913 IVG720909:IVG720913 JFC720909:JFC720913 JOY720909:JOY720913 JYU720909:JYU720913 KIQ720909:KIQ720913 KSM720909:KSM720913 LCI720909:LCI720913 LME720909:LME720913 LWA720909:LWA720913 MFW720909:MFW720913 MPS720909:MPS720913 MZO720909:MZO720913 NJK720909:NJK720913 NTG720909:NTG720913 ODC720909:ODC720913 OMY720909:OMY720913 OWU720909:OWU720913 PGQ720909:PGQ720913 PQM720909:PQM720913 QAI720909:QAI720913 QKE720909:QKE720913 QUA720909:QUA720913 RDW720909:RDW720913 RNS720909:RNS720913 RXO720909:RXO720913 SHK720909:SHK720913 SRG720909:SRG720913 TBC720909:TBC720913 TKY720909:TKY720913 TUU720909:TUU720913 UEQ720909:UEQ720913 UOM720909:UOM720913 UYI720909:UYI720913 VIE720909:VIE720913 VSA720909:VSA720913 WBW720909:WBW720913 WLS720909:WLS720913 WVO720909:WVO720913 G786445:G786449 JC786445:JC786449 SY786445:SY786449 ACU786445:ACU786449 AMQ786445:AMQ786449 AWM786445:AWM786449 BGI786445:BGI786449 BQE786445:BQE786449 CAA786445:CAA786449 CJW786445:CJW786449 CTS786445:CTS786449 DDO786445:DDO786449 DNK786445:DNK786449 DXG786445:DXG786449 EHC786445:EHC786449 EQY786445:EQY786449 FAU786445:FAU786449 FKQ786445:FKQ786449 FUM786445:FUM786449 GEI786445:GEI786449 GOE786445:GOE786449 GYA786445:GYA786449 HHW786445:HHW786449 HRS786445:HRS786449 IBO786445:IBO786449 ILK786445:ILK786449 IVG786445:IVG786449 JFC786445:JFC786449 JOY786445:JOY786449 JYU786445:JYU786449 KIQ786445:KIQ786449 KSM786445:KSM786449 LCI786445:LCI786449 LME786445:LME786449 LWA786445:LWA786449 MFW786445:MFW786449 MPS786445:MPS786449 MZO786445:MZO786449 NJK786445:NJK786449 NTG786445:NTG786449 ODC786445:ODC786449 OMY786445:OMY786449 OWU786445:OWU786449 PGQ786445:PGQ786449 PQM786445:PQM786449 QAI786445:QAI786449 QKE786445:QKE786449 QUA786445:QUA786449 RDW786445:RDW786449 RNS786445:RNS786449 RXO786445:RXO786449 SHK786445:SHK786449 SRG786445:SRG786449 TBC786445:TBC786449 TKY786445:TKY786449 TUU786445:TUU786449 UEQ786445:UEQ786449 UOM786445:UOM786449 UYI786445:UYI786449 VIE786445:VIE786449 VSA786445:VSA786449 WBW786445:WBW786449 WLS786445:WLS786449 WVO786445:WVO786449 G851981:G851985 JC851981:JC851985 SY851981:SY851985 ACU851981:ACU851985 AMQ851981:AMQ851985 AWM851981:AWM851985 BGI851981:BGI851985 BQE851981:BQE851985 CAA851981:CAA851985 CJW851981:CJW851985 CTS851981:CTS851985 DDO851981:DDO851985 DNK851981:DNK851985 DXG851981:DXG851985 EHC851981:EHC851985 EQY851981:EQY851985 FAU851981:FAU851985 FKQ851981:FKQ851985 FUM851981:FUM851985 GEI851981:GEI851985 GOE851981:GOE851985 GYA851981:GYA851985 HHW851981:HHW851985 HRS851981:HRS851985 IBO851981:IBO851985 ILK851981:ILK851985 IVG851981:IVG851985 JFC851981:JFC851985 JOY851981:JOY851985 JYU851981:JYU851985 KIQ851981:KIQ851985 KSM851981:KSM851985 LCI851981:LCI851985 LME851981:LME851985 LWA851981:LWA851985 MFW851981:MFW851985 MPS851981:MPS851985 MZO851981:MZO851985 NJK851981:NJK851985 NTG851981:NTG851985 ODC851981:ODC851985 OMY851981:OMY851985 OWU851981:OWU851985 PGQ851981:PGQ851985 PQM851981:PQM851985 QAI851981:QAI851985 QKE851981:QKE851985 QUA851981:QUA851985 RDW851981:RDW851985 RNS851981:RNS851985 RXO851981:RXO851985 SHK851981:SHK851985 SRG851981:SRG851985 TBC851981:TBC851985 TKY851981:TKY851985 TUU851981:TUU851985 UEQ851981:UEQ851985 UOM851981:UOM851985 UYI851981:UYI851985 VIE851981:VIE851985 VSA851981:VSA851985 WBW851981:WBW851985 WLS851981:WLS851985 WVO851981:WVO851985 G917517:G917521 JC917517:JC917521 SY917517:SY917521 ACU917517:ACU917521 AMQ917517:AMQ917521 AWM917517:AWM917521 BGI917517:BGI917521 BQE917517:BQE917521 CAA917517:CAA917521 CJW917517:CJW917521 CTS917517:CTS917521 DDO917517:DDO917521 DNK917517:DNK917521 DXG917517:DXG917521 EHC917517:EHC917521 EQY917517:EQY917521 FAU917517:FAU917521 FKQ917517:FKQ917521 FUM917517:FUM917521 GEI917517:GEI917521 GOE917517:GOE917521 GYA917517:GYA917521 HHW917517:HHW917521 HRS917517:HRS917521 IBO917517:IBO917521 ILK917517:ILK917521 IVG917517:IVG917521 JFC917517:JFC917521 JOY917517:JOY917521 JYU917517:JYU917521 KIQ917517:KIQ917521 KSM917517:KSM917521 LCI917517:LCI917521 LME917517:LME917521 LWA917517:LWA917521 MFW917517:MFW917521 MPS917517:MPS917521 MZO917517:MZO917521 NJK917517:NJK917521 NTG917517:NTG917521 ODC917517:ODC917521 OMY917517:OMY917521 OWU917517:OWU917521 PGQ917517:PGQ917521 PQM917517:PQM917521 QAI917517:QAI917521 QKE917517:QKE917521 QUA917517:QUA917521 RDW917517:RDW917521 RNS917517:RNS917521 RXO917517:RXO917521 SHK917517:SHK917521 SRG917517:SRG917521 TBC917517:TBC917521 TKY917517:TKY917521 TUU917517:TUU917521 UEQ917517:UEQ917521 UOM917517:UOM917521 UYI917517:UYI917521 VIE917517:VIE917521 VSA917517:VSA917521 WBW917517:WBW917521 WLS917517:WLS917521 WVO917517:WVO917521 G983053:G983057 JC983053:JC983057 SY983053:SY983057 ACU983053:ACU983057 AMQ983053:AMQ983057 AWM983053:AWM983057 BGI983053:BGI983057 BQE983053:BQE983057 CAA983053:CAA983057 CJW983053:CJW983057 CTS983053:CTS983057 DDO983053:DDO983057 DNK983053:DNK983057 DXG983053:DXG983057 EHC983053:EHC983057 EQY983053:EQY983057 FAU983053:FAU983057 FKQ983053:FKQ983057 FUM983053:FUM983057 GEI983053:GEI983057 GOE983053:GOE983057 GYA983053:GYA983057 HHW983053:HHW983057 HRS983053:HRS983057 IBO983053:IBO983057 ILK983053:ILK983057 IVG983053:IVG983057 JFC983053:JFC983057 JOY983053:JOY983057 JYU983053:JYU983057 KIQ983053:KIQ983057 KSM983053:KSM983057 LCI983053:LCI983057 LME983053:LME983057 LWA983053:LWA983057 MFW983053:MFW983057 MPS983053:MPS983057 MZO983053:MZO983057 NJK983053:NJK983057 NTG983053:NTG983057 ODC983053:ODC983057 OMY983053:OMY983057 OWU983053:OWU983057 PGQ983053:PGQ983057 PQM983053:PQM983057 QAI983053:QAI983057 QKE983053:QKE983057 QUA983053:QUA983057 RDW983053:RDW983057 RNS983053:RNS983057 RXO983053:RXO983057 SHK983053:SHK983057 SRG983053:SRG983057 TBC983053:TBC983057 TKY983053:TKY983057 TUU983053:TUU983057 UEQ983053:UEQ983057 UOM983053:UOM983057 UYI983053:UYI983057 VIE983053:VIE983057 VSA983053:VSA983057 WBW983053:WBW983057 WLS983053:WLS983057 WVO983053:WVO983057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P65550:P65551 JL65550:JL65551 TH65550:TH65551 ADD65550:ADD65551 AMZ65550:AMZ65551 AWV65550:AWV65551 BGR65550:BGR65551 BQN65550:BQN65551 CAJ65550:CAJ65551 CKF65550:CKF65551 CUB65550:CUB65551 DDX65550:DDX65551 DNT65550:DNT65551 DXP65550:DXP65551 EHL65550:EHL65551 ERH65550:ERH65551 FBD65550:FBD65551 FKZ65550:FKZ65551 FUV65550:FUV65551 GER65550:GER65551 GON65550:GON65551 GYJ65550:GYJ65551 HIF65550:HIF65551 HSB65550:HSB65551 IBX65550:IBX65551 ILT65550:ILT65551 IVP65550:IVP65551 JFL65550:JFL65551 JPH65550:JPH65551 JZD65550:JZD65551 KIZ65550:KIZ65551 KSV65550:KSV65551 LCR65550:LCR65551 LMN65550:LMN65551 LWJ65550:LWJ65551 MGF65550:MGF65551 MQB65550:MQB65551 MZX65550:MZX65551 NJT65550:NJT65551 NTP65550:NTP65551 ODL65550:ODL65551 ONH65550:ONH65551 OXD65550:OXD65551 PGZ65550:PGZ65551 PQV65550:PQV65551 QAR65550:QAR65551 QKN65550:QKN65551 QUJ65550:QUJ65551 REF65550:REF65551 ROB65550:ROB65551 RXX65550:RXX65551 SHT65550:SHT65551 SRP65550:SRP65551 TBL65550:TBL65551 TLH65550:TLH65551 TVD65550:TVD65551 UEZ65550:UEZ65551 UOV65550:UOV65551 UYR65550:UYR65551 VIN65550:VIN65551 VSJ65550:VSJ65551 WCF65550:WCF65551 WMB65550:WMB65551 WVX65550:WVX65551 P131086:P131087 JL131086:JL131087 TH131086:TH131087 ADD131086:ADD131087 AMZ131086:AMZ131087 AWV131086:AWV131087 BGR131086:BGR131087 BQN131086:BQN131087 CAJ131086:CAJ131087 CKF131086:CKF131087 CUB131086:CUB131087 DDX131086:DDX131087 DNT131086:DNT131087 DXP131086:DXP131087 EHL131086:EHL131087 ERH131086:ERH131087 FBD131086:FBD131087 FKZ131086:FKZ131087 FUV131086:FUV131087 GER131086:GER131087 GON131086:GON131087 GYJ131086:GYJ131087 HIF131086:HIF131087 HSB131086:HSB131087 IBX131086:IBX131087 ILT131086:ILT131087 IVP131086:IVP131087 JFL131086:JFL131087 JPH131086:JPH131087 JZD131086:JZD131087 KIZ131086:KIZ131087 KSV131086:KSV131087 LCR131086:LCR131087 LMN131086:LMN131087 LWJ131086:LWJ131087 MGF131086:MGF131087 MQB131086:MQB131087 MZX131086:MZX131087 NJT131086:NJT131087 NTP131086:NTP131087 ODL131086:ODL131087 ONH131086:ONH131087 OXD131086:OXD131087 PGZ131086:PGZ131087 PQV131086:PQV131087 QAR131086:QAR131087 QKN131086:QKN131087 QUJ131086:QUJ131087 REF131086:REF131087 ROB131086:ROB131087 RXX131086:RXX131087 SHT131086:SHT131087 SRP131086:SRP131087 TBL131086:TBL131087 TLH131086:TLH131087 TVD131086:TVD131087 UEZ131086:UEZ131087 UOV131086:UOV131087 UYR131086:UYR131087 VIN131086:VIN131087 VSJ131086:VSJ131087 WCF131086:WCF131087 WMB131086:WMB131087 WVX131086:WVX131087 P196622:P196623 JL196622:JL196623 TH196622:TH196623 ADD196622:ADD196623 AMZ196622:AMZ196623 AWV196622:AWV196623 BGR196622:BGR196623 BQN196622:BQN196623 CAJ196622:CAJ196623 CKF196622:CKF196623 CUB196622:CUB196623 DDX196622:DDX196623 DNT196622:DNT196623 DXP196622:DXP196623 EHL196622:EHL196623 ERH196622:ERH196623 FBD196622:FBD196623 FKZ196622:FKZ196623 FUV196622:FUV196623 GER196622:GER196623 GON196622:GON196623 GYJ196622:GYJ196623 HIF196622:HIF196623 HSB196622:HSB196623 IBX196622:IBX196623 ILT196622:ILT196623 IVP196622:IVP196623 JFL196622:JFL196623 JPH196622:JPH196623 JZD196622:JZD196623 KIZ196622:KIZ196623 KSV196622:KSV196623 LCR196622:LCR196623 LMN196622:LMN196623 LWJ196622:LWJ196623 MGF196622:MGF196623 MQB196622:MQB196623 MZX196622:MZX196623 NJT196622:NJT196623 NTP196622:NTP196623 ODL196622:ODL196623 ONH196622:ONH196623 OXD196622:OXD196623 PGZ196622:PGZ196623 PQV196622:PQV196623 QAR196622:QAR196623 QKN196622:QKN196623 QUJ196622:QUJ196623 REF196622:REF196623 ROB196622:ROB196623 RXX196622:RXX196623 SHT196622:SHT196623 SRP196622:SRP196623 TBL196622:TBL196623 TLH196622:TLH196623 TVD196622:TVD196623 UEZ196622:UEZ196623 UOV196622:UOV196623 UYR196622:UYR196623 VIN196622:VIN196623 VSJ196622:VSJ196623 WCF196622:WCF196623 WMB196622:WMB196623 WVX196622:WVX196623 P262158:P262159 JL262158:JL262159 TH262158:TH262159 ADD262158:ADD262159 AMZ262158:AMZ262159 AWV262158:AWV262159 BGR262158:BGR262159 BQN262158:BQN262159 CAJ262158:CAJ262159 CKF262158:CKF262159 CUB262158:CUB262159 DDX262158:DDX262159 DNT262158:DNT262159 DXP262158:DXP262159 EHL262158:EHL262159 ERH262158:ERH262159 FBD262158:FBD262159 FKZ262158:FKZ262159 FUV262158:FUV262159 GER262158:GER262159 GON262158:GON262159 GYJ262158:GYJ262159 HIF262158:HIF262159 HSB262158:HSB262159 IBX262158:IBX262159 ILT262158:ILT262159 IVP262158:IVP262159 JFL262158:JFL262159 JPH262158:JPH262159 JZD262158:JZD262159 KIZ262158:KIZ262159 KSV262158:KSV262159 LCR262158:LCR262159 LMN262158:LMN262159 LWJ262158:LWJ262159 MGF262158:MGF262159 MQB262158:MQB262159 MZX262158:MZX262159 NJT262158:NJT262159 NTP262158:NTP262159 ODL262158:ODL262159 ONH262158:ONH262159 OXD262158:OXD262159 PGZ262158:PGZ262159 PQV262158:PQV262159 QAR262158:QAR262159 QKN262158:QKN262159 QUJ262158:QUJ262159 REF262158:REF262159 ROB262158:ROB262159 RXX262158:RXX262159 SHT262158:SHT262159 SRP262158:SRP262159 TBL262158:TBL262159 TLH262158:TLH262159 TVD262158:TVD262159 UEZ262158:UEZ262159 UOV262158:UOV262159 UYR262158:UYR262159 VIN262158:VIN262159 VSJ262158:VSJ262159 WCF262158:WCF262159 WMB262158:WMB262159 WVX262158:WVX262159 P327694:P327695 JL327694:JL327695 TH327694:TH327695 ADD327694:ADD327695 AMZ327694:AMZ327695 AWV327694:AWV327695 BGR327694:BGR327695 BQN327694:BQN327695 CAJ327694:CAJ327695 CKF327694:CKF327695 CUB327694:CUB327695 DDX327694:DDX327695 DNT327694:DNT327695 DXP327694:DXP327695 EHL327694:EHL327695 ERH327694:ERH327695 FBD327694:FBD327695 FKZ327694:FKZ327695 FUV327694:FUV327695 GER327694:GER327695 GON327694:GON327695 GYJ327694:GYJ327695 HIF327694:HIF327695 HSB327694:HSB327695 IBX327694:IBX327695 ILT327694:ILT327695 IVP327694:IVP327695 JFL327694:JFL327695 JPH327694:JPH327695 JZD327694:JZD327695 KIZ327694:KIZ327695 KSV327694:KSV327695 LCR327694:LCR327695 LMN327694:LMN327695 LWJ327694:LWJ327695 MGF327694:MGF327695 MQB327694:MQB327695 MZX327694:MZX327695 NJT327694:NJT327695 NTP327694:NTP327695 ODL327694:ODL327695 ONH327694:ONH327695 OXD327694:OXD327695 PGZ327694:PGZ327695 PQV327694:PQV327695 QAR327694:QAR327695 QKN327694:QKN327695 QUJ327694:QUJ327695 REF327694:REF327695 ROB327694:ROB327695 RXX327694:RXX327695 SHT327694:SHT327695 SRP327694:SRP327695 TBL327694:TBL327695 TLH327694:TLH327695 TVD327694:TVD327695 UEZ327694:UEZ327695 UOV327694:UOV327695 UYR327694:UYR327695 VIN327694:VIN327695 VSJ327694:VSJ327695 WCF327694:WCF327695 WMB327694:WMB327695 WVX327694:WVX327695 P393230:P393231 JL393230:JL393231 TH393230:TH393231 ADD393230:ADD393231 AMZ393230:AMZ393231 AWV393230:AWV393231 BGR393230:BGR393231 BQN393230:BQN393231 CAJ393230:CAJ393231 CKF393230:CKF393231 CUB393230:CUB393231 DDX393230:DDX393231 DNT393230:DNT393231 DXP393230:DXP393231 EHL393230:EHL393231 ERH393230:ERH393231 FBD393230:FBD393231 FKZ393230:FKZ393231 FUV393230:FUV393231 GER393230:GER393231 GON393230:GON393231 GYJ393230:GYJ393231 HIF393230:HIF393231 HSB393230:HSB393231 IBX393230:IBX393231 ILT393230:ILT393231 IVP393230:IVP393231 JFL393230:JFL393231 JPH393230:JPH393231 JZD393230:JZD393231 KIZ393230:KIZ393231 KSV393230:KSV393231 LCR393230:LCR393231 LMN393230:LMN393231 LWJ393230:LWJ393231 MGF393230:MGF393231 MQB393230:MQB393231 MZX393230:MZX393231 NJT393230:NJT393231 NTP393230:NTP393231 ODL393230:ODL393231 ONH393230:ONH393231 OXD393230:OXD393231 PGZ393230:PGZ393231 PQV393230:PQV393231 QAR393230:QAR393231 QKN393230:QKN393231 QUJ393230:QUJ393231 REF393230:REF393231 ROB393230:ROB393231 RXX393230:RXX393231 SHT393230:SHT393231 SRP393230:SRP393231 TBL393230:TBL393231 TLH393230:TLH393231 TVD393230:TVD393231 UEZ393230:UEZ393231 UOV393230:UOV393231 UYR393230:UYR393231 VIN393230:VIN393231 VSJ393230:VSJ393231 WCF393230:WCF393231 WMB393230:WMB393231 WVX393230:WVX393231 P458766:P458767 JL458766:JL458767 TH458766:TH458767 ADD458766:ADD458767 AMZ458766:AMZ458767 AWV458766:AWV458767 BGR458766:BGR458767 BQN458766:BQN458767 CAJ458766:CAJ458767 CKF458766:CKF458767 CUB458766:CUB458767 DDX458766:DDX458767 DNT458766:DNT458767 DXP458766:DXP458767 EHL458766:EHL458767 ERH458766:ERH458767 FBD458766:FBD458767 FKZ458766:FKZ458767 FUV458766:FUV458767 GER458766:GER458767 GON458766:GON458767 GYJ458766:GYJ458767 HIF458766:HIF458767 HSB458766:HSB458767 IBX458766:IBX458767 ILT458766:ILT458767 IVP458766:IVP458767 JFL458766:JFL458767 JPH458766:JPH458767 JZD458766:JZD458767 KIZ458766:KIZ458767 KSV458766:KSV458767 LCR458766:LCR458767 LMN458766:LMN458767 LWJ458766:LWJ458767 MGF458766:MGF458767 MQB458766:MQB458767 MZX458766:MZX458767 NJT458766:NJT458767 NTP458766:NTP458767 ODL458766:ODL458767 ONH458766:ONH458767 OXD458766:OXD458767 PGZ458766:PGZ458767 PQV458766:PQV458767 QAR458766:QAR458767 QKN458766:QKN458767 QUJ458766:QUJ458767 REF458766:REF458767 ROB458766:ROB458767 RXX458766:RXX458767 SHT458766:SHT458767 SRP458766:SRP458767 TBL458766:TBL458767 TLH458766:TLH458767 TVD458766:TVD458767 UEZ458766:UEZ458767 UOV458766:UOV458767 UYR458766:UYR458767 VIN458766:VIN458767 VSJ458766:VSJ458767 WCF458766:WCF458767 WMB458766:WMB458767 WVX458766:WVX458767 P524302:P524303 JL524302:JL524303 TH524302:TH524303 ADD524302:ADD524303 AMZ524302:AMZ524303 AWV524302:AWV524303 BGR524302:BGR524303 BQN524302:BQN524303 CAJ524302:CAJ524303 CKF524302:CKF524303 CUB524302:CUB524303 DDX524302:DDX524303 DNT524302:DNT524303 DXP524302:DXP524303 EHL524302:EHL524303 ERH524302:ERH524303 FBD524302:FBD524303 FKZ524302:FKZ524303 FUV524302:FUV524303 GER524302:GER524303 GON524302:GON524303 GYJ524302:GYJ524303 HIF524302:HIF524303 HSB524302:HSB524303 IBX524302:IBX524303 ILT524302:ILT524303 IVP524302:IVP524303 JFL524302:JFL524303 JPH524302:JPH524303 JZD524302:JZD524303 KIZ524302:KIZ524303 KSV524302:KSV524303 LCR524302:LCR524303 LMN524302:LMN524303 LWJ524302:LWJ524303 MGF524302:MGF524303 MQB524302:MQB524303 MZX524302:MZX524303 NJT524302:NJT524303 NTP524302:NTP524303 ODL524302:ODL524303 ONH524302:ONH524303 OXD524302:OXD524303 PGZ524302:PGZ524303 PQV524302:PQV524303 QAR524302:QAR524303 QKN524302:QKN524303 QUJ524302:QUJ524303 REF524302:REF524303 ROB524302:ROB524303 RXX524302:RXX524303 SHT524302:SHT524303 SRP524302:SRP524303 TBL524302:TBL524303 TLH524302:TLH524303 TVD524302:TVD524303 UEZ524302:UEZ524303 UOV524302:UOV524303 UYR524302:UYR524303 VIN524302:VIN524303 VSJ524302:VSJ524303 WCF524302:WCF524303 WMB524302:WMB524303 WVX524302:WVX524303 P589838:P589839 JL589838:JL589839 TH589838:TH589839 ADD589838:ADD589839 AMZ589838:AMZ589839 AWV589838:AWV589839 BGR589838:BGR589839 BQN589838:BQN589839 CAJ589838:CAJ589839 CKF589838:CKF589839 CUB589838:CUB589839 DDX589838:DDX589839 DNT589838:DNT589839 DXP589838:DXP589839 EHL589838:EHL589839 ERH589838:ERH589839 FBD589838:FBD589839 FKZ589838:FKZ589839 FUV589838:FUV589839 GER589838:GER589839 GON589838:GON589839 GYJ589838:GYJ589839 HIF589838:HIF589839 HSB589838:HSB589839 IBX589838:IBX589839 ILT589838:ILT589839 IVP589838:IVP589839 JFL589838:JFL589839 JPH589838:JPH589839 JZD589838:JZD589839 KIZ589838:KIZ589839 KSV589838:KSV589839 LCR589838:LCR589839 LMN589838:LMN589839 LWJ589838:LWJ589839 MGF589838:MGF589839 MQB589838:MQB589839 MZX589838:MZX589839 NJT589838:NJT589839 NTP589838:NTP589839 ODL589838:ODL589839 ONH589838:ONH589839 OXD589838:OXD589839 PGZ589838:PGZ589839 PQV589838:PQV589839 QAR589838:QAR589839 QKN589838:QKN589839 QUJ589838:QUJ589839 REF589838:REF589839 ROB589838:ROB589839 RXX589838:RXX589839 SHT589838:SHT589839 SRP589838:SRP589839 TBL589838:TBL589839 TLH589838:TLH589839 TVD589838:TVD589839 UEZ589838:UEZ589839 UOV589838:UOV589839 UYR589838:UYR589839 VIN589838:VIN589839 VSJ589838:VSJ589839 WCF589838:WCF589839 WMB589838:WMB589839 WVX589838:WVX589839 P655374:P655375 JL655374:JL655375 TH655374:TH655375 ADD655374:ADD655375 AMZ655374:AMZ655375 AWV655374:AWV655375 BGR655374:BGR655375 BQN655374:BQN655375 CAJ655374:CAJ655375 CKF655374:CKF655375 CUB655374:CUB655375 DDX655374:DDX655375 DNT655374:DNT655375 DXP655374:DXP655375 EHL655374:EHL655375 ERH655374:ERH655375 FBD655374:FBD655375 FKZ655374:FKZ655375 FUV655374:FUV655375 GER655374:GER655375 GON655374:GON655375 GYJ655374:GYJ655375 HIF655374:HIF655375 HSB655374:HSB655375 IBX655374:IBX655375 ILT655374:ILT655375 IVP655374:IVP655375 JFL655374:JFL655375 JPH655374:JPH655375 JZD655374:JZD655375 KIZ655374:KIZ655375 KSV655374:KSV655375 LCR655374:LCR655375 LMN655374:LMN655375 LWJ655374:LWJ655375 MGF655374:MGF655375 MQB655374:MQB655375 MZX655374:MZX655375 NJT655374:NJT655375 NTP655374:NTP655375 ODL655374:ODL655375 ONH655374:ONH655375 OXD655374:OXD655375 PGZ655374:PGZ655375 PQV655374:PQV655375 QAR655374:QAR655375 QKN655374:QKN655375 QUJ655374:QUJ655375 REF655374:REF655375 ROB655374:ROB655375 RXX655374:RXX655375 SHT655374:SHT655375 SRP655374:SRP655375 TBL655374:TBL655375 TLH655374:TLH655375 TVD655374:TVD655375 UEZ655374:UEZ655375 UOV655374:UOV655375 UYR655374:UYR655375 VIN655374:VIN655375 VSJ655374:VSJ655375 WCF655374:WCF655375 WMB655374:WMB655375 WVX655374:WVX655375 P720910:P720911 JL720910:JL720911 TH720910:TH720911 ADD720910:ADD720911 AMZ720910:AMZ720911 AWV720910:AWV720911 BGR720910:BGR720911 BQN720910:BQN720911 CAJ720910:CAJ720911 CKF720910:CKF720911 CUB720910:CUB720911 DDX720910:DDX720911 DNT720910:DNT720911 DXP720910:DXP720911 EHL720910:EHL720911 ERH720910:ERH720911 FBD720910:FBD720911 FKZ720910:FKZ720911 FUV720910:FUV720911 GER720910:GER720911 GON720910:GON720911 GYJ720910:GYJ720911 HIF720910:HIF720911 HSB720910:HSB720911 IBX720910:IBX720911 ILT720910:ILT720911 IVP720910:IVP720911 JFL720910:JFL720911 JPH720910:JPH720911 JZD720910:JZD720911 KIZ720910:KIZ720911 KSV720910:KSV720911 LCR720910:LCR720911 LMN720910:LMN720911 LWJ720910:LWJ720911 MGF720910:MGF720911 MQB720910:MQB720911 MZX720910:MZX720911 NJT720910:NJT720911 NTP720910:NTP720911 ODL720910:ODL720911 ONH720910:ONH720911 OXD720910:OXD720911 PGZ720910:PGZ720911 PQV720910:PQV720911 QAR720910:QAR720911 QKN720910:QKN720911 QUJ720910:QUJ720911 REF720910:REF720911 ROB720910:ROB720911 RXX720910:RXX720911 SHT720910:SHT720911 SRP720910:SRP720911 TBL720910:TBL720911 TLH720910:TLH720911 TVD720910:TVD720911 UEZ720910:UEZ720911 UOV720910:UOV720911 UYR720910:UYR720911 VIN720910:VIN720911 VSJ720910:VSJ720911 WCF720910:WCF720911 WMB720910:WMB720911 WVX720910:WVX720911 P786446:P786447 JL786446:JL786447 TH786446:TH786447 ADD786446:ADD786447 AMZ786446:AMZ786447 AWV786446:AWV786447 BGR786446:BGR786447 BQN786446:BQN786447 CAJ786446:CAJ786447 CKF786446:CKF786447 CUB786446:CUB786447 DDX786446:DDX786447 DNT786446:DNT786447 DXP786446:DXP786447 EHL786446:EHL786447 ERH786446:ERH786447 FBD786446:FBD786447 FKZ786446:FKZ786447 FUV786446:FUV786447 GER786446:GER786447 GON786446:GON786447 GYJ786446:GYJ786447 HIF786446:HIF786447 HSB786446:HSB786447 IBX786446:IBX786447 ILT786446:ILT786447 IVP786446:IVP786447 JFL786446:JFL786447 JPH786446:JPH786447 JZD786446:JZD786447 KIZ786446:KIZ786447 KSV786446:KSV786447 LCR786446:LCR786447 LMN786446:LMN786447 LWJ786446:LWJ786447 MGF786446:MGF786447 MQB786446:MQB786447 MZX786446:MZX786447 NJT786446:NJT786447 NTP786446:NTP786447 ODL786446:ODL786447 ONH786446:ONH786447 OXD786446:OXD786447 PGZ786446:PGZ786447 PQV786446:PQV786447 QAR786446:QAR786447 QKN786446:QKN786447 QUJ786446:QUJ786447 REF786446:REF786447 ROB786446:ROB786447 RXX786446:RXX786447 SHT786446:SHT786447 SRP786446:SRP786447 TBL786446:TBL786447 TLH786446:TLH786447 TVD786446:TVD786447 UEZ786446:UEZ786447 UOV786446:UOV786447 UYR786446:UYR786447 VIN786446:VIN786447 VSJ786446:VSJ786447 WCF786446:WCF786447 WMB786446:WMB786447 WVX786446:WVX786447 P851982:P851983 JL851982:JL851983 TH851982:TH851983 ADD851982:ADD851983 AMZ851982:AMZ851983 AWV851982:AWV851983 BGR851982:BGR851983 BQN851982:BQN851983 CAJ851982:CAJ851983 CKF851982:CKF851983 CUB851982:CUB851983 DDX851982:DDX851983 DNT851982:DNT851983 DXP851982:DXP851983 EHL851982:EHL851983 ERH851982:ERH851983 FBD851982:FBD851983 FKZ851982:FKZ851983 FUV851982:FUV851983 GER851982:GER851983 GON851982:GON851983 GYJ851982:GYJ851983 HIF851982:HIF851983 HSB851982:HSB851983 IBX851982:IBX851983 ILT851982:ILT851983 IVP851982:IVP851983 JFL851982:JFL851983 JPH851982:JPH851983 JZD851982:JZD851983 KIZ851982:KIZ851983 KSV851982:KSV851983 LCR851982:LCR851983 LMN851982:LMN851983 LWJ851982:LWJ851983 MGF851982:MGF851983 MQB851982:MQB851983 MZX851982:MZX851983 NJT851982:NJT851983 NTP851982:NTP851983 ODL851982:ODL851983 ONH851982:ONH851983 OXD851982:OXD851983 PGZ851982:PGZ851983 PQV851982:PQV851983 QAR851982:QAR851983 QKN851982:QKN851983 QUJ851982:QUJ851983 REF851982:REF851983 ROB851982:ROB851983 RXX851982:RXX851983 SHT851982:SHT851983 SRP851982:SRP851983 TBL851982:TBL851983 TLH851982:TLH851983 TVD851982:TVD851983 UEZ851982:UEZ851983 UOV851982:UOV851983 UYR851982:UYR851983 VIN851982:VIN851983 VSJ851982:VSJ851983 WCF851982:WCF851983 WMB851982:WMB851983 WVX851982:WVX851983 P917518:P917519 JL917518:JL917519 TH917518:TH917519 ADD917518:ADD917519 AMZ917518:AMZ917519 AWV917518:AWV917519 BGR917518:BGR917519 BQN917518:BQN917519 CAJ917518:CAJ917519 CKF917518:CKF917519 CUB917518:CUB917519 DDX917518:DDX917519 DNT917518:DNT917519 DXP917518:DXP917519 EHL917518:EHL917519 ERH917518:ERH917519 FBD917518:FBD917519 FKZ917518:FKZ917519 FUV917518:FUV917519 GER917518:GER917519 GON917518:GON917519 GYJ917518:GYJ917519 HIF917518:HIF917519 HSB917518:HSB917519 IBX917518:IBX917519 ILT917518:ILT917519 IVP917518:IVP917519 JFL917518:JFL917519 JPH917518:JPH917519 JZD917518:JZD917519 KIZ917518:KIZ917519 KSV917518:KSV917519 LCR917518:LCR917519 LMN917518:LMN917519 LWJ917518:LWJ917519 MGF917518:MGF917519 MQB917518:MQB917519 MZX917518:MZX917519 NJT917518:NJT917519 NTP917518:NTP917519 ODL917518:ODL917519 ONH917518:ONH917519 OXD917518:OXD917519 PGZ917518:PGZ917519 PQV917518:PQV917519 QAR917518:QAR917519 QKN917518:QKN917519 QUJ917518:QUJ917519 REF917518:REF917519 ROB917518:ROB917519 RXX917518:RXX917519 SHT917518:SHT917519 SRP917518:SRP917519 TBL917518:TBL917519 TLH917518:TLH917519 TVD917518:TVD917519 UEZ917518:UEZ917519 UOV917518:UOV917519 UYR917518:UYR917519 VIN917518:VIN917519 VSJ917518:VSJ917519 WCF917518:WCF917519 WMB917518:WMB917519 WVX917518:WVX917519 P983054:P983055 JL983054:JL983055 TH983054:TH983055 ADD983054:ADD983055 AMZ983054:AMZ983055 AWV983054:AWV983055 BGR983054:BGR983055 BQN983054:BQN983055 CAJ983054:CAJ983055 CKF983054:CKF983055 CUB983054:CUB983055 DDX983054:DDX983055 DNT983054:DNT983055 DXP983054:DXP983055 EHL983054:EHL983055 ERH983054:ERH983055 FBD983054:FBD983055 FKZ983054:FKZ983055 FUV983054:FUV983055 GER983054:GER983055 GON983054:GON983055 GYJ983054:GYJ983055 HIF983054:HIF983055 HSB983054:HSB983055 IBX983054:IBX983055 ILT983054:ILT983055 IVP983054:IVP983055 JFL983054:JFL983055 JPH983054:JPH983055 JZD983054:JZD983055 KIZ983054:KIZ983055 KSV983054:KSV983055 LCR983054:LCR983055 LMN983054:LMN983055 LWJ983054:LWJ983055 MGF983054:MGF983055 MQB983054:MQB983055 MZX983054:MZX983055 NJT983054:NJT983055 NTP983054:NTP983055 ODL983054:ODL983055 ONH983054:ONH983055 OXD983054:OXD983055 PGZ983054:PGZ983055 PQV983054:PQV983055 QAR983054:QAR983055 QKN983054:QKN983055 QUJ983054:QUJ983055 REF983054:REF983055 ROB983054:ROB983055 RXX983054:RXX983055 SHT983054:SHT983055 SRP983054:SRP983055 TBL983054:TBL983055 TLH983054:TLH983055 TVD983054:TVD983055 UEZ983054:UEZ983055 UOV983054:UOV983055 UYR983054:UYR983055 VIN983054:VIN983055 VSJ983054:VSJ983055 WCF983054:WCF983055 WMB983054:WMB983055 WVX983054:WVX983055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AC24 JY24 TU24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AA65580 JW65580 TS65580 ADO65580 ANK65580 AXG65580 BHC65580 BQY65580 CAU65580 CKQ65580 CUM65580 DEI65580 DOE65580 DYA65580 EHW65580 ERS65580 FBO65580 FLK65580 FVG65580 GFC65580 GOY65580 GYU65580 HIQ65580 HSM65580 ICI65580 IME65580 IWA65580 JFW65580 JPS65580 JZO65580 KJK65580 KTG65580 LDC65580 LMY65580 LWU65580 MGQ65580 MQM65580 NAI65580 NKE65580 NUA65580 ODW65580 ONS65580 OXO65580 PHK65580 PRG65580 QBC65580 QKY65580 QUU65580 REQ65580 ROM65580 RYI65580 SIE65580 SSA65580 TBW65580 TLS65580 TVO65580 UFK65580 UPG65580 UZC65580 VIY65580 VSU65580 WCQ65580 WMM65580 WWI65580 AA131116 JW131116 TS131116 ADO131116 ANK131116 AXG131116 BHC131116 BQY131116 CAU131116 CKQ131116 CUM131116 DEI131116 DOE131116 DYA131116 EHW131116 ERS131116 FBO131116 FLK131116 FVG131116 GFC131116 GOY131116 GYU131116 HIQ131116 HSM131116 ICI131116 IME131116 IWA131116 JFW131116 JPS131116 JZO131116 KJK131116 KTG131116 LDC131116 LMY131116 LWU131116 MGQ131116 MQM131116 NAI131116 NKE131116 NUA131116 ODW131116 ONS131116 OXO131116 PHK131116 PRG131116 QBC131116 QKY131116 QUU131116 REQ131116 ROM131116 RYI131116 SIE131116 SSA131116 TBW131116 TLS131116 TVO131116 UFK131116 UPG131116 UZC131116 VIY131116 VSU131116 WCQ131116 WMM131116 WWI131116 AA196652 JW196652 TS196652 ADO196652 ANK196652 AXG196652 BHC196652 BQY196652 CAU196652 CKQ196652 CUM196652 DEI196652 DOE196652 DYA196652 EHW196652 ERS196652 FBO196652 FLK196652 FVG196652 GFC196652 GOY196652 GYU196652 HIQ196652 HSM196652 ICI196652 IME196652 IWA196652 JFW196652 JPS196652 JZO196652 KJK196652 KTG196652 LDC196652 LMY196652 LWU196652 MGQ196652 MQM196652 NAI196652 NKE196652 NUA196652 ODW196652 ONS196652 OXO196652 PHK196652 PRG196652 QBC196652 QKY196652 QUU196652 REQ196652 ROM196652 RYI196652 SIE196652 SSA196652 TBW196652 TLS196652 TVO196652 UFK196652 UPG196652 UZC196652 VIY196652 VSU196652 WCQ196652 WMM196652 WWI196652 AA262188 JW262188 TS262188 ADO262188 ANK262188 AXG262188 BHC262188 BQY262188 CAU262188 CKQ262188 CUM262188 DEI262188 DOE262188 DYA262188 EHW262188 ERS262188 FBO262188 FLK262188 FVG262188 GFC262188 GOY262188 GYU262188 HIQ262188 HSM262188 ICI262188 IME262188 IWA262188 JFW262188 JPS262188 JZO262188 KJK262188 KTG262188 LDC262188 LMY262188 LWU262188 MGQ262188 MQM262188 NAI262188 NKE262188 NUA262188 ODW262188 ONS262188 OXO262188 PHK262188 PRG262188 QBC262188 QKY262188 QUU262188 REQ262188 ROM262188 RYI262188 SIE262188 SSA262188 TBW262188 TLS262188 TVO262188 UFK262188 UPG262188 UZC262188 VIY262188 VSU262188 WCQ262188 WMM262188 WWI262188 AA327724 JW327724 TS327724 ADO327724 ANK327724 AXG327724 BHC327724 BQY327724 CAU327724 CKQ327724 CUM327724 DEI327724 DOE327724 DYA327724 EHW327724 ERS327724 FBO327724 FLK327724 FVG327724 GFC327724 GOY327724 GYU327724 HIQ327724 HSM327724 ICI327724 IME327724 IWA327724 JFW327724 JPS327724 JZO327724 KJK327724 KTG327724 LDC327724 LMY327724 LWU327724 MGQ327724 MQM327724 NAI327724 NKE327724 NUA327724 ODW327724 ONS327724 OXO327724 PHK327724 PRG327724 QBC327724 QKY327724 QUU327724 REQ327724 ROM327724 RYI327724 SIE327724 SSA327724 TBW327724 TLS327724 TVO327724 UFK327724 UPG327724 UZC327724 VIY327724 VSU327724 WCQ327724 WMM327724 WWI327724 AA393260 JW393260 TS393260 ADO393260 ANK393260 AXG393260 BHC393260 BQY393260 CAU393260 CKQ393260 CUM393260 DEI393260 DOE393260 DYA393260 EHW393260 ERS393260 FBO393260 FLK393260 FVG393260 GFC393260 GOY393260 GYU393260 HIQ393260 HSM393260 ICI393260 IME393260 IWA393260 JFW393260 JPS393260 JZO393260 KJK393260 KTG393260 LDC393260 LMY393260 LWU393260 MGQ393260 MQM393260 NAI393260 NKE393260 NUA393260 ODW393260 ONS393260 OXO393260 PHK393260 PRG393260 QBC393260 QKY393260 QUU393260 REQ393260 ROM393260 RYI393260 SIE393260 SSA393260 TBW393260 TLS393260 TVO393260 UFK393260 UPG393260 UZC393260 VIY393260 VSU393260 WCQ393260 WMM393260 WWI393260 AA458796 JW458796 TS458796 ADO458796 ANK458796 AXG458796 BHC458796 BQY458796 CAU458796 CKQ458796 CUM458796 DEI458796 DOE458796 DYA458796 EHW458796 ERS458796 FBO458796 FLK458796 FVG458796 GFC458796 GOY458796 GYU458796 HIQ458796 HSM458796 ICI458796 IME458796 IWA458796 JFW458796 JPS458796 JZO458796 KJK458796 KTG458796 LDC458796 LMY458796 LWU458796 MGQ458796 MQM458796 NAI458796 NKE458796 NUA458796 ODW458796 ONS458796 OXO458796 PHK458796 PRG458796 QBC458796 QKY458796 QUU458796 REQ458796 ROM458796 RYI458796 SIE458796 SSA458796 TBW458796 TLS458796 TVO458796 UFK458796 UPG458796 UZC458796 VIY458796 VSU458796 WCQ458796 WMM458796 WWI458796 AA524332 JW524332 TS524332 ADO524332 ANK524332 AXG524332 BHC524332 BQY524332 CAU524332 CKQ524332 CUM524332 DEI524332 DOE524332 DYA524332 EHW524332 ERS524332 FBO524332 FLK524332 FVG524332 GFC524332 GOY524332 GYU524332 HIQ524332 HSM524332 ICI524332 IME524332 IWA524332 JFW524332 JPS524332 JZO524332 KJK524332 KTG524332 LDC524332 LMY524332 LWU524332 MGQ524332 MQM524332 NAI524332 NKE524332 NUA524332 ODW524332 ONS524332 OXO524332 PHK524332 PRG524332 QBC524332 QKY524332 QUU524332 REQ524332 ROM524332 RYI524332 SIE524332 SSA524332 TBW524332 TLS524332 TVO524332 UFK524332 UPG524332 UZC524332 VIY524332 VSU524332 WCQ524332 WMM524332 WWI524332 AA589868 JW589868 TS589868 ADO589868 ANK589868 AXG589868 BHC589868 BQY589868 CAU589868 CKQ589868 CUM589868 DEI589868 DOE589868 DYA589868 EHW589868 ERS589868 FBO589868 FLK589868 FVG589868 GFC589868 GOY589868 GYU589868 HIQ589868 HSM589868 ICI589868 IME589868 IWA589868 JFW589868 JPS589868 JZO589868 KJK589868 KTG589868 LDC589868 LMY589868 LWU589868 MGQ589868 MQM589868 NAI589868 NKE589868 NUA589868 ODW589868 ONS589868 OXO589868 PHK589868 PRG589868 QBC589868 QKY589868 QUU589868 REQ589868 ROM589868 RYI589868 SIE589868 SSA589868 TBW589868 TLS589868 TVO589868 UFK589868 UPG589868 UZC589868 VIY589868 VSU589868 WCQ589868 WMM589868 WWI589868 AA655404 JW655404 TS655404 ADO655404 ANK655404 AXG655404 BHC655404 BQY655404 CAU655404 CKQ655404 CUM655404 DEI655404 DOE655404 DYA655404 EHW655404 ERS655404 FBO655404 FLK655404 FVG655404 GFC655404 GOY655404 GYU655404 HIQ655404 HSM655404 ICI655404 IME655404 IWA655404 JFW655404 JPS655404 JZO655404 KJK655404 KTG655404 LDC655404 LMY655404 LWU655404 MGQ655404 MQM655404 NAI655404 NKE655404 NUA655404 ODW655404 ONS655404 OXO655404 PHK655404 PRG655404 QBC655404 QKY655404 QUU655404 REQ655404 ROM655404 RYI655404 SIE655404 SSA655404 TBW655404 TLS655404 TVO655404 UFK655404 UPG655404 UZC655404 VIY655404 VSU655404 WCQ655404 WMM655404 WWI655404 AA720940 JW720940 TS720940 ADO720940 ANK720940 AXG720940 BHC720940 BQY720940 CAU720940 CKQ720940 CUM720940 DEI720940 DOE720940 DYA720940 EHW720940 ERS720940 FBO720940 FLK720940 FVG720940 GFC720940 GOY720940 GYU720940 HIQ720940 HSM720940 ICI720940 IME720940 IWA720940 JFW720940 JPS720940 JZO720940 KJK720940 KTG720940 LDC720940 LMY720940 LWU720940 MGQ720940 MQM720940 NAI720940 NKE720940 NUA720940 ODW720940 ONS720940 OXO720940 PHK720940 PRG720940 QBC720940 QKY720940 QUU720940 REQ720940 ROM720940 RYI720940 SIE720940 SSA720940 TBW720940 TLS720940 TVO720940 UFK720940 UPG720940 UZC720940 VIY720940 VSU720940 WCQ720940 WMM720940 WWI720940 AA786476 JW786476 TS786476 ADO786476 ANK786476 AXG786476 BHC786476 BQY786476 CAU786476 CKQ786476 CUM786476 DEI786476 DOE786476 DYA786476 EHW786476 ERS786476 FBO786476 FLK786476 FVG786476 GFC786476 GOY786476 GYU786476 HIQ786476 HSM786476 ICI786476 IME786476 IWA786476 JFW786476 JPS786476 JZO786476 KJK786476 KTG786476 LDC786476 LMY786476 LWU786476 MGQ786476 MQM786476 NAI786476 NKE786476 NUA786476 ODW786476 ONS786476 OXO786476 PHK786476 PRG786476 QBC786476 QKY786476 QUU786476 REQ786476 ROM786476 RYI786476 SIE786476 SSA786476 TBW786476 TLS786476 TVO786476 UFK786476 UPG786476 UZC786476 VIY786476 VSU786476 WCQ786476 WMM786476 WWI786476 AA852012 JW852012 TS852012 ADO852012 ANK852012 AXG852012 BHC852012 BQY852012 CAU852012 CKQ852012 CUM852012 DEI852012 DOE852012 DYA852012 EHW852012 ERS852012 FBO852012 FLK852012 FVG852012 GFC852012 GOY852012 GYU852012 HIQ852012 HSM852012 ICI852012 IME852012 IWA852012 JFW852012 JPS852012 JZO852012 KJK852012 KTG852012 LDC852012 LMY852012 LWU852012 MGQ852012 MQM852012 NAI852012 NKE852012 NUA852012 ODW852012 ONS852012 OXO852012 PHK852012 PRG852012 QBC852012 QKY852012 QUU852012 REQ852012 ROM852012 RYI852012 SIE852012 SSA852012 TBW852012 TLS852012 TVO852012 UFK852012 UPG852012 UZC852012 VIY852012 VSU852012 WCQ852012 WMM852012 WWI852012 AA917548 JW917548 TS917548 ADO917548 ANK917548 AXG917548 BHC917548 BQY917548 CAU917548 CKQ917548 CUM917548 DEI917548 DOE917548 DYA917548 EHW917548 ERS917548 FBO917548 FLK917548 FVG917548 GFC917548 GOY917548 GYU917548 HIQ917548 HSM917548 ICI917548 IME917548 IWA917548 JFW917548 JPS917548 JZO917548 KJK917548 KTG917548 LDC917548 LMY917548 LWU917548 MGQ917548 MQM917548 NAI917548 NKE917548 NUA917548 ODW917548 ONS917548 OXO917548 PHK917548 PRG917548 QBC917548 QKY917548 QUU917548 REQ917548 ROM917548 RYI917548 SIE917548 SSA917548 TBW917548 TLS917548 TVO917548 UFK917548 UPG917548 UZC917548 VIY917548 VSU917548 WCQ917548 WMM917548 WWI917548 AA983084 JW983084 TS983084 ADO983084 ANK983084 AXG983084 BHC983084 BQY983084 CAU983084 CKQ983084 CUM983084 DEI983084 DOE983084 DYA983084 EHW983084 ERS983084 FBO983084 FLK983084 FVG983084 GFC983084 GOY983084 GYU983084 HIQ983084 HSM983084 ICI983084 IME983084 IWA983084 JFW983084 JPS983084 JZO983084 KJK983084 KTG983084 LDC983084 LMY983084 LWU983084 MGQ983084 MQM983084 NAI983084 NKE983084 NUA983084 ODW983084 ONS983084 OXO983084 PHK983084 PRG983084 QBC983084 QKY983084 QUU983084 REQ983084 ROM983084 RYI983084 SIE983084 SSA983084 TBW983084 TLS983084 TVO983084 UFK983084 UPG983084 UZC983084 VIY983084 VSU983084 WCQ983084 WMM983084 WWI983084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AC65580 JY65580 TU65580 ADQ65580 ANM65580 AXI65580 BHE65580 BRA65580 CAW65580 CKS65580 CUO65580 DEK65580 DOG65580 DYC65580 EHY65580 ERU65580 FBQ65580 FLM65580 FVI65580 GFE65580 GPA65580 GYW65580 HIS65580 HSO65580 ICK65580 IMG65580 IWC65580 JFY65580 JPU65580 JZQ65580 KJM65580 KTI65580 LDE65580 LNA65580 LWW65580 MGS65580 MQO65580 NAK65580 NKG65580 NUC65580 ODY65580 ONU65580 OXQ65580 PHM65580 PRI65580 QBE65580 QLA65580 QUW65580 RES65580 ROO65580 RYK65580 SIG65580 SSC65580 TBY65580 TLU65580 TVQ65580 UFM65580 UPI65580 UZE65580 VJA65580 VSW65580 WCS65580 WMO65580 WWK65580 AC131116 JY131116 TU131116 ADQ131116 ANM131116 AXI131116 BHE131116 BRA131116 CAW131116 CKS131116 CUO131116 DEK131116 DOG131116 DYC131116 EHY131116 ERU131116 FBQ131116 FLM131116 FVI131116 GFE131116 GPA131116 GYW131116 HIS131116 HSO131116 ICK131116 IMG131116 IWC131116 JFY131116 JPU131116 JZQ131116 KJM131116 KTI131116 LDE131116 LNA131116 LWW131116 MGS131116 MQO131116 NAK131116 NKG131116 NUC131116 ODY131116 ONU131116 OXQ131116 PHM131116 PRI131116 QBE131116 QLA131116 QUW131116 RES131116 ROO131116 RYK131116 SIG131116 SSC131116 TBY131116 TLU131116 TVQ131116 UFM131116 UPI131116 UZE131116 VJA131116 VSW131116 WCS131116 WMO131116 WWK131116 AC196652 JY196652 TU196652 ADQ196652 ANM196652 AXI196652 BHE196652 BRA196652 CAW196652 CKS196652 CUO196652 DEK196652 DOG196652 DYC196652 EHY196652 ERU196652 FBQ196652 FLM196652 FVI196652 GFE196652 GPA196652 GYW196652 HIS196652 HSO196652 ICK196652 IMG196652 IWC196652 JFY196652 JPU196652 JZQ196652 KJM196652 KTI196652 LDE196652 LNA196652 LWW196652 MGS196652 MQO196652 NAK196652 NKG196652 NUC196652 ODY196652 ONU196652 OXQ196652 PHM196652 PRI196652 QBE196652 QLA196652 QUW196652 RES196652 ROO196652 RYK196652 SIG196652 SSC196652 TBY196652 TLU196652 TVQ196652 UFM196652 UPI196652 UZE196652 VJA196652 VSW196652 WCS196652 WMO196652 WWK196652 AC262188 JY262188 TU262188 ADQ262188 ANM262188 AXI262188 BHE262188 BRA262188 CAW262188 CKS262188 CUO262188 DEK262188 DOG262188 DYC262188 EHY262188 ERU262188 FBQ262188 FLM262188 FVI262188 GFE262188 GPA262188 GYW262188 HIS262188 HSO262188 ICK262188 IMG262188 IWC262188 JFY262188 JPU262188 JZQ262188 KJM262188 KTI262188 LDE262188 LNA262188 LWW262188 MGS262188 MQO262188 NAK262188 NKG262188 NUC262188 ODY262188 ONU262188 OXQ262188 PHM262188 PRI262188 QBE262188 QLA262188 QUW262188 RES262188 ROO262188 RYK262188 SIG262188 SSC262188 TBY262188 TLU262188 TVQ262188 UFM262188 UPI262188 UZE262188 VJA262188 VSW262188 WCS262188 WMO262188 WWK262188 AC327724 JY327724 TU327724 ADQ327724 ANM327724 AXI327724 BHE327724 BRA327724 CAW327724 CKS327724 CUO327724 DEK327724 DOG327724 DYC327724 EHY327724 ERU327724 FBQ327724 FLM327724 FVI327724 GFE327724 GPA327724 GYW327724 HIS327724 HSO327724 ICK327724 IMG327724 IWC327724 JFY327724 JPU327724 JZQ327724 KJM327724 KTI327724 LDE327724 LNA327724 LWW327724 MGS327724 MQO327724 NAK327724 NKG327724 NUC327724 ODY327724 ONU327724 OXQ327724 PHM327724 PRI327724 QBE327724 QLA327724 QUW327724 RES327724 ROO327724 RYK327724 SIG327724 SSC327724 TBY327724 TLU327724 TVQ327724 UFM327724 UPI327724 UZE327724 VJA327724 VSW327724 WCS327724 WMO327724 WWK327724 AC393260 JY393260 TU393260 ADQ393260 ANM393260 AXI393260 BHE393260 BRA393260 CAW393260 CKS393260 CUO393260 DEK393260 DOG393260 DYC393260 EHY393260 ERU393260 FBQ393260 FLM393260 FVI393260 GFE393260 GPA393260 GYW393260 HIS393260 HSO393260 ICK393260 IMG393260 IWC393260 JFY393260 JPU393260 JZQ393260 KJM393260 KTI393260 LDE393260 LNA393260 LWW393260 MGS393260 MQO393260 NAK393260 NKG393260 NUC393260 ODY393260 ONU393260 OXQ393260 PHM393260 PRI393260 QBE393260 QLA393260 QUW393260 RES393260 ROO393260 RYK393260 SIG393260 SSC393260 TBY393260 TLU393260 TVQ393260 UFM393260 UPI393260 UZE393260 VJA393260 VSW393260 WCS393260 WMO393260 WWK393260 AC458796 JY458796 TU458796 ADQ458796 ANM458796 AXI458796 BHE458796 BRA458796 CAW458796 CKS458796 CUO458796 DEK458796 DOG458796 DYC458796 EHY458796 ERU458796 FBQ458796 FLM458796 FVI458796 GFE458796 GPA458796 GYW458796 HIS458796 HSO458796 ICK458796 IMG458796 IWC458796 JFY458796 JPU458796 JZQ458796 KJM458796 KTI458796 LDE458796 LNA458796 LWW458796 MGS458796 MQO458796 NAK458796 NKG458796 NUC458796 ODY458796 ONU458796 OXQ458796 PHM458796 PRI458796 QBE458796 QLA458796 QUW458796 RES458796 ROO458796 RYK458796 SIG458796 SSC458796 TBY458796 TLU458796 TVQ458796 UFM458796 UPI458796 UZE458796 VJA458796 VSW458796 WCS458796 WMO458796 WWK458796 AC524332 JY524332 TU524332 ADQ524332 ANM524332 AXI524332 BHE524332 BRA524332 CAW524332 CKS524332 CUO524332 DEK524332 DOG524332 DYC524332 EHY524332 ERU524332 FBQ524332 FLM524332 FVI524332 GFE524332 GPA524332 GYW524332 HIS524332 HSO524332 ICK524332 IMG524332 IWC524332 JFY524332 JPU524332 JZQ524332 KJM524332 KTI524332 LDE524332 LNA524332 LWW524332 MGS524332 MQO524332 NAK524332 NKG524332 NUC524332 ODY524332 ONU524332 OXQ524332 PHM524332 PRI524332 QBE524332 QLA524332 QUW524332 RES524332 ROO524332 RYK524332 SIG524332 SSC524332 TBY524332 TLU524332 TVQ524332 UFM524332 UPI524332 UZE524332 VJA524332 VSW524332 WCS524332 WMO524332 WWK524332 AC589868 JY589868 TU589868 ADQ589868 ANM589868 AXI589868 BHE589868 BRA589868 CAW589868 CKS589868 CUO589868 DEK589868 DOG589868 DYC589868 EHY589868 ERU589868 FBQ589868 FLM589868 FVI589868 GFE589868 GPA589868 GYW589868 HIS589868 HSO589868 ICK589868 IMG589868 IWC589868 JFY589868 JPU589868 JZQ589868 KJM589868 KTI589868 LDE589868 LNA589868 LWW589868 MGS589868 MQO589868 NAK589868 NKG589868 NUC589868 ODY589868 ONU589868 OXQ589868 PHM589868 PRI589868 QBE589868 QLA589868 QUW589868 RES589868 ROO589868 RYK589868 SIG589868 SSC589868 TBY589868 TLU589868 TVQ589868 UFM589868 UPI589868 UZE589868 VJA589868 VSW589868 WCS589868 WMO589868 WWK589868 AC655404 JY655404 TU655404 ADQ655404 ANM655404 AXI655404 BHE655404 BRA655404 CAW655404 CKS655404 CUO655404 DEK655404 DOG655404 DYC655404 EHY655404 ERU655404 FBQ655404 FLM655404 FVI655404 GFE655404 GPA655404 GYW655404 HIS655404 HSO655404 ICK655404 IMG655404 IWC655404 JFY655404 JPU655404 JZQ655404 KJM655404 KTI655404 LDE655404 LNA655404 LWW655404 MGS655404 MQO655404 NAK655404 NKG655404 NUC655404 ODY655404 ONU655404 OXQ655404 PHM655404 PRI655404 QBE655404 QLA655404 QUW655404 RES655404 ROO655404 RYK655404 SIG655404 SSC655404 TBY655404 TLU655404 TVQ655404 UFM655404 UPI655404 UZE655404 VJA655404 VSW655404 WCS655404 WMO655404 WWK655404 AC720940 JY720940 TU720940 ADQ720940 ANM720940 AXI720940 BHE720940 BRA720940 CAW720940 CKS720940 CUO720940 DEK720940 DOG720940 DYC720940 EHY720940 ERU720940 FBQ720940 FLM720940 FVI720940 GFE720940 GPA720940 GYW720940 HIS720940 HSO720940 ICK720940 IMG720940 IWC720940 JFY720940 JPU720940 JZQ720940 KJM720940 KTI720940 LDE720940 LNA720940 LWW720940 MGS720940 MQO720940 NAK720940 NKG720940 NUC720940 ODY720940 ONU720940 OXQ720940 PHM720940 PRI720940 QBE720940 QLA720940 QUW720940 RES720940 ROO720940 RYK720940 SIG720940 SSC720940 TBY720940 TLU720940 TVQ720940 UFM720940 UPI720940 UZE720940 VJA720940 VSW720940 WCS720940 WMO720940 WWK720940 AC786476 JY786476 TU786476 ADQ786476 ANM786476 AXI786476 BHE786476 BRA786476 CAW786476 CKS786476 CUO786476 DEK786476 DOG786476 DYC786476 EHY786476 ERU786476 FBQ786476 FLM786476 FVI786476 GFE786476 GPA786476 GYW786476 HIS786476 HSO786476 ICK786476 IMG786476 IWC786476 JFY786476 JPU786476 JZQ786476 KJM786476 KTI786476 LDE786476 LNA786476 LWW786476 MGS786476 MQO786476 NAK786476 NKG786476 NUC786476 ODY786476 ONU786476 OXQ786476 PHM786476 PRI786476 QBE786476 QLA786476 QUW786476 RES786476 ROO786476 RYK786476 SIG786476 SSC786476 TBY786476 TLU786476 TVQ786476 UFM786476 UPI786476 UZE786476 VJA786476 VSW786476 WCS786476 WMO786476 WWK786476 AC852012 JY852012 TU852012 ADQ852012 ANM852012 AXI852012 BHE852012 BRA852012 CAW852012 CKS852012 CUO852012 DEK852012 DOG852012 DYC852012 EHY852012 ERU852012 FBQ852012 FLM852012 FVI852012 GFE852012 GPA852012 GYW852012 HIS852012 HSO852012 ICK852012 IMG852012 IWC852012 JFY852012 JPU852012 JZQ852012 KJM852012 KTI852012 LDE852012 LNA852012 LWW852012 MGS852012 MQO852012 NAK852012 NKG852012 NUC852012 ODY852012 ONU852012 OXQ852012 PHM852012 PRI852012 QBE852012 QLA852012 QUW852012 RES852012 ROO852012 RYK852012 SIG852012 SSC852012 TBY852012 TLU852012 TVQ852012 UFM852012 UPI852012 UZE852012 VJA852012 VSW852012 WCS852012 WMO852012 WWK852012 AC917548 JY917548 TU917548 ADQ917548 ANM917548 AXI917548 BHE917548 BRA917548 CAW917548 CKS917548 CUO917548 DEK917548 DOG917548 DYC917548 EHY917548 ERU917548 FBQ917548 FLM917548 FVI917548 GFE917548 GPA917548 GYW917548 HIS917548 HSO917548 ICK917548 IMG917548 IWC917548 JFY917548 JPU917548 JZQ917548 KJM917548 KTI917548 LDE917548 LNA917548 LWW917548 MGS917548 MQO917548 NAK917548 NKG917548 NUC917548 ODY917548 ONU917548 OXQ917548 PHM917548 PRI917548 QBE917548 QLA917548 QUW917548 RES917548 ROO917548 RYK917548 SIG917548 SSC917548 TBY917548 TLU917548 TVQ917548 UFM917548 UPI917548 UZE917548 VJA917548 VSW917548 WCS917548 WMO917548 WWK917548 AC983084 JY983084 TU983084 ADQ983084 ANM983084 AXI983084 BHE983084 BRA983084 CAW983084 CKS983084 CUO983084 DEK983084 DOG983084 DYC983084 EHY983084 ERU983084 FBQ983084 FLM983084 FVI983084 GFE983084 GPA983084 GYW983084 HIS983084 HSO983084 ICK983084 IMG983084 IWC983084 JFY983084 JPU983084 JZQ983084 KJM983084 KTI983084 LDE983084 LNA983084 LWW983084 MGS983084 MQO983084 NAK983084 NKG983084 NUC983084 ODY983084 ONU983084 OXQ983084 PHM983084 PRI983084 QBE983084 QLA983084 QUW983084 RES983084 ROO983084 RYK983084 SIG983084 SSC983084 TBY983084 TLU983084 TVQ983084 UFM983084 UPI983084 UZE983084 VJA983084 VSW983084 WCS983084 WMO983084 WWK983084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AC65585 JY65585 TU65585 ADQ65585 ANM65585 AXI65585 BHE65585 BRA65585 CAW65585 CKS65585 CUO65585 DEK65585 DOG65585 DYC65585 EHY65585 ERU65585 FBQ65585 FLM65585 FVI65585 GFE65585 GPA65585 GYW65585 HIS65585 HSO65585 ICK65585 IMG65585 IWC65585 JFY65585 JPU65585 JZQ65585 KJM65585 KTI65585 LDE65585 LNA65585 LWW65585 MGS65585 MQO65585 NAK65585 NKG65585 NUC65585 ODY65585 ONU65585 OXQ65585 PHM65585 PRI65585 QBE65585 QLA65585 QUW65585 RES65585 ROO65585 RYK65585 SIG65585 SSC65585 TBY65585 TLU65585 TVQ65585 UFM65585 UPI65585 UZE65585 VJA65585 VSW65585 WCS65585 WMO65585 WWK65585 AC131121 JY131121 TU131121 ADQ131121 ANM131121 AXI131121 BHE131121 BRA131121 CAW131121 CKS131121 CUO131121 DEK131121 DOG131121 DYC131121 EHY131121 ERU131121 FBQ131121 FLM131121 FVI131121 GFE131121 GPA131121 GYW131121 HIS131121 HSO131121 ICK131121 IMG131121 IWC131121 JFY131121 JPU131121 JZQ131121 KJM131121 KTI131121 LDE131121 LNA131121 LWW131121 MGS131121 MQO131121 NAK131121 NKG131121 NUC131121 ODY131121 ONU131121 OXQ131121 PHM131121 PRI131121 QBE131121 QLA131121 QUW131121 RES131121 ROO131121 RYK131121 SIG131121 SSC131121 TBY131121 TLU131121 TVQ131121 UFM131121 UPI131121 UZE131121 VJA131121 VSW131121 WCS131121 WMO131121 WWK131121 AC196657 JY196657 TU196657 ADQ196657 ANM196657 AXI196657 BHE196657 BRA196657 CAW196657 CKS196657 CUO196657 DEK196657 DOG196657 DYC196657 EHY196657 ERU196657 FBQ196657 FLM196657 FVI196657 GFE196657 GPA196657 GYW196657 HIS196657 HSO196657 ICK196657 IMG196657 IWC196657 JFY196657 JPU196657 JZQ196657 KJM196657 KTI196657 LDE196657 LNA196657 LWW196657 MGS196657 MQO196657 NAK196657 NKG196657 NUC196657 ODY196657 ONU196657 OXQ196657 PHM196657 PRI196657 QBE196657 QLA196657 QUW196657 RES196657 ROO196657 RYK196657 SIG196657 SSC196657 TBY196657 TLU196657 TVQ196657 UFM196657 UPI196657 UZE196657 VJA196657 VSW196657 WCS196657 WMO196657 WWK196657 AC262193 JY262193 TU262193 ADQ262193 ANM262193 AXI262193 BHE262193 BRA262193 CAW262193 CKS262193 CUO262193 DEK262193 DOG262193 DYC262193 EHY262193 ERU262193 FBQ262193 FLM262193 FVI262193 GFE262193 GPA262193 GYW262193 HIS262193 HSO262193 ICK262193 IMG262193 IWC262193 JFY262193 JPU262193 JZQ262193 KJM262193 KTI262193 LDE262193 LNA262193 LWW262193 MGS262193 MQO262193 NAK262193 NKG262193 NUC262193 ODY262193 ONU262193 OXQ262193 PHM262193 PRI262193 QBE262193 QLA262193 QUW262193 RES262193 ROO262193 RYK262193 SIG262193 SSC262193 TBY262193 TLU262193 TVQ262193 UFM262193 UPI262193 UZE262193 VJA262193 VSW262193 WCS262193 WMO262193 WWK262193 AC327729 JY327729 TU327729 ADQ327729 ANM327729 AXI327729 BHE327729 BRA327729 CAW327729 CKS327729 CUO327729 DEK327729 DOG327729 DYC327729 EHY327729 ERU327729 FBQ327729 FLM327729 FVI327729 GFE327729 GPA327729 GYW327729 HIS327729 HSO327729 ICK327729 IMG327729 IWC327729 JFY327729 JPU327729 JZQ327729 KJM327729 KTI327729 LDE327729 LNA327729 LWW327729 MGS327729 MQO327729 NAK327729 NKG327729 NUC327729 ODY327729 ONU327729 OXQ327729 PHM327729 PRI327729 QBE327729 QLA327729 QUW327729 RES327729 ROO327729 RYK327729 SIG327729 SSC327729 TBY327729 TLU327729 TVQ327729 UFM327729 UPI327729 UZE327729 VJA327729 VSW327729 WCS327729 WMO327729 WWK327729 AC393265 JY393265 TU393265 ADQ393265 ANM393265 AXI393265 BHE393265 BRA393265 CAW393265 CKS393265 CUO393265 DEK393265 DOG393265 DYC393265 EHY393265 ERU393265 FBQ393265 FLM393265 FVI393265 GFE393265 GPA393265 GYW393265 HIS393265 HSO393265 ICK393265 IMG393265 IWC393265 JFY393265 JPU393265 JZQ393265 KJM393265 KTI393265 LDE393265 LNA393265 LWW393265 MGS393265 MQO393265 NAK393265 NKG393265 NUC393265 ODY393265 ONU393265 OXQ393265 PHM393265 PRI393265 QBE393265 QLA393265 QUW393265 RES393265 ROO393265 RYK393265 SIG393265 SSC393265 TBY393265 TLU393265 TVQ393265 UFM393265 UPI393265 UZE393265 VJA393265 VSW393265 WCS393265 WMO393265 WWK393265 AC458801 JY458801 TU458801 ADQ458801 ANM458801 AXI458801 BHE458801 BRA458801 CAW458801 CKS458801 CUO458801 DEK458801 DOG458801 DYC458801 EHY458801 ERU458801 FBQ458801 FLM458801 FVI458801 GFE458801 GPA458801 GYW458801 HIS458801 HSO458801 ICK458801 IMG458801 IWC458801 JFY458801 JPU458801 JZQ458801 KJM458801 KTI458801 LDE458801 LNA458801 LWW458801 MGS458801 MQO458801 NAK458801 NKG458801 NUC458801 ODY458801 ONU458801 OXQ458801 PHM458801 PRI458801 QBE458801 QLA458801 QUW458801 RES458801 ROO458801 RYK458801 SIG458801 SSC458801 TBY458801 TLU458801 TVQ458801 UFM458801 UPI458801 UZE458801 VJA458801 VSW458801 WCS458801 WMO458801 WWK458801 AC524337 JY524337 TU524337 ADQ524337 ANM524337 AXI524337 BHE524337 BRA524337 CAW524337 CKS524337 CUO524337 DEK524337 DOG524337 DYC524337 EHY524337 ERU524337 FBQ524337 FLM524337 FVI524337 GFE524337 GPA524337 GYW524337 HIS524337 HSO524337 ICK524337 IMG524337 IWC524337 JFY524337 JPU524337 JZQ524337 KJM524337 KTI524337 LDE524337 LNA524337 LWW524337 MGS524337 MQO524337 NAK524337 NKG524337 NUC524337 ODY524337 ONU524337 OXQ524337 PHM524337 PRI524337 QBE524337 QLA524337 QUW524337 RES524337 ROO524337 RYK524337 SIG524337 SSC524337 TBY524337 TLU524337 TVQ524337 UFM524337 UPI524337 UZE524337 VJA524337 VSW524337 WCS524337 WMO524337 WWK524337 AC589873 JY589873 TU589873 ADQ589873 ANM589873 AXI589873 BHE589873 BRA589873 CAW589873 CKS589873 CUO589873 DEK589873 DOG589873 DYC589873 EHY589873 ERU589873 FBQ589873 FLM589873 FVI589873 GFE589873 GPA589873 GYW589873 HIS589873 HSO589873 ICK589873 IMG589873 IWC589873 JFY589873 JPU589873 JZQ589873 KJM589873 KTI589873 LDE589873 LNA589873 LWW589873 MGS589873 MQO589873 NAK589873 NKG589873 NUC589873 ODY589873 ONU589873 OXQ589873 PHM589873 PRI589873 QBE589873 QLA589873 QUW589873 RES589873 ROO589873 RYK589873 SIG589873 SSC589873 TBY589873 TLU589873 TVQ589873 UFM589873 UPI589873 UZE589873 VJA589873 VSW589873 WCS589873 WMO589873 WWK589873 AC655409 JY655409 TU655409 ADQ655409 ANM655409 AXI655409 BHE655409 BRA655409 CAW655409 CKS655409 CUO655409 DEK655409 DOG655409 DYC655409 EHY655409 ERU655409 FBQ655409 FLM655409 FVI655409 GFE655409 GPA655409 GYW655409 HIS655409 HSO655409 ICK655409 IMG655409 IWC655409 JFY655409 JPU655409 JZQ655409 KJM655409 KTI655409 LDE655409 LNA655409 LWW655409 MGS655409 MQO655409 NAK655409 NKG655409 NUC655409 ODY655409 ONU655409 OXQ655409 PHM655409 PRI655409 QBE655409 QLA655409 QUW655409 RES655409 ROO655409 RYK655409 SIG655409 SSC655409 TBY655409 TLU655409 TVQ655409 UFM655409 UPI655409 UZE655409 VJA655409 VSW655409 WCS655409 WMO655409 WWK655409 AC720945 JY720945 TU720945 ADQ720945 ANM720945 AXI720945 BHE720945 BRA720945 CAW720945 CKS720945 CUO720945 DEK720945 DOG720945 DYC720945 EHY720945 ERU720945 FBQ720945 FLM720945 FVI720945 GFE720945 GPA720945 GYW720945 HIS720945 HSO720945 ICK720945 IMG720945 IWC720945 JFY720945 JPU720945 JZQ720945 KJM720945 KTI720945 LDE720945 LNA720945 LWW720945 MGS720945 MQO720945 NAK720945 NKG720945 NUC720945 ODY720945 ONU720945 OXQ720945 PHM720945 PRI720945 QBE720945 QLA720945 QUW720945 RES720945 ROO720945 RYK720945 SIG720945 SSC720945 TBY720945 TLU720945 TVQ720945 UFM720945 UPI720945 UZE720945 VJA720945 VSW720945 WCS720945 WMO720945 WWK720945 AC786481 JY786481 TU786481 ADQ786481 ANM786481 AXI786481 BHE786481 BRA786481 CAW786481 CKS786481 CUO786481 DEK786481 DOG786481 DYC786481 EHY786481 ERU786481 FBQ786481 FLM786481 FVI786481 GFE786481 GPA786481 GYW786481 HIS786481 HSO786481 ICK786481 IMG786481 IWC786481 JFY786481 JPU786481 JZQ786481 KJM786481 KTI786481 LDE786481 LNA786481 LWW786481 MGS786481 MQO786481 NAK786481 NKG786481 NUC786481 ODY786481 ONU786481 OXQ786481 PHM786481 PRI786481 QBE786481 QLA786481 QUW786481 RES786481 ROO786481 RYK786481 SIG786481 SSC786481 TBY786481 TLU786481 TVQ786481 UFM786481 UPI786481 UZE786481 VJA786481 VSW786481 WCS786481 WMO786481 WWK786481 AC852017 JY852017 TU852017 ADQ852017 ANM852017 AXI852017 BHE852017 BRA852017 CAW852017 CKS852017 CUO852017 DEK852017 DOG852017 DYC852017 EHY852017 ERU852017 FBQ852017 FLM852017 FVI852017 GFE852017 GPA852017 GYW852017 HIS852017 HSO852017 ICK852017 IMG852017 IWC852017 JFY852017 JPU852017 JZQ852017 KJM852017 KTI852017 LDE852017 LNA852017 LWW852017 MGS852017 MQO852017 NAK852017 NKG852017 NUC852017 ODY852017 ONU852017 OXQ852017 PHM852017 PRI852017 QBE852017 QLA852017 QUW852017 RES852017 ROO852017 RYK852017 SIG852017 SSC852017 TBY852017 TLU852017 TVQ852017 UFM852017 UPI852017 UZE852017 VJA852017 VSW852017 WCS852017 WMO852017 WWK852017 AC917553 JY917553 TU917553 ADQ917553 ANM917553 AXI917553 BHE917553 BRA917553 CAW917553 CKS917553 CUO917553 DEK917553 DOG917553 DYC917553 EHY917553 ERU917553 FBQ917553 FLM917553 FVI917553 GFE917553 GPA917553 GYW917553 HIS917553 HSO917553 ICK917553 IMG917553 IWC917553 JFY917553 JPU917553 JZQ917553 KJM917553 KTI917553 LDE917553 LNA917553 LWW917553 MGS917553 MQO917553 NAK917553 NKG917553 NUC917553 ODY917553 ONU917553 OXQ917553 PHM917553 PRI917553 QBE917553 QLA917553 QUW917553 RES917553 ROO917553 RYK917553 SIG917553 SSC917553 TBY917553 TLU917553 TVQ917553 UFM917553 UPI917553 UZE917553 VJA917553 VSW917553 WCS917553 WMO917553 WWK917553 AC983089 JY983089 TU983089 ADQ983089 ANM983089 AXI983089 BHE983089 BRA983089 CAW983089 CKS983089 CUO983089 DEK983089 DOG983089 DYC983089 EHY983089 ERU983089 FBQ983089 FLM983089 FVI983089 GFE983089 GPA983089 GYW983089 HIS983089 HSO983089 ICK983089 IMG983089 IWC983089 JFY983089 JPU983089 JZQ983089 KJM983089 KTI983089 LDE983089 LNA983089 LWW983089 MGS983089 MQO983089 NAK983089 NKG983089 NUC983089 ODY983089 ONU983089 OXQ983089 PHM983089 PRI983089 QBE983089 QLA983089 QUW983089 RES983089 ROO983089 RYK983089 SIG983089 SSC983089 TBY983089 TLU983089 TVQ983089 UFM983089 UPI983089 UZE983089 VJA983089 VSW983089 WCS983089 WMO983089 WWK983089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3"/>
  <sheetViews>
    <sheetView view="pageBreakPreview" zoomScaleNormal="100" zoomScaleSheetLayoutView="100" workbookViewId="0">
      <selection activeCell="T4" sqref="T4"/>
    </sheetView>
  </sheetViews>
  <sheetFormatPr defaultColWidth="9" defaultRowHeight="11.25" x14ac:dyDescent="0.15"/>
  <cols>
    <col min="1" max="3" width="6.125" style="57" customWidth="1"/>
    <col min="4" max="4" width="27.75" style="4" customWidth="1"/>
    <col min="5" max="5" width="3.375" style="34" customWidth="1"/>
    <col min="6" max="6" width="9.5" style="58" customWidth="1"/>
    <col min="7" max="7" width="3.375" style="58" customWidth="1"/>
    <col min="8" max="8" width="9.5" style="59" customWidth="1"/>
    <col min="9" max="9" width="4.5" style="60" customWidth="1"/>
    <col min="10" max="10" width="3.375" style="4" customWidth="1"/>
    <col min="11" max="11" width="3.375" style="5" customWidth="1"/>
    <col min="12" max="12" width="9.5" style="6" customWidth="1"/>
    <col min="13" max="13" width="3.875" style="6" customWidth="1"/>
    <col min="14" max="14" width="9.5" style="7" customWidth="1"/>
    <col min="15" max="15" width="3.875" style="6" customWidth="1"/>
    <col min="16" max="16" width="9.5" style="7" customWidth="1"/>
    <col min="17" max="17" width="5.5" style="7" customWidth="1"/>
    <col min="18" max="18" width="9.375" style="5" customWidth="1"/>
    <col min="19" max="20" width="9.375" style="4" customWidth="1"/>
    <col min="21" max="258" width="9" style="4"/>
    <col min="259" max="259" width="5.875" style="4" customWidth="1"/>
    <col min="260" max="260" width="19.5" style="4" customWidth="1"/>
    <col min="261" max="261" width="2.75" style="4" customWidth="1"/>
    <col min="262" max="262" width="9.125" style="4" customWidth="1"/>
    <col min="263" max="263" width="2.375" style="4" customWidth="1"/>
    <col min="264" max="264" width="8" style="4" customWidth="1"/>
    <col min="265" max="265" width="4.25" style="4" customWidth="1"/>
    <col min="266" max="266" width="2" style="4" customWidth="1"/>
    <col min="267" max="267" width="5" style="4" customWidth="1"/>
    <col min="268" max="268" width="11.75" style="4" customWidth="1"/>
    <col min="269" max="269" width="2.5" style="4" customWidth="1"/>
    <col min="270" max="270" width="8.875" style="4" customWidth="1"/>
    <col min="271" max="271" width="2.5" style="4" customWidth="1"/>
    <col min="272" max="272" width="8.875" style="4" customWidth="1"/>
    <col min="273" max="273" width="6" style="4" customWidth="1"/>
    <col min="274" max="276" width="9.375" style="4" customWidth="1"/>
    <col min="277" max="514" width="9" style="4"/>
    <col min="515" max="515" width="5.875" style="4" customWidth="1"/>
    <col min="516" max="516" width="19.5" style="4" customWidth="1"/>
    <col min="517" max="517" width="2.75" style="4" customWidth="1"/>
    <col min="518" max="518" width="9.125" style="4" customWidth="1"/>
    <col min="519" max="519" width="2.375" style="4" customWidth="1"/>
    <col min="520" max="520" width="8" style="4" customWidth="1"/>
    <col min="521" max="521" width="4.25" style="4" customWidth="1"/>
    <col min="522" max="522" width="2" style="4" customWidth="1"/>
    <col min="523" max="523" width="5" style="4" customWidth="1"/>
    <col min="524" max="524" width="11.75" style="4" customWidth="1"/>
    <col min="525" max="525" width="2.5" style="4" customWidth="1"/>
    <col min="526" max="526" width="8.875" style="4" customWidth="1"/>
    <col min="527" max="527" width="2.5" style="4" customWidth="1"/>
    <col min="528" max="528" width="8.875" style="4" customWidth="1"/>
    <col min="529" max="529" width="6" style="4" customWidth="1"/>
    <col min="530" max="532" width="9.375" style="4" customWidth="1"/>
    <col min="533" max="770" width="9" style="4"/>
    <col min="771" max="771" width="5.875" style="4" customWidth="1"/>
    <col min="772" max="772" width="19.5" style="4" customWidth="1"/>
    <col min="773" max="773" width="2.75" style="4" customWidth="1"/>
    <col min="774" max="774" width="9.125" style="4" customWidth="1"/>
    <col min="775" max="775" width="2.375" style="4" customWidth="1"/>
    <col min="776" max="776" width="8" style="4" customWidth="1"/>
    <col min="777" max="777" width="4.25" style="4" customWidth="1"/>
    <col min="778" max="778" width="2" style="4" customWidth="1"/>
    <col min="779" max="779" width="5" style="4" customWidth="1"/>
    <col min="780" max="780" width="11.75" style="4" customWidth="1"/>
    <col min="781" max="781" width="2.5" style="4" customWidth="1"/>
    <col min="782" max="782" width="8.875" style="4" customWidth="1"/>
    <col min="783" max="783" width="2.5" style="4" customWidth="1"/>
    <col min="784" max="784" width="8.875" style="4" customWidth="1"/>
    <col min="785" max="785" width="6" style="4" customWidth="1"/>
    <col min="786" max="788" width="9.375" style="4" customWidth="1"/>
    <col min="789" max="1026" width="9" style="4"/>
    <col min="1027" max="1027" width="5.875" style="4" customWidth="1"/>
    <col min="1028" max="1028" width="19.5" style="4" customWidth="1"/>
    <col min="1029" max="1029" width="2.75" style="4" customWidth="1"/>
    <col min="1030" max="1030" width="9.125" style="4" customWidth="1"/>
    <col min="1031" max="1031" width="2.375" style="4" customWidth="1"/>
    <col min="1032" max="1032" width="8" style="4" customWidth="1"/>
    <col min="1033" max="1033" width="4.25" style="4" customWidth="1"/>
    <col min="1034" max="1034" width="2" style="4" customWidth="1"/>
    <col min="1035" max="1035" width="5" style="4" customWidth="1"/>
    <col min="1036" max="1036" width="11.75" style="4" customWidth="1"/>
    <col min="1037" max="1037" width="2.5" style="4" customWidth="1"/>
    <col min="1038" max="1038" width="8.875" style="4" customWidth="1"/>
    <col min="1039" max="1039" width="2.5" style="4" customWidth="1"/>
    <col min="1040" max="1040" width="8.875" style="4" customWidth="1"/>
    <col min="1041" max="1041" width="6" style="4" customWidth="1"/>
    <col min="1042" max="1044" width="9.375" style="4" customWidth="1"/>
    <col min="1045" max="1282" width="9" style="4"/>
    <col min="1283" max="1283" width="5.875" style="4" customWidth="1"/>
    <col min="1284" max="1284" width="19.5" style="4" customWidth="1"/>
    <col min="1285" max="1285" width="2.75" style="4" customWidth="1"/>
    <col min="1286" max="1286" width="9.125" style="4" customWidth="1"/>
    <col min="1287" max="1287" width="2.375" style="4" customWidth="1"/>
    <col min="1288" max="1288" width="8" style="4" customWidth="1"/>
    <col min="1289" max="1289" width="4.25" style="4" customWidth="1"/>
    <col min="1290" max="1290" width="2" style="4" customWidth="1"/>
    <col min="1291" max="1291" width="5" style="4" customWidth="1"/>
    <col min="1292" max="1292" width="11.75" style="4" customWidth="1"/>
    <col min="1293" max="1293" width="2.5" style="4" customWidth="1"/>
    <col min="1294" max="1294" width="8.875" style="4" customWidth="1"/>
    <col min="1295" max="1295" width="2.5" style="4" customWidth="1"/>
    <col min="1296" max="1296" width="8.875" style="4" customWidth="1"/>
    <col min="1297" max="1297" width="6" style="4" customWidth="1"/>
    <col min="1298" max="1300" width="9.375" style="4" customWidth="1"/>
    <col min="1301" max="1538" width="9" style="4"/>
    <col min="1539" max="1539" width="5.875" style="4" customWidth="1"/>
    <col min="1540" max="1540" width="19.5" style="4" customWidth="1"/>
    <col min="1541" max="1541" width="2.75" style="4" customWidth="1"/>
    <col min="1542" max="1542" width="9.125" style="4" customWidth="1"/>
    <col min="1543" max="1543" width="2.375" style="4" customWidth="1"/>
    <col min="1544" max="1544" width="8" style="4" customWidth="1"/>
    <col min="1545" max="1545" width="4.25" style="4" customWidth="1"/>
    <col min="1546" max="1546" width="2" style="4" customWidth="1"/>
    <col min="1547" max="1547" width="5" style="4" customWidth="1"/>
    <col min="1548" max="1548" width="11.75" style="4" customWidth="1"/>
    <col min="1549" max="1549" width="2.5" style="4" customWidth="1"/>
    <col min="1550" max="1550" width="8.875" style="4" customWidth="1"/>
    <col min="1551" max="1551" width="2.5" style="4" customWidth="1"/>
    <col min="1552" max="1552" width="8.875" style="4" customWidth="1"/>
    <col min="1553" max="1553" width="6" style="4" customWidth="1"/>
    <col min="1554" max="1556" width="9.375" style="4" customWidth="1"/>
    <col min="1557" max="1794" width="9" style="4"/>
    <col min="1795" max="1795" width="5.875" style="4" customWidth="1"/>
    <col min="1796" max="1796" width="19.5" style="4" customWidth="1"/>
    <col min="1797" max="1797" width="2.75" style="4" customWidth="1"/>
    <col min="1798" max="1798" width="9.125" style="4" customWidth="1"/>
    <col min="1799" max="1799" width="2.375" style="4" customWidth="1"/>
    <col min="1800" max="1800" width="8" style="4" customWidth="1"/>
    <col min="1801" max="1801" width="4.25" style="4" customWidth="1"/>
    <col min="1802" max="1802" width="2" style="4" customWidth="1"/>
    <col min="1803" max="1803" width="5" style="4" customWidth="1"/>
    <col min="1804" max="1804" width="11.75" style="4" customWidth="1"/>
    <col min="1805" max="1805" width="2.5" style="4" customWidth="1"/>
    <col min="1806" max="1806" width="8.875" style="4" customWidth="1"/>
    <col min="1807" max="1807" width="2.5" style="4" customWidth="1"/>
    <col min="1808" max="1808" width="8.875" style="4" customWidth="1"/>
    <col min="1809" max="1809" width="6" style="4" customWidth="1"/>
    <col min="1810" max="1812" width="9.375" style="4" customWidth="1"/>
    <col min="1813" max="2050" width="9" style="4"/>
    <col min="2051" max="2051" width="5.875" style="4" customWidth="1"/>
    <col min="2052" max="2052" width="19.5" style="4" customWidth="1"/>
    <col min="2053" max="2053" width="2.75" style="4" customWidth="1"/>
    <col min="2054" max="2054" width="9.125" style="4" customWidth="1"/>
    <col min="2055" max="2055" width="2.375" style="4" customWidth="1"/>
    <col min="2056" max="2056" width="8" style="4" customWidth="1"/>
    <col min="2057" max="2057" width="4.25" style="4" customWidth="1"/>
    <col min="2058" max="2058" width="2" style="4" customWidth="1"/>
    <col min="2059" max="2059" width="5" style="4" customWidth="1"/>
    <col min="2060" max="2060" width="11.75" style="4" customWidth="1"/>
    <col min="2061" max="2061" width="2.5" style="4" customWidth="1"/>
    <col min="2062" max="2062" width="8.875" style="4" customWidth="1"/>
    <col min="2063" max="2063" width="2.5" style="4" customWidth="1"/>
    <col min="2064" max="2064" width="8.875" style="4" customWidth="1"/>
    <col min="2065" max="2065" width="6" style="4" customWidth="1"/>
    <col min="2066" max="2068" width="9.375" style="4" customWidth="1"/>
    <col min="2069" max="2306" width="9" style="4"/>
    <col min="2307" max="2307" width="5.875" style="4" customWidth="1"/>
    <col min="2308" max="2308" width="19.5" style="4" customWidth="1"/>
    <col min="2309" max="2309" width="2.75" style="4" customWidth="1"/>
    <col min="2310" max="2310" width="9.125" style="4" customWidth="1"/>
    <col min="2311" max="2311" width="2.375" style="4" customWidth="1"/>
    <col min="2312" max="2312" width="8" style="4" customWidth="1"/>
    <col min="2313" max="2313" width="4.25" style="4" customWidth="1"/>
    <col min="2314" max="2314" width="2" style="4" customWidth="1"/>
    <col min="2315" max="2315" width="5" style="4" customWidth="1"/>
    <col min="2316" max="2316" width="11.75" style="4" customWidth="1"/>
    <col min="2317" max="2317" width="2.5" style="4" customWidth="1"/>
    <col min="2318" max="2318" width="8.875" style="4" customWidth="1"/>
    <col min="2319" max="2319" width="2.5" style="4" customWidth="1"/>
    <col min="2320" max="2320" width="8.875" style="4" customWidth="1"/>
    <col min="2321" max="2321" width="6" style="4" customWidth="1"/>
    <col min="2322" max="2324" width="9.375" style="4" customWidth="1"/>
    <col min="2325" max="2562" width="9" style="4"/>
    <col min="2563" max="2563" width="5.875" style="4" customWidth="1"/>
    <col min="2564" max="2564" width="19.5" style="4" customWidth="1"/>
    <col min="2565" max="2565" width="2.75" style="4" customWidth="1"/>
    <col min="2566" max="2566" width="9.125" style="4" customWidth="1"/>
    <col min="2567" max="2567" width="2.375" style="4" customWidth="1"/>
    <col min="2568" max="2568" width="8" style="4" customWidth="1"/>
    <col min="2569" max="2569" width="4.25" style="4" customWidth="1"/>
    <col min="2570" max="2570" width="2" style="4" customWidth="1"/>
    <col min="2571" max="2571" width="5" style="4" customWidth="1"/>
    <col min="2572" max="2572" width="11.75" style="4" customWidth="1"/>
    <col min="2573" max="2573" width="2.5" style="4" customWidth="1"/>
    <col min="2574" max="2574" width="8.875" style="4" customWidth="1"/>
    <col min="2575" max="2575" width="2.5" style="4" customWidth="1"/>
    <col min="2576" max="2576" width="8.875" style="4" customWidth="1"/>
    <col min="2577" max="2577" width="6" style="4" customWidth="1"/>
    <col min="2578" max="2580" width="9.375" style="4" customWidth="1"/>
    <col min="2581" max="2818" width="9" style="4"/>
    <col min="2819" max="2819" width="5.875" style="4" customWidth="1"/>
    <col min="2820" max="2820" width="19.5" style="4" customWidth="1"/>
    <col min="2821" max="2821" width="2.75" style="4" customWidth="1"/>
    <col min="2822" max="2822" width="9.125" style="4" customWidth="1"/>
    <col min="2823" max="2823" width="2.375" style="4" customWidth="1"/>
    <col min="2824" max="2824" width="8" style="4" customWidth="1"/>
    <col min="2825" max="2825" width="4.25" style="4" customWidth="1"/>
    <col min="2826" max="2826" width="2" style="4" customWidth="1"/>
    <col min="2827" max="2827" width="5" style="4" customWidth="1"/>
    <col min="2828" max="2828" width="11.75" style="4" customWidth="1"/>
    <col min="2829" max="2829" width="2.5" style="4" customWidth="1"/>
    <col min="2830" max="2830" width="8.875" style="4" customWidth="1"/>
    <col min="2831" max="2831" width="2.5" style="4" customWidth="1"/>
    <col min="2832" max="2832" width="8.875" style="4" customWidth="1"/>
    <col min="2833" max="2833" width="6" style="4" customWidth="1"/>
    <col min="2834" max="2836" width="9.375" style="4" customWidth="1"/>
    <col min="2837" max="3074" width="9" style="4"/>
    <col min="3075" max="3075" width="5.875" style="4" customWidth="1"/>
    <col min="3076" max="3076" width="19.5" style="4" customWidth="1"/>
    <col min="3077" max="3077" width="2.75" style="4" customWidth="1"/>
    <col min="3078" max="3078" width="9.125" style="4" customWidth="1"/>
    <col min="3079" max="3079" width="2.375" style="4" customWidth="1"/>
    <col min="3080" max="3080" width="8" style="4" customWidth="1"/>
    <col min="3081" max="3081" width="4.25" style="4" customWidth="1"/>
    <col min="3082" max="3082" width="2" style="4" customWidth="1"/>
    <col min="3083" max="3083" width="5" style="4" customWidth="1"/>
    <col min="3084" max="3084" width="11.75" style="4" customWidth="1"/>
    <col min="3085" max="3085" width="2.5" style="4" customWidth="1"/>
    <col min="3086" max="3086" width="8.875" style="4" customWidth="1"/>
    <col min="3087" max="3087" width="2.5" style="4" customWidth="1"/>
    <col min="3088" max="3088" width="8.875" style="4" customWidth="1"/>
    <col min="3089" max="3089" width="6" style="4" customWidth="1"/>
    <col min="3090" max="3092" width="9.375" style="4" customWidth="1"/>
    <col min="3093" max="3330" width="9" style="4"/>
    <col min="3331" max="3331" width="5.875" style="4" customWidth="1"/>
    <col min="3332" max="3332" width="19.5" style="4" customWidth="1"/>
    <col min="3333" max="3333" width="2.75" style="4" customWidth="1"/>
    <col min="3334" max="3334" width="9.125" style="4" customWidth="1"/>
    <col min="3335" max="3335" width="2.375" style="4" customWidth="1"/>
    <col min="3336" max="3336" width="8" style="4" customWidth="1"/>
    <col min="3337" max="3337" width="4.25" style="4" customWidth="1"/>
    <col min="3338" max="3338" width="2" style="4" customWidth="1"/>
    <col min="3339" max="3339" width="5" style="4" customWidth="1"/>
    <col min="3340" max="3340" width="11.75" style="4" customWidth="1"/>
    <col min="3341" max="3341" width="2.5" style="4" customWidth="1"/>
    <col min="3342" max="3342" width="8.875" style="4" customWidth="1"/>
    <col min="3343" max="3343" width="2.5" style="4" customWidth="1"/>
    <col min="3344" max="3344" width="8.875" style="4" customWidth="1"/>
    <col min="3345" max="3345" width="6" style="4" customWidth="1"/>
    <col min="3346" max="3348" width="9.375" style="4" customWidth="1"/>
    <col min="3349" max="3586" width="9" style="4"/>
    <col min="3587" max="3587" width="5.875" style="4" customWidth="1"/>
    <col min="3588" max="3588" width="19.5" style="4" customWidth="1"/>
    <col min="3589" max="3589" width="2.75" style="4" customWidth="1"/>
    <col min="3590" max="3590" width="9.125" style="4" customWidth="1"/>
    <col min="3591" max="3591" width="2.375" style="4" customWidth="1"/>
    <col min="3592" max="3592" width="8" style="4" customWidth="1"/>
    <col min="3593" max="3593" width="4.25" style="4" customWidth="1"/>
    <col min="3594" max="3594" width="2" style="4" customWidth="1"/>
    <col min="3595" max="3595" width="5" style="4" customWidth="1"/>
    <col min="3596" max="3596" width="11.75" style="4" customWidth="1"/>
    <col min="3597" max="3597" width="2.5" style="4" customWidth="1"/>
    <col min="3598" max="3598" width="8.875" style="4" customWidth="1"/>
    <col min="3599" max="3599" width="2.5" style="4" customWidth="1"/>
    <col min="3600" max="3600" width="8.875" style="4" customWidth="1"/>
    <col min="3601" max="3601" width="6" style="4" customWidth="1"/>
    <col min="3602" max="3604" width="9.375" style="4" customWidth="1"/>
    <col min="3605" max="3842" width="9" style="4"/>
    <col min="3843" max="3843" width="5.875" style="4" customWidth="1"/>
    <col min="3844" max="3844" width="19.5" style="4" customWidth="1"/>
    <col min="3845" max="3845" width="2.75" style="4" customWidth="1"/>
    <col min="3846" max="3846" width="9.125" style="4" customWidth="1"/>
    <col min="3847" max="3847" width="2.375" style="4" customWidth="1"/>
    <col min="3848" max="3848" width="8" style="4" customWidth="1"/>
    <col min="3849" max="3849" width="4.25" style="4" customWidth="1"/>
    <col min="3850" max="3850" width="2" style="4" customWidth="1"/>
    <col min="3851" max="3851" width="5" style="4" customWidth="1"/>
    <col min="3852" max="3852" width="11.75" style="4" customWidth="1"/>
    <col min="3853" max="3853" width="2.5" style="4" customWidth="1"/>
    <col min="3854" max="3854" width="8.875" style="4" customWidth="1"/>
    <col min="3855" max="3855" width="2.5" style="4" customWidth="1"/>
    <col min="3856" max="3856" width="8.875" style="4" customWidth="1"/>
    <col min="3857" max="3857" width="6" style="4" customWidth="1"/>
    <col min="3858" max="3860" width="9.375" style="4" customWidth="1"/>
    <col min="3861" max="4098" width="9" style="4"/>
    <col min="4099" max="4099" width="5.875" style="4" customWidth="1"/>
    <col min="4100" max="4100" width="19.5" style="4" customWidth="1"/>
    <col min="4101" max="4101" width="2.75" style="4" customWidth="1"/>
    <col min="4102" max="4102" width="9.125" style="4" customWidth="1"/>
    <col min="4103" max="4103" width="2.375" style="4" customWidth="1"/>
    <col min="4104" max="4104" width="8" style="4" customWidth="1"/>
    <col min="4105" max="4105" width="4.25" style="4" customWidth="1"/>
    <col min="4106" max="4106" width="2" style="4" customWidth="1"/>
    <col min="4107" max="4107" width="5" style="4" customWidth="1"/>
    <col min="4108" max="4108" width="11.75" style="4" customWidth="1"/>
    <col min="4109" max="4109" width="2.5" style="4" customWidth="1"/>
    <col min="4110" max="4110" width="8.875" style="4" customWidth="1"/>
    <col min="4111" max="4111" width="2.5" style="4" customWidth="1"/>
    <col min="4112" max="4112" width="8.875" style="4" customWidth="1"/>
    <col min="4113" max="4113" width="6" style="4" customWidth="1"/>
    <col min="4114" max="4116" width="9.375" style="4" customWidth="1"/>
    <col min="4117" max="4354" width="9" style="4"/>
    <col min="4355" max="4355" width="5.875" style="4" customWidth="1"/>
    <col min="4356" max="4356" width="19.5" style="4" customWidth="1"/>
    <col min="4357" max="4357" width="2.75" style="4" customWidth="1"/>
    <col min="4358" max="4358" width="9.125" style="4" customWidth="1"/>
    <col min="4359" max="4359" width="2.375" style="4" customWidth="1"/>
    <col min="4360" max="4360" width="8" style="4" customWidth="1"/>
    <col min="4361" max="4361" width="4.25" style="4" customWidth="1"/>
    <col min="4362" max="4362" width="2" style="4" customWidth="1"/>
    <col min="4363" max="4363" width="5" style="4" customWidth="1"/>
    <col min="4364" max="4364" width="11.75" style="4" customWidth="1"/>
    <col min="4365" max="4365" width="2.5" style="4" customWidth="1"/>
    <col min="4366" max="4366" width="8.875" style="4" customWidth="1"/>
    <col min="4367" max="4367" width="2.5" style="4" customWidth="1"/>
    <col min="4368" max="4368" width="8.875" style="4" customWidth="1"/>
    <col min="4369" max="4369" width="6" style="4" customWidth="1"/>
    <col min="4370" max="4372" width="9.375" style="4" customWidth="1"/>
    <col min="4373" max="4610" width="9" style="4"/>
    <col min="4611" max="4611" width="5.875" style="4" customWidth="1"/>
    <col min="4612" max="4612" width="19.5" style="4" customWidth="1"/>
    <col min="4613" max="4613" width="2.75" style="4" customWidth="1"/>
    <col min="4614" max="4614" width="9.125" style="4" customWidth="1"/>
    <col min="4615" max="4615" width="2.375" style="4" customWidth="1"/>
    <col min="4616" max="4616" width="8" style="4" customWidth="1"/>
    <col min="4617" max="4617" width="4.25" style="4" customWidth="1"/>
    <col min="4618" max="4618" width="2" style="4" customWidth="1"/>
    <col min="4619" max="4619" width="5" style="4" customWidth="1"/>
    <col min="4620" max="4620" width="11.75" style="4" customWidth="1"/>
    <col min="4621" max="4621" width="2.5" style="4" customWidth="1"/>
    <col min="4622" max="4622" width="8.875" style="4" customWidth="1"/>
    <col min="4623" max="4623" width="2.5" style="4" customWidth="1"/>
    <col min="4624" max="4624" width="8.875" style="4" customWidth="1"/>
    <col min="4625" max="4625" width="6" style="4" customWidth="1"/>
    <col min="4626" max="4628" width="9.375" style="4" customWidth="1"/>
    <col min="4629" max="4866" width="9" style="4"/>
    <col min="4867" max="4867" width="5.875" style="4" customWidth="1"/>
    <col min="4868" max="4868" width="19.5" style="4" customWidth="1"/>
    <col min="4869" max="4869" width="2.75" style="4" customWidth="1"/>
    <col min="4870" max="4870" width="9.125" style="4" customWidth="1"/>
    <col min="4871" max="4871" width="2.375" style="4" customWidth="1"/>
    <col min="4872" max="4872" width="8" style="4" customWidth="1"/>
    <col min="4873" max="4873" width="4.25" style="4" customWidth="1"/>
    <col min="4874" max="4874" width="2" style="4" customWidth="1"/>
    <col min="4875" max="4875" width="5" style="4" customWidth="1"/>
    <col min="4876" max="4876" width="11.75" style="4" customWidth="1"/>
    <col min="4877" max="4877" width="2.5" style="4" customWidth="1"/>
    <col min="4878" max="4878" width="8.875" style="4" customWidth="1"/>
    <col min="4879" max="4879" width="2.5" style="4" customWidth="1"/>
    <col min="4880" max="4880" width="8.875" style="4" customWidth="1"/>
    <col min="4881" max="4881" width="6" style="4" customWidth="1"/>
    <col min="4882" max="4884" width="9.375" style="4" customWidth="1"/>
    <col min="4885" max="5122" width="9" style="4"/>
    <col min="5123" max="5123" width="5.875" style="4" customWidth="1"/>
    <col min="5124" max="5124" width="19.5" style="4" customWidth="1"/>
    <col min="5125" max="5125" width="2.75" style="4" customWidth="1"/>
    <col min="5126" max="5126" width="9.125" style="4" customWidth="1"/>
    <col min="5127" max="5127" width="2.375" style="4" customWidth="1"/>
    <col min="5128" max="5128" width="8" style="4" customWidth="1"/>
    <col min="5129" max="5129" width="4.25" style="4" customWidth="1"/>
    <col min="5130" max="5130" width="2" style="4" customWidth="1"/>
    <col min="5131" max="5131" width="5" style="4" customWidth="1"/>
    <col min="5132" max="5132" width="11.75" style="4" customWidth="1"/>
    <col min="5133" max="5133" width="2.5" style="4" customWidth="1"/>
    <col min="5134" max="5134" width="8.875" style="4" customWidth="1"/>
    <col min="5135" max="5135" width="2.5" style="4" customWidth="1"/>
    <col min="5136" max="5136" width="8.875" style="4" customWidth="1"/>
    <col min="5137" max="5137" width="6" style="4" customWidth="1"/>
    <col min="5138" max="5140" width="9.375" style="4" customWidth="1"/>
    <col min="5141" max="5378" width="9" style="4"/>
    <col min="5379" max="5379" width="5.875" style="4" customWidth="1"/>
    <col min="5380" max="5380" width="19.5" style="4" customWidth="1"/>
    <col min="5381" max="5381" width="2.75" style="4" customWidth="1"/>
    <col min="5382" max="5382" width="9.125" style="4" customWidth="1"/>
    <col min="5383" max="5383" width="2.375" style="4" customWidth="1"/>
    <col min="5384" max="5384" width="8" style="4" customWidth="1"/>
    <col min="5385" max="5385" width="4.25" style="4" customWidth="1"/>
    <col min="5386" max="5386" width="2" style="4" customWidth="1"/>
    <col min="5387" max="5387" width="5" style="4" customWidth="1"/>
    <col min="5388" max="5388" width="11.75" style="4" customWidth="1"/>
    <col min="5389" max="5389" width="2.5" style="4" customWidth="1"/>
    <col min="5390" max="5390" width="8.875" style="4" customWidth="1"/>
    <col min="5391" max="5391" width="2.5" style="4" customWidth="1"/>
    <col min="5392" max="5392" width="8.875" style="4" customWidth="1"/>
    <col min="5393" max="5393" width="6" style="4" customWidth="1"/>
    <col min="5394" max="5396" width="9.375" style="4" customWidth="1"/>
    <col min="5397" max="5634" width="9" style="4"/>
    <col min="5635" max="5635" width="5.875" style="4" customWidth="1"/>
    <col min="5636" max="5636" width="19.5" style="4" customWidth="1"/>
    <col min="5637" max="5637" width="2.75" style="4" customWidth="1"/>
    <col min="5638" max="5638" width="9.125" style="4" customWidth="1"/>
    <col min="5639" max="5639" width="2.375" style="4" customWidth="1"/>
    <col min="5640" max="5640" width="8" style="4" customWidth="1"/>
    <col min="5641" max="5641" width="4.25" style="4" customWidth="1"/>
    <col min="5642" max="5642" width="2" style="4" customWidth="1"/>
    <col min="5643" max="5643" width="5" style="4" customWidth="1"/>
    <col min="5644" max="5644" width="11.75" style="4" customWidth="1"/>
    <col min="5645" max="5645" width="2.5" style="4" customWidth="1"/>
    <col min="5646" max="5646" width="8.875" style="4" customWidth="1"/>
    <col min="5647" max="5647" width="2.5" style="4" customWidth="1"/>
    <col min="5648" max="5648" width="8.875" style="4" customWidth="1"/>
    <col min="5649" max="5649" width="6" style="4" customWidth="1"/>
    <col min="5650" max="5652" width="9.375" style="4" customWidth="1"/>
    <col min="5653" max="5890" width="9" style="4"/>
    <col min="5891" max="5891" width="5.875" style="4" customWidth="1"/>
    <col min="5892" max="5892" width="19.5" style="4" customWidth="1"/>
    <col min="5893" max="5893" width="2.75" style="4" customWidth="1"/>
    <col min="5894" max="5894" width="9.125" style="4" customWidth="1"/>
    <col min="5895" max="5895" width="2.375" style="4" customWidth="1"/>
    <col min="5896" max="5896" width="8" style="4" customWidth="1"/>
    <col min="5897" max="5897" width="4.25" style="4" customWidth="1"/>
    <col min="5898" max="5898" width="2" style="4" customWidth="1"/>
    <col min="5899" max="5899" width="5" style="4" customWidth="1"/>
    <col min="5900" max="5900" width="11.75" style="4" customWidth="1"/>
    <col min="5901" max="5901" width="2.5" style="4" customWidth="1"/>
    <col min="5902" max="5902" width="8.875" style="4" customWidth="1"/>
    <col min="5903" max="5903" width="2.5" style="4" customWidth="1"/>
    <col min="5904" max="5904" width="8.875" style="4" customWidth="1"/>
    <col min="5905" max="5905" width="6" style="4" customWidth="1"/>
    <col min="5906" max="5908" width="9.375" style="4" customWidth="1"/>
    <col min="5909" max="6146" width="9" style="4"/>
    <col min="6147" max="6147" width="5.875" style="4" customWidth="1"/>
    <col min="6148" max="6148" width="19.5" style="4" customWidth="1"/>
    <col min="6149" max="6149" width="2.75" style="4" customWidth="1"/>
    <col min="6150" max="6150" width="9.125" style="4" customWidth="1"/>
    <col min="6151" max="6151" width="2.375" style="4" customWidth="1"/>
    <col min="6152" max="6152" width="8" style="4" customWidth="1"/>
    <col min="6153" max="6153" width="4.25" style="4" customWidth="1"/>
    <col min="6154" max="6154" width="2" style="4" customWidth="1"/>
    <col min="6155" max="6155" width="5" style="4" customWidth="1"/>
    <col min="6156" max="6156" width="11.75" style="4" customWidth="1"/>
    <col min="6157" max="6157" width="2.5" style="4" customWidth="1"/>
    <col min="6158" max="6158" width="8.875" style="4" customWidth="1"/>
    <col min="6159" max="6159" width="2.5" style="4" customWidth="1"/>
    <col min="6160" max="6160" width="8.875" style="4" customWidth="1"/>
    <col min="6161" max="6161" width="6" style="4" customWidth="1"/>
    <col min="6162" max="6164" width="9.375" style="4" customWidth="1"/>
    <col min="6165" max="6402" width="9" style="4"/>
    <col min="6403" max="6403" width="5.875" style="4" customWidth="1"/>
    <col min="6404" max="6404" width="19.5" style="4" customWidth="1"/>
    <col min="6405" max="6405" width="2.75" style="4" customWidth="1"/>
    <col min="6406" max="6406" width="9.125" style="4" customWidth="1"/>
    <col min="6407" max="6407" width="2.375" style="4" customWidth="1"/>
    <col min="6408" max="6408" width="8" style="4" customWidth="1"/>
    <col min="6409" max="6409" width="4.25" style="4" customWidth="1"/>
    <col min="6410" max="6410" width="2" style="4" customWidth="1"/>
    <col min="6411" max="6411" width="5" style="4" customWidth="1"/>
    <col min="6412" max="6412" width="11.75" style="4" customWidth="1"/>
    <col min="6413" max="6413" width="2.5" style="4" customWidth="1"/>
    <col min="6414" max="6414" width="8.875" style="4" customWidth="1"/>
    <col min="6415" max="6415" width="2.5" style="4" customWidth="1"/>
    <col min="6416" max="6416" width="8.875" style="4" customWidth="1"/>
    <col min="6417" max="6417" width="6" style="4" customWidth="1"/>
    <col min="6418" max="6420" width="9.375" style="4" customWidth="1"/>
    <col min="6421" max="6658" width="9" style="4"/>
    <col min="6659" max="6659" width="5.875" style="4" customWidth="1"/>
    <col min="6660" max="6660" width="19.5" style="4" customWidth="1"/>
    <col min="6661" max="6661" width="2.75" style="4" customWidth="1"/>
    <col min="6662" max="6662" width="9.125" style="4" customWidth="1"/>
    <col min="6663" max="6663" width="2.375" style="4" customWidth="1"/>
    <col min="6664" max="6664" width="8" style="4" customWidth="1"/>
    <col min="6665" max="6665" width="4.25" style="4" customWidth="1"/>
    <col min="6666" max="6666" width="2" style="4" customWidth="1"/>
    <col min="6667" max="6667" width="5" style="4" customWidth="1"/>
    <col min="6668" max="6668" width="11.75" style="4" customWidth="1"/>
    <col min="6669" max="6669" width="2.5" style="4" customWidth="1"/>
    <col min="6670" max="6670" width="8.875" style="4" customWidth="1"/>
    <col min="6671" max="6671" width="2.5" style="4" customWidth="1"/>
    <col min="6672" max="6672" width="8.875" style="4" customWidth="1"/>
    <col min="6673" max="6673" width="6" style="4" customWidth="1"/>
    <col min="6674" max="6676" width="9.375" style="4" customWidth="1"/>
    <col min="6677" max="6914" width="9" style="4"/>
    <col min="6915" max="6915" width="5.875" style="4" customWidth="1"/>
    <col min="6916" max="6916" width="19.5" style="4" customWidth="1"/>
    <col min="6917" max="6917" width="2.75" style="4" customWidth="1"/>
    <col min="6918" max="6918" width="9.125" style="4" customWidth="1"/>
    <col min="6919" max="6919" width="2.375" style="4" customWidth="1"/>
    <col min="6920" max="6920" width="8" style="4" customWidth="1"/>
    <col min="6921" max="6921" width="4.25" style="4" customWidth="1"/>
    <col min="6922" max="6922" width="2" style="4" customWidth="1"/>
    <col min="6923" max="6923" width="5" style="4" customWidth="1"/>
    <col min="6924" max="6924" width="11.75" style="4" customWidth="1"/>
    <col min="6925" max="6925" width="2.5" style="4" customWidth="1"/>
    <col min="6926" max="6926" width="8.875" style="4" customWidth="1"/>
    <col min="6927" max="6927" width="2.5" style="4" customWidth="1"/>
    <col min="6928" max="6928" width="8.875" style="4" customWidth="1"/>
    <col min="6929" max="6929" width="6" style="4" customWidth="1"/>
    <col min="6930" max="6932" width="9.375" style="4" customWidth="1"/>
    <col min="6933" max="7170" width="9" style="4"/>
    <col min="7171" max="7171" width="5.875" style="4" customWidth="1"/>
    <col min="7172" max="7172" width="19.5" style="4" customWidth="1"/>
    <col min="7173" max="7173" width="2.75" style="4" customWidth="1"/>
    <col min="7174" max="7174" width="9.125" style="4" customWidth="1"/>
    <col min="7175" max="7175" width="2.375" style="4" customWidth="1"/>
    <col min="7176" max="7176" width="8" style="4" customWidth="1"/>
    <col min="7177" max="7177" width="4.25" style="4" customWidth="1"/>
    <col min="7178" max="7178" width="2" style="4" customWidth="1"/>
    <col min="7179" max="7179" width="5" style="4" customWidth="1"/>
    <col min="7180" max="7180" width="11.75" style="4" customWidth="1"/>
    <col min="7181" max="7181" width="2.5" style="4" customWidth="1"/>
    <col min="7182" max="7182" width="8.875" style="4" customWidth="1"/>
    <col min="7183" max="7183" width="2.5" style="4" customWidth="1"/>
    <col min="7184" max="7184" width="8.875" style="4" customWidth="1"/>
    <col min="7185" max="7185" width="6" style="4" customWidth="1"/>
    <col min="7186" max="7188" width="9.375" style="4" customWidth="1"/>
    <col min="7189" max="7426" width="9" style="4"/>
    <col min="7427" max="7427" width="5.875" style="4" customWidth="1"/>
    <col min="7428" max="7428" width="19.5" style="4" customWidth="1"/>
    <col min="7429" max="7429" width="2.75" style="4" customWidth="1"/>
    <col min="7430" max="7430" width="9.125" style="4" customWidth="1"/>
    <col min="7431" max="7431" width="2.375" style="4" customWidth="1"/>
    <col min="7432" max="7432" width="8" style="4" customWidth="1"/>
    <col min="7433" max="7433" width="4.25" style="4" customWidth="1"/>
    <col min="7434" max="7434" width="2" style="4" customWidth="1"/>
    <col min="7435" max="7435" width="5" style="4" customWidth="1"/>
    <col min="7436" max="7436" width="11.75" style="4" customWidth="1"/>
    <col min="7437" max="7437" width="2.5" style="4" customWidth="1"/>
    <col min="7438" max="7438" width="8.875" style="4" customWidth="1"/>
    <col min="7439" max="7439" width="2.5" style="4" customWidth="1"/>
    <col min="7440" max="7440" width="8.875" style="4" customWidth="1"/>
    <col min="7441" max="7441" width="6" style="4" customWidth="1"/>
    <col min="7442" max="7444" width="9.375" style="4" customWidth="1"/>
    <col min="7445" max="7682" width="9" style="4"/>
    <col min="7683" max="7683" width="5.875" style="4" customWidth="1"/>
    <col min="7684" max="7684" width="19.5" style="4" customWidth="1"/>
    <col min="7685" max="7685" width="2.75" style="4" customWidth="1"/>
    <col min="7686" max="7686" width="9.125" style="4" customWidth="1"/>
    <col min="7687" max="7687" width="2.375" style="4" customWidth="1"/>
    <col min="7688" max="7688" width="8" style="4" customWidth="1"/>
    <col min="7689" max="7689" width="4.25" style="4" customWidth="1"/>
    <col min="7690" max="7690" width="2" style="4" customWidth="1"/>
    <col min="7691" max="7691" width="5" style="4" customWidth="1"/>
    <col min="7692" max="7692" width="11.75" style="4" customWidth="1"/>
    <col min="7693" max="7693" width="2.5" style="4" customWidth="1"/>
    <col min="7694" max="7694" width="8.875" style="4" customWidth="1"/>
    <col min="7695" max="7695" width="2.5" style="4" customWidth="1"/>
    <col min="7696" max="7696" width="8.875" style="4" customWidth="1"/>
    <col min="7697" max="7697" width="6" style="4" customWidth="1"/>
    <col min="7698" max="7700" width="9.375" style="4" customWidth="1"/>
    <col min="7701" max="7938" width="9" style="4"/>
    <col min="7939" max="7939" width="5.875" style="4" customWidth="1"/>
    <col min="7940" max="7940" width="19.5" style="4" customWidth="1"/>
    <col min="7941" max="7941" width="2.75" style="4" customWidth="1"/>
    <col min="7942" max="7942" width="9.125" style="4" customWidth="1"/>
    <col min="7943" max="7943" width="2.375" style="4" customWidth="1"/>
    <col min="7944" max="7944" width="8" style="4" customWidth="1"/>
    <col min="7945" max="7945" width="4.25" style="4" customWidth="1"/>
    <col min="7946" max="7946" width="2" style="4" customWidth="1"/>
    <col min="7947" max="7947" width="5" style="4" customWidth="1"/>
    <col min="7948" max="7948" width="11.75" style="4" customWidth="1"/>
    <col min="7949" max="7949" width="2.5" style="4" customWidth="1"/>
    <col min="7950" max="7950" width="8.875" style="4" customWidth="1"/>
    <col min="7951" max="7951" width="2.5" style="4" customWidth="1"/>
    <col min="7952" max="7952" width="8.875" style="4" customWidth="1"/>
    <col min="7953" max="7953" width="6" style="4" customWidth="1"/>
    <col min="7954" max="7956" width="9.375" style="4" customWidth="1"/>
    <col min="7957" max="8194" width="9" style="4"/>
    <col min="8195" max="8195" width="5.875" style="4" customWidth="1"/>
    <col min="8196" max="8196" width="19.5" style="4" customWidth="1"/>
    <col min="8197" max="8197" width="2.75" style="4" customWidth="1"/>
    <col min="8198" max="8198" width="9.125" style="4" customWidth="1"/>
    <col min="8199" max="8199" width="2.375" style="4" customWidth="1"/>
    <col min="8200" max="8200" width="8" style="4" customWidth="1"/>
    <col min="8201" max="8201" width="4.25" style="4" customWidth="1"/>
    <col min="8202" max="8202" width="2" style="4" customWidth="1"/>
    <col min="8203" max="8203" width="5" style="4" customWidth="1"/>
    <col min="8204" max="8204" width="11.75" style="4" customWidth="1"/>
    <col min="8205" max="8205" width="2.5" style="4" customWidth="1"/>
    <col min="8206" max="8206" width="8.875" style="4" customWidth="1"/>
    <col min="8207" max="8207" width="2.5" style="4" customWidth="1"/>
    <col min="8208" max="8208" width="8.875" style="4" customWidth="1"/>
    <col min="8209" max="8209" width="6" style="4" customWidth="1"/>
    <col min="8210" max="8212" width="9.375" style="4" customWidth="1"/>
    <col min="8213" max="8450" width="9" style="4"/>
    <col min="8451" max="8451" width="5.875" style="4" customWidth="1"/>
    <col min="8452" max="8452" width="19.5" style="4" customWidth="1"/>
    <col min="8453" max="8453" width="2.75" style="4" customWidth="1"/>
    <col min="8454" max="8454" width="9.125" style="4" customWidth="1"/>
    <col min="8455" max="8455" width="2.375" style="4" customWidth="1"/>
    <col min="8456" max="8456" width="8" style="4" customWidth="1"/>
    <col min="8457" max="8457" width="4.25" style="4" customWidth="1"/>
    <col min="8458" max="8458" width="2" style="4" customWidth="1"/>
    <col min="8459" max="8459" width="5" style="4" customWidth="1"/>
    <col min="8460" max="8460" width="11.75" style="4" customWidth="1"/>
    <col min="8461" max="8461" width="2.5" style="4" customWidth="1"/>
    <col min="8462" max="8462" width="8.875" style="4" customWidth="1"/>
    <col min="8463" max="8463" width="2.5" style="4" customWidth="1"/>
    <col min="8464" max="8464" width="8.875" style="4" customWidth="1"/>
    <col min="8465" max="8465" width="6" style="4" customWidth="1"/>
    <col min="8466" max="8468" width="9.375" style="4" customWidth="1"/>
    <col min="8469" max="8706" width="9" style="4"/>
    <col min="8707" max="8707" width="5.875" style="4" customWidth="1"/>
    <col min="8708" max="8708" width="19.5" style="4" customWidth="1"/>
    <col min="8709" max="8709" width="2.75" style="4" customWidth="1"/>
    <col min="8710" max="8710" width="9.125" style="4" customWidth="1"/>
    <col min="8711" max="8711" width="2.375" style="4" customWidth="1"/>
    <col min="8712" max="8712" width="8" style="4" customWidth="1"/>
    <col min="8713" max="8713" width="4.25" style="4" customWidth="1"/>
    <col min="8714" max="8714" width="2" style="4" customWidth="1"/>
    <col min="8715" max="8715" width="5" style="4" customWidth="1"/>
    <col min="8716" max="8716" width="11.75" style="4" customWidth="1"/>
    <col min="8717" max="8717" width="2.5" style="4" customWidth="1"/>
    <col min="8718" max="8718" width="8.875" style="4" customWidth="1"/>
    <col min="8719" max="8719" width="2.5" style="4" customWidth="1"/>
    <col min="8720" max="8720" width="8.875" style="4" customWidth="1"/>
    <col min="8721" max="8721" width="6" style="4" customWidth="1"/>
    <col min="8722" max="8724" width="9.375" style="4" customWidth="1"/>
    <col min="8725" max="8962" width="9" style="4"/>
    <col min="8963" max="8963" width="5.875" style="4" customWidth="1"/>
    <col min="8964" max="8964" width="19.5" style="4" customWidth="1"/>
    <col min="8965" max="8965" width="2.75" style="4" customWidth="1"/>
    <col min="8966" max="8966" width="9.125" style="4" customWidth="1"/>
    <col min="8967" max="8967" width="2.375" style="4" customWidth="1"/>
    <col min="8968" max="8968" width="8" style="4" customWidth="1"/>
    <col min="8969" max="8969" width="4.25" style="4" customWidth="1"/>
    <col min="8970" max="8970" width="2" style="4" customWidth="1"/>
    <col min="8971" max="8971" width="5" style="4" customWidth="1"/>
    <col min="8972" max="8972" width="11.75" style="4" customWidth="1"/>
    <col min="8973" max="8973" width="2.5" style="4" customWidth="1"/>
    <col min="8974" max="8974" width="8.875" style="4" customWidth="1"/>
    <col min="8975" max="8975" width="2.5" style="4" customWidth="1"/>
    <col min="8976" max="8976" width="8.875" style="4" customWidth="1"/>
    <col min="8977" max="8977" width="6" style="4" customWidth="1"/>
    <col min="8978" max="8980" width="9.375" style="4" customWidth="1"/>
    <col min="8981" max="9218" width="9" style="4"/>
    <col min="9219" max="9219" width="5.875" style="4" customWidth="1"/>
    <col min="9220" max="9220" width="19.5" style="4" customWidth="1"/>
    <col min="9221" max="9221" width="2.75" style="4" customWidth="1"/>
    <col min="9222" max="9222" width="9.125" style="4" customWidth="1"/>
    <col min="9223" max="9223" width="2.375" style="4" customWidth="1"/>
    <col min="9224" max="9224" width="8" style="4" customWidth="1"/>
    <col min="9225" max="9225" width="4.25" style="4" customWidth="1"/>
    <col min="9226" max="9226" width="2" style="4" customWidth="1"/>
    <col min="9227" max="9227" width="5" style="4" customWidth="1"/>
    <col min="9228" max="9228" width="11.75" style="4" customWidth="1"/>
    <col min="9229" max="9229" width="2.5" style="4" customWidth="1"/>
    <col min="9230" max="9230" width="8.875" style="4" customWidth="1"/>
    <col min="9231" max="9231" width="2.5" style="4" customWidth="1"/>
    <col min="9232" max="9232" width="8.875" style="4" customWidth="1"/>
    <col min="9233" max="9233" width="6" style="4" customWidth="1"/>
    <col min="9234" max="9236" width="9.375" style="4" customWidth="1"/>
    <col min="9237" max="9474" width="9" style="4"/>
    <col min="9475" max="9475" width="5.875" style="4" customWidth="1"/>
    <col min="9476" max="9476" width="19.5" style="4" customWidth="1"/>
    <col min="9477" max="9477" width="2.75" style="4" customWidth="1"/>
    <col min="9478" max="9478" width="9.125" style="4" customWidth="1"/>
    <col min="9479" max="9479" width="2.375" style="4" customWidth="1"/>
    <col min="9480" max="9480" width="8" style="4" customWidth="1"/>
    <col min="9481" max="9481" width="4.25" style="4" customWidth="1"/>
    <col min="9482" max="9482" width="2" style="4" customWidth="1"/>
    <col min="9483" max="9483" width="5" style="4" customWidth="1"/>
    <col min="9484" max="9484" width="11.75" style="4" customWidth="1"/>
    <col min="9485" max="9485" width="2.5" style="4" customWidth="1"/>
    <col min="9486" max="9486" width="8.875" style="4" customWidth="1"/>
    <col min="9487" max="9487" width="2.5" style="4" customWidth="1"/>
    <col min="9488" max="9488" width="8.875" style="4" customWidth="1"/>
    <col min="9489" max="9489" width="6" style="4" customWidth="1"/>
    <col min="9490" max="9492" width="9.375" style="4" customWidth="1"/>
    <col min="9493" max="9730" width="9" style="4"/>
    <col min="9731" max="9731" width="5.875" style="4" customWidth="1"/>
    <col min="9732" max="9732" width="19.5" style="4" customWidth="1"/>
    <col min="9733" max="9733" width="2.75" style="4" customWidth="1"/>
    <col min="9734" max="9734" width="9.125" style="4" customWidth="1"/>
    <col min="9735" max="9735" width="2.375" style="4" customWidth="1"/>
    <col min="9736" max="9736" width="8" style="4" customWidth="1"/>
    <col min="9737" max="9737" width="4.25" style="4" customWidth="1"/>
    <col min="9738" max="9738" width="2" style="4" customWidth="1"/>
    <col min="9739" max="9739" width="5" style="4" customWidth="1"/>
    <col min="9740" max="9740" width="11.75" style="4" customWidth="1"/>
    <col min="9741" max="9741" width="2.5" style="4" customWidth="1"/>
    <col min="9742" max="9742" width="8.875" style="4" customWidth="1"/>
    <col min="9743" max="9743" width="2.5" style="4" customWidth="1"/>
    <col min="9744" max="9744" width="8.875" style="4" customWidth="1"/>
    <col min="9745" max="9745" width="6" style="4" customWidth="1"/>
    <col min="9746" max="9748" width="9.375" style="4" customWidth="1"/>
    <col min="9749" max="9986" width="9" style="4"/>
    <col min="9987" max="9987" width="5.875" style="4" customWidth="1"/>
    <col min="9988" max="9988" width="19.5" style="4" customWidth="1"/>
    <col min="9989" max="9989" width="2.75" style="4" customWidth="1"/>
    <col min="9990" max="9990" width="9.125" style="4" customWidth="1"/>
    <col min="9991" max="9991" width="2.375" style="4" customWidth="1"/>
    <col min="9992" max="9992" width="8" style="4" customWidth="1"/>
    <col min="9993" max="9993" width="4.25" style="4" customWidth="1"/>
    <col min="9994" max="9994" width="2" style="4" customWidth="1"/>
    <col min="9995" max="9995" width="5" style="4" customWidth="1"/>
    <col min="9996" max="9996" width="11.75" style="4" customWidth="1"/>
    <col min="9997" max="9997" width="2.5" style="4" customWidth="1"/>
    <col min="9998" max="9998" width="8.875" style="4" customWidth="1"/>
    <col min="9999" max="9999" width="2.5" style="4" customWidth="1"/>
    <col min="10000" max="10000" width="8.875" style="4" customWidth="1"/>
    <col min="10001" max="10001" width="6" style="4" customWidth="1"/>
    <col min="10002" max="10004" width="9.375" style="4" customWidth="1"/>
    <col min="10005" max="10242" width="9" style="4"/>
    <col min="10243" max="10243" width="5.875" style="4" customWidth="1"/>
    <col min="10244" max="10244" width="19.5" style="4" customWidth="1"/>
    <col min="10245" max="10245" width="2.75" style="4" customWidth="1"/>
    <col min="10246" max="10246" width="9.125" style="4" customWidth="1"/>
    <col min="10247" max="10247" width="2.375" style="4" customWidth="1"/>
    <col min="10248" max="10248" width="8" style="4" customWidth="1"/>
    <col min="10249" max="10249" width="4.25" style="4" customWidth="1"/>
    <col min="10250" max="10250" width="2" style="4" customWidth="1"/>
    <col min="10251" max="10251" width="5" style="4" customWidth="1"/>
    <col min="10252" max="10252" width="11.75" style="4" customWidth="1"/>
    <col min="10253" max="10253" width="2.5" style="4" customWidth="1"/>
    <col min="10254" max="10254" width="8.875" style="4" customWidth="1"/>
    <col min="10255" max="10255" width="2.5" style="4" customWidth="1"/>
    <col min="10256" max="10256" width="8.875" style="4" customWidth="1"/>
    <col min="10257" max="10257" width="6" style="4" customWidth="1"/>
    <col min="10258" max="10260" width="9.375" style="4" customWidth="1"/>
    <col min="10261" max="10498" width="9" style="4"/>
    <col min="10499" max="10499" width="5.875" style="4" customWidth="1"/>
    <col min="10500" max="10500" width="19.5" style="4" customWidth="1"/>
    <col min="10501" max="10501" width="2.75" style="4" customWidth="1"/>
    <col min="10502" max="10502" width="9.125" style="4" customWidth="1"/>
    <col min="10503" max="10503" width="2.375" style="4" customWidth="1"/>
    <col min="10504" max="10504" width="8" style="4" customWidth="1"/>
    <col min="10505" max="10505" width="4.25" style="4" customWidth="1"/>
    <col min="10506" max="10506" width="2" style="4" customWidth="1"/>
    <col min="10507" max="10507" width="5" style="4" customWidth="1"/>
    <col min="10508" max="10508" width="11.75" style="4" customWidth="1"/>
    <col min="10509" max="10509" width="2.5" style="4" customWidth="1"/>
    <col min="10510" max="10510" width="8.875" style="4" customWidth="1"/>
    <col min="10511" max="10511" width="2.5" style="4" customWidth="1"/>
    <col min="10512" max="10512" width="8.875" style="4" customWidth="1"/>
    <col min="10513" max="10513" width="6" style="4" customWidth="1"/>
    <col min="10514" max="10516" width="9.375" style="4" customWidth="1"/>
    <col min="10517" max="10754" width="9" style="4"/>
    <col min="10755" max="10755" width="5.875" style="4" customWidth="1"/>
    <col min="10756" max="10756" width="19.5" style="4" customWidth="1"/>
    <col min="10757" max="10757" width="2.75" style="4" customWidth="1"/>
    <col min="10758" max="10758" width="9.125" style="4" customWidth="1"/>
    <col min="10759" max="10759" width="2.375" style="4" customWidth="1"/>
    <col min="10760" max="10760" width="8" style="4" customWidth="1"/>
    <col min="10761" max="10761" width="4.25" style="4" customWidth="1"/>
    <col min="10762" max="10762" width="2" style="4" customWidth="1"/>
    <col min="10763" max="10763" width="5" style="4" customWidth="1"/>
    <col min="10764" max="10764" width="11.75" style="4" customWidth="1"/>
    <col min="10765" max="10765" width="2.5" style="4" customWidth="1"/>
    <col min="10766" max="10766" width="8.875" style="4" customWidth="1"/>
    <col min="10767" max="10767" width="2.5" style="4" customWidth="1"/>
    <col min="10768" max="10768" width="8.875" style="4" customWidth="1"/>
    <col min="10769" max="10769" width="6" style="4" customWidth="1"/>
    <col min="10770" max="10772" width="9.375" style="4" customWidth="1"/>
    <col min="10773" max="11010" width="9" style="4"/>
    <col min="11011" max="11011" width="5.875" style="4" customWidth="1"/>
    <col min="11012" max="11012" width="19.5" style="4" customWidth="1"/>
    <col min="11013" max="11013" width="2.75" style="4" customWidth="1"/>
    <col min="11014" max="11014" width="9.125" style="4" customWidth="1"/>
    <col min="11015" max="11015" width="2.375" style="4" customWidth="1"/>
    <col min="11016" max="11016" width="8" style="4" customWidth="1"/>
    <col min="11017" max="11017" width="4.25" style="4" customWidth="1"/>
    <col min="11018" max="11018" width="2" style="4" customWidth="1"/>
    <col min="11019" max="11019" width="5" style="4" customWidth="1"/>
    <col min="11020" max="11020" width="11.75" style="4" customWidth="1"/>
    <col min="11021" max="11021" width="2.5" style="4" customWidth="1"/>
    <col min="11022" max="11022" width="8.875" style="4" customWidth="1"/>
    <col min="11023" max="11023" width="2.5" style="4" customWidth="1"/>
    <col min="11024" max="11024" width="8.875" style="4" customWidth="1"/>
    <col min="11025" max="11025" width="6" style="4" customWidth="1"/>
    <col min="11026" max="11028" width="9.375" style="4" customWidth="1"/>
    <col min="11029" max="11266" width="9" style="4"/>
    <col min="11267" max="11267" width="5.875" style="4" customWidth="1"/>
    <col min="11268" max="11268" width="19.5" style="4" customWidth="1"/>
    <col min="11269" max="11269" width="2.75" style="4" customWidth="1"/>
    <col min="11270" max="11270" width="9.125" style="4" customWidth="1"/>
    <col min="11271" max="11271" width="2.375" style="4" customWidth="1"/>
    <col min="11272" max="11272" width="8" style="4" customWidth="1"/>
    <col min="11273" max="11273" width="4.25" style="4" customWidth="1"/>
    <col min="11274" max="11274" width="2" style="4" customWidth="1"/>
    <col min="11275" max="11275" width="5" style="4" customWidth="1"/>
    <col min="11276" max="11276" width="11.75" style="4" customWidth="1"/>
    <col min="11277" max="11277" width="2.5" style="4" customWidth="1"/>
    <col min="11278" max="11278" width="8.875" style="4" customWidth="1"/>
    <col min="11279" max="11279" width="2.5" style="4" customWidth="1"/>
    <col min="11280" max="11280" width="8.875" style="4" customWidth="1"/>
    <col min="11281" max="11281" width="6" style="4" customWidth="1"/>
    <col min="11282" max="11284" width="9.375" style="4" customWidth="1"/>
    <col min="11285" max="11522" width="9" style="4"/>
    <col min="11523" max="11523" width="5.875" style="4" customWidth="1"/>
    <col min="11524" max="11524" width="19.5" style="4" customWidth="1"/>
    <col min="11525" max="11525" width="2.75" style="4" customWidth="1"/>
    <col min="11526" max="11526" width="9.125" style="4" customWidth="1"/>
    <col min="11527" max="11527" width="2.375" style="4" customWidth="1"/>
    <col min="11528" max="11528" width="8" style="4" customWidth="1"/>
    <col min="11529" max="11529" width="4.25" style="4" customWidth="1"/>
    <col min="11530" max="11530" width="2" style="4" customWidth="1"/>
    <col min="11531" max="11531" width="5" style="4" customWidth="1"/>
    <col min="11532" max="11532" width="11.75" style="4" customWidth="1"/>
    <col min="11533" max="11533" width="2.5" style="4" customWidth="1"/>
    <col min="11534" max="11534" width="8.875" style="4" customWidth="1"/>
    <col min="11535" max="11535" width="2.5" style="4" customWidth="1"/>
    <col min="11536" max="11536" width="8.875" style="4" customWidth="1"/>
    <col min="11537" max="11537" width="6" style="4" customWidth="1"/>
    <col min="11538" max="11540" width="9.375" style="4" customWidth="1"/>
    <col min="11541" max="11778" width="9" style="4"/>
    <col min="11779" max="11779" width="5.875" style="4" customWidth="1"/>
    <col min="11780" max="11780" width="19.5" style="4" customWidth="1"/>
    <col min="11781" max="11781" width="2.75" style="4" customWidth="1"/>
    <col min="11782" max="11782" width="9.125" style="4" customWidth="1"/>
    <col min="11783" max="11783" width="2.375" style="4" customWidth="1"/>
    <col min="11784" max="11784" width="8" style="4" customWidth="1"/>
    <col min="11785" max="11785" width="4.25" style="4" customWidth="1"/>
    <col min="11786" max="11786" width="2" style="4" customWidth="1"/>
    <col min="11787" max="11787" width="5" style="4" customWidth="1"/>
    <col min="11788" max="11788" width="11.75" style="4" customWidth="1"/>
    <col min="11789" max="11789" width="2.5" style="4" customWidth="1"/>
    <col min="11790" max="11790" width="8.875" style="4" customWidth="1"/>
    <col min="11791" max="11791" width="2.5" style="4" customWidth="1"/>
    <col min="11792" max="11792" width="8.875" style="4" customWidth="1"/>
    <col min="11793" max="11793" width="6" style="4" customWidth="1"/>
    <col min="11794" max="11796" width="9.375" style="4" customWidth="1"/>
    <col min="11797" max="12034" width="9" style="4"/>
    <col min="12035" max="12035" width="5.875" style="4" customWidth="1"/>
    <col min="12036" max="12036" width="19.5" style="4" customWidth="1"/>
    <col min="12037" max="12037" width="2.75" style="4" customWidth="1"/>
    <col min="12038" max="12038" width="9.125" style="4" customWidth="1"/>
    <col min="12039" max="12039" width="2.375" style="4" customWidth="1"/>
    <col min="12040" max="12040" width="8" style="4" customWidth="1"/>
    <col min="12041" max="12041" width="4.25" style="4" customWidth="1"/>
    <col min="12042" max="12042" width="2" style="4" customWidth="1"/>
    <col min="12043" max="12043" width="5" style="4" customWidth="1"/>
    <col min="12044" max="12044" width="11.75" style="4" customWidth="1"/>
    <col min="12045" max="12045" width="2.5" style="4" customWidth="1"/>
    <col min="12046" max="12046" width="8.875" style="4" customWidth="1"/>
    <col min="12047" max="12047" width="2.5" style="4" customWidth="1"/>
    <col min="12048" max="12048" width="8.875" style="4" customWidth="1"/>
    <col min="12049" max="12049" width="6" style="4" customWidth="1"/>
    <col min="12050" max="12052" width="9.375" style="4" customWidth="1"/>
    <col min="12053" max="12290" width="9" style="4"/>
    <col min="12291" max="12291" width="5.875" style="4" customWidth="1"/>
    <col min="12292" max="12292" width="19.5" style="4" customWidth="1"/>
    <col min="12293" max="12293" width="2.75" style="4" customWidth="1"/>
    <col min="12294" max="12294" width="9.125" style="4" customWidth="1"/>
    <col min="12295" max="12295" width="2.375" style="4" customWidth="1"/>
    <col min="12296" max="12296" width="8" style="4" customWidth="1"/>
    <col min="12297" max="12297" width="4.25" style="4" customWidth="1"/>
    <col min="12298" max="12298" width="2" style="4" customWidth="1"/>
    <col min="12299" max="12299" width="5" style="4" customWidth="1"/>
    <col min="12300" max="12300" width="11.75" style="4" customWidth="1"/>
    <col min="12301" max="12301" width="2.5" style="4" customWidth="1"/>
    <col min="12302" max="12302" width="8.875" style="4" customWidth="1"/>
    <col min="12303" max="12303" width="2.5" style="4" customWidth="1"/>
    <col min="12304" max="12304" width="8.875" style="4" customWidth="1"/>
    <col min="12305" max="12305" width="6" style="4" customWidth="1"/>
    <col min="12306" max="12308" width="9.375" style="4" customWidth="1"/>
    <col min="12309" max="12546" width="9" style="4"/>
    <col min="12547" max="12547" width="5.875" style="4" customWidth="1"/>
    <col min="12548" max="12548" width="19.5" style="4" customWidth="1"/>
    <col min="12549" max="12549" width="2.75" style="4" customWidth="1"/>
    <col min="12550" max="12550" width="9.125" style="4" customWidth="1"/>
    <col min="12551" max="12551" width="2.375" style="4" customWidth="1"/>
    <col min="12552" max="12552" width="8" style="4" customWidth="1"/>
    <col min="12553" max="12553" width="4.25" style="4" customWidth="1"/>
    <col min="12554" max="12554" width="2" style="4" customWidth="1"/>
    <col min="12555" max="12555" width="5" style="4" customWidth="1"/>
    <col min="12556" max="12556" width="11.75" style="4" customWidth="1"/>
    <col min="12557" max="12557" width="2.5" style="4" customWidth="1"/>
    <col min="12558" max="12558" width="8.875" style="4" customWidth="1"/>
    <col min="12559" max="12559" width="2.5" style="4" customWidth="1"/>
    <col min="12560" max="12560" width="8.875" style="4" customWidth="1"/>
    <col min="12561" max="12561" width="6" style="4" customWidth="1"/>
    <col min="12562" max="12564" width="9.375" style="4" customWidth="1"/>
    <col min="12565" max="12802" width="9" style="4"/>
    <col min="12803" max="12803" width="5.875" style="4" customWidth="1"/>
    <col min="12804" max="12804" width="19.5" style="4" customWidth="1"/>
    <col min="12805" max="12805" width="2.75" style="4" customWidth="1"/>
    <col min="12806" max="12806" width="9.125" style="4" customWidth="1"/>
    <col min="12807" max="12807" width="2.375" style="4" customWidth="1"/>
    <col min="12808" max="12808" width="8" style="4" customWidth="1"/>
    <col min="12809" max="12809" width="4.25" style="4" customWidth="1"/>
    <col min="12810" max="12810" width="2" style="4" customWidth="1"/>
    <col min="12811" max="12811" width="5" style="4" customWidth="1"/>
    <col min="12812" max="12812" width="11.75" style="4" customWidth="1"/>
    <col min="12813" max="12813" width="2.5" style="4" customWidth="1"/>
    <col min="12814" max="12814" width="8.875" style="4" customWidth="1"/>
    <col min="12815" max="12815" width="2.5" style="4" customWidth="1"/>
    <col min="12816" max="12816" width="8.875" style="4" customWidth="1"/>
    <col min="12817" max="12817" width="6" style="4" customWidth="1"/>
    <col min="12818" max="12820" width="9.375" style="4" customWidth="1"/>
    <col min="12821" max="13058" width="9" style="4"/>
    <col min="13059" max="13059" width="5.875" style="4" customWidth="1"/>
    <col min="13060" max="13060" width="19.5" style="4" customWidth="1"/>
    <col min="13061" max="13061" width="2.75" style="4" customWidth="1"/>
    <col min="13062" max="13062" width="9.125" style="4" customWidth="1"/>
    <col min="13063" max="13063" width="2.375" style="4" customWidth="1"/>
    <col min="13064" max="13064" width="8" style="4" customWidth="1"/>
    <col min="13065" max="13065" width="4.25" style="4" customWidth="1"/>
    <col min="13066" max="13066" width="2" style="4" customWidth="1"/>
    <col min="13067" max="13067" width="5" style="4" customWidth="1"/>
    <col min="13068" max="13068" width="11.75" style="4" customWidth="1"/>
    <col min="13069" max="13069" width="2.5" style="4" customWidth="1"/>
    <col min="13070" max="13070" width="8.875" style="4" customWidth="1"/>
    <col min="13071" max="13071" width="2.5" style="4" customWidth="1"/>
    <col min="13072" max="13072" width="8.875" style="4" customWidth="1"/>
    <col min="13073" max="13073" width="6" style="4" customWidth="1"/>
    <col min="13074" max="13076" width="9.375" style="4" customWidth="1"/>
    <col min="13077" max="13314" width="9" style="4"/>
    <col min="13315" max="13315" width="5.875" style="4" customWidth="1"/>
    <col min="13316" max="13316" width="19.5" style="4" customWidth="1"/>
    <col min="13317" max="13317" width="2.75" style="4" customWidth="1"/>
    <col min="13318" max="13318" width="9.125" style="4" customWidth="1"/>
    <col min="13319" max="13319" width="2.375" style="4" customWidth="1"/>
    <col min="13320" max="13320" width="8" style="4" customWidth="1"/>
    <col min="13321" max="13321" width="4.25" style="4" customWidth="1"/>
    <col min="13322" max="13322" width="2" style="4" customWidth="1"/>
    <col min="13323" max="13323" width="5" style="4" customWidth="1"/>
    <col min="13324" max="13324" width="11.75" style="4" customWidth="1"/>
    <col min="13325" max="13325" width="2.5" style="4" customWidth="1"/>
    <col min="13326" max="13326" width="8.875" style="4" customWidth="1"/>
    <col min="13327" max="13327" width="2.5" style="4" customWidth="1"/>
    <col min="13328" max="13328" width="8.875" style="4" customWidth="1"/>
    <col min="13329" max="13329" width="6" style="4" customWidth="1"/>
    <col min="13330" max="13332" width="9.375" style="4" customWidth="1"/>
    <col min="13333" max="13570" width="9" style="4"/>
    <col min="13571" max="13571" width="5.875" style="4" customWidth="1"/>
    <col min="13572" max="13572" width="19.5" style="4" customWidth="1"/>
    <col min="13573" max="13573" width="2.75" style="4" customWidth="1"/>
    <col min="13574" max="13574" width="9.125" style="4" customWidth="1"/>
    <col min="13575" max="13575" width="2.375" style="4" customWidth="1"/>
    <col min="13576" max="13576" width="8" style="4" customWidth="1"/>
    <col min="13577" max="13577" width="4.25" style="4" customWidth="1"/>
    <col min="13578" max="13578" width="2" style="4" customWidth="1"/>
    <col min="13579" max="13579" width="5" style="4" customWidth="1"/>
    <col min="13580" max="13580" width="11.75" style="4" customWidth="1"/>
    <col min="13581" max="13581" width="2.5" style="4" customWidth="1"/>
    <col min="13582" max="13582" width="8.875" style="4" customWidth="1"/>
    <col min="13583" max="13583" width="2.5" style="4" customWidth="1"/>
    <col min="13584" max="13584" width="8.875" style="4" customWidth="1"/>
    <col min="13585" max="13585" width="6" style="4" customWidth="1"/>
    <col min="13586" max="13588" width="9.375" style="4" customWidth="1"/>
    <col min="13589" max="13826" width="9" style="4"/>
    <col min="13827" max="13827" width="5.875" style="4" customWidth="1"/>
    <col min="13828" max="13828" width="19.5" style="4" customWidth="1"/>
    <col min="13829" max="13829" width="2.75" style="4" customWidth="1"/>
    <col min="13830" max="13830" width="9.125" style="4" customWidth="1"/>
    <col min="13831" max="13831" width="2.375" style="4" customWidth="1"/>
    <col min="13832" max="13832" width="8" style="4" customWidth="1"/>
    <col min="13833" max="13833" width="4.25" style="4" customWidth="1"/>
    <col min="13834" max="13834" width="2" style="4" customWidth="1"/>
    <col min="13835" max="13835" width="5" style="4" customWidth="1"/>
    <col min="13836" max="13836" width="11.75" style="4" customWidth="1"/>
    <col min="13837" max="13837" width="2.5" style="4" customWidth="1"/>
    <col min="13838" max="13838" width="8.875" style="4" customWidth="1"/>
    <col min="13839" max="13839" width="2.5" style="4" customWidth="1"/>
    <col min="13840" max="13840" width="8.875" style="4" customWidth="1"/>
    <col min="13841" max="13841" width="6" style="4" customWidth="1"/>
    <col min="13842" max="13844" width="9.375" style="4" customWidth="1"/>
    <col min="13845" max="14082" width="9" style="4"/>
    <col min="14083" max="14083" width="5.875" style="4" customWidth="1"/>
    <col min="14084" max="14084" width="19.5" style="4" customWidth="1"/>
    <col min="14085" max="14085" width="2.75" style="4" customWidth="1"/>
    <col min="14086" max="14086" width="9.125" style="4" customWidth="1"/>
    <col min="14087" max="14087" width="2.375" style="4" customWidth="1"/>
    <col min="14088" max="14088" width="8" style="4" customWidth="1"/>
    <col min="14089" max="14089" width="4.25" style="4" customWidth="1"/>
    <col min="14090" max="14090" width="2" style="4" customWidth="1"/>
    <col min="14091" max="14091" width="5" style="4" customWidth="1"/>
    <col min="14092" max="14092" width="11.75" style="4" customWidth="1"/>
    <col min="14093" max="14093" width="2.5" style="4" customWidth="1"/>
    <col min="14094" max="14094" width="8.875" style="4" customWidth="1"/>
    <col min="14095" max="14095" width="2.5" style="4" customWidth="1"/>
    <col min="14096" max="14096" width="8.875" style="4" customWidth="1"/>
    <col min="14097" max="14097" width="6" style="4" customWidth="1"/>
    <col min="14098" max="14100" width="9.375" style="4" customWidth="1"/>
    <col min="14101" max="14338" width="9" style="4"/>
    <col min="14339" max="14339" width="5.875" style="4" customWidth="1"/>
    <col min="14340" max="14340" width="19.5" style="4" customWidth="1"/>
    <col min="14341" max="14341" width="2.75" style="4" customWidth="1"/>
    <col min="14342" max="14342" width="9.125" style="4" customWidth="1"/>
    <col min="14343" max="14343" width="2.375" style="4" customWidth="1"/>
    <col min="14344" max="14344" width="8" style="4" customWidth="1"/>
    <col min="14345" max="14345" width="4.25" style="4" customWidth="1"/>
    <col min="14346" max="14346" width="2" style="4" customWidth="1"/>
    <col min="14347" max="14347" width="5" style="4" customWidth="1"/>
    <col min="14348" max="14348" width="11.75" style="4" customWidth="1"/>
    <col min="14349" max="14349" width="2.5" style="4" customWidth="1"/>
    <col min="14350" max="14350" width="8.875" style="4" customWidth="1"/>
    <col min="14351" max="14351" width="2.5" style="4" customWidth="1"/>
    <col min="14352" max="14352" width="8.875" style="4" customWidth="1"/>
    <col min="14353" max="14353" width="6" style="4" customWidth="1"/>
    <col min="14354" max="14356" width="9.375" style="4" customWidth="1"/>
    <col min="14357" max="14594" width="9" style="4"/>
    <col min="14595" max="14595" width="5.875" style="4" customWidth="1"/>
    <col min="14596" max="14596" width="19.5" style="4" customWidth="1"/>
    <col min="14597" max="14597" width="2.75" style="4" customWidth="1"/>
    <col min="14598" max="14598" width="9.125" style="4" customWidth="1"/>
    <col min="14599" max="14599" width="2.375" style="4" customWidth="1"/>
    <col min="14600" max="14600" width="8" style="4" customWidth="1"/>
    <col min="14601" max="14601" width="4.25" style="4" customWidth="1"/>
    <col min="14602" max="14602" width="2" style="4" customWidth="1"/>
    <col min="14603" max="14603" width="5" style="4" customWidth="1"/>
    <col min="14604" max="14604" width="11.75" style="4" customWidth="1"/>
    <col min="14605" max="14605" width="2.5" style="4" customWidth="1"/>
    <col min="14606" max="14606" width="8.875" style="4" customWidth="1"/>
    <col min="14607" max="14607" width="2.5" style="4" customWidth="1"/>
    <col min="14608" max="14608" width="8.875" style="4" customWidth="1"/>
    <col min="14609" max="14609" width="6" style="4" customWidth="1"/>
    <col min="14610" max="14612" width="9.375" style="4" customWidth="1"/>
    <col min="14613" max="14850" width="9" style="4"/>
    <col min="14851" max="14851" width="5.875" style="4" customWidth="1"/>
    <col min="14852" max="14852" width="19.5" style="4" customWidth="1"/>
    <col min="14853" max="14853" width="2.75" style="4" customWidth="1"/>
    <col min="14854" max="14854" width="9.125" style="4" customWidth="1"/>
    <col min="14855" max="14855" width="2.375" style="4" customWidth="1"/>
    <col min="14856" max="14856" width="8" style="4" customWidth="1"/>
    <col min="14857" max="14857" width="4.25" style="4" customWidth="1"/>
    <col min="14858" max="14858" width="2" style="4" customWidth="1"/>
    <col min="14859" max="14859" width="5" style="4" customWidth="1"/>
    <col min="14860" max="14860" width="11.75" style="4" customWidth="1"/>
    <col min="14861" max="14861" width="2.5" style="4" customWidth="1"/>
    <col min="14862" max="14862" width="8.875" style="4" customWidth="1"/>
    <col min="14863" max="14863" width="2.5" style="4" customWidth="1"/>
    <col min="14864" max="14864" width="8.875" style="4" customWidth="1"/>
    <col min="14865" max="14865" width="6" style="4" customWidth="1"/>
    <col min="14866" max="14868" width="9.375" style="4" customWidth="1"/>
    <col min="14869" max="15106" width="9" style="4"/>
    <col min="15107" max="15107" width="5.875" style="4" customWidth="1"/>
    <col min="15108" max="15108" width="19.5" style="4" customWidth="1"/>
    <col min="15109" max="15109" width="2.75" style="4" customWidth="1"/>
    <col min="15110" max="15110" width="9.125" style="4" customWidth="1"/>
    <col min="15111" max="15111" width="2.375" style="4" customWidth="1"/>
    <col min="15112" max="15112" width="8" style="4" customWidth="1"/>
    <col min="15113" max="15113" width="4.25" style="4" customWidth="1"/>
    <col min="15114" max="15114" width="2" style="4" customWidth="1"/>
    <col min="15115" max="15115" width="5" style="4" customWidth="1"/>
    <col min="15116" max="15116" width="11.75" style="4" customWidth="1"/>
    <col min="15117" max="15117" width="2.5" style="4" customWidth="1"/>
    <col min="15118" max="15118" width="8.875" style="4" customWidth="1"/>
    <col min="15119" max="15119" width="2.5" style="4" customWidth="1"/>
    <col min="15120" max="15120" width="8.875" style="4" customWidth="1"/>
    <col min="15121" max="15121" width="6" style="4" customWidth="1"/>
    <col min="15122" max="15124" width="9.375" style="4" customWidth="1"/>
    <col min="15125" max="15362" width="9" style="4"/>
    <col min="15363" max="15363" width="5.875" style="4" customWidth="1"/>
    <col min="15364" max="15364" width="19.5" style="4" customWidth="1"/>
    <col min="15365" max="15365" width="2.75" style="4" customWidth="1"/>
    <col min="15366" max="15366" width="9.125" style="4" customWidth="1"/>
    <col min="15367" max="15367" width="2.375" style="4" customWidth="1"/>
    <col min="15368" max="15368" width="8" style="4" customWidth="1"/>
    <col min="15369" max="15369" width="4.25" style="4" customWidth="1"/>
    <col min="15370" max="15370" width="2" style="4" customWidth="1"/>
    <col min="15371" max="15371" width="5" style="4" customWidth="1"/>
    <col min="15372" max="15372" width="11.75" style="4" customWidth="1"/>
    <col min="15373" max="15373" width="2.5" style="4" customWidth="1"/>
    <col min="15374" max="15374" width="8.875" style="4" customWidth="1"/>
    <col min="15375" max="15375" width="2.5" style="4" customWidth="1"/>
    <col min="15376" max="15376" width="8.875" style="4" customWidth="1"/>
    <col min="15377" max="15377" width="6" style="4" customWidth="1"/>
    <col min="15378" max="15380" width="9.375" style="4" customWidth="1"/>
    <col min="15381" max="15618" width="9" style="4"/>
    <col min="15619" max="15619" width="5.875" style="4" customWidth="1"/>
    <col min="15620" max="15620" width="19.5" style="4" customWidth="1"/>
    <col min="15621" max="15621" width="2.75" style="4" customWidth="1"/>
    <col min="15622" max="15622" width="9.125" style="4" customWidth="1"/>
    <col min="15623" max="15623" width="2.375" style="4" customWidth="1"/>
    <col min="15624" max="15624" width="8" style="4" customWidth="1"/>
    <col min="15625" max="15625" width="4.25" style="4" customWidth="1"/>
    <col min="15626" max="15626" width="2" style="4" customWidth="1"/>
    <col min="15627" max="15627" width="5" style="4" customWidth="1"/>
    <col min="15628" max="15628" width="11.75" style="4" customWidth="1"/>
    <col min="15629" max="15629" width="2.5" style="4" customWidth="1"/>
    <col min="15630" max="15630" width="8.875" style="4" customWidth="1"/>
    <col min="15631" max="15631" width="2.5" style="4" customWidth="1"/>
    <col min="15632" max="15632" width="8.875" style="4" customWidth="1"/>
    <col min="15633" max="15633" width="6" style="4" customWidth="1"/>
    <col min="15634" max="15636" width="9.375" style="4" customWidth="1"/>
    <col min="15637" max="15874" width="9" style="4"/>
    <col min="15875" max="15875" width="5.875" style="4" customWidth="1"/>
    <col min="15876" max="15876" width="19.5" style="4" customWidth="1"/>
    <col min="15877" max="15877" width="2.75" style="4" customWidth="1"/>
    <col min="15878" max="15878" width="9.125" style="4" customWidth="1"/>
    <col min="15879" max="15879" width="2.375" style="4" customWidth="1"/>
    <col min="15880" max="15880" width="8" style="4" customWidth="1"/>
    <col min="15881" max="15881" width="4.25" style="4" customWidth="1"/>
    <col min="15882" max="15882" width="2" style="4" customWidth="1"/>
    <col min="15883" max="15883" width="5" style="4" customWidth="1"/>
    <col min="15884" max="15884" width="11.75" style="4" customWidth="1"/>
    <col min="15885" max="15885" width="2.5" style="4" customWidth="1"/>
    <col min="15886" max="15886" width="8.875" style="4" customWidth="1"/>
    <col min="15887" max="15887" width="2.5" style="4" customWidth="1"/>
    <col min="15888" max="15888" width="8.875" style="4" customWidth="1"/>
    <col min="15889" max="15889" width="6" style="4" customWidth="1"/>
    <col min="15890" max="15892" width="9.375" style="4" customWidth="1"/>
    <col min="15893" max="16130" width="9" style="4"/>
    <col min="16131" max="16131" width="5.875" style="4" customWidth="1"/>
    <col min="16132" max="16132" width="19.5" style="4" customWidth="1"/>
    <col min="16133" max="16133" width="2.75" style="4" customWidth="1"/>
    <col min="16134" max="16134" width="9.125" style="4" customWidth="1"/>
    <col min="16135" max="16135" width="2.375" style="4" customWidth="1"/>
    <col min="16136" max="16136" width="8" style="4" customWidth="1"/>
    <col min="16137" max="16137" width="4.25" style="4" customWidth="1"/>
    <col min="16138" max="16138" width="2" style="4" customWidth="1"/>
    <col min="16139" max="16139" width="5" style="4" customWidth="1"/>
    <col min="16140" max="16140" width="11.75" style="4" customWidth="1"/>
    <col min="16141" max="16141" width="2.5" style="4" customWidth="1"/>
    <col min="16142" max="16142" width="8.875" style="4" customWidth="1"/>
    <col min="16143" max="16143" width="2.5" style="4" customWidth="1"/>
    <col min="16144" max="16144" width="8.875" style="4" customWidth="1"/>
    <col min="16145" max="16145" width="6" style="4" customWidth="1"/>
    <col min="16146" max="16148" width="9.375" style="4" customWidth="1"/>
    <col min="16149" max="16384" width="9" style="4"/>
  </cols>
  <sheetData>
    <row r="1" spans="1:19" ht="27" customHeight="1" x14ac:dyDescent="0.15">
      <c r="A1" s="636" t="s">
        <v>114</v>
      </c>
      <c r="B1" s="637"/>
      <c r="C1" s="637"/>
      <c r="D1" s="637"/>
      <c r="E1" s="637"/>
      <c r="F1" s="637"/>
      <c r="G1" s="112"/>
      <c r="H1" s="633" t="s">
        <v>112</v>
      </c>
      <c r="I1" s="633"/>
      <c r="J1" s="635"/>
      <c r="K1" s="635"/>
      <c r="L1" s="635"/>
      <c r="M1" s="635"/>
      <c r="N1" s="635"/>
      <c r="O1" s="635"/>
      <c r="P1" s="635"/>
      <c r="Q1" s="635"/>
    </row>
    <row r="2" spans="1:19" ht="27" customHeight="1" x14ac:dyDescent="0.15">
      <c r="A2" s="637"/>
      <c r="B2" s="637"/>
      <c r="C2" s="637"/>
      <c r="D2" s="637"/>
      <c r="E2" s="637"/>
      <c r="F2" s="637"/>
      <c r="G2" s="112"/>
      <c r="H2" s="633" t="s">
        <v>113</v>
      </c>
      <c r="I2" s="633"/>
      <c r="J2" s="634"/>
      <c r="K2" s="634"/>
      <c r="L2" s="634"/>
      <c r="M2" s="634"/>
      <c r="N2" s="634"/>
      <c r="O2" s="634"/>
      <c r="P2" s="634"/>
      <c r="Q2" s="634"/>
    </row>
    <row r="3" spans="1:19" ht="51" customHeight="1" x14ac:dyDescent="0.15">
      <c r="A3" s="602" t="s">
        <v>123</v>
      </c>
      <c r="B3" s="602"/>
      <c r="C3" s="602"/>
      <c r="D3" s="602"/>
      <c r="E3" s="602"/>
      <c r="F3" s="602"/>
      <c r="G3" s="602"/>
      <c r="H3" s="602"/>
      <c r="I3" s="602"/>
      <c r="J3" s="602"/>
      <c r="K3" s="602"/>
      <c r="L3" s="602"/>
      <c r="M3" s="602"/>
      <c r="N3" s="602"/>
      <c r="O3" s="602"/>
      <c r="P3" s="602"/>
      <c r="Q3" s="602"/>
    </row>
    <row r="4" spans="1:19" ht="192" customHeight="1" x14ac:dyDescent="0.15">
      <c r="A4" s="603"/>
      <c r="B4" s="603"/>
      <c r="C4" s="603"/>
      <c r="D4" s="603"/>
      <c r="E4" s="603"/>
      <c r="F4" s="603"/>
      <c r="G4" s="603"/>
      <c r="H4" s="603"/>
      <c r="I4" s="603"/>
      <c r="J4" s="8"/>
      <c r="L4" s="9"/>
      <c r="M4" s="9"/>
      <c r="N4" s="10"/>
      <c r="O4" s="9"/>
      <c r="P4" s="10"/>
      <c r="Q4" s="10"/>
      <c r="S4" s="113"/>
    </row>
    <row r="5" spans="1:19" ht="6" customHeight="1" x14ac:dyDescent="0.15">
      <c r="A5" s="90"/>
      <c r="B5" s="90"/>
      <c r="C5" s="90"/>
      <c r="D5" s="91"/>
      <c r="E5" s="92"/>
      <c r="F5" s="97"/>
      <c r="G5" s="97"/>
      <c r="H5" s="97"/>
      <c r="I5" s="97"/>
    </row>
    <row r="6" spans="1:19" ht="18" customHeight="1" x14ac:dyDescent="0.15">
      <c r="A6" s="90"/>
      <c r="B6" s="90"/>
      <c r="C6" s="90"/>
      <c r="D6" s="91"/>
      <c r="E6" s="92"/>
      <c r="F6" s="604"/>
      <c r="G6" s="604"/>
      <c r="H6" s="604"/>
      <c r="I6" s="604"/>
    </row>
    <row r="7" spans="1:19" ht="6" customHeight="1" x14ac:dyDescent="0.15">
      <c r="A7" s="90"/>
      <c r="B7" s="90"/>
      <c r="C7" s="90"/>
      <c r="D7" s="91"/>
      <c r="E7" s="92"/>
      <c r="F7" s="97"/>
      <c r="G7" s="97"/>
      <c r="H7" s="97"/>
      <c r="I7" s="97"/>
    </row>
    <row r="8" spans="1:19" ht="48" customHeight="1" thickBot="1" x14ac:dyDescent="0.2">
      <c r="A8" s="605" t="s">
        <v>121</v>
      </c>
      <c r="B8" s="605"/>
      <c r="C8" s="605"/>
      <c r="D8" s="605"/>
      <c r="E8" s="605"/>
      <c r="F8" s="605"/>
      <c r="G8" s="605"/>
      <c r="H8" s="605"/>
      <c r="I8" s="605"/>
      <c r="K8" s="626" t="s">
        <v>110</v>
      </c>
      <c r="L8" s="626"/>
      <c r="M8" s="626"/>
      <c r="N8" s="626"/>
      <c r="O8" s="626"/>
      <c r="P8" s="626"/>
      <c r="Q8" s="14"/>
    </row>
    <row r="9" spans="1:19" ht="16.899999999999999" customHeight="1" thickBot="1" x14ac:dyDescent="0.2">
      <c r="A9" s="606" t="s">
        <v>69</v>
      </c>
      <c r="B9" s="609" t="s">
        <v>109</v>
      </c>
      <c r="C9" s="610"/>
      <c r="D9" s="93" t="s">
        <v>17</v>
      </c>
      <c r="E9" s="15" t="s">
        <v>5</v>
      </c>
      <c r="F9" s="16" t="s">
        <v>6</v>
      </c>
      <c r="G9" s="16"/>
      <c r="H9" s="17"/>
      <c r="I9" s="18" t="s">
        <v>7</v>
      </c>
      <c r="K9" s="19"/>
      <c r="L9" s="613"/>
      <c r="M9" s="615" t="s">
        <v>8</v>
      </c>
      <c r="N9" s="616"/>
      <c r="O9" s="616"/>
      <c r="P9" s="617"/>
      <c r="Q9" s="14"/>
    </row>
    <row r="10" spans="1:19" ht="16.899999999999999" customHeight="1" thickTop="1" thickBot="1" x14ac:dyDescent="0.2">
      <c r="A10" s="607"/>
      <c r="B10" s="611"/>
      <c r="C10" s="612"/>
      <c r="D10" s="19" t="s">
        <v>9</v>
      </c>
      <c r="E10" s="20"/>
      <c r="F10" s="21" t="s">
        <v>91</v>
      </c>
      <c r="G10" s="21" t="s">
        <v>92</v>
      </c>
      <c r="H10" s="103" t="str">
        <f>IFERROR(ROUNDDOWN(H9/B11,1),"")</f>
        <v/>
      </c>
      <c r="I10" s="104" t="s">
        <v>2</v>
      </c>
      <c r="K10" s="22"/>
      <c r="L10" s="614"/>
      <c r="M10" s="618" t="s">
        <v>10</v>
      </c>
      <c r="N10" s="619"/>
      <c r="O10" s="620" t="s">
        <v>11</v>
      </c>
      <c r="P10" s="621"/>
      <c r="Q10" s="14"/>
    </row>
    <row r="11" spans="1:19" ht="16.899999999999999" customHeight="1" thickTop="1" thickBot="1" x14ac:dyDescent="0.2">
      <c r="A11" s="607"/>
      <c r="B11" s="622"/>
      <c r="C11" s="624" t="s">
        <v>93</v>
      </c>
      <c r="D11" s="120" t="s">
        <v>12</v>
      </c>
      <c r="E11" s="20" t="s">
        <v>5</v>
      </c>
      <c r="F11" s="21" t="s">
        <v>13</v>
      </c>
      <c r="G11" s="21"/>
      <c r="H11" s="17"/>
      <c r="I11" s="23" t="s">
        <v>7</v>
      </c>
      <c r="L11" s="24" t="s">
        <v>85</v>
      </c>
      <c r="M11" s="105" t="s">
        <v>92</v>
      </c>
      <c r="N11" s="106" t="str">
        <f>H10</f>
        <v/>
      </c>
      <c r="O11" s="105" t="s">
        <v>94</v>
      </c>
      <c r="P11" s="106" t="str">
        <f>H12</f>
        <v/>
      </c>
    </row>
    <row r="12" spans="1:19" ht="16.899999999999999" customHeight="1" thickTop="1" thickBot="1" x14ac:dyDescent="0.2">
      <c r="A12" s="608"/>
      <c r="B12" s="623"/>
      <c r="C12" s="625"/>
      <c r="D12" s="19" t="s">
        <v>9</v>
      </c>
      <c r="E12" s="25"/>
      <c r="F12" s="26" t="s">
        <v>14</v>
      </c>
      <c r="G12" s="21" t="s">
        <v>94</v>
      </c>
      <c r="H12" s="103" t="str">
        <f>IFERROR(ROUNDDOWN(H11/B11,1),"")</f>
        <v/>
      </c>
      <c r="I12" s="107" t="s">
        <v>2</v>
      </c>
      <c r="L12" s="24" t="s">
        <v>86</v>
      </c>
      <c r="M12" s="105" t="s">
        <v>15</v>
      </c>
      <c r="N12" s="106" t="str">
        <f>H14</f>
        <v/>
      </c>
      <c r="O12" s="105" t="s">
        <v>16</v>
      </c>
      <c r="P12" s="106" t="str">
        <f>H16</f>
        <v/>
      </c>
    </row>
    <row r="13" spans="1:19" ht="16.899999999999999" customHeight="1" thickBot="1" x14ac:dyDescent="0.2">
      <c r="A13" s="606" t="s">
        <v>70</v>
      </c>
      <c r="B13" s="609" t="s">
        <v>109</v>
      </c>
      <c r="C13" s="610"/>
      <c r="D13" s="93" t="s">
        <v>17</v>
      </c>
      <c r="E13" s="15" t="s">
        <v>5</v>
      </c>
      <c r="F13" s="16" t="s">
        <v>18</v>
      </c>
      <c r="G13" s="16"/>
      <c r="H13" s="17"/>
      <c r="I13" s="18" t="s">
        <v>7</v>
      </c>
      <c r="K13" s="28"/>
      <c r="L13" s="24" t="s">
        <v>71</v>
      </c>
      <c r="M13" s="105" t="s">
        <v>19</v>
      </c>
      <c r="N13" s="106" t="str">
        <f>H18</f>
        <v/>
      </c>
      <c r="O13" s="105" t="s">
        <v>20</v>
      </c>
      <c r="P13" s="106" t="str">
        <f>H20</f>
        <v/>
      </c>
      <c r="Q13" s="28"/>
    </row>
    <row r="14" spans="1:19" ht="16.899999999999999" customHeight="1" thickTop="1" thickBot="1" x14ac:dyDescent="0.2">
      <c r="A14" s="607"/>
      <c r="B14" s="611"/>
      <c r="C14" s="612"/>
      <c r="D14" s="19" t="s">
        <v>9</v>
      </c>
      <c r="E14" s="20"/>
      <c r="F14" s="21" t="s">
        <v>21</v>
      </c>
      <c r="G14" s="21" t="s">
        <v>15</v>
      </c>
      <c r="H14" s="103" t="str">
        <f>IFERROR(ROUNDDOWN(H13/B15,1),"")</f>
        <v/>
      </c>
      <c r="I14" s="104" t="s">
        <v>2</v>
      </c>
      <c r="K14" s="28"/>
      <c r="L14" s="24" t="s">
        <v>72</v>
      </c>
      <c r="M14" s="105" t="s">
        <v>22</v>
      </c>
      <c r="N14" s="106" t="str">
        <f>H22</f>
        <v/>
      </c>
      <c r="O14" s="105" t="s">
        <v>23</v>
      </c>
      <c r="P14" s="106" t="str">
        <f>H24</f>
        <v/>
      </c>
      <c r="Q14" s="28"/>
    </row>
    <row r="15" spans="1:19" ht="16.899999999999999" customHeight="1" thickTop="1" thickBot="1" x14ac:dyDescent="0.2">
      <c r="A15" s="607"/>
      <c r="B15" s="622"/>
      <c r="C15" s="624" t="s">
        <v>93</v>
      </c>
      <c r="D15" s="94" t="s">
        <v>12</v>
      </c>
      <c r="E15" s="20" t="s">
        <v>5</v>
      </c>
      <c r="F15" s="21" t="s">
        <v>13</v>
      </c>
      <c r="G15" s="21"/>
      <c r="H15" s="17"/>
      <c r="I15" s="23" t="s">
        <v>7</v>
      </c>
      <c r="K15" s="28"/>
      <c r="L15" s="24" t="s">
        <v>74</v>
      </c>
      <c r="M15" s="105" t="s">
        <v>24</v>
      </c>
      <c r="N15" s="106" t="str">
        <f>H26</f>
        <v/>
      </c>
      <c r="O15" s="105" t="s">
        <v>25</v>
      </c>
      <c r="P15" s="106" t="str">
        <f>H28</f>
        <v/>
      </c>
      <c r="Q15" s="28"/>
    </row>
    <row r="16" spans="1:19" ht="16.899999999999999" customHeight="1" thickTop="1" thickBot="1" x14ac:dyDescent="0.2">
      <c r="A16" s="608"/>
      <c r="B16" s="623"/>
      <c r="C16" s="625"/>
      <c r="D16" s="95" t="s">
        <v>9</v>
      </c>
      <c r="E16" s="25"/>
      <c r="F16" s="26" t="s">
        <v>26</v>
      </c>
      <c r="G16" s="21" t="s">
        <v>16</v>
      </c>
      <c r="H16" s="103" t="str">
        <f>IFERROR(ROUNDDOWN(H15/B15,1),"")</f>
        <v/>
      </c>
      <c r="I16" s="107" t="s">
        <v>2</v>
      </c>
      <c r="K16" s="28"/>
      <c r="L16" s="24" t="s">
        <v>76</v>
      </c>
      <c r="M16" s="105" t="s">
        <v>27</v>
      </c>
      <c r="N16" s="106" t="str">
        <f>H30</f>
        <v/>
      </c>
      <c r="O16" s="105" t="s">
        <v>28</v>
      </c>
      <c r="P16" s="106" t="str">
        <f>H32</f>
        <v/>
      </c>
      <c r="Q16" s="28"/>
    </row>
    <row r="17" spans="1:17" ht="16.899999999999999" customHeight="1" thickBot="1" x14ac:dyDescent="0.2">
      <c r="A17" s="606" t="s">
        <v>71</v>
      </c>
      <c r="B17" s="609" t="s">
        <v>109</v>
      </c>
      <c r="C17" s="610"/>
      <c r="D17" s="93" t="s">
        <v>17</v>
      </c>
      <c r="E17" s="15" t="s">
        <v>5</v>
      </c>
      <c r="F17" s="16" t="s">
        <v>18</v>
      </c>
      <c r="G17" s="16"/>
      <c r="H17" s="17"/>
      <c r="I17" s="18" t="s">
        <v>7</v>
      </c>
      <c r="K17" s="28"/>
      <c r="L17" s="24" t="s">
        <v>87</v>
      </c>
      <c r="M17" s="105" t="s">
        <v>29</v>
      </c>
      <c r="N17" s="106" t="str">
        <f>H34</f>
        <v/>
      </c>
      <c r="O17" s="105" t="s">
        <v>30</v>
      </c>
      <c r="P17" s="106" t="str">
        <f>H36</f>
        <v/>
      </c>
      <c r="Q17" s="28"/>
    </row>
    <row r="18" spans="1:17" ht="16.899999999999999" customHeight="1" thickTop="1" thickBot="1" x14ac:dyDescent="0.2">
      <c r="A18" s="607"/>
      <c r="B18" s="611"/>
      <c r="C18" s="612"/>
      <c r="D18" s="19" t="s">
        <v>9</v>
      </c>
      <c r="E18" s="20"/>
      <c r="F18" s="21" t="s">
        <v>21</v>
      </c>
      <c r="G18" s="21" t="s">
        <v>19</v>
      </c>
      <c r="H18" s="103" t="str">
        <f>IFERROR(ROUNDDOWN(H17/B19,1),"")</f>
        <v/>
      </c>
      <c r="I18" s="104" t="s">
        <v>2</v>
      </c>
      <c r="K18" s="28"/>
      <c r="L18" s="24" t="s">
        <v>88</v>
      </c>
      <c r="M18" s="105" t="s">
        <v>31</v>
      </c>
      <c r="N18" s="106" t="str">
        <f>H38</f>
        <v/>
      </c>
      <c r="O18" s="105" t="s">
        <v>32</v>
      </c>
      <c r="P18" s="106" t="str">
        <f>H40</f>
        <v/>
      </c>
      <c r="Q18" s="28"/>
    </row>
    <row r="19" spans="1:17" ht="16.899999999999999" customHeight="1" thickTop="1" thickBot="1" x14ac:dyDescent="0.2">
      <c r="A19" s="607"/>
      <c r="B19" s="622"/>
      <c r="C19" s="624" t="s">
        <v>93</v>
      </c>
      <c r="D19" s="94" t="s">
        <v>12</v>
      </c>
      <c r="E19" s="20" t="s">
        <v>5</v>
      </c>
      <c r="F19" s="21" t="s">
        <v>13</v>
      </c>
      <c r="G19" s="21"/>
      <c r="H19" s="17"/>
      <c r="I19" s="23" t="s">
        <v>7</v>
      </c>
      <c r="K19" s="28"/>
      <c r="L19" s="24" t="s">
        <v>89</v>
      </c>
      <c r="M19" s="105" t="s">
        <v>33</v>
      </c>
      <c r="N19" s="106" t="str">
        <f>H42</f>
        <v/>
      </c>
      <c r="O19" s="105" t="s">
        <v>34</v>
      </c>
      <c r="P19" s="106" t="str">
        <f>H44</f>
        <v/>
      </c>
      <c r="Q19" s="28"/>
    </row>
    <row r="20" spans="1:17" ht="16.899999999999999" customHeight="1" thickTop="1" thickBot="1" x14ac:dyDescent="0.2">
      <c r="A20" s="608"/>
      <c r="B20" s="623"/>
      <c r="C20" s="625"/>
      <c r="D20" s="95" t="s">
        <v>9</v>
      </c>
      <c r="E20" s="25"/>
      <c r="F20" s="26" t="s">
        <v>26</v>
      </c>
      <c r="G20" s="21" t="s">
        <v>20</v>
      </c>
      <c r="H20" s="103" t="str">
        <f>IFERROR(ROUNDDOWN(H19/B19,1),"")</f>
        <v/>
      </c>
      <c r="I20" s="107" t="s">
        <v>2</v>
      </c>
      <c r="K20" s="28"/>
      <c r="L20" s="24" t="s">
        <v>81</v>
      </c>
      <c r="M20" s="105" t="s">
        <v>35</v>
      </c>
      <c r="N20" s="106" t="str">
        <f>H46</f>
        <v/>
      </c>
      <c r="O20" s="105" t="s">
        <v>36</v>
      </c>
      <c r="P20" s="106" t="str">
        <f>H48</f>
        <v/>
      </c>
      <c r="Q20" s="28"/>
    </row>
    <row r="21" spans="1:17" ht="16.899999999999999" customHeight="1" thickBot="1" x14ac:dyDescent="0.2">
      <c r="A21" s="606" t="s">
        <v>73</v>
      </c>
      <c r="B21" s="609" t="s">
        <v>109</v>
      </c>
      <c r="C21" s="610"/>
      <c r="D21" s="93" t="s">
        <v>17</v>
      </c>
      <c r="E21" s="15" t="s">
        <v>5</v>
      </c>
      <c r="F21" s="16" t="s">
        <v>18</v>
      </c>
      <c r="G21" s="16"/>
      <c r="H21" s="17"/>
      <c r="I21" s="18" t="s">
        <v>7</v>
      </c>
      <c r="K21" s="28"/>
      <c r="L21" s="24" t="s">
        <v>83</v>
      </c>
      <c r="M21" s="108" t="s">
        <v>37</v>
      </c>
      <c r="N21" s="109" t="str">
        <f>H50</f>
        <v/>
      </c>
      <c r="O21" s="108" t="s">
        <v>38</v>
      </c>
      <c r="P21" s="109" t="str">
        <f>H52</f>
        <v/>
      </c>
      <c r="Q21" s="28"/>
    </row>
    <row r="22" spans="1:17" ht="16.899999999999999" customHeight="1" thickTop="1" thickBot="1" x14ac:dyDescent="0.2">
      <c r="A22" s="607"/>
      <c r="B22" s="611"/>
      <c r="C22" s="612"/>
      <c r="D22" s="19" t="s">
        <v>9</v>
      </c>
      <c r="E22" s="20"/>
      <c r="F22" s="21" t="s">
        <v>21</v>
      </c>
      <c r="G22" s="21" t="s">
        <v>22</v>
      </c>
      <c r="H22" s="103" t="str">
        <f>IFERROR(ROUNDDOWN(H21/B23,1),"")</f>
        <v/>
      </c>
      <c r="I22" s="104" t="s">
        <v>2</v>
      </c>
      <c r="K22" s="28"/>
      <c r="L22" s="31" t="s">
        <v>39</v>
      </c>
      <c r="M22" s="114" t="s">
        <v>116</v>
      </c>
      <c r="N22" s="32" t="str">
        <f>IF(SUM(N11:N21)=0,"",SUM(N11:N21))</f>
        <v/>
      </c>
      <c r="O22" s="114" t="s">
        <v>115</v>
      </c>
      <c r="P22" s="32" t="str">
        <f>IF(SUM(P11:P21)=0,"",SUM(P11:P21))</f>
        <v/>
      </c>
      <c r="Q22" s="28"/>
    </row>
    <row r="23" spans="1:17" ht="16.899999999999999" customHeight="1" thickTop="1" thickBot="1" x14ac:dyDescent="0.2">
      <c r="A23" s="607"/>
      <c r="B23" s="622"/>
      <c r="C23" s="624" t="s">
        <v>93</v>
      </c>
      <c r="D23" s="94" t="s">
        <v>12</v>
      </c>
      <c r="E23" s="20" t="s">
        <v>5</v>
      </c>
      <c r="F23" s="21" t="s">
        <v>13</v>
      </c>
      <c r="G23" s="21"/>
      <c r="H23" s="17"/>
      <c r="I23" s="23" t="s">
        <v>7</v>
      </c>
      <c r="K23" s="28"/>
      <c r="L23" s="33"/>
      <c r="M23" s="33"/>
      <c r="N23" s="28"/>
      <c r="O23" s="33"/>
      <c r="P23" s="28"/>
      <c r="Q23" s="28"/>
    </row>
    <row r="24" spans="1:17" ht="16.899999999999999" customHeight="1" thickTop="1" thickBot="1" x14ac:dyDescent="0.2">
      <c r="A24" s="608"/>
      <c r="B24" s="623"/>
      <c r="C24" s="625"/>
      <c r="D24" s="95" t="s">
        <v>9</v>
      </c>
      <c r="E24" s="25"/>
      <c r="F24" s="26" t="s">
        <v>26</v>
      </c>
      <c r="G24" s="21" t="s">
        <v>23</v>
      </c>
      <c r="H24" s="103" t="str">
        <f>IFERROR(ROUNDDOWN(H23/B23,1),"")</f>
        <v/>
      </c>
      <c r="I24" s="107" t="s">
        <v>2</v>
      </c>
      <c r="K24" s="28"/>
      <c r="L24" s="4"/>
      <c r="M24" s="627" t="s">
        <v>40</v>
      </c>
      <c r="N24" s="627"/>
      <c r="O24" s="628" t="s">
        <v>41</v>
      </c>
      <c r="P24" s="628"/>
      <c r="Q24" s="4"/>
    </row>
    <row r="25" spans="1:17" ht="16.899999999999999" customHeight="1" thickBot="1" x14ac:dyDescent="0.2">
      <c r="A25" s="606" t="s">
        <v>75</v>
      </c>
      <c r="B25" s="609" t="s">
        <v>109</v>
      </c>
      <c r="C25" s="610"/>
      <c r="D25" s="93" t="s">
        <v>17</v>
      </c>
      <c r="E25" s="15" t="s">
        <v>5</v>
      </c>
      <c r="F25" s="16" t="s">
        <v>18</v>
      </c>
      <c r="G25" s="16"/>
      <c r="H25" s="17"/>
      <c r="I25" s="18" t="s">
        <v>7</v>
      </c>
      <c r="K25" s="28"/>
      <c r="L25" s="4"/>
      <c r="M25" s="4"/>
      <c r="N25" s="4"/>
      <c r="O25" s="4"/>
      <c r="P25" s="4"/>
      <c r="Q25" s="4"/>
    </row>
    <row r="26" spans="1:17" ht="16.899999999999999" customHeight="1" thickTop="1" thickBot="1" x14ac:dyDescent="0.2">
      <c r="A26" s="607"/>
      <c r="B26" s="611"/>
      <c r="C26" s="612"/>
      <c r="D26" s="19" t="s">
        <v>9</v>
      </c>
      <c r="E26" s="20"/>
      <c r="F26" s="21" t="s">
        <v>21</v>
      </c>
      <c r="G26" s="21" t="s">
        <v>24</v>
      </c>
      <c r="H26" s="103" t="str">
        <f>IFERROR(ROUNDDOWN(H25/B27,1),"")</f>
        <v/>
      </c>
      <c r="I26" s="104" t="s">
        <v>2</v>
      </c>
      <c r="K26" s="4"/>
      <c r="L26" s="100" t="s">
        <v>42</v>
      </c>
      <c r="M26" s="115" t="s">
        <v>117</v>
      </c>
      <c r="N26" s="116"/>
      <c r="O26" s="117" t="s">
        <v>118</v>
      </c>
      <c r="P26" s="116"/>
      <c r="Q26" s="4"/>
    </row>
    <row r="27" spans="1:17" ht="16.899999999999999" customHeight="1" thickTop="1" thickBot="1" x14ac:dyDescent="0.2">
      <c r="A27" s="607"/>
      <c r="B27" s="622"/>
      <c r="C27" s="624" t="s">
        <v>93</v>
      </c>
      <c r="D27" s="94" t="s">
        <v>12</v>
      </c>
      <c r="E27" s="20" t="s">
        <v>5</v>
      </c>
      <c r="F27" s="21" t="s">
        <v>13</v>
      </c>
      <c r="G27" s="21"/>
      <c r="H27" s="17"/>
      <c r="I27" s="23" t="s">
        <v>7</v>
      </c>
      <c r="K27" s="4"/>
      <c r="L27" s="34"/>
      <c r="M27" s="34"/>
      <c r="N27" s="4"/>
      <c r="O27" s="34"/>
      <c r="P27" s="4"/>
      <c r="Q27" s="4"/>
    </row>
    <row r="28" spans="1:17" ht="16.899999999999999" customHeight="1" thickTop="1" thickBot="1" x14ac:dyDescent="0.2">
      <c r="A28" s="608"/>
      <c r="B28" s="623"/>
      <c r="C28" s="625"/>
      <c r="D28" s="95" t="s">
        <v>9</v>
      </c>
      <c r="E28" s="25"/>
      <c r="F28" s="26" t="s">
        <v>26</v>
      </c>
      <c r="G28" s="21" t="s">
        <v>25</v>
      </c>
      <c r="H28" s="103" t="str">
        <f>IFERROR(ROUNDDOWN(H27/B27,1),"")</f>
        <v/>
      </c>
      <c r="I28" s="107" t="s">
        <v>2</v>
      </c>
      <c r="K28" s="4"/>
      <c r="L28" s="4"/>
      <c r="M28" s="4"/>
      <c r="N28" s="4"/>
      <c r="O28" s="4"/>
      <c r="P28" s="4"/>
      <c r="Q28" s="4"/>
    </row>
    <row r="29" spans="1:17" ht="16.899999999999999" customHeight="1" thickBot="1" x14ac:dyDescent="0.2">
      <c r="A29" s="606" t="s">
        <v>77</v>
      </c>
      <c r="B29" s="609" t="s">
        <v>109</v>
      </c>
      <c r="C29" s="610"/>
      <c r="D29" s="93" t="s">
        <v>17</v>
      </c>
      <c r="E29" s="15" t="s">
        <v>5</v>
      </c>
      <c r="F29" s="16" t="s">
        <v>18</v>
      </c>
      <c r="G29" s="16"/>
      <c r="H29" s="17"/>
      <c r="I29" s="18" t="s">
        <v>7</v>
      </c>
      <c r="K29" s="99"/>
      <c r="L29" s="99"/>
      <c r="M29" s="99"/>
      <c r="N29" s="99"/>
      <c r="O29" s="99"/>
      <c r="P29" s="99"/>
      <c r="Q29" s="4"/>
    </row>
    <row r="30" spans="1:17" ht="16.899999999999999" customHeight="1" thickTop="1" thickBot="1" x14ac:dyDescent="0.2">
      <c r="A30" s="607"/>
      <c r="B30" s="611"/>
      <c r="C30" s="612"/>
      <c r="D30" s="19" t="s">
        <v>9</v>
      </c>
      <c r="E30" s="20"/>
      <c r="F30" s="21" t="s">
        <v>21</v>
      </c>
      <c r="G30" s="21" t="s">
        <v>27</v>
      </c>
      <c r="H30" s="103" t="str">
        <f>IFERROR(ROUNDDOWN(H29/B31,1),"")</f>
        <v/>
      </c>
      <c r="I30" s="104" t="s">
        <v>2</v>
      </c>
      <c r="K30" s="99"/>
      <c r="L30" s="99"/>
      <c r="M30" s="99"/>
      <c r="N30" s="99"/>
      <c r="O30" s="99"/>
      <c r="P30" s="99"/>
      <c r="Q30" s="4"/>
    </row>
    <row r="31" spans="1:17" ht="16.899999999999999" customHeight="1" thickTop="1" thickBot="1" x14ac:dyDescent="0.2">
      <c r="A31" s="607"/>
      <c r="B31" s="622"/>
      <c r="C31" s="624" t="s">
        <v>93</v>
      </c>
      <c r="D31" s="94" t="s">
        <v>12</v>
      </c>
      <c r="E31" s="20" t="s">
        <v>5</v>
      </c>
      <c r="F31" s="21" t="s">
        <v>13</v>
      </c>
      <c r="G31" s="21"/>
      <c r="H31" s="17"/>
      <c r="I31" s="23" t="s">
        <v>7</v>
      </c>
      <c r="K31" s="4"/>
      <c r="L31" s="630" t="s">
        <v>111</v>
      </c>
      <c r="M31" s="630"/>
      <c r="N31" s="630"/>
      <c r="O31" s="33"/>
      <c r="P31" s="28"/>
      <c r="Q31" s="28"/>
    </row>
    <row r="32" spans="1:17" ht="16.899999999999999" customHeight="1" thickTop="1" thickBot="1" x14ac:dyDescent="0.2">
      <c r="A32" s="608"/>
      <c r="B32" s="623"/>
      <c r="C32" s="625"/>
      <c r="D32" s="95" t="s">
        <v>9</v>
      </c>
      <c r="E32" s="25"/>
      <c r="F32" s="26" t="s">
        <v>26</v>
      </c>
      <c r="G32" s="21" t="s">
        <v>28</v>
      </c>
      <c r="H32" s="103" t="str">
        <f>IFERROR(ROUNDDOWN(H31/B31,1),"")</f>
        <v/>
      </c>
      <c r="I32" s="107" t="s">
        <v>2</v>
      </c>
      <c r="K32" s="35" t="s">
        <v>95</v>
      </c>
      <c r="L32" s="103" t="str">
        <f>IF(P26=0,"",ROUNDDOWN(P26,1))</f>
        <v/>
      </c>
      <c r="M32" s="36"/>
      <c r="N32" s="37" t="s">
        <v>2</v>
      </c>
      <c r="O32" s="36"/>
      <c r="P32" s="37"/>
      <c r="Q32" s="38"/>
    </row>
    <row r="33" spans="1:24" ht="16.899999999999999" customHeight="1" thickTop="1" thickBot="1" x14ac:dyDescent="0.2">
      <c r="A33" s="606" t="s">
        <v>78</v>
      </c>
      <c r="B33" s="609" t="s">
        <v>109</v>
      </c>
      <c r="C33" s="610"/>
      <c r="D33" s="93" t="s">
        <v>17</v>
      </c>
      <c r="E33" s="15" t="s">
        <v>5</v>
      </c>
      <c r="F33" s="16" t="s">
        <v>18</v>
      </c>
      <c r="G33" s="16"/>
      <c r="H33" s="17"/>
      <c r="I33" s="18" t="s">
        <v>7</v>
      </c>
      <c r="K33" s="35"/>
      <c r="L33" s="39"/>
      <c r="M33" s="39"/>
      <c r="N33" s="631" t="s">
        <v>96</v>
      </c>
      <c r="O33" s="632"/>
      <c r="P33" s="122" t="str">
        <f>IF(L32="","",IFERROR(ROUNDDOWN(L32/L34*100,1),0))</f>
        <v/>
      </c>
      <c r="Q33" s="110" t="s">
        <v>97</v>
      </c>
    </row>
    <row r="34" spans="1:24" ht="16.899999999999999" customHeight="1" thickTop="1" thickBot="1" x14ac:dyDescent="0.2">
      <c r="A34" s="607"/>
      <c r="B34" s="611"/>
      <c r="C34" s="612"/>
      <c r="D34" s="19" t="s">
        <v>9</v>
      </c>
      <c r="E34" s="20"/>
      <c r="F34" s="21" t="s">
        <v>21</v>
      </c>
      <c r="G34" s="21" t="s">
        <v>29</v>
      </c>
      <c r="H34" s="103" t="str">
        <f>IFERROR(ROUNDDOWN(H33/B35,1),"")</f>
        <v/>
      </c>
      <c r="I34" s="104" t="s">
        <v>2</v>
      </c>
      <c r="K34" s="41" t="s">
        <v>98</v>
      </c>
      <c r="L34" s="111" t="str">
        <f>IF(N26=0,"",ROUNDDOWN(N26,1))</f>
        <v/>
      </c>
      <c r="M34" s="42"/>
      <c r="N34" s="43" t="s">
        <v>2</v>
      </c>
      <c r="O34" s="42"/>
      <c r="P34" s="43"/>
      <c r="Q34" s="43"/>
    </row>
    <row r="35" spans="1:24" ht="16.899999999999999" customHeight="1" thickTop="1" thickBot="1" x14ac:dyDescent="0.2">
      <c r="A35" s="607"/>
      <c r="B35" s="622"/>
      <c r="C35" s="624" t="s">
        <v>93</v>
      </c>
      <c r="D35" s="94" t="s">
        <v>12</v>
      </c>
      <c r="E35" s="20" t="s">
        <v>5</v>
      </c>
      <c r="F35" s="21" t="s">
        <v>13</v>
      </c>
      <c r="G35" s="21"/>
      <c r="H35" s="17"/>
      <c r="I35" s="23" t="s">
        <v>7</v>
      </c>
      <c r="K35" s="28"/>
      <c r="L35" s="28"/>
      <c r="M35" s="28"/>
      <c r="N35" s="28"/>
      <c r="O35" s="28"/>
      <c r="Q35" s="28"/>
    </row>
    <row r="36" spans="1:24" ht="16.899999999999999" customHeight="1" thickTop="1" thickBot="1" x14ac:dyDescent="0.2">
      <c r="A36" s="608"/>
      <c r="B36" s="623"/>
      <c r="C36" s="625"/>
      <c r="D36" s="95" t="s">
        <v>9</v>
      </c>
      <c r="E36" s="25"/>
      <c r="F36" s="26" t="s">
        <v>26</v>
      </c>
      <c r="G36" s="21" t="s">
        <v>30</v>
      </c>
      <c r="H36" s="103" t="str">
        <f>IFERROR(ROUNDDOWN(H35/B35,1),"")</f>
        <v/>
      </c>
      <c r="I36" s="107" t="s">
        <v>2</v>
      </c>
      <c r="K36" s="4"/>
      <c r="L36" s="629" t="s">
        <v>43</v>
      </c>
      <c r="M36" s="629"/>
      <c r="N36" s="629"/>
      <c r="O36" s="629"/>
      <c r="P36" s="629"/>
      <c r="Q36" s="629"/>
    </row>
    <row r="37" spans="1:24" ht="16.899999999999999" customHeight="1" thickBot="1" x14ac:dyDescent="0.2">
      <c r="A37" s="606" t="s">
        <v>79</v>
      </c>
      <c r="B37" s="609" t="s">
        <v>109</v>
      </c>
      <c r="C37" s="610"/>
      <c r="D37" s="93" t="s">
        <v>17</v>
      </c>
      <c r="E37" s="15" t="s">
        <v>5</v>
      </c>
      <c r="F37" s="16" t="s">
        <v>18</v>
      </c>
      <c r="G37" s="16"/>
      <c r="H37" s="17"/>
      <c r="I37" s="18" t="s">
        <v>7</v>
      </c>
      <c r="K37" s="4"/>
      <c r="L37" s="629"/>
      <c r="M37" s="629"/>
      <c r="N37" s="629"/>
      <c r="O37" s="629"/>
      <c r="P37" s="629"/>
      <c r="Q37" s="629"/>
      <c r="R37" s="47"/>
      <c r="S37" s="5"/>
    </row>
    <row r="38" spans="1:24" ht="16.899999999999999" customHeight="1" thickTop="1" thickBot="1" x14ac:dyDescent="0.2">
      <c r="A38" s="607"/>
      <c r="B38" s="611"/>
      <c r="C38" s="612"/>
      <c r="D38" s="19" t="s">
        <v>9</v>
      </c>
      <c r="E38" s="20"/>
      <c r="F38" s="21" t="s">
        <v>21</v>
      </c>
      <c r="G38" s="21" t="s">
        <v>31</v>
      </c>
      <c r="H38" s="103" t="str">
        <f>IFERROR(ROUNDDOWN(H37/B39,1),"")</f>
        <v/>
      </c>
      <c r="I38" s="104" t="s">
        <v>2</v>
      </c>
      <c r="K38" s="28"/>
      <c r="L38" s="4"/>
      <c r="M38" s="4"/>
      <c r="N38" s="4"/>
      <c r="O38" s="4"/>
      <c r="P38" s="4"/>
      <c r="Q38" s="4"/>
      <c r="R38" s="47"/>
      <c r="S38" s="5"/>
    </row>
    <row r="39" spans="1:24" ht="16.899999999999999" customHeight="1" thickTop="1" thickBot="1" x14ac:dyDescent="0.2">
      <c r="A39" s="607"/>
      <c r="B39" s="622"/>
      <c r="C39" s="624" t="s">
        <v>93</v>
      </c>
      <c r="D39" s="94" t="s">
        <v>12</v>
      </c>
      <c r="E39" s="20" t="s">
        <v>5</v>
      </c>
      <c r="F39" s="21" t="s">
        <v>13</v>
      </c>
      <c r="G39" s="21"/>
      <c r="H39" s="17"/>
      <c r="I39" s="23" t="s">
        <v>7</v>
      </c>
      <c r="K39" s="28"/>
      <c r="L39" s="4"/>
      <c r="M39" s="4"/>
      <c r="N39" s="4"/>
      <c r="O39" s="4"/>
      <c r="P39" s="4"/>
      <c r="Q39" s="4"/>
      <c r="R39" s="46"/>
      <c r="S39" s="5"/>
    </row>
    <row r="40" spans="1:24" ht="16.899999999999999" customHeight="1" thickTop="1" thickBot="1" x14ac:dyDescent="0.2">
      <c r="A40" s="608"/>
      <c r="B40" s="623"/>
      <c r="C40" s="625"/>
      <c r="D40" s="95" t="s">
        <v>9</v>
      </c>
      <c r="E40" s="25"/>
      <c r="F40" s="26" t="s">
        <v>26</v>
      </c>
      <c r="G40" s="21" t="s">
        <v>32</v>
      </c>
      <c r="H40" s="103" t="str">
        <f>IFERROR(ROUNDDOWN(H39/B39,1),"")</f>
        <v/>
      </c>
      <c r="I40" s="107" t="s">
        <v>2</v>
      </c>
      <c r="K40" s="28"/>
      <c r="L40" s="44"/>
      <c r="M40" s="44"/>
      <c r="N40" s="44"/>
      <c r="O40" s="45"/>
      <c r="P40" s="46"/>
      <c r="Q40" s="46"/>
      <c r="R40" s="44"/>
      <c r="S40" s="44"/>
      <c r="T40" s="44"/>
      <c r="U40" s="45"/>
      <c r="V40" s="46"/>
      <c r="W40" s="46"/>
      <c r="X40" s="5"/>
    </row>
    <row r="41" spans="1:24" ht="16.899999999999999" customHeight="1" thickBot="1" x14ac:dyDescent="0.2">
      <c r="A41" s="606" t="s">
        <v>80</v>
      </c>
      <c r="B41" s="609" t="s">
        <v>109</v>
      </c>
      <c r="C41" s="610"/>
      <c r="D41" s="93" t="s">
        <v>17</v>
      </c>
      <c r="E41" s="15" t="s">
        <v>5</v>
      </c>
      <c r="F41" s="16" t="s">
        <v>18</v>
      </c>
      <c r="G41" s="16"/>
      <c r="H41" s="17"/>
      <c r="I41" s="18" t="s">
        <v>7</v>
      </c>
      <c r="K41" s="28"/>
      <c r="L41" s="44"/>
      <c r="M41" s="44"/>
      <c r="N41" s="44"/>
      <c r="O41" s="45"/>
      <c r="P41" s="46"/>
      <c r="Q41" s="46"/>
      <c r="R41" s="48"/>
      <c r="S41" s="48"/>
      <c r="T41" s="48"/>
      <c r="U41" s="48"/>
      <c r="V41" s="48"/>
      <c r="W41" s="49"/>
      <c r="X41" s="5"/>
    </row>
    <row r="42" spans="1:24" ht="16.899999999999999" customHeight="1" thickTop="1" thickBot="1" x14ac:dyDescent="0.2">
      <c r="A42" s="607"/>
      <c r="B42" s="611"/>
      <c r="C42" s="612"/>
      <c r="D42" s="19" t="s">
        <v>9</v>
      </c>
      <c r="E42" s="20"/>
      <c r="F42" s="21" t="s">
        <v>21</v>
      </c>
      <c r="G42" s="21" t="s">
        <v>33</v>
      </c>
      <c r="H42" s="103" t="str">
        <f>IFERROR(ROUNDDOWN(H41/B43,1),"")</f>
        <v/>
      </c>
      <c r="I42" s="104" t="s">
        <v>2</v>
      </c>
      <c r="K42" s="28"/>
      <c r="L42" s="44"/>
      <c r="M42" s="44"/>
      <c r="N42" s="44"/>
      <c r="O42" s="45"/>
      <c r="P42" s="46"/>
      <c r="Q42" s="46"/>
      <c r="R42" s="33"/>
      <c r="S42" s="33"/>
      <c r="T42" s="28"/>
      <c r="U42" s="33"/>
      <c r="V42" s="28"/>
      <c r="W42" s="28"/>
      <c r="X42" s="5"/>
    </row>
    <row r="43" spans="1:24" ht="16.899999999999999" customHeight="1" thickTop="1" thickBot="1" x14ac:dyDescent="0.2">
      <c r="A43" s="607"/>
      <c r="B43" s="622"/>
      <c r="C43" s="624" t="s">
        <v>93</v>
      </c>
      <c r="D43" s="94" t="s">
        <v>12</v>
      </c>
      <c r="E43" s="20" t="s">
        <v>5</v>
      </c>
      <c r="F43" s="21" t="s">
        <v>13</v>
      </c>
      <c r="G43" s="21"/>
      <c r="H43" s="17"/>
      <c r="I43" s="23" t="s">
        <v>7</v>
      </c>
      <c r="K43" s="28"/>
      <c r="L43" s="33"/>
      <c r="M43" s="33"/>
      <c r="N43" s="28"/>
      <c r="O43" s="33"/>
      <c r="P43" s="28"/>
      <c r="Q43" s="28"/>
      <c r="R43" s="33"/>
      <c r="S43" s="33"/>
      <c r="T43" s="28"/>
      <c r="U43" s="33"/>
      <c r="V43" s="28"/>
      <c r="W43" s="28"/>
      <c r="X43" s="5"/>
    </row>
    <row r="44" spans="1:24" ht="16.899999999999999" customHeight="1" thickTop="1" thickBot="1" x14ac:dyDescent="0.2">
      <c r="A44" s="608"/>
      <c r="B44" s="623"/>
      <c r="C44" s="625"/>
      <c r="D44" s="95" t="s">
        <v>9</v>
      </c>
      <c r="E44" s="25"/>
      <c r="F44" s="26" t="s">
        <v>26</v>
      </c>
      <c r="G44" s="21" t="s">
        <v>34</v>
      </c>
      <c r="H44" s="103" t="str">
        <f>IFERROR(ROUNDDOWN(H43/B43,1),"")</f>
        <v/>
      </c>
      <c r="I44" s="107" t="s">
        <v>2</v>
      </c>
      <c r="K44" s="28"/>
      <c r="L44" s="33"/>
      <c r="M44" s="33"/>
      <c r="N44" s="28"/>
      <c r="O44" s="33"/>
      <c r="P44" s="28"/>
      <c r="Q44" s="28"/>
      <c r="R44" s="33"/>
      <c r="S44" s="33"/>
      <c r="T44" s="28"/>
      <c r="U44" s="33"/>
      <c r="V44" s="28"/>
      <c r="W44" s="28"/>
      <c r="X44" s="5"/>
    </row>
    <row r="45" spans="1:24" ht="16.899999999999999" customHeight="1" thickBot="1" x14ac:dyDescent="0.2">
      <c r="A45" s="606" t="s">
        <v>82</v>
      </c>
      <c r="B45" s="609" t="s">
        <v>109</v>
      </c>
      <c r="C45" s="610"/>
      <c r="D45" s="93" t="s">
        <v>17</v>
      </c>
      <c r="E45" s="15" t="s">
        <v>5</v>
      </c>
      <c r="F45" s="16" t="s">
        <v>18</v>
      </c>
      <c r="G45" s="16"/>
      <c r="H45" s="98"/>
      <c r="I45" s="18" t="s">
        <v>7</v>
      </c>
      <c r="K45" s="28"/>
      <c r="L45" s="33"/>
      <c r="M45" s="33"/>
      <c r="N45" s="28"/>
      <c r="O45" s="33"/>
      <c r="P45" s="28"/>
      <c r="Q45" s="28"/>
      <c r="R45" s="33"/>
      <c r="S45" s="33"/>
      <c r="T45" s="28"/>
      <c r="U45" s="33"/>
      <c r="V45" s="28"/>
      <c r="W45" s="28"/>
      <c r="X45" s="5"/>
    </row>
    <row r="46" spans="1:24" ht="16.899999999999999" customHeight="1" thickTop="1" thickBot="1" x14ac:dyDescent="0.2">
      <c r="A46" s="607"/>
      <c r="B46" s="611"/>
      <c r="C46" s="612"/>
      <c r="D46" s="19" t="s">
        <v>9</v>
      </c>
      <c r="E46" s="20"/>
      <c r="F46" s="21" t="s">
        <v>21</v>
      </c>
      <c r="G46" s="21" t="s">
        <v>35</v>
      </c>
      <c r="H46" s="103" t="str">
        <f>IFERROR(ROUNDDOWN(H45/B47,1),"")</f>
        <v/>
      </c>
      <c r="I46" s="104" t="s">
        <v>2</v>
      </c>
      <c r="K46" s="28"/>
      <c r="L46" s="33"/>
      <c r="M46" s="33"/>
      <c r="N46" s="28"/>
      <c r="O46" s="33"/>
      <c r="P46" s="28"/>
      <c r="Q46" s="28"/>
      <c r="R46" s="33"/>
      <c r="S46" s="33"/>
      <c r="T46" s="28"/>
      <c r="U46" s="33"/>
      <c r="V46" s="28"/>
      <c r="W46" s="28"/>
      <c r="X46" s="5"/>
    </row>
    <row r="47" spans="1:24" ht="16.899999999999999" customHeight="1" thickTop="1" thickBot="1" x14ac:dyDescent="0.2">
      <c r="A47" s="607"/>
      <c r="B47" s="622"/>
      <c r="C47" s="624" t="s">
        <v>93</v>
      </c>
      <c r="D47" s="94" t="s">
        <v>12</v>
      </c>
      <c r="E47" s="20" t="s">
        <v>5</v>
      </c>
      <c r="F47" s="21" t="s">
        <v>13</v>
      </c>
      <c r="G47" s="21"/>
      <c r="H47" s="17"/>
      <c r="I47" s="23" t="s">
        <v>7</v>
      </c>
      <c r="K47" s="28"/>
      <c r="L47" s="33"/>
      <c r="M47" s="33"/>
      <c r="N47" s="28"/>
      <c r="O47" s="33"/>
      <c r="P47" s="28"/>
      <c r="Q47" s="28"/>
    </row>
    <row r="48" spans="1:24" ht="16.899999999999999" customHeight="1" thickTop="1" thickBot="1" x14ac:dyDescent="0.2">
      <c r="A48" s="608"/>
      <c r="B48" s="623"/>
      <c r="C48" s="625"/>
      <c r="D48" s="95" t="s">
        <v>9</v>
      </c>
      <c r="E48" s="25"/>
      <c r="F48" s="26" t="s">
        <v>26</v>
      </c>
      <c r="G48" s="21" t="s">
        <v>36</v>
      </c>
      <c r="H48" s="103" t="str">
        <f>IFERROR(ROUNDDOWN(H47/B47,1),"")</f>
        <v/>
      </c>
      <c r="I48" s="107" t="s">
        <v>2</v>
      </c>
      <c r="K48" s="28"/>
      <c r="L48" s="33"/>
      <c r="M48" s="33"/>
      <c r="N48" s="28"/>
      <c r="O48" s="33"/>
      <c r="P48" s="28"/>
      <c r="Q48" s="28"/>
    </row>
    <row r="49" spans="1:18" ht="16.899999999999999" customHeight="1" thickBot="1" x14ac:dyDescent="0.2">
      <c r="A49" s="606" t="s">
        <v>84</v>
      </c>
      <c r="B49" s="609" t="s">
        <v>109</v>
      </c>
      <c r="C49" s="610"/>
      <c r="D49" s="93" t="s">
        <v>17</v>
      </c>
      <c r="E49" s="15" t="s">
        <v>5</v>
      </c>
      <c r="F49" s="16" t="s">
        <v>18</v>
      </c>
      <c r="G49" s="16"/>
      <c r="H49" s="17"/>
      <c r="I49" s="18" t="s">
        <v>7</v>
      </c>
      <c r="K49" s="28"/>
      <c r="L49" s="33"/>
      <c r="M49" s="33"/>
      <c r="N49" s="28"/>
      <c r="O49" s="33"/>
      <c r="P49" s="28"/>
      <c r="Q49" s="28"/>
    </row>
    <row r="50" spans="1:18" ht="16.899999999999999" customHeight="1" thickTop="1" thickBot="1" x14ac:dyDescent="0.2">
      <c r="A50" s="607"/>
      <c r="B50" s="611"/>
      <c r="C50" s="612"/>
      <c r="D50" s="19" t="s">
        <v>9</v>
      </c>
      <c r="E50" s="20"/>
      <c r="F50" s="21" t="s">
        <v>21</v>
      </c>
      <c r="G50" s="21" t="s">
        <v>37</v>
      </c>
      <c r="H50" s="103" t="str">
        <f>IFERROR(ROUNDDOWN(H49/B51,1),"")</f>
        <v/>
      </c>
      <c r="I50" s="104" t="s">
        <v>2</v>
      </c>
      <c r="K50" s="28"/>
    </row>
    <row r="51" spans="1:18" ht="16.899999999999999" customHeight="1" thickTop="1" thickBot="1" x14ac:dyDescent="0.2">
      <c r="A51" s="607"/>
      <c r="B51" s="622"/>
      <c r="C51" s="624" t="s">
        <v>93</v>
      </c>
      <c r="D51" s="94" t="s">
        <v>12</v>
      </c>
      <c r="E51" s="20" t="s">
        <v>5</v>
      </c>
      <c r="F51" s="21" t="s">
        <v>13</v>
      </c>
      <c r="G51" s="21"/>
      <c r="H51" s="17"/>
      <c r="I51" s="23" t="s">
        <v>7</v>
      </c>
      <c r="K51" s="28"/>
    </row>
    <row r="52" spans="1:18" ht="16.899999999999999" customHeight="1" thickTop="1" thickBot="1" x14ac:dyDescent="0.2">
      <c r="A52" s="608"/>
      <c r="B52" s="623"/>
      <c r="C52" s="625"/>
      <c r="D52" s="95" t="s">
        <v>9</v>
      </c>
      <c r="E52" s="25"/>
      <c r="F52" s="26" t="s">
        <v>26</v>
      </c>
      <c r="G52" s="50" t="s">
        <v>38</v>
      </c>
      <c r="H52" s="103" t="str">
        <f>IFERROR(ROUNDDOWN(H51/B51,1),"")</f>
        <v/>
      </c>
      <c r="I52" s="107" t="s">
        <v>2</v>
      </c>
      <c r="K52" s="28"/>
    </row>
    <row r="53" spans="1:18" s="56" customFormat="1" ht="6.75" customHeight="1" x14ac:dyDescent="0.15">
      <c r="A53" s="51"/>
      <c r="B53" s="51"/>
      <c r="C53" s="51"/>
      <c r="D53" s="52"/>
      <c r="E53" s="20"/>
      <c r="F53" s="53"/>
      <c r="G53" s="53"/>
      <c r="H53" s="54"/>
      <c r="I53" s="55"/>
      <c r="K53" s="28"/>
      <c r="L53" s="6"/>
      <c r="M53" s="6"/>
      <c r="N53" s="7"/>
      <c r="O53" s="6"/>
      <c r="P53" s="7"/>
      <c r="Q53" s="7"/>
      <c r="R53" s="52"/>
    </row>
  </sheetData>
  <mergeCells count="63">
    <mergeCell ref="H2:I2"/>
    <mergeCell ref="H1:I1"/>
    <mergeCell ref="J2:Q2"/>
    <mergeCell ref="J1:Q1"/>
    <mergeCell ref="A1:F2"/>
    <mergeCell ref="M24:N24"/>
    <mergeCell ref="O24:P24"/>
    <mergeCell ref="L36:Q37"/>
    <mergeCell ref="L31:N31"/>
    <mergeCell ref="N33:O33"/>
    <mergeCell ref="A21:A24"/>
    <mergeCell ref="B21:C22"/>
    <mergeCell ref="B23:B24"/>
    <mergeCell ref="C23:C24"/>
    <mergeCell ref="A49:A52"/>
    <mergeCell ref="B49:C50"/>
    <mergeCell ref="B51:B52"/>
    <mergeCell ref="C51:C52"/>
    <mergeCell ref="A41:A44"/>
    <mergeCell ref="B41:C42"/>
    <mergeCell ref="B43:B44"/>
    <mergeCell ref="C43:C44"/>
    <mergeCell ref="A45:A48"/>
    <mergeCell ref="B45:C46"/>
    <mergeCell ref="B47:B48"/>
    <mergeCell ref="C47:C48"/>
    <mergeCell ref="A37:A40"/>
    <mergeCell ref="B37:C38"/>
    <mergeCell ref="B39:B40"/>
    <mergeCell ref="C39:C40"/>
    <mergeCell ref="A25:A28"/>
    <mergeCell ref="B25:C26"/>
    <mergeCell ref="B27:B28"/>
    <mergeCell ref="C27:C28"/>
    <mergeCell ref="A29:A32"/>
    <mergeCell ref="B29:C30"/>
    <mergeCell ref="B31:B32"/>
    <mergeCell ref="C31:C32"/>
    <mergeCell ref="A33:A36"/>
    <mergeCell ref="B33:C34"/>
    <mergeCell ref="B35:B36"/>
    <mergeCell ref="C35:C36"/>
    <mergeCell ref="A13:A16"/>
    <mergeCell ref="B13:C14"/>
    <mergeCell ref="B15:B16"/>
    <mergeCell ref="C15:C16"/>
    <mergeCell ref="A17:A20"/>
    <mergeCell ref="B17:C18"/>
    <mergeCell ref="B19:B20"/>
    <mergeCell ref="C19:C20"/>
    <mergeCell ref="A3:Q3"/>
    <mergeCell ref="A4:I4"/>
    <mergeCell ref="F6:I6"/>
    <mergeCell ref="A8:I8"/>
    <mergeCell ref="A9:A12"/>
    <mergeCell ref="B9:C10"/>
    <mergeCell ref="L9:L10"/>
    <mergeCell ref="M9:P9"/>
    <mergeCell ref="M10:N10"/>
    <mergeCell ref="O10:P10"/>
    <mergeCell ref="B11:B12"/>
    <mergeCell ref="C11:C12"/>
    <mergeCell ref="K8:P8"/>
  </mergeCells>
  <phoneticPr fontId="1"/>
  <pageMargins left="0.41" right="0.25" top="0.45" bottom="0.39" header="0.24" footer="0.3"/>
  <pageSetup paperSize="9" scale="77"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zoomScaleNormal="100" zoomScaleSheetLayoutView="100" workbookViewId="0">
      <selection activeCell="B41" sqref="B41:C42"/>
    </sheetView>
  </sheetViews>
  <sheetFormatPr defaultColWidth="9" defaultRowHeight="11.25" x14ac:dyDescent="0.15"/>
  <cols>
    <col min="1" max="3" width="6.125" style="57" customWidth="1"/>
    <col min="4" max="4" width="27.75" style="4" customWidth="1"/>
    <col min="5" max="5" width="3.375" style="34" customWidth="1"/>
    <col min="6" max="6" width="9.5" style="58" customWidth="1"/>
    <col min="7" max="7" width="3.375" style="58" customWidth="1"/>
    <col min="8" max="8" width="9.5" style="59" customWidth="1"/>
    <col min="9" max="9" width="4.5" style="60" customWidth="1"/>
    <col min="10" max="10" width="3.375" style="4" customWidth="1"/>
    <col min="11" max="11" width="3.375" style="5" customWidth="1"/>
    <col min="12" max="12" width="9.5" style="6" customWidth="1"/>
    <col min="13" max="13" width="3.875" style="6" customWidth="1"/>
    <col min="14" max="14" width="9.5" style="7" customWidth="1"/>
    <col min="15" max="15" width="3.875" style="6" customWidth="1"/>
    <col min="16" max="16" width="9.5" style="7" customWidth="1"/>
    <col min="17" max="17" width="5.5" style="7" customWidth="1"/>
    <col min="18" max="19" width="9.375" style="61" customWidth="1"/>
    <col min="20" max="21" width="9.375" style="5" customWidth="1"/>
    <col min="22" max="23" width="9.375" style="4" customWidth="1"/>
    <col min="24" max="258" width="9" style="4"/>
    <col min="259" max="259" width="5.875" style="4" customWidth="1"/>
    <col min="260" max="260" width="25.5" style="4" bestFit="1" customWidth="1"/>
    <col min="261" max="261" width="2.75" style="4" customWidth="1"/>
    <col min="262" max="262" width="9.125" style="4" customWidth="1"/>
    <col min="263" max="263" width="2.375" style="4" customWidth="1"/>
    <col min="264" max="264" width="8" style="4" customWidth="1"/>
    <col min="265" max="265" width="4.25" style="4" customWidth="1"/>
    <col min="266" max="266" width="2" style="4" customWidth="1"/>
    <col min="267" max="267" width="5" style="4" customWidth="1"/>
    <col min="268" max="268" width="11.75" style="4" customWidth="1"/>
    <col min="269" max="269" width="2.5" style="4" customWidth="1"/>
    <col min="270" max="270" width="8.875" style="4" customWidth="1"/>
    <col min="271" max="271" width="2.5" style="4" customWidth="1"/>
    <col min="272" max="272" width="8.875" style="4" customWidth="1"/>
    <col min="273" max="273" width="6" style="4" customWidth="1"/>
    <col min="274" max="279" width="9.375" style="4" customWidth="1"/>
    <col min="280" max="514" width="9" style="4"/>
    <col min="515" max="515" width="5.875" style="4" customWidth="1"/>
    <col min="516" max="516" width="25.5" style="4" bestFit="1" customWidth="1"/>
    <col min="517" max="517" width="2.75" style="4" customWidth="1"/>
    <col min="518" max="518" width="9.125" style="4" customWidth="1"/>
    <col min="519" max="519" width="2.375" style="4" customWidth="1"/>
    <col min="520" max="520" width="8" style="4" customWidth="1"/>
    <col min="521" max="521" width="4.25" style="4" customWidth="1"/>
    <col min="522" max="522" width="2" style="4" customWidth="1"/>
    <col min="523" max="523" width="5" style="4" customWidth="1"/>
    <col min="524" max="524" width="11.75" style="4" customWidth="1"/>
    <col min="525" max="525" width="2.5" style="4" customWidth="1"/>
    <col min="526" max="526" width="8.875" style="4" customWidth="1"/>
    <col min="527" max="527" width="2.5" style="4" customWidth="1"/>
    <col min="528" max="528" width="8.875" style="4" customWidth="1"/>
    <col min="529" max="529" width="6" style="4" customWidth="1"/>
    <col min="530" max="535" width="9.375" style="4" customWidth="1"/>
    <col min="536" max="770" width="9" style="4"/>
    <col min="771" max="771" width="5.875" style="4" customWidth="1"/>
    <col min="772" max="772" width="25.5" style="4" bestFit="1" customWidth="1"/>
    <col min="773" max="773" width="2.75" style="4" customWidth="1"/>
    <col min="774" max="774" width="9.125" style="4" customWidth="1"/>
    <col min="775" max="775" width="2.375" style="4" customWidth="1"/>
    <col min="776" max="776" width="8" style="4" customWidth="1"/>
    <col min="777" max="777" width="4.25" style="4" customWidth="1"/>
    <col min="778" max="778" width="2" style="4" customWidth="1"/>
    <col min="779" max="779" width="5" style="4" customWidth="1"/>
    <col min="780" max="780" width="11.75" style="4" customWidth="1"/>
    <col min="781" max="781" width="2.5" style="4" customWidth="1"/>
    <col min="782" max="782" width="8.875" style="4" customWidth="1"/>
    <col min="783" max="783" width="2.5" style="4" customWidth="1"/>
    <col min="784" max="784" width="8.875" style="4" customWidth="1"/>
    <col min="785" max="785" width="6" style="4" customWidth="1"/>
    <col min="786" max="791" width="9.375" style="4" customWidth="1"/>
    <col min="792" max="1026" width="9" style="4"/>
    <col min="1027" max="1027" width="5.875" style="4" customWidth="1"/>
    <col min="1028" max="1028" width="25.5" style="4" bestFit="1" customWidth="1"/>
    <col min="1029" max="1029" width="2.75" style="4" customWidth="1"/>
    <col min="1030" max="1030" width="9.125" style="4" customWidth="1"/>
    <col min="1031" max="1031" width="2.375" style="4" customWidth="1"/>
    <col min="1032" max="1032" width="8" style="4" customWidth="1"/>
    <col min="1033" max="1033" width="4.25" style="4" customWidth="1"/>
    <col min="1034" max="1034" width="2" style="4" customWidth="1"/>
    <col min="1035" max="1035" width="5" style="4" customWidth="1"/>
    <col min="1036" max="1036" width="11.75" style="4" customWidth="1"/>
    <col min="1037" max="1037" width="2.5" style="4" customWidth="1"/>
    <col min="1038" max="1038" width="8.875" style="4" customWidth="1"/>
    <col min="1039" max="1039" width="2.5" style="4" customWidth="1"/>
    <col min="1040" max="1040" width="8.875" style="4" customWidth="1"/>
    <col min="1041" max="1041" width="6" style="4" customWidth="1"/>
    <col min="1042" max="1047" width="9.375" style="4" customWidth="1"/>
    <col min="1048" max="1282" width="9" style="4"/>
    <col min="1283" max="1283" width="5.875" style="4" customWidth="1"/>
    <col min="1284" max="1284" width="25.5" style="4" bestFit="1" customWidth="1"/>
    <col min="1285" max="1285" width="2.75" style="4" customWidth="1"/>
    <col min="1286" max="1286" width="9.125" style="4" customWidth="1"/>
    <col min="1287" max="1287" width="2.375" style="4" customWidth="1"/>
    <col min="1288" max="1288" width="8" style="4" customWidth="1"/>
    <col min="1289" max="1289" width="4.25" style="4" customWidth="1"/>
    <col min="1290" max="1290" width="2" style="4" customWidth="1"/>
    <col min="1291" max="1291" width="5" style="4" customWidth="1"/>
    <col min="1292" max="1292" width="11.75" style="4" customWidth="1"/>
    <col min="1293" max="1293" width="2.5" style="4" customWidth="1"/>
    <col min="1294" max="1294" width="8.875" style="4" customWidth="1"/>
    <col min="1295" max="1295" width="2.5" style="4" customWidth="1"/>
    <col min="1296" max="1296" width="8.875" style="4" customWidth="1"/>
    <col min="1297" max="1297" width="6" style="4" customWidth="1"/>
    <col min="1298" max="1303" width="9.375" style="4" customWidth="1"/>
    <col min="1304" max="1538" width="9" style="4"/>
    <col min="1539" max="1539" width="5.875" style="4" customWidth="1"/>
    <col min="1540" max="1540" width="25.5" style="4" bestFit="1" customWidth="1"/>
    <col min="1541" max="1541" width="2.75" style="4" customWidth="1"/>
    <col min="1542" max="1542" width="9.125" style="4" customWidth="1"/>
    <col min="1543" max="1543" width="2.375" style="4" customWidth="1"/>
    <col min="1544" max="1544" width="8" style="4" customWidth="1"/>
    <col min="1545" max="1545" width="4.25" style="4" customWidth="1"/>
    <col min="1546" max="1546" width="2" style="4" customWidth="1"/>
    <col min="1547" max="1547" width="5" style="4" customWidth="1"/>
    <col min="1548" max="1548" width="11.75" style="4" customWidth="1"/>
    <col min="1549" max="1549" width="2.5" style="4" customWidth="1"/>
    <col min="1550" max="1550" width="8.875" style="4" customWidth="1"/>
    <col min="1551" max="1551" width="2.5" style="4" customWidth="1"/>
    <col min="1552" max="1552" width="8.875" style="4" customWidth="1"/>
    <col min="1553" max="1553" width="6" style="4" customWidth="1"/>
    <col min="1554" max="1559" width="9.375" style="4" customWidth="1"/>
    <col min="1560" max="1794" width="9" style="4"/>
    <col min="1795" max="1795" width="5.875" style="4" customWidth="1"/>
    <col min="1796" max="1796" width="25.5" style="4" bestFit="1" customWidth="1"/>
    <col min="1797" max="1797" width="2.75" style="4" customWidth="1"/>
    <col min="1798" max="1798" width="9.125" style="4" customWidth="1"/>
    <col min="1799" max="1799" width="2.375" style="4" customWidth="1"/>
    <col min="1800" max="1800" width="8" style="4" customWidth="1"/>
    <col min="1801" max="1801" width="4.25" style="4" customWidth="1"/>
    <col min="1802" max="1802" width="2" style="4" customWidth="1"/>
    <col min="1803" max="1803" width="5" style="4" customWidth="1"/>
    <col min="1804" max="1804" width="11.75" style="4" customWidth="1"/>
    <col min="1805" max="1805" width="2.5" style="4" customWidth="1"/>
    <col min="1806" max="1806" width="8.875" style="4" customWidth="1"/>
    <col min="1807" max="1807" width="2.5" style="4" customWidth="1"/>
    <col min="1808" max="1808" width="8.875" style="4" customWidth="1"/>
    <col min="1809" max="1809" width="6" style="4" customWidth="1"/>
    <col min="1810" max="1815" width="9.375" style="4" customWidth="1"/>
    <col min="1816" max="2050" width="9" style="4"/>
    <col min="2051" max="2051" width="5.875" style="4" customWidth="1"/>
    <col min="2052" max="2052" width="25.5" style="4" bestFit="1" customWidth="1"/>
    <col min="2053" max="2053" width="2.75" style="4" customWidth="1"/>
    <col min="2054" max="2054" width="9.125" style="4" customWidth="1"/>
    <col min="2055" max="2055" width="2.375" style="4" customWidth="1"/>
    <col min="2056" max="2056" width="8" style="4" customWidth="1"/>
    <col min="2057" max="2057" width="4.25" style="4" customWidth="1"/>
    <col min="2058" max="2058" width="2" style="4" customWidth="1"/>
    <col min="2059" max="2059" width="5" style="4" customWidth="1"/>
    <col min="2060" max="2060" width="11.75" style="4" customWidth="1"/>
    <col min="2061" max="2061" width="2.5" style="4" customWidth="1"/>
    <col min="2062" max="2062" width="8.875" style="4" customWidth="1"/>
    <col min="2063" max="2063" width="2.5" style="4" customWidth="1"/>
    <col min="2064" max="2064" width="8.875" style="4" customWidth="1"/>
    <col min="2065" max="2065" width="6" style="4" customWidth="1"/>
    <col min="2066" max="2071" width="9.375" style="4" customWidth="1"/>
    <col min="2072" max="2306" width="9" style="4"/>
    <col min="2307" max="2307" width="5.875" style="4" customWidth="1"/>
    <col min="2308" max="2308" width="25.5" style="4" bestFit="1" customWidth="1"/>
    <col min="2309" max="2309" width="2.75" style="4" customWidth="1"/>
    <col min="2310" max="2310" width="9.125" style="4" customWidth="1"/>
    <col min="2311" max="2311" width="2.375" style="4" customWidth="1"/>
    <col min="2312" max="2312" width="8" style="4" customWidth="1"/>
    <col min="2313" max="2313" width="4.25" style="4" customWidth="1"/>
    <col min="2314" max="2314" width="2" style="4" customWidth="1"/>
    <col min="2315" max="2315" width="5" style="4" customWidth="1"/>
    <col min="2316" max="2316" width="11.75" style="4" customWidth="1"/>
    <col min="2317" max="2317" width="2.5" style="4" customWidth="1"/>
    <col min="2318" max="2318" width="8.875" style="4" customWidth="1"/>
    <col min="2319" max="2319" width="2.5" style="4" customWidth="1"/>
    <col min="2320" max="2320" width="8.875" style="4" customWidth="1"/>
    <col min="2321" max="2321" width="6" style="4" customWidth="1"/>
    <col min="2322" max="2327" width="9.375" style="4" customWidth="1"/>
    <col min="2328" max="2562" width="9" style="4"/>
    <col min="2563" max="2563" width="5.875" style="4" customWidth="1"/>
    <col min="2564" max="2564" width="25.5" style="4" bestFit="1" customWidth="1"/>
    <col min="2565" max="2565" width="2.75" style="4" customWidth="1"/>
    <col min="2566" max="2566" width="9.125" style="4" customWidth="1"/>
    <col min="2567" max="2567" width="2.375" style="4" customWidth="1"/>
    <col min="2568" max="2568" width="8" style="4" customWidth="1"/>
    <col min="2569" max="2569" width="4.25" style="4" customWidth="1"/>
    <col min="2570" max="2570" width="2" style="4" customWidth="1"/>
    <col min="2571" max="2571" width="5" style="4" customWidth="1"/>
    <col min="2572" max="2572" width="11.75" style="4" customWidth="1"/>
    <col min="2573" max="2573" width="2.5" style="4" customWidth="1"/>
    <col min="2574" max="2574" width="8.875" style="4" customWidth="1"/>
    <col min="2575" max="2575" width="2.5" style="4" customWidth="1"/>
    <col min="2576" max="2576" width="8.875" style="4" customWidth="1"/>
    <col min="2577" max="2577" width="6" style="4" customWidth="1"/>
    <col min="2578" max="2583" width="9.375" style="4" customWidth="1"/>
    <col min="2584" max="2818" width="9" style="4"/>
    <col min="2819" max="2819" width="5.875" style="4" customWidth="1"/>
    <col min="2820" max="2820" width="25.5" style="4" bestFit="1" customWidth="1"/>
    <col min="2821" max="2821" width="2.75" style="4" customWidth="1"/>
    <col min="2822" max="2822" width="9.125" style="4" customWidth="1"/>
    <col min="2823" max="2823" width="2.375" style="4" customWidth="1"/>
    <col min="2824" max="2824" width="8" style="4" customWidth="1"/>
    <col min="2825" max="2825" width="4.25" style="4" customWidth="1"/>
    <col min="2826" max="2826" width="2" style="4" customWidth="1"/>
    <col min="2827" max="2827" width="5" style="4" customWidth="1"/>
    <col min="2828" max="2828" width="11.75" style="4" customWidth="1"/>
    <col min="2829" max="2829" width="2.5" style="4" customWidth="1"/>
    <col min="2830" max="2830" width="8.875" style="4" customWidth="1"/>
    <col min="2831" max="2831" width="2.5" style="4" customWidth="1"/>
    <col min="2832" max="2832" width="8.875" style="4" customWidth="1"/>
    <col min="2833" max="2833" width="6" style="4" customWidth="1"/>
    <col min="2834" max="2839" width="9.375" style="4" customWidth="1"/>
    <col min="2840" max="3074" width="9" style="4"/>
    <col min="3075" max="3075" width="5.875" style="4" customWidth="1"/>
    <col min="3076" max="3076" width="25.5" style="4" bestFit="1" customWidth="1"/>
    <col min="3077" max="3077" width="2.75" style="4" customWidth="1"/>
    <col min="3078" max="3078" width="9.125" style="4" customWidth="1"/>
    <col min="3079" max="3079" width="2.375" style="4" customWidth="1"/>
    <col min="3080" max="3080" width="8" style="4" customWidth="1"/>
    <col min="3081" max="3081" width="4.25" style="4" customWidth="1"/>
    <col min="3082" max="3082" width="2" style="4" customWidth="1"/>
    <col min="3083" max="3083" width="5" style="4" customWidth="1"/>
    <col min="3084" max="3084" width="11.75" style="4" customWidth="1"/>
    <col min="3085" max="3085" width="2.5" style="4" customWidth="1"/>
    <col min="3086" max="3086" width="8.875" style="4" customWidth="1"/>
    <col min="3087" max="3087" width="2.5" style="4" customWidth="1"/>
    <col min="3088" max="3088" width="8.875" style="4" customWidth="1"/>
    <col min="3089" max="3089" width="6" style="4" customWidth="1"/>
    <col min="3090" max="3095" width="9.375" style="4" customWidth="1"/>
    <col min="3096" max="3330" width="9" style="4"/>
    <col min="3331" max="3331" width="5.875" style="4" customWidth="1"/>
    <col min="3332" max="3332" width="25.5" style="4" bestFit="1" customWidth="1"/>
    <col min="3333" max="3333" width="2.75" style="4" customWidth="1"/>
    <col min="3334" max="3334" width="9.125" style="4" customWidth="1"/>
    <col min="3335" max="3335" width="2.375" style="4" customWidth="1"/>
    <col min="3336" max="3336" width="8" style="4" customWidth="1"/>
    <col min="3337" max="3337" width="4.25" style="4" customWidth="1"/>
    <col min="3338" max="3338" width="2" style="4" customWidth="1"/>
    <col min="3339" max="3339" width="5" style="4" customWidth="1"/>
    <col min="3340" max="3340" width="11.75" style="4" customWidth="1"/>
    <col min="3341" max="3341" width="2.5" style="4" customWidth="1"/>
    <col min="3342" max="3342" width="8.875" style="4" customWidth="1"/>
    <col min="3343" max="3343" width="2.5" style="4" customWidth="1"/>
    <col min="3344" max="3344" width="8.875" style="4" customWidth="1"/>
    <col min="3345" max="3345" width="6" style="4" customWidth="1"/>
    <col min="3346" max="3351" width="9.375" style="4" customWidth="1"/>
    <col min="3352" max="3586" width="9" style="4"/>
    <col min="3587" max="3587" width="5.875" style="4" customWidth="1"/>
    <col min="3588" max="3588" width="25.5" style="4" bestFit="1" customWidth="1"/>
    <col min="3589" max="3589" width="2.75" style="4" customWidth="1"/>
    <col min="3590" max="3590" width="9.125" style="4" customWidth="1"/>
    <col min="3591" max="3591" width="2.375" style="4" customWidth="1"/>
    <col min="3592" max="3592" width="8" style="4" customWidth="1"/>
    <col min="3593" max="3593" width="4.25" style="4" customWidth="1"/>
    <col min="3594" max="3594" width="2" style="4" customWidth="1"/>
    <col min="3595" max="3595" width="5" style="4" customWidth="1"/>
    <col min="3596" max="3596" width="11.75" style="4" customWidth="1"/>
    <col min="3597" max="3597" width="2.5" style="4" customWidth="1"/>
    <col min="3598" max="3598" width="8.875" style="4" customWidth="1"/>
    <col min="3599" max="3599" width="2.5" style="4" customWidth="1"/>
    <col min="3600" max="3600" width="8.875" style="4" customWidth="1"/>
    <col min="3601" max="3601" width="6" style="4" customWidth="1"/>
    <col min="3602" max="3607" width="9.375" style="4" customWidth="1"/>
    <col min="3608" max="3842" width="9" style="4"/>
    <col min="3843" max="3843" width="5.875" style="4" customWidth="1"/>
    <col min="3844" max="3844" width="25.5" style="4" bestFit="1" customWidth="1"/>
    <col min="3845" max="3845" width="2.75" style="4" customWidth="1"/>
    <col min="3846" max="3846" width="9.125" style="4" customWidth="1"/>
    <col min="3847" max="3847" width="2.375" style="4" customWidth="1"/>
    <col min="3848" max="3848" width="8" style="4" customWidth="1"/>
    <col min="3849" max="3849" width="4.25" style="4" customWidth="1"/>
    <col min="3850" max="3850" width="2" style="4" customWidth="1"/>
    <col min="3851" max="3851" width="5" style="4" customWidth="1"/>
    <col min="3852" max="3852" width="11.75" style="4" customWidth="1"/>
    <col min="3853" max="3853" width="2.5" style="4" customWidth="1"/>
    <col min="3854" max="3854" width="8.875" style="4" customWidth="1"/>
    <col min="3855" max="3855" width="2.5" style="4" customWidth="1"/>
    <col min="3856" max="3856" width="8.875" style="4" customWidth="1"/>
    <col min="3857" max="3857" width="6" style="4" customWidth="1"/>
    <col min="3858" max="3863" width="9.375" style="4" customWidth="1"/>
    <col min="3864" max="4098" width="9" style="4"/>
    <col min="4099" max="4099" width="5.875" style="4" customWidth="1"/>
    <col min="4100" max="4100" width="25.5" style="4" bestFit="1" customWidth="1"/>
    <col min="4101" max="4101" width="2.75" style="4" customWidth="1"/>
    <col min="4102" max="4102" width="9.125" style="4" customWidth="1"/>
    <col min="4103" max="4103" width="2.375" style="4" customWidth="1"/>
    <col min="4104" max="4104" width="8" style="4" customWidth="1"/>
    <col min="4105" max="4105" width="4.25" style="4" customWidth="1"/>
    <col min="4106" max="4106" width="2" style="4" customWidth="1"/>
    <col min="4107" max="4107" width="5" style="4" customWidth="1"/>
    <col min="4108" max="4108" width="11.75" style="4" customWidth="1"/>
    <col min="4109" max="4109" width="2.5" style="4" customWidth="1"/>
    <col min="4110" max="4110" width="8.875" style="4" customWidth="1"/>
    <col min="4111" max="4111" width="2.5" style="4" customWidth="1"/>
    <col min="4112" max="4112" width="8.875" style="4" customWidth="1"/>
    <col min="4113" max="4113" width="6" style="4" customWidth="1"/>
    <col min="4114" max="4119" width="9.375" style="4" customWidth="1"/>
    <col min="4120" max="4354" width="9" style="4"/>
    <col min="4355" max="4355" width="5.875" style="4" customWidth="1"/>
    <col min="4356" max="4356" width="25.5" style="4" bestFit="1" customWidth="1"/>
    <col min="4357" max="4357" width="2.75" style="4" customWidth="1"/>
    <col min="4358" max="4358" width="9.125" style="4" customWidth="1"/>
    <col min="4359" max="4359" width="2.375" style="4" customWidth="1"/>
    <col min="4360" max="4360" width="8" style="4" customWidth="1"/>
    <col min="4361" max="4361" width="4.25" style="4" customWidth="1"/>
    <col min="4362" max="4362" width="2" style="4" customWidth="1"/>
    <col min="4363" max="4363" width="5" style="4" customWidth="1"/>
    <col min="4364" max="4364" width="11.75" style="4" customWidth="1"/>
    <col min="4365" max="4365" width="2.5" style="4" customWidth="1"/>
    <col min="4366" max="4366" width="8.875" style="4" customWidth="1"/>
    <col min="4367" max="4367" width="2.5" style="4" customWidth="1"/>
    <col min="4368" max="4368" width="8.875" style="4" customWidth="1"/>
    <col min="4369" max="4369" width="6" style="4" customWidth="1"/>
    <col min="4370" max="4375" width="9.375" style="4" customWidth="1"/>
    <col min="4376" max="4610" width="9" style="4"/>
    <col min="4611" max="4611" width="5.875" style="4" customWidth="1"/>
    <col min="4612" max="4612" width="25.5" style="4" bestFit="1" customWidth="1"/>
    <col min="4613" max="4613" width="2.75" style="4" customWidth="1"/>
    <col min="4614" max="4614" width="9.125" style="4" customWidth="1"/>
    <col min="4615" max="4615" width="2.375" style="4" customWidth="1"/>
    <col min="4616" max="4616" width="8" style="4" customWidth="1"/>
    <col min="4617" max="4617" width="4.25" style="4" customWidth="1"/>
    <col min="4618" max="4618" width="2" style="4" customWidth="1"/>
    <col min="4619" max="4619" width="5" style="4" customWidth="1"/>
    <col min="4620" max="4620" width="11.75" style="4" customWidth="1"/>
    <col min="4621" max="4621" width="2.5" style="4" customWidth="1"/>
    <col min="4622" max="4622" width="8.875" style="4" customWidth="1"/>
    <col min="4623" max="4623" width="2.5" style="4" customWidth="1"/>
    <col min="4624" max="4624" width="8.875" style="4" customWidth="1"/>
    <col min="4625" max="4625" width="6" style="4" customWidth="1"/>
    <col min="4626" max="4631" width="9.375" style="4" customWidth="1"/>
    <col min="4632" max="4866" width="9" style="4"/>
    <col min="4867" max="4867" width="5.875" style="4" customWidth="1"/>
    <col min="4868" max="4868" width="25.5" style="4" bestFit="1" customWidth="1"/>
    <col min="4869" max="4869" width="2.75" style="4" customWidth="1"/>
    <col min="4870" max="4870" width="9.125" style="4" customWidth="1"/>
    <col min="4871" max="4871" width="2.375" style="4" customWidth="1"/>
    <col min="4872" max="4872" width="8" style="4" customWidth="1"/>
    <col min="4873" max="4873" width="4.25" style="4" customWidth="1"/>
    <col min="4874" max="4874" width="2" style="4" customWidth="1"/>
    <col min="4875" max="4875" width="5" style="4" customWidth="1"/>
    <col min="4876" max="4876" width="11.75" style="4" customWidth="1"/>
    <col min="4877" max="4877" width="2.5" style="4" customWidth="1"/>
    <col min="4878" max="4878" width="8.875" style="4" customWidth="1"/>
    <col min="4879" max="4879" width="2.5" style="4" customWidth="1"/>
    <col min="4880" max="4880" width="8.875" style="4" customWidth="1"/>
    <col min="4881" max="4881" width="6" style="4" customWidth="1"/>
    <col min="4882" max="4887" width="9.375" style="4" customWidth="1"/>
    <col min="4888" max="5122" width="9" style="4"/>
    <col min="5123" max="5123" width="5.875" style="4" customWidth="1"/>
    <col min="5124" max="5124" width="25.5" style="4" bestFit="1" customWidth="1"/>
    <col min="5125" max="5125" width="2.75" style="4" customWidth="1"/>
    <col min="5126" max="5126" width="9.125" style="4" customWidth="1"/>
    <col min="5127" max="5127" width="2.375" style="4" customWidth="1"/>
    <col min="5128" max="5128" width="8" style="4" customWidth="1"/>
    <col min="5129" max="5129" width="4.25" style="4" customWidth="1"/>
    <col min="5130" max="5130" width="2" style="4" customWidth="1"/>
    <col min="5131" max="5131" width="5" style="4" customWidth="1"/>
    <col min="5132" max="5132" width="11.75" style="4" customWidth="1"/>
    <col min="5133" max="5133" width="2.5" style="4" customWidth="1"/>
    <col min="5134" max="5134" width="8.875" style="4" customWidth="1"/>
    <col min="5135" max="5135" width="2.5" style="4" customWidth="1"/>
    <col min="5136" max="5136" width="8.875" style="4" customWidth="1"/>
    <col min="5137" max="5137" width="6" style="4" customWidth="1"/>
    <col min="5138" max="5143" width="9.375" style="4" customWidth="1"/>
    <col min="5144" max="5378" width="9" style="4"/>
    <col min="5379" max="5379" width="5.875" style="4" customWidth="1"/>
    <col min="5380" max="5380" width="25.5" style="4" bestFit="1" customWidth="1"/>
    <col min="5381" max="5381" width="2.75" style="4" customWidth="1"/>
    <col min="5382" max="5382" width="9.125" style="4" customWidth="1"/>
    <col min="5383" max="5383" width="2.375" style="4" customWidth="1"/>
    <col min="5384" max="5384" width="8" style="4" customWidth="1"/>
    <col min="5385" max="5385" width="4.25" style="4" customWidth="1"/>
    <col min="5386" max="5386" width="2" style="4" customWidth="1"/>
    <col min="5387" max="5387" width="5" style="4" customWidth="1"/>
    <col min="5388" max="5388" width="11.75" style="4" customWidth="1"/>
    <col min="5389" max="5389" width="2.5" style="4" customWidth="1"/>
    <col min="5390" max="5390" width="8.875" style="4" customWidth="1"/>
    <col min="5391" max="5391" width="2.5" style="4" customWidth="1"/>
    <col min="5392" max="5392" width="8.875" style="4" customWidth="1"/>
    <col min="5393" max="5393" width="6" style="4" customWidth="1"/>
    <col min="5394" max="5399" width="9.375" style="4" customWidth="1"/>
    <col min="5400" max="5634" width="9" style="4"/>
    <col min="5635" max="5635" width="5.875" style="4" customWidth="1"/>
    <col min="5636" max="5636" width="25.5" style="4" bestFit="1" customWidth="1"/>
    <col min="5637" max="5637" width="2.75" style="4" customWidth="1"/>
    <col min="5638" max="5638" width="9.125" style="4" customWidth="1"/>
    <col min="5639" max="5639" width="2.375" style="4" customWidth="1"/>
    <col min="5640" max="5640" width="8" style="4" customWidth="1"/>
    <col min="5641" max="5641" width="4.25" style="4" customWidth="1"/>
    <col min="5642" max="5642" width="2" style="4" customWidth="1"/>
    <col min="5643" max="5643" width="5" style="4" customWidth="1"/>
    <col min="5644" max="5644" width="11.75" style="4" customWidth="1"/>
    <col min="5645" max="5645" width="2.5" style="4" customWidth="1"/>
    <col min="5646" max="5646" width="8.875" style="4" customWidth="1"/>
    <col min="5647" max="5647" width="2.5" style="4" customWidth="1"/>
    <col min="5648" max="5648" width="8.875" style="4" customWidth="1"/>
    <col min="5649" max="5649" width="6" style="4" customWidth="1"/>
    <col min="5650" max="5655" width="9.375" style="4" customWidth="1"/>
    <col min="5656" max="5890" width="9" style="4"/>
    <col min="5891" max="5891" width="5.875" style="4" customWidth="1"/>
    <col min="5892" max="5892" width="25.5" style="4" bestFit="1" customWidth="1"/>
    <col min="5893" max="5893" width="2.75" style="4" customWidth="1"/>
    <col min="5894" max="5894" width="9.125" style="4" customWidth="1"/>
    <col min="5895" max="5895" width="2.375" style="4" customWidth="1"/>
    <col min="5896" max="5896" width="8" style="4" customWidth="1"/>
    <col min="5897" max="5897" width="4.25" style="4" customWidth="1"/>
    <col min="5898" max="5898" width="2" style="4" customWidth="1"/>
    <col min="5899" max="5899" width="5" style="4" customWidth="1"/>
    <col min="5900" max="5900" width="11.75" style="4" customWidth="1"/>
    <col min="5901" max="5901" width="2.5" style="4" customWidth="1"/>
    <col min="5902" max="5902" width="8.875" style="4" customWidth="1"/>
    <col min="5903" max="5903" width="2.5" style="4" customWidth="1"/>
    <col min="5904" max="5904" width="8.875" style="4" customWidth="1"/>
    <col min="5905" max="5905" width="6" style="4" customWidth="1"/>
    <col min="5906" max="5911" width="9.375" style="4" customWidth="1"/>
    <col min="5912" max="6146" width="9" style="4"/>
    <col min="6147" max="6147" width="5.875" style="4" customWidth="1"/>
    <col min="6148" max="6148" width="25.5" style="4" bestFit="1" customWidth="1"/>
    <col min="6149" max="6149" width="2.75" style="4" customWidth="1"/>
    <col min="6150" max="6150" width="9.125" style="4" customWidth="1"/>
    <col min="6151" max="6151" width="2.375" style="4" customWidth="1"/>
    <col min="6152" max="6152" width="8" style="4" customWidth="1"/>
    <col min="6153" max="6153" width="4.25" style="4" customWidth="1"/>
    <col min="6154" max="6154" width="2" style="4" customWidth="1"/>
    <col min="6155" max="6155" width="5" style="4" customWidth="1"/>
    <col min="6156" max="6156" width="11.75" style="4" customWidth="1"/>
    <col min="6157" max="6157" width="2.5" style="4" customWidth="1"/>
    <col min="6158" max="6158" width="8.875" style="4" customWidth="1"/>
    <col min="6159" max="6159" width="2.5" style="4" customWidth="1"/>
    <col min="6160" max="6160" width="8.875" style="4" customWidth="1"/>
    <col min="6161" max="6161" width="6" style="4" customWidth="1"/>
    <col min="6162" max="6167" width="9.375" style="4" customWidth="1"/>
    <col min="6168" max="6402" width="9" style="4"/>
    <col min="6403" max="6403" width="5.875" style="4" customWidth="1"/>
    <col min="6404" max="6404" width="25.5" style="4" bestFit="1" customWidth="1"/>
    <col min="6405" max="6405" width="2.75" style="4" customWidth="1"/>
    <col min="6406" max="6406" width="9.125" style="4" customWidth="1"/>
    <col min="6407" max="6407" width="2.375" style="4" customWidth="1"/>
    <col min="6408" max="6408" width="8" style="4" customWidth="1"/>
    <col min="6409" max="6409" width="4.25" style="4" customWidth="1"/>
    <col min="6410" max="6410" width="2" style="4" customWidth="1"/>
    <col min="6411" max="6411" width="5" style="4" customWidth="1"/>
    <col min="6412" max="6412" width="11.75" style="4" customWidth="1"/>
    <col min="6413" max="6413" width="2.5" style="4" customWidth="1"/>
    <col min="6414" max="6414" width="8.875" style="4" customWidth="1"/>
    <col min="6415" max="6415" width="2.5" style="4" customWidth="1"/>
    <col min="6416" max="6416" width="8.875" style="4" customWidth="1"/>
    <col min="6417" max="6417" width="6" style="4" customWidth="1"/>
    <col min="6418" max="6423" width="9.375" style="4" customWidth="1"/>
    <col min="6424" max="6658" width="9" style="4"/>
    <col min="6659" max="6659" width="5.875" style="4" customWidth="1"/>
    <col min="6660" max="6660" width="25.5" style="4" bestFit="1" customWidth="1"/>
    <col min="6661" max="6661" width="2.75" style="4" customWidth="1"/>
    <col min="6662" max="6662" width="9.125" style="4" customWidth="1"/>
    <col min="6663" max="6663" width="2.375" style="4" customWidth="1"/>
    <col min="6664" max="6664" width="8" style="4" customWidth="1"/>
    <col min="6665" max="6665" width="4.25" style="4" customWidth="1"/>
    <col min="6666" max="6666" width="2" style="4" customWidth="1"/>
    <col min="6667" max="6667" width="5" style="4" customWidth="1"/>
    <col min="6668" max="6668" width="11.75" style="4" customWidth="1"/>
    <col min="6669" max="6669" width="2.5" style="4" customWidth="1"/>
    <col min="6670" max="6670" width="8.875" style="4" customWidth="1"/>
    <col min="6671" max="6671" width="2.5" style="4" customWidth="1"/>
    <col min="6672" max="6672" width="8.875" style="4" customWidth="1"/>
    <col min="6673" max="6673" width="6" style="4" customWidth="1"/>
    <col min="6674" max="6679" width="9.375" style="4" customWidth="1"/>
    <col min="6680" max="6914" width="9" style="4"/>
    <col min="6915" max="6915" width="5.875" style="4" customWidth="1"/>
    <col min="6916" max="6916" width="25.5" style="4" bestFit="1" customWidth="1"/>
    <col min="6917" max="6917" width="2.75" style="4" customWidth="1"/>
    <col min="6918" max="6918" width="9.125" style="4" customWidth="1"/>
    <col min="6919" max="6919" width="2.375" style="4" customWidth="1"/>
    <col min="6920" max="6920" width="8" style="4" customWidth="1"/>
    <col min="6921" max="6921" width="4.25" style="4" customWidth="1"/>
    <col min="6922" max="6922" width="2" style="4" customWidth="1"/>
    <col min="6923" max="6923" width="5" style="4" customWidth="1"/>
    <col min="6924" max="6924" width="11.75" style="4" customWidth="1"/>
    <col min="6925" max="6925" width="2.5" style="4" customWidth="1"/>
    <col min="6926" max="6926" width="8.875" style="4" customWidth="1"/>
    <col min="6927" max="6927" width="2.5" style="4" customWidth="1"/>
    <col min="6928" max="6928" width="8.875" style="4" customWidth="1"/>
    <col min="6929" max="6929" width="6" style="4" customWidth="1"/>
    <col min="6930" max="6935" width="9.375" style="4" customWidth="1"/>
    <col min="6936" max="7170" width="9" style="4"/>
    <col min="7171" max="7171" width="5.875" style="4" customWidth="1"/>
    <col min="7172" max="7172" width="25.5" style="4" bestFit="1" customWidth="1"/>
    <col min="7173" max="7173" width="2.75" style="4" customWidth="1"/>
    <col min="7174" max="7174" width="9.125" style="4" customWidth="1"/>
    <col min="7175" max="7175" width="2.375" style="4" customWidth="1"/>
    <col min="7176" max="7176" width="8" style="4" customWidth="1"/>
    <col min="7177" max="7177" width="4.25" style="4" customWidth="1"/>
    <col min="7178" max="7178" width="2" style="4" customWidth="1"/>
    <col min="7179" max="7179" width="5" style="4" customWidth="1"/>
    <col min="7180" max="7180" width="11.75" style="4" customWidth="1"/>
    <col min="7181" max="7181" width="2.5" style="4" customWidth="1"/>
    <col min="7182" max="7182" width="8.875" style="4" customWidth="1"/>
    <col min="7183" max="7183" width="2.5" style="4" customWidth="1"/>
    <col min="7184" max="7184" width="8.875" style="4" customWidth="1"/>
    <col min="7185" max="7185" width="6" style="4" customWidth="1"/>
    <col min="7186" max="7191" width="9.375" style="4" customWidth="1"/>
    <col min="7192" max="7426" width="9" style="4"/>
    <col min="7427" max="7427" width="5.875" style="4" customWidth="1"/>
    <col min="7428" max="7428" width="25.5" style="4" bestFit="1" customWidth="1"/>
    <col min="7429" max="7429" width="2.75" style="4" customWidth="1"/>
    <col min="7430" max="7430" width="9.125" style="4" customWidth="1"/>
    <col min="7431" max="7431" width="2.375" style="4" customWidth="1"/>
    <col min="7432" max="7432" width="8" style="4" customWidth="1"/>
    <col min="7433" max="7433" width="4.25" style="4" customWidth="1"/>
    <col min="7434" max="7434" width="2" style="4" customWidth="1"/>
    <col min="7435" max="7435" width="5" style="4" customWidth="1"/>
    <col min="7436" max="7436" width="11.75" style="4" customWidth="1"/>
    <col min="7437" max="7437" width="2.5" style="4" customWidth="1"/>
    <col min="7438" max="7438" width="8.875" style="4" customWidth="1"/>
    <col min="7439" max="7439" width="2.5" style="4" customWidth="1"/>
    <col min="7440" max="7440" width="8.875" style="4" customWidth="1"/>
    <col min="7441" max="7441" width="6" style="4" customWidth="1"/>
    <col min="7442" max="7447" width="9.375" style="4" customWidth="1"/>
    <col min="7448" max="7682" width="9" style="4"/>
    <col min="7683" max="7683" width="5.875" style="4" customWidth="1"/>
    <col min="7684" max="7684" width="25.5" style="4" bestFit="1" customWidth="1"/>
    <col min="7685" max="7685" width="2.75" style="4" customWidth="1"/>
    <col min="7686" max="7686" width="9.125" style="4" customWidth="1"/>
    <col min="7687" max="7687" width="2.375" style="4" customWidth="1"/>
    <col min="7688" max="7688" width="8" style="4" customWidth="1"/>
    <col min="7689" max="7689" width="4.25" style="4" customWidth="1"/>
    <col min="7690" max="7690" width="2" style="4" customWidth="1"/>
    <col min="7691" max="7691" width="5" style="4" customWidth="1"/>
    <col min="7692" max="7692" width="11.75" style="4" customWidth="1"/>
    <col min="7693" max="7693" width="2.5" style="4" customWidth="1"/>
    <col min="7694" max="7694" width="8.875" style="4" customWidth="1"/>
    <col min="7695" max="7695" width="2.5" style="4" customWidth="1"/>
    <col min="7696" max="7696" width="8.875" style="4" customWidth="1"/>
    <col min="7697" max="7697" width="6" style="4" customWidth="1"/>
    <col min="7698" max="7703" width="9.375" style="4" customWidth="1"/>
    <col min="7704" max="7938" width="9" style="4"/>
    <col min="7939" max="7939" width="5.875" style="4" customWidth="1"/>
    <col min="7940" max="7940" width="25.5" style="4" bestFit="1" customWidth="1"/>
    <col min="7941" max="7941" width="2.75" style="4" customWidth="1"/>
    <col min="7942" max="7942" width="9.125" style="4" customWidth="1"/>
    <col min="7943" max="7943" width="2.375" style="4" customWidth="1"/>
    <col min="7944" max="7944" width="8" style="4" customWidth="1"/>
    <col min="7945" max="7945" width="4.25" style="4" customWidth="1"/>
    <col min="7946" max="7946" width="2" style="4" customWidth="1"/>
    <col min="7947" max="7947" width="5" style="4" customWidth="1"/>
    <col min="7948" max="7948" width="11.75" style="4" customWidth="1"/>
    <col min="7949" max="7949" width="2.5" style="4" customWidth="1"/>
    <col min="7950" max="7950" width="8.875" style="4" customWidth="1"/>
    <col min="7951" max="7951" width="2.5" style="4" customWidth="1"/>
    <col min="7952" max="7952" width="8.875" style="4" customWidth="1"/>
    <col min="7953" max="7953" width="6" style="4" customWidth="1"/>
    <col min="7954" max="7959" width="9.375" style="4" customWidth="1"/>
    <col min="7960" max="8194" width="9" style="4"/>
    <col min="8195" max="8195" width="5.875" style="4" customWidth="1"/>
    <col min="8196" max="8196" width="25.5" style="4" bestFit="1" customWidth="1"/>
    <col min="8197" max="8197" width="2.75" style="4" customWidth="1"/>
    <col min="8198" max="8198" width="9.125" style="4" customWidth="1"/>
    <col min="8199" max="8199" width="2.375" style="4" customWidth="1"/>
    <col min="8200" max="8200" width="8" style="4" customWidth="1"/>
    <col min="8201" max="8201" width="4.25" style="4" customWidth="1"/>
    <col min="8202" max="8202" width="2" style="4" customWidth="1"/>
    <col min="8203" max="8203" width="5" style="4" customWidth="1"/>
    <col min="8204" max="8204" width="11.75" style="4" customWidth="1"/>
    <col min="8205" max="8205" width="2.5" style="4" customWidth="1"/>
    <col min="8206" max="8206" width="8.875" style="4" customWidth="1"/>
    <col min="8207" max="8207" width="2.5" style="4" customWidth="1"/>
    <col min="8208" max="8208" width="8.875" style="4" customWidth="1"/>
    <col min="8209" max="8209" width="6" style="4" customWidth="1"/>
    <col min="8210" max="8215" width="9.375" style="4" customWidth="1"/>
    <col min="8216" max="8450" width="9" style="4"/>
    <col min="8451" max="8451" width="5.875" style="4" customWidth="1"/>
    <col min="8452" max="8452" width="25.5" style="4" bestFit="1" customWidth="1"/>
    <col min="8453" max="8453" width="2.75" style="4" customWidth="1"/>
    <col min="8454" max="8454" width="9.125" style="4" customWidth="1"/>
    <col min="8455" max="8455" width="2.375" style="4" customWidth="1"/>
    <col min="8456" max="8456" width="8" style="4" customWidth="1"/>
    <col min="8457" max="8457" width="4.25" style="4" customWidth="1"/>
    <col min="8458" max="8458" width="2" style="4" customWidth="1"/>
    <col min="8459" max="8459" width="5" style="4" customWidth="1"/>
    <col min="8460" max="8460" width="11.75" style="4" customWidth="1"/>
    <col min="8461" max="8461" width="2.5" style="4" customWidth="1"/>
    <col min="8462" max="8462" width="8.875" style="4" customWidth="1"/>
    <col min="8463" max="8463" width="2.5" style="4" customWidth="1"/>
    <col min="8464" max="8464" width="8.875" style="4" customWidth="1"/>
    <col min="8465" max="8465" width="6" style="4" customWidth="1"/>
    <col min="8466" max="8471" width="9.375" style="4" customWidth="1"/>
    <col min="8472" max="8706" width="9" style="4"/>
    <col min="8707" max="8707" width="5.875" style="4" customWidth="1"/>
    <col min="8708" max="8708" width="25.5" style="4" bestFit="1" customWidth="1"/>
    <col min="8709" max="8709" width="2.75" style="4" customWidth="1"/>
    <col min="8710" max="8710" width="9.125" style="4" customWidth="1"/>
    <col min="8711" max="8711" width="2.375" style="4" customWidth="1"/>
    <col min="8712" max="8712" width="8" style="4" customWidth="1"/>
    <col min="8713" max="8713" width="4.25" style="4" customWidth="1"/>
    <col min="8714" max="8714" width="2" style="4" customWidth="1"/>
    <col min="8715" max="8715" width="5" style="4" customWidth="1"/>
    <col min="8716" max="8716" width="11.75" style="4" customWidth="1"/>
    <col min="8717" max="8717" width="2.5" style="4" customWidth="1"/>
    <col min="8718" max="8718" width="8.875" style="4" customWidth="1"/>
    <col min="8719" max="8719" width="2.5" style="4" customWidth="1"/>
    <col min="8720" max="8720" width="8.875" style="4" customWidth="1"/>
    <col min="8721" max="8721" width="6" style="4" customWidth="1"/>
    <col min="8722" max="8727" width="9.375" style="4" customWidth="1"/>
    <col min="8728" max="8962" width="9" style="4"/>
    <col min="8963" max="8963" width="5.875" style="4" customWidth="1"/>
    <col min="8964" max="8964" width="25.5" style="4" bestFit="1" customWidth="1"/>
    <col min="8965" max="8965" width="2.75" style="4" customWidth="1"/>
    <col min="8966" max="8966" width="9.125" style="4" customWidth="1"/>
    <col min="8967" max="8967" width="2.375" style="4" customWidth="1"/>
    <col min="8968" max="8968" width="8" style="4" customWidth="1"/>
    <col min="8969" max="8969" width="4.25" style="4" customWidth="1"/>
    <col min="8970" max="8970" width="2" style="4" customWidth="1"/>
    <col min="8971" max="8971" width="5" style="4" customWidth="1"/>
    <col min="8972" max="8972" width="11.75" style="4" customWidth="1"/>
    <col min="8973" max="8973" width="2.5" style="4" customWidth="1"/>
    <col min="8974" max="8974" width="8.875" style="4" customWidth="1"/>
    <col min="8975" max="8975" width="2.5" style="4" customWidth="1"/>
    <col min="8976" max="8976" width="8.875" style="4" customWidth="1"/>
    <col min="8977" max="8977" width="6" style="4" customWidth="1"/>
    <col min="8978" max="8983" width="9.375" style="4" customWidth="1"/>
    <col min="8984" max="9218" width="9" style="4"/>
    <col min="9219" max="9219" width="5.875" style="4" customWidth="1"/>
    <col min="9220" max="9220" width="25.5" style="4" bestFit="1" customWidth="1"/>
    <col min="9221" max="9221" width="2.75" style="4" customWidth="1"/>
    <col min="9222" max="9222" width="9.125" style="4" customWidth="1"/>
    <col min="9223" max="9223" width="2.375" style="4" customWidth="1"/>
    <col min="9224" max="9224" width="8" style="4" customWidth="1"/>
    <col min="9225" max="9225" width="4.25" style="4" customWidth="1"/>
    <col min="9226" max="9226" width="2" style="4" customWidth="1"/>
    <col min="9227" max="9227" width="5" style="4" customWidth="1"/>
    <col min="9228" max="9228" width="11.75" style="4" customWidth="1"/>
    <col min="9229" max="9229" width="2.5" style="4" customWidth="1"/>
    <col min="9230" max="9230" width="8.875" style="4" customWidth="1"/>
    <col min="9231" max="9231" width="2.5" style="4" customWidth="1"/>
    <col min="9232" max="9232" width="8.875" style="4" customWidth="1"/>
    <col min="9233" max="9233" width="6" style="4" customWidth="1"/>
    <col min="9234" max="9239" width="9.375" style="4" customWidth="1"/>
    <col min="9240" max="9474" width="9" style="4"/>
    <col min="9475" max="9475" width="5.875" style="4" customWidth="1"/>
    <col min="9476" max="9476" width="25.5" style="4" bestFit="1" customWidth="1"/>
    <col min="9477" max="9477" width="2.75" style="4" customWidth="1"/>
    <col min="9478" max="9478" width="9.125" style="4" customWidth="1"/>
    <col min="9479" max="9479" width="2.375" style="4" customWidth="1"/>
    <col min="9480" max="9480" width="8" style="4" customWidth="1"/>
    <col min="9481" max="9481" width="4.25" style="4" customWidth="1"/>
    <col min="9482" max="9482" width="2" style="4" customWidth="1"/>
    <col min="9483" max="9483" width="5" style="4" customWidth="1"/>
    <col min="9484" max="9484" width="11.75" style="4" customWidth="1"/>
    <col min="9485" max="9485" width="2.5" style="4" customWidth="1"/>
    <col min="9486" max="9486" width="8.875" style="4" customWidth="1"/>
    <col min="9487" max="9487" width="2.5" style="4" customWidth="1"/>
    <col min="9488" max="9488" width="8.875" style="4" customWidth="1"/>
    <col min="9489" max="9489" width="6" style="4" customWidth="1"/>
    <col min="9490" max="9495" width="9.375" style="4" customWidth="1"/>
    <col min="9496" max="9730" width="9" style="4"/>
    <col min="9731" max="9731" width="5.875" style="4" customWidth="1"/>
    <col min="9732" max="9732" width="25.5" style="4" bestFit="1" customWidth="1"/>
    <col min="9733" max="9733" width="2.75" style="4" customWidth="1"/>
    <col min="9734" max="9734" width="9.125" style="4" customWidth="1"/>
    <col min="9735" max="9735" width="2.375" style="4" customWidth="1"/>
    <col min="9736" max="9736" width="8" style="4" customWidth="1"/>
    <col min="9737" max="9737" width="4.25" style="4" customWidth="1"/>
    <col min="9738" max="9738" width="2" style="4" customWidth="1"/>
    <col min="9739" max="9739" width="5" style="4" customWidth="1"/>
    <col min="9740" max="9740" width="11.75" style="4" customWidth="1"/>
    <col min="9741" max="9741" width="2.5" style="4" customWidth="1"/>
    <col min="9742" max="9742" width="8.875" style="4" customWidth="1"/>
    <col min="9743" max="9743" width="2.5" style="4" customWidth="1"/>
    <col min="9744" max="9744" width="8.875" style="4" customWidth="1"/>
    <col min="9745" max="9745" width="6" style="4" customWidth="1"/>
    <col min="9746" max="9751" width="9.375" style="4" customWidth="1"/>
    <col min="9752" max="9986" width="9" style="4"/>
    <col min="9987" max="9987" width="5.875" style="4" customWidth="1"/>
    <col min="9988" max="9988" width="25.5" style="4" bestFit="1" customWidth="1"/>
    <col min="9989" max="9989" width="2.75" style="4" customWidth="1"/>
    <col min="9990" max="9990" width="9.125" style="4" customWidth="1"/>
    <col min="9991" max="9991" width="2.375" style="4" customWidth="1"/>
    <col min="9992" max="9992" width="8" style="4" customWidth="1"/>
    <col min="9993" max="9993" width="4.25" style="4" customWidth="1"/>
    <col min="9994" max="9994" width="2" style="4" customWidth="1"/>
    <col min="9995" max="9995" width="5" style="4" customWidth="1"/>
    <col min="9996" max="9996" width="11.75" style="4" customWidth="1"/>
    <col min="9997" max="9997" width="2.5" style="4" customWidth="1"/>
    <col min="9998" max="9998" width="8.875" style="4" customWidth="1"/>
    <col min="9999" max="9999" width="2.5" style="4" customWidth="1"/>
    <col min="10000" max="10000" width="8.875" style="4" customWidth="1"/>
    <col min="10001" max="10001" width="6" style="4" customWidth="1"/>
    <col min="10002" max="10007" width="9.375" style="4" customWidth="1"/>
    <col min="10008" max="10242" width="9" style="4"/>
    <col min="10243" max="10243" width="5.875" style="4" customWidth="1"/>
    <col min="10244" max="10244" width="25.5" style="4" bestFit="1" customWidth="1"/>
    <col min="10245" max="10245" width="2.75" style="4" customWidth="1"/>
    <col min="10246" max="10246" width="9.125" style="4" customWidth="1"/>
    <col min="10247" max="10247" width="2.375" style="4" customWidth="1"/>
    <col min="10248" max="10248" width="8" style="4" customWidth="1"/>
    <col min="10249" max="10249" width="4.25" style="4" customWidth="1"/>
    <col min="10250" max="10250" width="2" style="4" customWidth="1"/>
    <col min="10251" max="10251" width="5" style="4" customWidth="1"/>
    <col min="10252" max="10252" width="11.75" style="4" customWidth="1"/>
    <col min="10253" max="10253" width="2.5" style="4" customWidth="1"/>
    <col min="10254" max="10254" width="8.875" style="4" customWidth="1"/>
    <col min="10255" max="10255" width="2.5" style="4" customWidth="1"/>
    <col min="10256" max="10256" width="8.875" style="4" customWidth="1"/>
    <col min="10257" max="10257" width="6" style="4" customWidth="1"/>
    <col min="10258" max="10263" width="9.375" style="4" customWidth="1"/>
    <col min="10264" max="10498" width="9" style="4"/>
    <col min="10499" max="10499" width="5.875" style="4" customWidth="1"/>
    <col min="10500" max="10500" width="25.5" style="4" bestFit="1" customWidth="1"/>
    <col min="10501" max="10501" width="2.75" style="4" customWidth="1"/>
    <col min="10502" max="10502" width="9.125" style="4" customWidth="1"/>
    <col min="10503" max="10503" width="2.375" style="4" customWidth="1"/>
    <col min="10504" max="10504" width="8" style="4" customWidth="1"/>
    <col min="10505" max="10505" width="4.25" style="4" customWidth="1"/>
    <col min="10506" max="10506" width="2" style="4" customWidth="1"/>
    <col min="10507" max="10507" width="5" style="4" customWidth="1"/>
    <col min="10508" max="10508" width="11.75" style="4" customWidth="1"/>
    <col min="10509" max="10509" width="2.5" style="4" customWidth="1"/>
    <col min="10510" max="10510" width="8.875" style="4" customWidth="1"/>
    <col min="10511" max="10511" width="2.5" style="4" customWidth="1"/>
    <col min="10512" max="10512" width="8.875" style="4" customWidth="1"/>
    <col min="10513" max="10513" width="6" style="4" customWidth="1"/>
    <col min="10514" max="10519" width="9.375" style="4" customWidth="1"/>
    <col min="10520" max="10754" width="9" style="4"/>
    <col min="10755" max="10755" width="5.875" style="4" customWidth="1"/>
    <col min="10756" max="10756" width="25.5" style="4" bestFit="1" customWidth="1"/>
    <col min="10757" max="10757" width="2.75" style="4" customWidth="1"/>
    <col min="10758" max="10758" width="9.125" style="4" customWidth="1"/>
    <col min="10759" max="10759" width="2.375" style="4" customWidth="1"/>
    <col min="10760" max="10760" width="8" style="4" customWidth="1"/>
    <col min="10761" max="10761" width="4.25" style="4" customWidth="1"/>
    <col min="10762" max="10762" width="2" style="4" customWidth="1"/>
    <col min="10763" max="10763" width="5" style="4" customWidth="1"/>
    <col min="10764" max="10764" width="11.75" style="4" customWidth="1"/>
    <col min="10765" max="10765" width="2.5" style="4" customWidth="1"/>
    <col min="10766" max="10766" width="8.875" style="4" customWidth="1"/>
    <col min="10767" max="10767" width="2.5" style="4" customWidth="1"/>
    <col min="10768" max="10768" width="8.875" style="4" customWidth="1"/>
    <col min="10769" max="10769" width="6" style="4" customWidth="1"/>
    <col min="10770" max="10775" width="9.375" style="4" customWidth="1"/>
    <col min="10776" max="11010" width="9" style="4"/>
    <col min="11011" max="11011" width="5.875" style="4" customWidth="1"/>
    <col min="11012" max="11012" width="25.5" style="4" bestFit="1" customWidth="1"/>
    <col min="11013" max="11013" width="2.75" style="4" customWidth="1"/>
    <col min="11014" max="11014" width="9.125" style="4" customWidth="1"/>
    <col min="11015" max="11015" width="2.375" style="4" customWidth="1"/>
    <col min="11016" max="11016" width="8" style="4" customWidth="1"/>
    <col min="11017" max="11017" width="4.25" style="4" customWidth="1"/>
    <col min="11018" max="11018" width="2" style="4" customWidth="1"/>
    <col min="11019" max="11019" width="5" style="4" customWidth="1"/>
    <col min="11020" max="11020" width="11.75" style="4" customWidth="1"/>
    <col min="11021" max="11021" width="2.5" style="4" customWidth="1"/>
    <col min="11022" max="11022" width="8.875" style="4" customWidth="1"/>
    <col min="11023" max="11023" width="2.5" style="4" customWidth="1"/>
    <col min="11024" max="11024" width="8.875" style="4" customWidth="1"/>
    <col min="11025" max="11025" width="6" style="4" customWidth="1"/>
    <col min="11026" max="11031" width="9.375" style="4" customWidth="1"/>
    <col min="11032" max="11266" width="9" style="4"/>
    <col min="11267" max="11267" width="5.875" style="4" customWidth="1"/>
    <col min="11268" max="11268" width="25.5" style="4" bestFit="1" customWidth="1"/>
    <col min="11269" max="11269" width="2.75" style="4" customWidth="1"/>
    <col min="11270" max="11270" width="9.125" style="4" customWidth="1"/>
    <col min="11271" max="11271" width="2.375" style="4" customWidth="1"/>
    <col min="11272" max="11272" width="8" style="4" customWidth="1"/>
    <col min="11273" max="11273" width="4.25" style="4" customWidth="1"/>
    <col min="11274" max="11274" width="2" style="4" customWidth="1"/>
    <col min="11275" max="11275" width="5" style="4" customWidth="1"/>
    <col min="11276" max="11276" width="11.75" style="4" customWidth="1"/>
    <col min="11277" max="11277" width="2.5" style="4" customWidth="1"/>
    <col min="11278" max="11278" width="8.875" style="4" customWidth="1"/>
    <col min="11279" max="11279" width="2.5" style="4" customWidth="1"/>
    <col min="11280" max="11280" width="8.875" style="4" customWidth="1"/>
    <col min="11281" max="11281" width="6" style="4" customWidth="1"/>
    <col min="11282" max="11287" width="9.375" style="4" customWidth="1"/>
    <col min="11288" max="11522" width="9" style="4"/>
    <col min="11523" max="11523" width="5.875" style="4" customWidth="1"/>
    <col min="11524" max="11524" width="25.5" style="4" bestFit="1" customWidth="1"/>
    <col min="11525" max="11525" width="2.75" style="4" customWidth="1"/>
    <col min="11526" max="11526" width="9.125" style="4" customWidth="1"/>
    <col min="11527" max="11527" width="2.375" style="4" customWidth="1"/>
    <col min="11528" max="11528" width="8" style="4" customWidth="1"/>
    <col min="11529" max="11529" width="4.25" style="4" customWidth="1"/>
    <col min="11530" max="11530" width="2" style="4" customWidth="1"/>
    <col min="11531" max="11531" width="5" style="4" customWidth="1"/>
    <col min="11532" max="11532" width="11.75" style="4" customWidth="1"/>
    <col min="11533" max="11533" width="2.5" style="4" customWidth="1"/>
    <col min="11534" max="11534" width="8.875" style="4" customWidth="1"/>
    <col min="11535" max="11535" width="2.5" style="4" customWidth="1"/>
    <col min="11536" max="11536" width="8.875" style="4" customWidth="1"/>
    <col min="11537" max="11537" width="6" style="4" customWidth="1"/>
    <col min="11538" max="11543" width="9.375" style="4" customWidth="1"/>
    <col min="11544" max="11778" width="9" style="4"/>
    <col min="11779" max="11779" width="5.875" style="4" customWidth="1"/>
    <col min="11780" max="11780" width="25.5" style="4" bestFit="1" customWidth="1"/>
    <col min="11781" max="11781" width="2.75" style="4" customWidth="1"/>
    <col min="11782" max="11782" width="9.125" style="4" customWidth="1"/>
    <col min="11783" max="11783" width="2.375" style="4" customWidth="1"/>
    <col min="11784" max="11784" width="8" style="4" customWidth="1"/>
    <col min="11785" max="11785" width="4.25" style="4" customWidth="1"/>
    <col min="11786" max="11786" width="2" style="4" customWidth="1"/>
    <col min="11787" max="11787" width="5" style="4" customWidth="1"/>
    <col min="11788" max="11788" width="11.75" style="4" customWidth="1"/>
    <col min="11789" max="11789" width="2.5" style="4" customWidth="1"/>
    <col min="11790" max="11790" width="8.875" style="4" customWidth="1"/>
    <col min="11791" max="11791" width="2.5" style="4" customWidth="1"/>
    <col min="11792" max="11792" width="8.875" style="4" customWidth="1"/>
    <col min="11793" max="11793" width="6" style="4" customWidth="1"/>
    <col min="11794" max="11799" width="9.375" style="4" customWidth="1"/>
    <col min="11800" max="12034" width="9" style="4"/>
    <col min="12035" max="12035" width="5.875" style="4" customWidth="1"/>
    <col min="12036" max="12036" width="25.5" style="4" bestFit="1" customWidth="1"/>
    <col min="12037" max="12037" width="2.75" style="4" customWidth="1"/>
    <col min="12038" max="12038" width="9.125" style="4" customWidth="1"/>
    <col min="12039" max="12039" width="2.375" style="4" customWidth="1"/>
    <col min="12040" max="12040" width="8" style="4" customWidth="1"/>
    <col min="12041" max="12041" width="4.25" style="4" customWidth="1"/>
    <col min="12042" max="12042" width="2" style="4" customWidth="1"/>
    <col min="12043" max="12043" width="5" style="4" customWidth="1"/>
    <col min="12044" max="12044" width="11.75" style="4" customWidth="1"/>
    <col min="12045" max="12045" width="2.5" style="4" customWidth="1"/>
    <col min="12046" max="12046" width="8.875" style="4" customWidth="1"/>
    <col min="12047" max="12047" width="2.5" style="4" customWidth="1"/>
    <col min="12048" max="12048" width="8.875" style="4" customWidth="1"/>
    <col min="12049" max="12049" width="6" style="4" customWidth="1"/>
    <col min="12050" max="12055" width="9.375" style="4" customWidth="1"/>
    <col min="12056" max="12290" width="9" style="4"/>
    <col min="12291" max="12291" width="5.875" style="4" customWidth="1"/>
    <col min="12292" max="12292" width="25.5" style="4" bestFit="1" customWidth="1"/>
    <col min="12293" max="12293" width="2.75" style="4" customWidth="1"/>
    <col min="12294" max="12294" width="9.125" style="4" customWidth="1"/>
    <col min="12295" max="12295" width="2.375" style="4" customWidth="1"/>
    <col min="12296" max="12296" width="8" style="4" customWidth="1"/>
    <col min="12297" max="12297" width="4.25" style="4" customWidth="1"/>
    <col min="12298" max="12298" width="2" style="4" customWidth="1"/>
    <col min="12299" max="12299" width="5" style="4" customWidth="1"/>
    <col min="12300" max="12300" width="11.75" style="4" customWidth="1"/>
    <col min="12301" max="12301" width="2.5" style="4" customWidth="1"/>
    <col min="12302" max="12302" width="8.875" style="4" customWidth="1"/>
    <col min="12303" max="12303" width="2.5" style="4" customWidth="1"/>
    <col min="12304" max="12304" width="8.875" style="4" customWidth="1"/>
    <col min="12305" max="12305" width="6" style="4" customWidth="1"/>
    <col min="12306" max="12311" width="9.375" style="4" customWidth="1"/>
    <col min="12312" max="12546" width="9" style="4"/>
    <col min="12547" max="12547" width="5.875" style="4" customWidth="1"/>
    <col min="12548" max="12548" width="25.5" style="4" bestFit="1" customWidth="1"/>
    <col min="12549" max="12549" width="2.75" style="4" customWidth="1"/>
    <col min="12550" max="12550" width="9.125" style="4" customWidth="1"/>
    <col min="12551" max="12551" width="2.375" style="4" customWidth="1"/>
    <col min="12552" max="12552" width="8" style="4" customWidth="1"/>
    <col min="12553" max="12553" width="4.25" style="4" customWidth="1"/>
    <col min="12554" max="12554" width="2" style="4" customWidth="1"/>
    <col min="12555" max="12555" width="5" style="4" customWidth="1"/>
    <col min="12556" max="12556" width="11.75" style="4" customWidth="1"/>
    <col min="12557" max="12557" width="2.5" style="4" customWidth="1"/>
    <col min="12558" max="12558" width="8.875" style="4" customWidth="1"/>
    <col min="12559" max="12559" width="2.5" style="4" customWidth="1"/>
    <col min="12560" max="12560" width="8.875" style="4" customWidth="1"/>
    <col min="12561" max="12561" width="6" style="4" customWidth="1"/>
    <col min="12562" max="12567" width="9.375" style="4" customWidth="1"/>
    <col min="12568" max="12802" width="9" style="4"/>
    <col min="12803" max="12803" width="5.875" style="4" customWidth="1"/>
    <col min="12804" max="12804" width="25.5" style="4" bestFit="1" customWidth="1"/>
    <col min="12805" max="12805" width="2.75" style="4" customWidth="1"/>
    <col min="12806" max="12806" width="9.125" style="4" customWidth="1"/>
    <col min="12807" max="12807" width="2.375" style="4" customWidth="1"/>
    <col min="12808" max="12808" width="8" style="4" customWidth="1"/>
    <col min="12809" max="12809" width="4.25" style="4" customWidth="1"/>
    <col min="12810" max="12810" width="2" style="4" customWidth="1"/>
    <col min="12811" max="12811" width="5" style="4" customWidth="1"/>
    <col min="12812" max="12812" width="11.75" style="4" customWidth="1"/>
    <col min="12813" max="12813" width="2.5" style="4" customWidth="1"/>
    <col min="12814" max="12814" width="8.875" style="4" customWidth="1"/>
    <col min="12815" max="12815" width="2.5" style="4" customWidth="1"/>
    <col min="12816" max="12816" width="8.875" style="4" customWidth="1"/>
    <col min="12817" max="12817" width="6" style="4" customWidth="1"/>
    <col min="12818" max="12823" width="9.375" style="4" customWidth="1"/>
    <col min="12824" max="13058" width="9" style="4"/>
    <col min="13059" max="13059" width="5.875" style="4" customWidth="1"/>
    <col min="13060" max="13060" width="25.5" style="4" bestFit="1" customWidth="1"/>
    <col min="13061" max="13061" width="2.75" style="4" customWidth="1"/>
    <col min="13062" max="13062" width="9.125" style="4" customWidth="1"/>
    <col min="13063" max="13063" width="2.375" style="4" customWidth="1"/>
    <col min="13064" max="13064" width="8" style="4" customWidth="1"/>
    <col min="13065" max="13065" width="4.25" style="4" customWidth="1"/>
    <col min="13066" max="13066" width="2" style="4" customWidth="1"/>
    <col min="13067" max="13067" width="5" style="4" customWidth="1"/>
    <col min="13068" max="13068" width="11.75" style="4" customWidth="1"/>
    <col min="13069" max="13069" width="2.5" style="4" customWidth="1"/>
    <col min="13070" max="13070" width="8.875" style="4" customWidth="1"/>
    <col min="13071" max="13071" width="2.5" style="4" customWidth="1"/>
    <col min="13072" max="13072" width="8.875" style="4" customWidth="1"/>
    <col min="13073" max="13073" width="6" style="4" customWidth="1"/>
    <col min="13074" max="13079" width="9.375" style="4" customWidth="1"/>
    <col min="13080" max="13314" width="9" style="4"/>
    <col min="13315" max="13315" width="5.875" style="4" customWidth="1"/>
    <col min="13316" max="13316" width="25.5" style="4" bestFit="1" customWidth="1"/>
    <col min="13317" max="13317" width="2.75" style="4" customWidth="1"/>
    <col min="13318" max="13318" width="9.125" style="4" customWidth="1"/>
    <col min="13319" max="13319" width="2.375" style="4" customWidth="1"/>
    <col min="13320" max="13320" width="8" style="4" customWidth="1"/>
    <col min="13321" max="13321" width="4.25" style="4" customWidth="1"/>
    <col min="13322" max="13322" width="2" style="4" customWidth="1"/>
    <col min="13323" max="13323" width="5" style="4" customWidth="1"/>
    <col min="13324" max="13324" width="11.75" style="4" customWidth="1"/>
    <col min="13325" max="13325" width="2.5" style="4" customWidth="1"/>
    <col min="13326" max="13326" width="8.875" style="4" customWidth="1"/>
    <col min="13327" max="13327" width="2.5" style="4" customWidth="1"/>
    <col min="13328" max="13328" width="8.875" style="4" customWidth="1"/>
    <col min="13329" max="13329" width="6" style="4" customWidth="1"/>
    <col min="13330" max="13335" width="9.375" style="4" customWidth="1"/>
    <col min="13336" max="13570" width="9" style="4"/>
    <col min="13571" max="13571" width="5.875" style="4" customWidth="1"/>
    <col min="13572" max="13572" width="25.5" style="4" bestFit="1" customWidth="1"/>
    <col min="13573" max="13573" width="2.75" style="4" customWidth="1"/>
    <col min="13574" max="13574" width="9.125" style="4" customWidth="1"/>
    <col min="13575" max="13575" width="2.375" style="4" customWidth="1"/>
    <col min="13576" max="13576" width="8" style="4" customWidth="1"/>
    <col min="13577" max="13577" width="4.25" style="4" customWidth="1"/>
    <col min="13578" max="13578" width="2" style="4" customWidth="1"/>
    <col min="13579" max="13579" width="5" style="4" customWidth="1"/>
    <col min="13580" max="13580" width="11.75" style="4" customWidth="1"/>
    <col min="13581" max="13581" width="2.5" style="4" customWidth="1"/>
    <col min="13582" max="13582" width="8.875" style="4" customWidth="1"/>
    <col min="13583" max="13583" width="2.5" style="4" customWidth="1"/>
    <col min="13584" max="13584" width="8.875" style="4" customWidth="1"/>
    <col min="13585" max="13585" width="6" style="4" customWidth="1"/>
    <col min="13586" max="13591" width="9.375" style="4" customWidth="1"/>
    <col min="13592" max="13826" width="9" style="4"/>
    <col min="13827" max="13827" width="5.875" style="4" customWidth="1"/>
    <col min="13828" max="13828" width="25.5" style="4" bestFit="1" customWidth="1"/>
    <col min="13829" max="13829" width="2.75" style="4" customWidth="1"/>
    <col min="13830" max="13830" width="9.125" style="4" customWidth="1"/>
    <col min="13831" max="13831" width="2.375" style="4" customWidth="1"/>
    <col min="13832" max="13832" width="8" style="4" customWidth="1"/>
    <col min="13833" max="13833" width="4.25" style="4" customWidth="1"/>
    <col min="13834" max="13834" width="2" style="4" customWidth="1"/>
    <col min="13835" max="13835" width="5" style="4" customWidth="1"/>
    <col min="13836" max="13836" width="11.75" style="4" customWidth="1"/>
    <col min="13837" max="13837" width="2.5" style="4" customWidth="1"/>
    <col min="13838" max="13838" width="8.875" style="4" customWidth="1"/>
    <col min="13839" max="13839" width="2.5" style="4" customWidth="1"/>
    <col min="13840" max="13840" width="8.875" style="4" customWidth="1"/>
    <col min="13841" max="13841" width="6" style="4" customWidth="1"/>
    <col min="13842" max="13847" width="9.375" style="4" customWidth="1"/>
    <col min="13848" max="14082" width="9" style="4"/>
    <col min="14083" max="14083" width="5.875" style="4" customWidth="1"/>
    <col min="14084" max="14084" width="25.5" style="4" bestFit="1" customWidth="1"/>
    <col min="14085" max="14085" width="2.75" style="4" customWidth="1"/>
    <col min="14086" max="14086" width="9.125" style="4" customWidth="1"/>
    <col min="14087" max="14087" width="2.375" style="4" customWidth="1"/>
    <col min="14088" max="14088" width="8" style="4" customWidth="1"/>
    <col min="14089" max="14089" width="4.25" style="4" customWidth="1"/>
    <col min="14090" max="14090" width="2" style="4" customWidth="1"/>
    <col min="14091" max="14091" width="5" style="4" customWidth="1"/>
    <col min="14092" max="14092" width="11.75" style="4" customWidth="1"/>
    <col min="14093" max="14093" width="2.5" style="4" customWidth="1"/>
    <col min="14094" max="14094" width="8.875" style="4" customWidth="1"/>
    <col min="14095" max="14095" width="2.5" style="4" customWidth="1"/>
    <col min="14096" max="14096" width="8.875" style="4" customWidth="1"/>
    <col min="14097" max="14097" width="6" style="4" customWidth="1"/>
    <col min="14098" max="14103" width="9.375" style="4" customWidth="1"/>
    <col min="14104" max="14338" width="9" style="4"/>
    <col min="14339" max="14339" width="5.875" style="4" customWidth="1"/>
    <col min="14340" max="14340" width="25.5" style="4" bestFit="1" customWidth="1"/>
    <col min="14341" max="14341" width="2.75" style="4" customWidth="1"/>
    <col min="14342" max="14342" width="9.125" style="4" customWidth="1"/>
    <col min="14343" max="14343" width="2.375" style="4" customWidth="1"/>
    <col min="14344" max="14344" width="8" style="4" customWidth="1"/>
    <col min="14345" max="14345" width="4.25" style="4" customWidth="1"/>
    <col min="14346" max="14346" width="2" style="4" customWidth="1"/>
    <col min="14347" max="14347" width="5" style="4" customWidth="1"/>
    <col min="14348" max="14348" width="11.75" style="4" customWidth="1"/>
    <col min="14349" max="14349" width="2.5" style="4" customWidth="1"/>
    <col min="14350" max="14350" width="8.875" style="4" customWidth="1"/>
    <col min="14351" max="14351" width="2.5" style="4" customWidth="1"/>
    <col min="14352" max="14352" width="8.875" style="4" customWidth="1"/>
    <col min="14353" max="14353" width="6" style="4" customWidth="1"/>
    <col min="14354" max="14359" width="9.375" style="4" customWidth="1"/>
    <col min="14360" max="14594" width="9" style="4"/>
    <col min="14595" max="14595" width="5.875" style="4" customWidth="1"/>
    <col min="14596" max="14596" width="25.5" style="4" bestFit="1" customWidth="1"/>
    <col min="14597" max="14597" width="2.75" style="4" customWidth="1"/>
    <col min="14598" max="14598" width="9.125" style="4" customWidth="1"/>
    <col min="14599" max="14599" width="2.375" style="4" customWidth="1"/>
    <col min="14600" max="14600" width="8" style="4" customWidth="1"/>
    <col min="14601" max="14601" width="4.25" style="4" customWidth="1"/>
    <col min="14602" max="14602" width="2" style="4" customWidth="1"/>
    <col min="14603" max="14603" width="5" style="4" customWidth="1"/>
    <col min="14604" max="14604" width="11.75" style="4" customWidth="1"/>
    <col min="14605" max="14605" width="2.5" style="4" customWidth="1"/>
    <col min="14606" max="14606" width="8.875" style="4" customWidth="1"/>
    <col min="14607" max="14607" width="2.5" style="4" customWidth="1"/>
    <col min="14608" max="14608" width="8.875" style="4" customWidth="1"/>
    <col min="14609" max="14609" width="6" style="4" customWidth="1"/>
    <col min="14610" max="14615" width="9.375" style="4" customWidth="1"/>
    <col min="14616" max="14850" width="9" style="4"/>
    <col min="14851" max="14851" width="5.875" style="4" customWidth="1"/>
    <col min="14852" max="14852" width="25.5" style="4" bestFit="1" customWidth="1"/>
    <col min="14853" max="14853" width="2.75" style="4" customWidth="1"/>
    <col min="14854" max="14854" width="9.125" style="4" customWidth="1"/>
    <col min="14855" max="14855" width="2.375" style="4" customWidth="1"/>
    <col min="14856" max="14856" width="8" style="4" customWidth="1"/>
    <col min="14857" max="14857" width="4.25" style="4" customWidth="1"/>
    <col min="14858" max="14858" width="2" style="4" customWidth="1"/>
    <col min="14859" max="14859" width="5" style="4" customWidth="1"/>
    <col min="14860" max="14860" width="11.75" style="4" customWidth="1"/>
    <col min="14861" max="14861" width="2.5" style="4" customWidth="1"/>
    <col min="14862" max="14862" width="8.875" style="4" customWidth="1"/>
    <col min="14863" max="14863" width="2.5" style="4" customWidth="1"/>
    <col min="14864" max="14864" width="8.875" style="4" customWidth="1"/>
    <col min="14865" max="14865" width="6" style="4" customWidth="1"/>
    <col min="14866" max="14871" width="9.375" style="4" customWidth="1"/>
    <col min="14872" max="15106" width="9" style="4"/>
    <col min="15107" max="15107" width="5.875" style="4" customWidth="1"/>
    <col min="15108" max="15108" width="25.5" style="4" bestFit="1" customWidth="1"/>
    <col min="15109" max="15109" width="2.75" style="4" customWidth="1"/>
    <col min="15110" max="15110" width="9.125" style="4" customWidth="1"/>
    <col min="15111" max="15111" width="2.375" style="4" customWidth="1"/>
    <col min="15112" max="15112" width="8" style="4" customWidth="1"/>
    <col min="15113" max="15113" width="4.25" style="4" customWidth="1"/>
    <col min="15114" max="15114" width="2" style="4" customWidth="1"/>
    <col min="15115" max="15115" width="5" style="4" customWidth="1"/>
    <col min="15116" max="15116" width="11.75" style="4" customWidth="1"/>
    <col min="15117" max="15117" width="2.5" style="4" customWidth="1"/>
    <col min="15118" max="15118" width="8.875" style="4" customWidth="1"/>
    <col min="15119" max="15119" width="2.5" style="4" customWidth="1"/>
    <col min="15120" max="15120" width="8.875" style="4" customWidth="1"/>
    <col min="15121" max="15121" width="6" style="4" customWidth="1"/>
    <col min="15122" max="15127" width="9.375" style="4" customWidth="1"/>
    <col min="15128" max="15362" width="9" style="4"/>
    <col min="15363" max="15363" width="5.875" style="4" customWidth="1"/>
    <col min="15364" max="15364" width="25.5" style="4" bestFit="1" customWidth="1"/>
    <col min="15365" max="15365" width="2.75" style="4" customWidth="1"/>
    <col min="15366" max="15366" width="9.125" style="4" customWidth="1"/>
    <col min="15367" max="15367" width="2.375" style="4" customWidth="1"/>
    <col min="15368" max="15368" width="8" style="4" customWidth="1"/>
    <col min="15369" max="15369" width="4.25" style="4" customWidth="1"/>
    <col min="15370" max="15370" width="2" style="4" customWidth="1"/>
    <col min="15371" max="15371" width="5" style="4" customWidth="1"/>
    <col min="15372" max="15372" width="11.75" style="4" customWidth="1"/>
    <col min="15373" max="15373" width="2.5" style="4" customWidth="1"/>
    <col min="15374" max="15374" width="8.875" style="4" customWidth="1"/>
    <col min="15375" max="15375" width="2.5" style="4" customWidth="1"/>
    <col min="15376" max="15376" width="8.875" style="4" customWidth="1"/>
    <col min="15377" max="15377" width="6" style="4" customWidth="1"/>
    <col min="15378" max="15383" width="9.375" style="4" customWidth="1"/>
    <col min="15384" max="15618" width="9" style="4"/>
    <col min="15619" max="15619" width="5.875" style="4" customWidth="1"/>
    <col min="15620" max="15620" width="25.5" style="4" bestFit="1" customWidth="1"/>
    <col min="15621" max="15621" width="2.75" style="4" customWidth="1"/>
    <col min="15622" max="15622" width="9.125" style="4" customWidth="1"/>
    <col min="15623" max="15623" width="2.375" style="4" customWidth="1"/>
    <col min="15624" max="15624" width="8" style="4" customWidth="1"/>
    <col min="15625" max="15625" width="4.25" style="4" customWidth="1"/>
    <col min="15626" max="15626" width="2" style="4" customWidth="1"/>
    <col min="15627" max="15627" width="5" style="4" customWidth="1"/>
    <col min="15628" max="15628" width="11.75" style="4" customWidth="1"/>
    <col min="15629" max="15629" width="2.5" style="4" customWidth="1"/>
    <col min="15630" max="15630" width="8.875" style="4" customWidth="1"/>
    <col min="15631" max="15631" width="2.5" style="4" customWidth="1"/>
    <col min="15632" max="15632" width="8.875" style="4" customWidth="1"/>
    <col min="15633" max="15633" width="6" style="4" customWidth="1"/>
    <col min="15634" max="15639" width="9.375" style="4" customWidth="1"/>
    <col min="15640" max="15874" width="9" style="4"/>
    <col min="15875" max="15875" width="5.875" style="4" customWidth="1"/>
    <col min="15876" max="15876" width="25.5" style="4" bestFit="1" customWidth="1"/>
    <col min="15877" max="15877" width="2.75" style="4" customWidth="1"/>
    <col min="15878" max="15878" width="9.125" style="4" customWidth="1"/>
    <col min="15879" max="15879" width="2.375" style="4" customWidth="1"/>
    <col min="15880" max="15880" width="8" style="4" customWidth="1"/>
    <col min="15881" max="15881" width="4.25" style="4" customWidth="1"/>
    <col min="15882" max="15882" width="2" style="4" customWidth="1"/>
    <col min="15883" max="15883" width="5" style="4" customWidth="1"/>
    <col min="15884" max="15884" width="11.75" style="4" customWidth="1"/>
    <col min="15885" max="15885" width="2.5" style="4" customWidth="1"/>
    <col min="15886" max="15886" width="8.875" style="4" customWidth="1"/>
    <col min="15887" max="15887" width="2.5" style="4" customWidth="1"/>
    <col min="15888" max="15888" width="8.875" style="4" customWidth="1"/>
    <col min="15889" max="15889" width="6" style="4" customWidth="1"/>
    <col min="15890" max="15895" width="9.375" style="4" customWidth="1"/>
    <col min="15896" max="16130" width="9" style="4"/>
    <col min="16131" max="16131" width="5.875" style="4" customWidth="1"/>
    <col min="16132" max="16132" width="25.5" style="4" bestFit="1" customWidth="1"/>
    <col min="16133" max="16133" width="2.75" style="4" customWidth="1"/>
    <col min="16134" max="16134" width="9.125" style="4" customWidth="1"/>
    <col min="16135" max="16135" width="2.375" style="4" customWidth="1"/>
    <col min="16136" max="16136" width="8" style="4" customWidth="1"/>
    <col min="16137" max="16137" width="4.25" style="4" customWidth="1"/>
    <col min="16138" max="16138" width="2" style="4" customWidth="1"/>
    <col min="16139" max="16139" width="5" style="4" customWidth="1"/>
    <col min="16140" max="16140" width="11.75" style="4" customWidth="1"/>
    <col min="16141" max="16141" width="2.5" style="4" customWidth="1"/>
    <col min="16142" max="16142" width="8.875" style="4" customWidth="1"/>
    <col min="16143" max="16143" width="2.5" style="4" customWidth="1"/>
    <col min="16144" max="16144" width="8.875" style="4" customWidth="1"/>
    <col min="16145" max="16145" width="6" style="4" customWidth="1"/>
    <col min="16146" max="16151" width="9.375" style="4" customWidth="1"/>
    <col min="16152" max="16384" width="9" style="4"/>
  </cols>
  <sheetData>
    <row r="1" spans="1:20" ht="27" customHeight="1" x14ac:dyDescent="0.15">
      <c r="A1" s="652" t="s">
        <v>120</v>
      </c>
      <c r="B1" s="653"/>
      <c r="C1" s="653"/>
      <c r="D1" s="653"/>
      <c r="E1" s="653"/>
      <c r="F1" s="653"/>
      <c r="H1" s="633" t="s">
        <v>112</v>
      </c>
      <c r="I1" s="633"/>
      <c r="J1" s="635"/>
      <c r="K1" s="635"/>
      <c r="L1" s="635"/>
      <c r="M1" s="635"/>
      <c r="N1" s="635"/>
      <c r="O1" s="635"/>
      <c r="P1" s="635"/>
      <c r="Q1" s="635"/>
    </row>
    <row r="2" spans="1:20" ht="27" customHeight="1" x14ac:dyDescent="0.15">
      <c r="A2" s="653"/>
      <c r="B2" s="653"/>
      <c r="C2" s="653"/>
      <c r="D2" s="653"/>
      <c r="E2" s="653"/>
      <c r="F2" s="653"/>
      <c r="G2" s="118"/>
      <c r="H2" s="633" t="s">
        <v>113</v>
      </c>
      <c r="I2" s="633"/>
      <c r="J2" s="634"/>
      <c r="K2" s="634"/>
      <c r="L2" s="634"/>
      <c r="M2" s="634"/>
      <c r="N2" s="634"/>
      <c r="O2" s="634"/>
      <c r="P2" s="634"/>
      <c r="Q2" s="634"/>
    </row>
    <row r="3" spans="1:20" ht="51" customHeight="1" x14ac:dyDescent="0.15">
      <c r="A3" s="602" t="s">
        <v>119</v>
      </c>
      <c r="B3" s="602"/>
      <c r="C3" s="602"/>
      <c r="D3" s="602"/>
      <c r="E3" s="602"/>
      <c r="F3" s="602"/>
      <c r="G3" s="602"/>
      <c r="H3" s="602"/>
      <c r="I3" s="602"/>
      <c r="J3" s="602"/>
      <c r="K3" s="602"/>
      <c r="L3" s="602"/>
      <c r="M3" s="602"/>
      <c r="N3" s="602"/>
      <c r="O3" s="602"/>
      <c r="P3" s="602"/>
      <c r="Q3" s="602"/>
      <c r="R3" s="12"/>
      <c r="S3" s="12"/>
      <c r="T3" s="12"/>
    </row>
    <row r="4" spans="1:20" ht="192" customHeight="1" x14ac:dyDescent="0.15">
      <c r="A4" s="102"/>
      <c r="B4" s="102"/>
      <c r="C4" s="102"/>
      <c r="D4" s="102"/>
      <c r="E4" s="102"/>
      <c r="F4" s="102"/>
      <c r="G4" s="102"/>
      <c r="H4" s="102"/>
      <c r="I4" s="102"/>
      <c r="J4" s="102"/>
      <c r="K4" s="102"/>
      <c r="L4" s="102"/>
      <c r="M4" s="102"/>
      <c r="N4" s="102"/>
      <c r="O4" s="102"/>
      <c r="P4" s="102"/>
      <c r="Q4" s="102"/>
      <c r="R4" s="12"/>
      <c r="S4" s="12"/>
      <c r="T4" s="12"/>
    </row>
    <row r="5" spans="1:20" ht="6" customHeight="1" x14ac:dyDescent="0.15">
      <c r="A5" s="102"/>
      <c r="B5" s="102"/>
      <c r="C5" s="102"/>
      <c r="D5" s="102"/>
      <c r="E5" s="102"/>
      <c r="F5" s="102"/>
      <c r="G5" s="102"/>
      <c r="H5" s="102"/>
      <c r="I5" s="102"/>
      <c r="J5" s="102"/>
      <c r="K5" s="102"/>
      <c r="L5" s="102"/>
      <c r="M5" s="102"/>
      <c r="N5" s="102"/>
      <c r="O5" s="102"/>
      <c r="P5" s="102"/>
      <c r="Q5" s="102"/>
      <c r="R5" s="12"/>
      <c r="S5" s="12"/>
      <c r="T5" s="12"/>
    </row>
    <row r="6" spans="1:20" ht="17.45" customHeight="1" x14ac:dyDescent="0.15">
      <c r="A6" s="638"/>
      <c r="B6" s="638"/>
      <c r="C6" s="638"/>
      <c r="D6" s="638"/>
      <c r="E6" s="638"/>
      <c r="F6" s="638"/>
      <c r="G6" s="638"/>
      <c r="H6" s="638"/>
      <c r="I6" s="638"/>
      <c r="J6" s="8"/>
      <c r="L6" s="9"/>
      <c r="M6" s="9"/>
      <c r="N6" s="10"/>
      <c r="O6" s="9"/>
      <c r="P6" s="10"/>
      <c r="Q6" s="10"/>
      <c r="R6" s="10"/>
      <c r="S6" s="10"/>
    </row>
    <row r="7" spans="1:20" ht="6" customHeight="1" x14ac:dyDescent="0.15">
      <c r="A7" s="11"/>
      <c r="B7" s="11"/>
      <c r="C7" s="11"/>
      <c r="D7" s="12"/>
      <c r="E7" s="13"/>
      <c r="F7" s="639"/>
      <c r="G7" s="639"/>
      <c r="H7" s="639"/>
      <c r="I7" s="639"/>
    </row>
    <row r="8" spans="1:20" ht="48" customHeight="1" thickBot="1" x14ac:dyDescent="0.2">
      <c r="A8" s="605" t="s">
        <v>122</v>
      </c>
      <c r="B8" s="605"/>
      <c r="C8" s="605"/>
      <c r="D8" s="605"/>
      <c r="E8" s="605"/>
      <c r="F8" s="605"/>
      <c r="G8" s="605"/>
      <c r="H8" s="605"/>
      <c r="I8" s="605"/>
      <c r="K8" s="626" t="s">
        <v>110</v>
      </c>
      <c r="L8" s="626"/>
      <c r="M8" s="626"/>
      <c r="N8" s="626"/>
      <c r="O8" s="626"/>
      <c r="P8" s="626"/>
      <c r="Q8" s="14"/>
      <c r="R8" s="62"/>
      <c r="S8" s="62"/>
      <c r="T8" s="62"/>
    </row>
    <row r="9" spans="1:20" ht="16.899999999999999" customHeight="1" thickBot="1" x14ac:dyDescent="0.2">
      <c r="A9" s="640" t="s">
        <v>69</v>
      </c>
      <c r="B9" s="609" t="s">
        <v>109</v>
      </c>
      <c r="C9" s="610"/>
      <c r="D9" s="27" t="s">
        <v>44</v>
      </c>
      <c r="E9" s="15" t="s">
        <v>5</v>
      </c>
      <c r="F9" s="16" t="s">
        <v>6</v>
      </c>
      <c r="G9" s="16"/>
      <c r="H9" s="17"/>
      <c r="I9" s="18" t="s">
        <v>7</v>
      </c>
      <c r="K9" s="19"/>
      <c r="L9" s="613"/>
      <c r="M9" s="615" t="s">
        <v>8</v>
      </c>
      <c r="N9" s="616"/>
      <c r="O9" s="616"/>
      <c r="P9" s="617"/>
      <c r="Q9" s="14"/>
      <c r="R9" s="62"/>
      <c r="S9" s="63"/>
      <c r="T9" s="52"/>
    </row>
    <row r="10" spans="1:20" ht="16.899999999999999" customHeight="1" thickTop="1" thickBot="1" x14ac:dyDescent="0.2">
      <c r="A10" s="641"/>
      <c r="B10" s="611"/>
      <c r="C10" s="612"/>
      <c r="D10" s="29" t="s">
        <v>9</v>
      </c>
      <c r="E10" s="20"/>
      <c r="F10" s="21" t="s">
        <v>99</v>
      </c>
      <c r="G10" s="21" t="s">
        <v>92</v>
      </c>
      <c r="H10" s="103" t="str">
        <f>IFERROR(ROUNDDOWN(H9/B11,1),"")</f>
        <v/>
      </c>
      <c r="I10" s="104" t="s">
        <v>2</v>
      </c>
      <c r="K10" s="22"/>
      <c r="L10" s="614"/>
      <c r="M10" s="643" t="s">
        <v>45</v>
      </c>
      <c r="N10" s="644"/>
      <c r="O10" s="645" t="s">
        <v>124</v>
      </c>
      <c r="P10" s="646"/>
      <c r="Q10" s="14"/>
      <c r="R10" s="62"/>
      <c r="S10" s="63"/>
      <c r="T10" s="52"/>
    </row>
    <row r="11" spans="1:20" ht="16.899999999999999" customHeight="1" thickTop="1" thickBot="1" x14ac:dyDescent="0.2">
      <c r="A11" s="641"/>
      <c r="B11" s="647"/>
      <c r="C11" s="624" t="s">
        <v>93</v>
      </c>
      <c r="D11" s="121" t="s">
        <v>125</v>
      </c>
      <c r="E11" s="20" t="s">
        <v>5</v>
      </c>
      <c r="F11" s="21" t="s">
        <v>13</v>
      </c>
      <c r="G11" s="21"/>
      <c r="H11" s="17"/>
      <c r="I11" s="23" t="s">
        <v>7</v>
      </c>
      <c r="L11" s="24" t="s">
        <v>85</v>
      </c>
      <c r="M11" s="105" t="s">
        <v>92</v>
      </c>
      <c r="N11" s="106" t="str">
        <f>H10</f>
        <v/>
      </c>
      <c r="O11" s="105" t="s">
        <v>94</v>
      </c>
      <c r="P11" s="106" t="str">
        <f>H12</f>
        <v/>
      </c>
    </row>
    <row r="12" spans="1:20" ht="16.899999999999999" customHeight="1" thickTop="1" thickBot="1" x14ac:dyDescent="0.2">
      <c r="A12" s="642"/>
      <c r="B12" s="648"/>
      <c r="C12" s="625"/>
      <c r="D12" s="30" t="s">
        <v>9</v>
      </c>
      <c r="E12" s="25"/>
      <c r="F12" s="26" t="s">
        <v>26</v>
      </c>
      <c r="G12" s="21" t="s">
        <v>94</v>
      </c>
      <c r="H12" s="103" t="str">
        <f>IFERROR(ROUNDDOWN(H11/B11,1),"")</f>
        <v/>
      </c>
      <c r="I12" s="107" t="s">
        <v>2</v>
      </c>
      <c r="L12" s="24" t="s">
        <v>86</v>
      </c>
      <c r="M12" s="105" t="s">
        <v>15</v>
      </c>
      <c r="N12" s="106" t="str">
        <f>H14</f>
        <v/>
      </c>
      <c r="O12" s="105" t="s">
        <v>16</v>
      </c>
      <c r="P12" s="106" t="str">
        <f>H16</f>
        <v/>
      </c>
    </row>
    <row r="13" spans="1:20" ht="16.899999999999999" customHeight="1" thickBot="1" x14ac:dyDescent="0.2">
      <c r="A13" s="640" t="s">
        <v>70</v>
      </c>
      <c r="B13" s="609" t="s">
        <v>109</v>
      </c>
      <c r="C13" s="610"/>
      <c r="D13" s="27" t="s">
        <v>44</v>
      </c>
      <c r="E13" s="15" t="s">
        <v>5</v>
      </c>
      <c r="F13" s="16" t="s">
        <v>18</v>
      </c>
      <c r="G13" s="16"/>
      <c r="H13" s="17"/>
      <c r="I13" s="18" t="s">
        <v>7</v>
      </c>
      <c r="K13" s="28"/>
      <c r="L13" s="24" t="s">
        <v>71</v>
      </c>
      <c r="M13" s="105" t="s">
        <v>19</v>
      </c>
      <c r="N13" s="106" t="str">
        <f>H18</f>
        <v/>
      </c>
      <c r="O13" s="105" t="s">
        <v>20</v>
      </c>
      <c r="P13" s="106" t="str">
        <f>H20</f>
        <v/>
      </c>
      <c r="Q13" s="28"/>
      <c r="R13" s="28"/>
      <c r="S13" s="28"/>
      <c r="T13" s="28"/>
    </row>
    <row r="14" spans="1:20" ht="16.899999999999999" customHeight="1" thickTop="1" thickBot="1" x14ac:dyDescent="0.2">
      <c r="A14" s="641"/>
      <c r="B14" s="611"/>
      <c r="C14" s="612"/>
      <c r="D14" s="29" t="s">
        <v>9</v>
      </c>
      <c r="E14" s="20"/>
      <c r="F14" s="21" t="s">
        <v>21</v>
      </c>
      <c r="G14" s="21" t="s">
        <v>15</v>
      </c>
      <c r="H14" s="103" t="str">
        <f>IFERROR(ROUNDDOWN(H13/B15,1),"")</f>
        <v/>
      </c>
      <c r="I14" s="104" t="s">
        <v>2</v>
      </c>
      <c r="K14" s="28"/>
      <c r="L14" s="24" t="s">
        <v>72</v>
      </c>
      <c r="M14" s="105" t="s">
        <v>22</v>
      </c>
      <c r="N14" s="106" t="str">
        <f>H22</f>
        <v/>
      </c>
      <c r="O14" s="105" t="s">
        <v>23</v>
      </c>
      <c r="P14" s="106" t="str">
        <f>H24</f>
        <v/>
      </c>
      <c r="Q14" s="28"/>
      <c r="R14" s="28"/>
      <c r="S14" s="28"/>
      <c r="T14" s="28"/>
    </row>
    <row r="15" spans="1:20" ht="16.899999999999999" customHeight="1" thickTop="1" thickBot="1" x14ac:dyDescent="0.2">
      <c r="A15" s="641"/>
      <c r="B15" s="647"/>
      <c r="C15" s="624" t="s">
        <v>93</v>
      </c>
      <c r="D15" s="121" t="s">
        <v>125</v>
      </c>
      <c r="E15" s="20" t="s">
        <v>5</v>
      </c>
      <c r="F15" s="21" t="s">
        <v>13</v>
      </c>
      <c r="G15" s="21"/>
      <c r="H15" s="17"/>
      <c r="I15" s="23" t="s">
        <v>7</v>
      </c>
      <c r="K15" s="28"/>
      <c r="L15" s="24" t="s">
        <v>74</v>
      </c>
      <c r="M15" s="105" t="s">
        <v>24</v>
      </c>
      <c r="N15" s="106" t="str">
        <f>H26</f>
        <v/>
      </c>
      <c r="O15" s="105" t="s">
        <v>25</v>
      </c>
      <c r="P15" s="106" t="str">
        <f>H28</f>
        <v/>
      </c>
      <c r="Q15" s="28"/>
      <c r="R15" s="28"/>
      <c r="S15" s="28"/>
      <c r="T15" s="28"/>
    </row>
    <row r="16" spans="1:20" ht="16.899999999999999" customHeight="1" thickTop="1" thickBot="1" x14ac:dyDescent="0.2">
      <c r="A16" s="642"/>
      <c r="B16" s="648"/>
      <c r="C16" s="625"/>
      <c r="D16" s="30" t="s">
        <v>9</v>
      </c>
      <c r="E16" s="25"/>
      <c r="F16" s="26" t="s">
        <v>26</v>
      </c>
      <c r="G16" s="21" t="s">
        <v>16</v>
      </c>
      <c r="H16" s="103" t="str">
        <f>IFERROR(ROUNDDOWN(H15/B15,1),"")</f>
        <v/>
      </c>
      <c r="I16" s="107" t="s">
        <v>2</v>
      </c>
      <c r="K16" s="28"/>
      <c r="L16" s="24" t="s">
        <v>76</v>
      </c>
      <c r="M16" s="105" t="s">
        <v>27</v>
      </c>
      <c r="N16" s="106" t="str">
        <f>H30</f>
        <v/>
      </c>
      <c r="O16" s="105" t="s">
        <v>28</v>
      </c>
      <c r="P16" s="106" t="str">
        <f>H32</f>
        <v/>
      </c>
      <c r="Q16" s="28"/>
      <c r="R16" s="28"/>
      <c r="S16" s="28"/>
      <c r="T16" s="28"/>
    </row>
    <row r="17" spans="1:20" ht="16.899999999999999" customHeight="1" thickBot="1" x14ac:dyDescent="0.2">
      <c r="A17" s="640" t="s">
        <v>71</v>
      </c>
      <c r="B17" s="609" t="s">
        <v>109</v>
      </c>
      <c r="C17" s="610"/>
      <c r="D17" s="27" t="s">
        <v>44</v>
      </c>
      <c r="E17" s="15" t="s">
        <v>5</v>
      </c>
      <c r="F17" s="16" t="s">
        <v>18</v>
      </c>
      <c r="G17" s="16"/>
      <c r="H17" s="17"/>
      <c r="I17" s="18" t="s">
        <v>7</v>
      </c>
      <c r="K17" s="28"/>
      <c r="L17" s="24" t="s">
        <v>87</v>
      </c>
      <c r="M17" s="105" t="s">
        <v>29</v>
      </c>
      <c r="N17" s="106" t="str">
        <f>H34</f>
        <v/>
      </c>
      <c r="O17" s="105" t="s">
        <v>30</v>
      </c>
      <c r="P17" s="106" t="str">
        <f>H36</f>
        <v/>
      </c>
      <c r="Q17" s="28"/>
      <c r="R17" s="28"/>
      <c r="S17" s="28"/>
      <c r="T17" s="28"/>
    </row>
    <row r="18" spans="1:20" ht="16.899999999999999" customHeight="1" thickTop="1" thickBot="1" x14ac:dyDescent="0.2">
      <c r="A18" s="641"/>
      <c r="B18" s="611"/>
      <c r="C18" s="612"/>
      <c r="D18" s="29" t="s">
        <v>9</v>
      </c>
      <c r="E18" s="20"/>
      <c r="F18" s="21" t="s">
        <v>21</v>
      </c>
      <c r="G18" s="21" t="s">
        <v>19</v>
      </c>
      <c r="H18" s="103" t="str">
        <f>IFERROR(ROUNDDOWN(H17/B19,1),"")</f>
        <v/>
      </c>
      <c r="I18" s="104" t="s">
        <v>2</v>
      </c>
      <c r="K18" s="28"/>
      <c r="L18" s="24" t="s">
        <v>88</v>
      </c>
      <c r="M18" s="105" t="s">
        <v>31</v>
      </c>
      <c r="N18" s="106" t="str">
        <f>H38</f>
        <v/>
      </c>
      <c r="O18" s="105" t="s">
        <v>32</v>
      </c>
      <c r="P18" s="106" t="str">
        <f>H40</f>
        <v/>
      </c>
      <c r="Q18" s="28"/>
      <c r="R18" s="28"/>
      <c r="S18" s="28"/>
      <c r="T18" s="28"/>
    </row>
    <row r="19" spans="1:20" ht="16.899999999999999" customHeight="1" thickTop="1" thickBot="1" x14ac:dyDescent="0.2">
      <c r="A19" s="641"/>
      <c r="B19" s="647"/>
      <c r="C19" s="624" t="s">
        <v>93</v>
      </c>
      <c r="D19" s="121" t="s">
        <v>125</v>
      </c>
      <c r="E19" s="20" t="s">
        <v>5</v>
      </c>
      <c r="F19" s="21" t="s">
        <v>13</v>
      </c>
      <c r="G19" s="21"/>
      <c r="H19" s="17"/>
      <c r="I19" s="23" t="s">
        <v>7</v>
      </c>
      <c r="K19" s="28"/>
      <c r="L19" s="24" t="s">
        <v>89</v>
      </c>
      <c r="M19" s="105" t="s">
        <v>33</v>
      </c>
      <c r="N19" s="106" t="str">
        <f>H42</f>
        <v/>
      </c>
      <c r="O19" s="105" t="s">
        <v>34</v>
      </c>
      <c r="P19" s="106" t="str">
        <f>H44</f>
        <v/>
      </c>
      <c r="Q19" s="28"/>
      <c r="R19" s="28"/>
      <c r="S19" s="28"/>
      <c r="T19" s="28"/>
    </row>
    <row r="20" spans="1:20" ht="16.899999999999999" customHeight="1" thickTop="1" thickBot="1" x14ac:dyDescent="0.2">
      <c r="A20" s="642"/>
      <c r="B20" s="648"/>
      <c r="C20" s="625"/>
      <c r="D20" s="30" t="s">
        <v>9</v>
      </c>
      <c r="E20" s="25"/>
      <c r="F20" s="26" t="s">
        <v>26</v>
      </c>
      <c r="G20" s="21" t="s">
        <v>20</v>
      </c>
      <c r="H20" s="103" t="str">
        <f>IFERROR(ROUNDDOWN(H19/B19,1),"")</f>
        <v/>
      </c>
      <c r="I20" s="107" t="s">
        <v>2</v>
      </c>
      <c r="K20" s="28"/>
      <c r="L20" s="24" t="s">
        <v>81</v>
      </c>
      <c r="M20" s="105" t="s">
        <v>35</v>
      </c>
      <c r="N20" s="106" t="str">
        <f>H46</f>
        <v/>
      </c>
      <c r="O20" s="105" t="s">
        <v>36</v>
      </c>
      <c r="P20" s="106" t="str">
        <f>H48</f>
        <v/>
      </c>
      <c r="Q20" s="28"/>
      <c r="R20" s="28"/>
      <c r="S20" s="28"/>
      <c r="T20" s="28"/>
    </row>
    <row r="21" spans="1:20" ht="16.899999999999999" customHeight="1" thickBot="1" x14ac:dyDescent="0.2">
      <c r="A21" s="640" t="s">
        <v>73</v>
      </c>
      <c r="B21" s="609" t="s">
        <v>109</v>
      </c>
      <c r="C21" s="610"/>
      <c r="D21" s="27" t="s">
        <v>44</v>
      </c>
      <c r="E21" s="15" t="s">
        <v>5</v>
      </c>
      <c r="F21" s="16" t="s">
        <v>18</v>
      </c>
      <c r="G21" s="16"/>
      <c r="H21" s="17"/>
      <c r="I21" s="18" t="s">
        <v>7</v>
      </c>
      <c r="K21" s="28"/>
      <c r="L21" s="24" t="s">
        <v>83</v>
      </c>
      <c r="M21" s="108" t="s">
        <v>37</v>
      </c>
      <c r="N21" s="109" t="str">
        <f>H50</f>
        <v/>
      </c>
      <c r="O21" s="108" t="s">
        <v>38</v>
      </c>
      <c r="P21" s="109" t="str">
        <f>H52</f>
        <v/>
      </c>
      <c r="Q21" s="28"/>
      <c r="R21" s="28"/>
      <c r="S21" s="28"/>
      <c r="T21" s="28"/>
    </row>
    <row r="22" spans="1:20" ht="16.899999999999999" customHeight="1" thickTop="1" thickBot="1" x14ac:dyDescent="0.2">
      <c r="A22" s="641"/>
      <c r="B22" s="611"/>
      <c r="C22" s="612"/>
      <c r="D22" s="29" t="s">
        <v>9</v>
      </c>
      <c r="E22" s="20"/>
      <c r="F22" s="21" t="s">
        <v>21</v>
      </c>
      <c r="G22" s="21" t="s">
        <v>22</v>
      </c>
      <c r="H22" s="103" t="str">
        <f>IFERROR(ROUNDDOWN(H21/B23,1),"")</f>
        <v/>
      </c>
      <c r="I22" s="104" t="s">
        <v>2</v>
      </c>
      <c r="K22" s="28"/>
      <c r="L22" s="31" t="s">
        <v>39</v>
      </c>
      <c r="M22" s="114" t="s">
        <v>116</v>
      </c>
      <c r="N22" s="32" t="str">
        <f>IF(SUM(N11:N21)=0,"",SUM(N11:N21))</f>
        <v/>
      </c>
      <c r="O22" s="114" t="s">
        <v>115</v>
      </c>
      <c r="P22" s="32" t="str">
        <f>IF(SUM(P11:P21)=0,"",SUM(P11:P21))</f>
        <v/>
      </c>
      <c r="Q22" s="28"/>
      <c r="R22" s="28"/>
      <c r="S22" s="28"/>
      <c r="T22" s="28"/>
    </row>
    <row r="23" spans="1:20" ht="16.899999999999999" customHeight="1" thickTop="1" thickBot="1" x14ac:dyDescent="0.2">
      <c r="A23" s="641"/>
      <c r="B23" s="647"/>
      <c r="C23" s="624" t="s">
        <v>93</v>
      </c>
      <c r="D23" s="121" t="s">
        <v>125</v>
      </c>
      <c r="E23" s="20" t="s">
        <v>5</v>
      </c>
      <c r="F23" s="21" t="s">
        <v>13</v>
      </c>
      <c r="G23" s="21"/>
      <c r="H23" s="17"/>
      <c r="I23" s="23" t="s">
        <v>7</v>
      </c>
      <c r="K23" s="28"/>
      <c r="L23" s="33"/>
      <c r="M23" s="33"/>
      <c r="N23" s="28"/>
      <c r="O23" s="33"/>
      <c r="P23" s="28"/>
      <c r="Q23" s="28"/>
      <c r="R23" s="28"/>
      <c r="S23" s="28"/>
      <c r="T23" s="28"/>
    </row>
    <row r="24" spans="1:20" ht="16.899999999999999" customHeight="1" thickTop="1" thickBot="1" x14ac:dyDescent="0.2">
      <c r="A24" s="642"/>
      <c r="B24" s="648"/>
      <c r="C24" s="625"/>
      <c r="D24" s="30" t="s">
        <v>9</v>
      </c>
      <c r="E24" s="25"/>
      <c r="F24" s="26" t="s">
        <v>26</v>
      </c>
      <c r="G24" s="21" t="s">
        <v>23</v>
      </c>
      <c r="H24" s="103" t="str">
        <f>IFERROR(ROUNDDOWN(H23/B23,1),"")</f>
        <v/>
      </c>
      <c r="I24" s="107" t="s">
        <v>2</v>
      </c>
      <c r="K24" s="28"/>
      <c r="L24" s="4"/>
      <c r="M24" s="627" t="s">
        <v>40</v>
      </c>
      <c r="N24" s="627"/>
      <c r="O24" s="628" t="s">
        <v>41</v>
      </c>
      <c r="P24" s="628"/>
      <c r="Q24" s="4"/>
      <c r="R24" s="4"/>
      <c r="S24" s="4"/>
      <c r="T24" s="28"/>
    </row>
    <row r="25" spans="1:20" ht="16.899999999999999" customHeight="1" thickBot="1" x14ac:dyDescent="0.2">
      <c r="A25" s="640" t="s">
        <v>75</v>
      </c>
      <c r="B25" s="609" t="s">
        <v>109</v>
      </c>
      <c r="C25" s="610"/>
      <c r="D25" s="27" t="s">
        <v>44</v>
      </c>
      <c r="E25" s="15" t="s">
        <v>5</v>
      </c>
      <c r="F25" s="16" t="s">
        <v>18</v>
      </c>
      <c r="G25" s="16"/>
      <c r="H25" s="17"/>
      <c r="I25" s="18" t="s">
        <v>7</v>
      </c>
      <c r="K25" s="28"/>
      <c r="L25" s="4"/>
      <c r="M25" s="4"/>
      <c r="N25" s="4"/>
      <c r="O25" s="4"/>
      <c r="P25" s="4"/>
      <c r="Q25" s="4"/>
      <c r="R25" s="4"/>
      <c r="S25" s="4"/>
      <c r="T25" s="28"/>
    </row>
    <row r="26" spans="1:20" ht="16.899999999999999" customHeight="1" thickTop="1" thickBot="1" x14ac:dyDescent="0.2">
      <c r="A26" s="641"/>
      <c r="B26" s="611"/>
      <c r="C26" s="612"/>
      <c r="D26" s="29" t="s">
        <v>9</v>
      </c>
      <c r="E26" s="20"/>
      <c r="F26" s="21" t="s">
        <v>21</v>
      </c>
      <c r="G26" s="21" t="s">
        <v>24</v>
      </c>
      <c r="H26" s="103" t="str">
        <f>IFERROR(ROUNDDOWN(H25/B27,1),"")</f>
        <v/>
      </c>
      <c r="I26" s="104" t="s">
        <v>2</v>
      </c>
      <c r="K26" s="4"/>
      <c r="L26" s="100" t="s">
        <v>42</v>
      </c>
      <c r="M26" s="115" t="s">
        <v>117</v>
      </c>
      <c r="N26" s="123"/>
      <c r="O26" s="117" t="s">
        <v>118</v>
      </c>
      <c r="P26" s="116"/>
      <c r="Q26" s="4"/>
      <c r="R26" s="28"/>
      <c r="S26" s="28"/>
      <c r="T26" s="28"/>
    </row>
    <row r="27" spans="1:20" ht="16.899999999999999" customHeight="1" thickTop="1" thickBot="1" x14ac:dyDescent="0.2">
      <c r="A27" s="641"/>
      <c r="B27" s="647"/>
      <c r="C27" s="624" t="s">
        <v>93</v>
      </c>
      <c r="D27" s="121" t="s">
        <v>125</v>
      </c>
      <c r="E27" s="20" t="s">
        <v>5</v>
      </c>
      <c r="F27" s="21" t="s">
        <v>13</v>
      </c>
      <c r="G27" s="21"/>
      <c r="H27" s="17"/>
      <c r="I27" s="23" t="s">
        <v>7</v>
      </c>
      <c r="K27" s="4"/>
      <c r="L27" s="34"/>
      <c r="M27" s="34"/>
      <c r="N27" s="4"/>
      <c r="O27" s="34"/>
      <c r="P27" s="4"/>
      <c r="Q27" s="4"/>
      <c r="S27" s="38"/>
      <c r="T27" s="28"/>
    </row>
    <row r="28" spans="1:20" ht="16.899999999999999" customHeight="1" thickTop="1" thickBot="1" x14ac:dyDescent="0.2">
      <c r="A28" s="642"/>
      <c r="B28" s="648"/>
      <c r="C28" s="625"/>
      <c r="D28" s="30" t="s">
        <v>9</v>
      </c>
      <c r="E28" s="25"/>
      <c r="F28" s="26" t="s">
        <v>26</v>
      </c>
      <c r="G28" s="21" t="s">
        <v>25</v>
      </c>
      <c r="H28" s="103" t="str">
        <f>IFERROR(ROUNDDOWN(H27/B27,1),"")</f>
        <v/>
      </c>
      <c r="I28" s="107" t="s">
        <v>2</v>
      </c>
      <c r="K28" s="4"/>
      <c r="L28" s="33"/>
      <c r="M28" s="33"/>
      <c r="N28" s="28"/>
      <c r="O28" s="33"/>
      <c r="P28" s="28"/>
      <c r="Q28" s="28"/>
      <c r="T28" s="28"/>
    </row>
    <row r="29" spans="1:20" ht="16.899999999999999" customHeight="1" thickBot="1" x14ac:dyDescent="0.2">
      <c r="A29" s="640" t="s">
        <v>77</v>
      </c>
      <c r="B29" s="609" t="s">
        <v>109</v>
      </c>
      <c r="C29" s="610"/>
      <c r="D29" s="27" t="s">
        <v>44</v>
      </c>
      <c r="E29" s="15" t="s">
        <v>5</v>
      </c>
      <c r="F29" s="16" t="s">
        <v>18</v>
      </c>
      <c r="G29" s="16"/>
      <c r="H29" s="17"/>
      <c r="I29" s="18" t="s">
        <v>7</v>
      </c>
      <c r="K29" s="35"/>
      <c r="L29"/>
      <c r="M29" s="36"/>
      <c r="N29" s="37"/>
      <c r="O29" s="36"/>
      <c r="P29" s="37"/>
      <c r="Q29" s="38"/>
      <c r="S29" s="38"/>
      <c r="T29" s="28"/>
    </row>
    <row r="30" spans="1:20" ht="16.899999999999999" customHeight="1" thickTop="1" thickBot="1" x14ac:dyDescent="0.2">
      <c r="A30" s="641"/>
      <c r="B30" s="611"/>
      <c r="C30" s="612"/>
      <c r="D30" s="29" t="s">
        <v>9</v>
      </c>
      <c r="E30" s="20"/>
      <c r="F30" s="21" t="s">
        <v>21</v>
      </c>
      <c r="G30" s="21" t="s">
        <v>27</v>
      </c>
      <c r="H30" s="103" t="str">
        <f>IFERROR(ROUNDDOWN(H29/B31,1),"")</f>
        <v/>
      </c>
      <c r="I30" s="104" t="s">
        <v>2</v>
      </c>
      <c r="K30" s="35"/>
      <c r="L30" s="39"/>
      <c r="M30" s="39"/>
      <c r="N30" s="40"/>
      <c r="O30" s="39"/>
      <c r="P30" s="119"/>
      <c r="Q30" s="62"/>
      <c r="S30" s="28"/>
      <c r="T30" s="28"/>
    </row>
    <row r="31" spans="1:20" ht="16.899999999999999" customHeight="1" thickTop="1" thickBot="1" x14ac:dyDescent="0.2">
      <c r="A31" s="641"/>
      <c r="B31" s="647"/>
      <c r="C31" s="624" t="s">
        <v>93</v>
      </c>
      <c r="D31" s="121" t="s">
        <v>125</v>
      </c>
      <c r="E31" s="20" t="s">
        <v>5</v>
      </c>
      <c r="F31" s="21" t="s">
        <v>13</v>
      </c>
      <c r="G31" s="21"/>
      <c r="H31" s="17"/>
      <c r="I31" s="23" t="s">
        <v>7</v>
      </c>
      <c r="K31" s="4"/>
      <c r="L31" s="630" t="s">
        <v>111</v>
      </c>
      <c r="M31" s="630"/>
      <c r="N31" s="630"/>
      <c r="O31" s="33"/>
      <c r="P31" s="28"/>
      <c r="Q31" s="28"/>
      <c r="R31" s="28"/>
      <c r="S31" s="28"/>
      <c r="T31" s="28"/>
    </row>
    <row r="32" spans="1:20" ht="16.899999999999999" customHeight="1" thickTop="1" thickBot="1" x14ac:dyDescent="0.2">
      <c r="A32" s="642"/>
      <c r="B32" s="648"/>
      <c r="C32" s="625"/>
      <c r="D32" s="30" t="s">
        <v>9</v>
      </c>
      <c r="E32" s="25"/>
      <c r="F32" s="26" t="s">
        <v>26</v>
      </c>
      <c r="G32" s="21" t="s">
        <v>28</v>
      </c>
      <c r="H32" s="103" t="str">
        <f>IFERROR(ROUNDDOWN(H31/B31,1),"")</f>
        <v/>
      </c>
      <c r="I32" s="107" t="s">
        <v>2</v>
      </c>
      <c r="K32" s="101" t="s">
        <v>95</v>
      </c>
      <c r="L32" s="103" t="str">
        <f>IF(P26=0,"",ROUNDDOWN(P26,1))</f>
        <v/>
      </c>
      <c r="M32" s="36"/>
      <c r="N32" s="37" t="s">
        <v>2</v>
      </c>
      <c r="O32" s="36"/>
      <c r="P32" s="37"/>
      <c r="Q32" s="38"/>
      <c r="R32" s="28"/>
      <c r="S32" s="28"/>
      <c r="T32" s="28"/>
    </row>
    <row r="33" spans="1:20" ht="16.899999999999999" customHeight="1" thickTop="1" thickBot="1" x14ac:dyDescent="0.2">
      <c r="A33" s="640" t="s">
        <v>78</v>
      </c>
      <c r="B33" s="609" t="s">
        <v>109</v>
      </c>
      <c r="C33" s="610"/>
      <c r="D33" s="27" t="s">
        <v>44</v>
      </c>
      <c r="E33" s="15" t="s">
        <v>5</v>
      </c>
      <c r="F33" s="16" t="s">
        <v>18</v>
      </c>
      <c r="G33" s="16"/>
      <c r="H33" s="17"/>
      <c r="I33" s="18" t="s">
        <v>7</v>
      </c>
      <c r="K33" s="101"/>
      <c r="L33" s="39"/>
      <c r="M33" s="39"/>
      <c r="N33" s="631" t="s">
        <v>96</v>
      </c>
      <c r="O33" s="632"/>
      <c r="P33" s="124" t="str">
        <f>IF(L32="","",IFERROR(ROUNDDOWN(L32/L34*100,1),0))</f>
        <v/>
      </c>
      <c r="Q33" s="110" t="s">
        <v>97</v>
      </c>
      <c r="R33" s="28"/>
      <c r="S33" s="28"/>
      <c r="T33" s="28"/>
    </row>
    <row r="34" spans="1:20" ht="16.899999999999999" customHeight="1" thickTop="1" thickBot="1" x14ac:dyDescent="0.2">
      <c r="A34" s="641"/>
      <c r="B34" s="611"/>
      <c r="C34" s="612"/>
      <c r="D34" s="29" t="s">
        <v>9</v>
      </c>
      <c r="E34" s="20"/>
      <c r="F34" s="21" t="s">
        <v>21</v>
      </c>
      <c r="G34" s="21" t="s">
        <v>29</v>
      </c>
      <c r="H34" s="103" t="str">
        <f>IFERROR(ROUNDDOWN(H33/B35,1),"")</f>
        <v/>
      </c>
      <c r="I34" s="104" t="s">
        <v>2</v>
      </c>
      <c r="K34" s="41" t="s">
        <v>98</v>
      </c>
      <c r="L34" s="111" t="str">
        <f>IF(N26=0,"",ROUNDDOWN(N26,1))</f>
        <v/>
      </c>
      <c r="M34" s="42"/>
      <c r="N34" s="43" t="s">
        <v>2</v>
      </c>
      <c r="O34" s="42"/>
      <c r="P34" s="43"/>
      <c r="Q34" s="43"/>
      <c r="R34" s="28"/>
      <c r="S34" s="28"/>
      <c r="T34" s="28"/>
    </row>
    <row r="35" spans="1:20" ht="16.899999999999999" customHeight="1" thickTop="1" thickBot="1" x14ac:dyDescent="0.2">
      <c r="A35" s="641"/>
      <c r="B35" s="647"/>
      <c r="C35" s="624" t="s">
        <v>93</v>
      </c>
      <c r="D35" s="121" t="s">
        <v>125</v>
      </c>
      <c r="E35" s="20" t="s">
        <v>5</v>
      </c>
      <c r="F35" s="21" t="s">
        <v>13</v>
      </c>
      <c r="G35" s="21"/>
      <c r="H35" s="17"/>
      <c r="I35" s="23" t="s">
        <v>7</v>
      </c>
      <c r="K35" s="28"/>
      <c r="L35" s="28"/>
      <c r="M35" s="28"/>
      <c r="N35" s="28"/>
      <c r="O35" s="28"/>
      <c r="Q35" s="28"/>
      <c r="R35" s="28"/>
      <c r="S35" s="28"/>
      <c r="T35" s="28"/>
    </row>
    <row r="36" spans="1:20" ht="16.899999999999999" customHeight="1" thickTop="1" thickBot="1" x14ac:dyDescent="0.2">
      <c r="A36" s="642"/>
      <c r="B36" s="648"/>
      <c r="C36" s="625"/>
      <c r="D36" s="30" t="s">
        <v>9</v>
      </c>
      <c r="E36" s="25"/>
      <c r="F36" s="26" t="s">
        <v>26</v>
      </c>
      <c r="G36" s="21" t="s">
        <v>30</v>
      </c>
      <c r="H36" s="103" t="str">
        <f>IFERROR(ROUNDDOWN(H35/B35,1),"")</f>
        <v/>
      </c>
      <c r="I36" s="107" t="s">
        <v>2</v>
      </c>
      <c r="K36" s="4"/>
      <c r="L36" s="629" t="s">
        <v>43</v>
      </c>
      <c r="M36" s="629"/>
      <c r="N36" s="629"/>
      <c r="O36" s="629"/>
      <c r="P36" s="629"/>
      <c r="Q36" s="629"/>
      <c r="R36" s="28"/>
      <c r="S36" s="28"/>
      <c r="T36" s="28"/>
    </row>
    <row r="37" spans="1:20" ht="16.899999999999999" customHeight="1" thickBot="1" x14ac:dyDescent="0.2">
      <c r="A37" s="640" t="s">
        <v>79</v>
      </c>
      <c r="B37" s="609" t="s">
        <v>109</v>
      </c>
      <c r="C37" s="610"/>
      <c r="D37" s="27" t="s">
        <v>44</v>
      </c>
      <c r="E37" s="15" t="s">
        <v>5</v>
      </c>
      <c r="F37" s="16" t="s">
        <v>18</v>
      </c>
      <c r="G37" s="16"/>
      <c r="H37" s="17"/>
      <c r="I37" s="18" t="s">
        <v>7</v>
      </c>
      <c r="K37" s="4"/>
      <c r="L37" s="629"/>
      <c r="M37" s="629"/>
      <c r="N37" s="629"/>
      <c r="O37" s="629"/>
      <c r="P37" s="629"/>
      <c r="Q37" s="629"/>
      <c r="R37" s="28"/>
      <c r="S37" s="28"/>
      <c r="T37" s="28"/>
    </row>
    <row r="38" spans="1:20" ht="16.899999999999999" customHeight="1" thickTop="1" thickBot="1" x14ac:dyDescent="0.2">
      <c r="A38" s="641"/>
      <c r="B38" s="611"/>
      <c r="C38" s="612"/>
      <c r="D38" s="29" t="s">
        <v>9</v>
      </c>
      <c r="E38" s="20"/>
      <c r="F38" s="21" t="s">
        <v>21</v>
      </c>
      <c r="G38" s="21" t="s">
        <v>31</v>
      </c>
      <c r="H38" s="103" t="str">
        <f>IFERROR(ROUNDDOWN(H37/B39,1),"")</f>
        <v/>
      </c>
      <c r="I38" s="104" t="s">
        <v>2</v>
      </c>
      <c r="K38" s="28"/>
      <c r="L38" s="64"/>
      <c r="M38" s="64"/>
      <c r="N38" s="64"/>
      <c r="O38" s="64"/>
      <c r="P38" s="65"/>
      <c r="Q38" s="47"/>
      <c r="R38" s="28"/>
      <c r="S38" s="28"/>
      <c r="T38" s="28"/>
    </row>
    <row r="39" spans="1:20" ht="16.899999999999999" customHeight="1" thickTop="1" thickBot="1" x14ac:dyDescent="0.2">
      <c r="A39" s="641"/>
      <c r="B39" s="647"/>
      <c r="C39" s="624" t="s">
        <v>93</v>
      </c>
      <c r="D39" s="121" t="s">
        <v>125</v>
      </c>
      <c r="E39" s="20" t="s">
        <v>5</v>
      </c>
      <c r="F39" s="21" t="s">
        <v>13</v>
      </c>
      <c r="G39" s="21"/>
      <c r="H39" s="17"/>
      <c r="I39" s="23" t="s">
        <v>7</v>
      </c>
      <c r="K39" s="28"/>
      <c r="L39" s="66"/>
      <c r="M39" s="66"/>
      <c r="N39" s="66"/>
      <c r="O39" s="66"/>
      <c r="P39" s="67"/>
      <c r="Q39" s="67"/>
      <c r="R39" s="28"/>
      <c r="S39" s="28"/>
      <c r="T39" s="28"/>
    </row>
    <row r="40" spans="1:20" ht="16.899999999999999" customHeight="1" thickTop="1" thickBot="1" x14ac:dyDescent="0.2">
      <c r="A40" s="642"/>
      <c r="B40" s="648"/>
      <c r="C40" s="625"/>
      <c r="D40" s="30" t="s">
        <v>9</v>
      </c>
      <c r="E40" s="25"/>
      <c r="F40" s="26" t="s">
        <v>26</v>
      </c>
      <c r="G40" s="21" t="s">
        <v>32</v>
      </c>
      <c r="H40" s="103" t="str">
        <f>IFERROR(ROUNDDOWN(H39/B39,1),"")</f>
        <v/>
      </c>
      <c r="I40" s="107" t="s">
        <v>2</v>
      </c>
      <c r="K40" s="28"/>
      <c r="L40" s="649" t="s">
        <v>105</v>
      </c>
      <c r="M40" s="650"/>
      <c r="N40" s="650"/>
      <c r="O40" s="650"/>
      <c r="P40" s="651"/>
      <c r="Q40" s="67"/>
      <c r="R40" s="28"/>
      <c r="S40" s="28"/>
      <c r="T40" s="28"/>
    </row>
    <row r="41" spans="1:20" ht="16.899999999999999" customHeight="1" thickBot="1" x14ac:dyDescent="0.2">
      <c r="A41" s="640" t="s">
        <v>80</v>
      </c>
      <c r="B41" s="609" t="s">
        <v>109</v>
      </c>
      <c r="C41" s="610"/>
      <c r="D41" s="27" t="s">
        <v>44</v>
      </c>
      <c r="E41" s="15" t="s">
        <v>5</v>
      </c>
      <c r="F41" s="16" t="s">
        <v>18</v>
      </c>
      <c r="G41" s="16"/>
      <c r="H41" s="17"/>
      <c r="I41" s="18" t="s">
        <v>7</v>
      </c>
      <c r="K41" s="28"/>
      <c r="L41" s="68"/>
      <c r="M41" s="68"/>
      <c r="N41" s="68"/>
      <c r="O41" s="68"/>
      <c r="P41" s="68"/>
      <c r="Q41" s="69"/>
      <c r="R41" s="28"/>
      <c r="S41" s="28"/>
      <c r="T41" s="28"/>
    </row>
    <row r="42" spans="1:20" ht="16.899999999999999" customHeight="1" thickTop="1" thickBot="1" x14ac:dyDescent="0.2">
      <c r="A42" s="641"/>
      <c r="B42" s="611"/>
      <c r="C42" s="612"/>
      <c r="D42" s="29" t="s">
        <v>9</v>
      </c>
      <c r="E42" s="20"/>
      <c r="F42" s="21" t="s">
        <v>21</v>
      </c>
      <c r="G42" s="21" t="s">
        <v>33</v>
      </c>
      <c r="H42" s="103" t="str">
        <f>IFERROR(ROUNDDOWN(H41/B43,1),"")</f>
        <v/>
      </c>
      <c r="I42" s="104" t="s">
        <v>2</v>
      </c>
      <c r="K42" s="28"/>
      <c r="L42" s="33"/>
      <c r="M42" s="33"/>
      <c r="N42" s="28"/>
      <c r="O42" s="33"/>
      <c r="P42" s="28"/>
      <c r="Q42" s="28"/>
      <c r="R42" s="28"/>
      <c r="S42" s="28"/>
      <c r="T42" s="28"/>
    </row>
    <row r="43" spans="1:20" ht="16.899999999999999" customHeight="1" thickTop="1" thickBot="1" x14ac:dyDescent="0.2">
      <c r="A43" s="641"/>
      <c r="B43" s="647"/>
      <c r="C43" s="624" t="s">
        <v>93</v>
      </c>
      <c r="D43" s="121" t="s">
        <v>125</v>
      </c>
      <c r="E43" s="20" t="s">
        <v>5</v>
      </c>
      <c r="F43" s="21" t="s">
        <v>13</v>
      </c>
      <c r="G43" s="21"/>
      <c r="H43" s="17"/>
      <c r="I43" s="23" t="s">
        <v>7</v>
      </c>
      <c r="K43" s="28"/>
      <c r="L43" s="4"/>
      <c r="M43" s="4"/>
      <c r="N43" s="4"/>
      <c r="O43" s="4"/>
      <c r="P43" s="4"/>
      <c r="Q43" s="28"/>
      <c r="R43" s="28"/>
      <c r="S43" s="28"/>
      <c r="T43" s="28"/>
    </row>
    <row r="44" spans="1:20" ht="16.899999999999999" customHeight="1" thickTop="1" thickBot="1" x14ac:dyDescent="0.2">
      <c r="A44" s="642"/>
      <c r="B44" s="648"/>
      <c r="C44" s="625"/>
      <c r="D44" s="30" t="s">
        <v>9</v>
      </c>
      <c r="E44" s="25"/>
      <c r="F44" s="26" t="s">
        <v>26</v>
      </c>
      <c r="G44" s="21" t="s">
        <v>34</v>
      </c>
      <c r="H44" s="103" t="str">
        <f>IFERROR(ROUNDDOWN(H43/B43,1),"")</f>
        <v/>
      </c>
      <c r="I44" s="107" t="s">
        <v>2</v>
      </c>
      <c r="K44" s="28"/>
      <c r="L44" s="33"/>
      <c r="M44" s="33"/>
      <c r="N44" s="28"/>
      <c r="O44" s="33"/>
      <c r="P44" s="28"/>
      <c r="Q44" s="28"/>
      <c r="R44" s="28"/>
      <c r="S44" s="28"/>
      <c r="T44" s="28"/>
    </row>
    <row r="45" spans="1:20" ht="16.899999999999999" customHeight="1" thickBot="1" x14ac:dyDescent="0.2">
      <c r="A45" s="640" t="s">
        <v>82</v>
      </c>
      <c r="B45" s="609" t="s">
        <v>109</v>
      </c>
      <c r="C45" s="610"/>
      <c r="D45" s="27" t="s">
        <v>44</v>
      </c>
      <c r="E45" s="15" t="s">
        <v>5</v>
      </c>
      <c r="F45" s="16" t="s">
        <v>18</v>
      </c>
      <c r="G45" s="16"/>
      <c r="H45" s="98"/>
      <c r="I45" s="18" t="s">
        <v>7</v>
      </c>
      <c r="K45" s="28"/>
      <c r="L45" s="33"/>
      <c r="M45" s="33"/>
      <c r="N45" s="28"/>
      <c r="O45" s="33"/>
      <c r="P45" s="28"/>
      <c r="Q45" s="28"/>
      <c r="R45" s="28"/>
      <c r="S45" s="28"/>
      <c r="T45" s="28"/>
    </row>
    <row r="46" spans="1:20" ht="16.899999999999999" customHeight="1" thickTop="1" thickBot="1" x14ac:dyDescent="0.2">
      <c r="A46" s="641"/>
      <c r="B46" s="611"/>
      <c r="C46" s="612"/>
      <c r="D46" s="29" t="s">
        <v>9</v>
      </c>
      <c r="E46" s="20"/>
      <c r="F46" s="21" t="s">
        <v>21</v>
      </c>
      <c r="G46" s="21" t="s">
        <v>35</v>
      </c>
      <c r="H46" s="103" t="str">
        <f>IFERROR(ROUNDDOWN(H45/B47,1),"")</f>
        <v/>
      </c>
      <c r="I46" s="104" t="s">
        <v>2</v>
      </c>
      <c r="K46" s="28"/>
      <c r="L46" s="33"/>
      <c r="M46" s="33"/>
      <c r="N46" s="28"/>
      <c r="O46" s="33"/>
      <c r="P46" s="28"/>
      <c r="Q46" s="28"/>
      <c r="R46" s="28"/>
      <c r="S46" s="28"/>
      <c r="T46" s="28"/>
    </row>
    <row r="47" spans="1:20" ht="16.899999999999999" customHeight="1" thickTop="1" thickBot="1" x14ac:dyDescent="0.2">
      <c r="A47" s="641"/>
      <c r="B47" s="647"/>
      <c r="C47" s="624" t="s">
        <v>93</v>
      </c>
      <c r="D47" s="121" t="s">
        <v>125</v>
      </c>
      <c r="E47" s="20" t="s">
        <v>5</v>
      </c>
      <c r="F47" s="21" t="s">
        <v>13</v>
      </c>
      <c r="G47" s="21"/>
      <c r="H47" s="17"/>
      <c r="I47" s="23" t="s">
        <v>7</v>
      </c>
      <c r="K47" s="28"/>
      <c r="L47" s="33"/>
      <c r="M47" s="33"/>
      <c r="N47" s="28"/>
      <c r="O47" s="33"/>
      <c r="P47" s="28"/>
      <c r="Q47" s="28"/>
      <c r="R47" s="28"/>
      <c r="S47" s="28"/>
      <c r="T47" s="28"/>
    </row>
    <row r="48" spans="1:20" ht="16.899999999999999" customHeight="1" thickTop="1" thickBot="1" x14ac:dyDescent="0.2">
      <c r="A48" s="642"/>
      <c r="B48" s="648"/>
      <c r="C48" s="625"/>
      <c r="D48" s="30" t="s">
        <v>9</v>
      </c>
      <c r="E48" s="25"/>
      <c r="F48" s="26" t="s">
        <v>26</v>
      </c>
      <c r="G48" s="21" t="s">
        <v>36</v>
      </c>
      <c r="H48" s="103" t="str">
        <f>IFERROR(ROUNDDOWN(H47/B47,1),"")</f>
        <v/>
      </c>
      <c r="I48" s="107" t="s">
        <v>2</v>
      </c>
      <c r="K48" s="28"/>
      <c r="L48" s="33"/>
      <c r="M48" s="33"/>
      <c r="N48" s="28"/>
      <c r="O48" s="33"/>
      <c r="P48" s="28"/>
      <c r="Q48" s="28"/>
      <c r="R48" s="28"/>
      <c r="S48" s="28"/>
      <c r="T48" s="28"/>
    </row>
    <row r="49" spans="1:21" ht="16.899999999999999" customHeight="1" thickBot="1" x14ac:dyDescent="0.2">
      <c r="A49" s="640" t="s">
        <v>84</v>
      </c>
      <c r="B49" s="609" t="s">
        <v>109</v>
      </c>
      <c r="C49" s="610"/>
      <c r="D49" s="27" t="s">
        <v>44</v>
      </c>
      <c r="E49" s="15" t="s">
        <v>5</v>
      </c>
      <c r="F49" s="16" t="s">
        <v>18</v>
      </c>
      <c r="G49" s="16"/>
      <c r="H49" s="17"/>
      <c r="I49" s="18" t="s">
        <v>7</v>
      </c>
      <c r="K49" s="28"/>
      <c r="L49" s="33"/>
      <c r="M49" s="33"/>
      <c r="N49" s="28"/>
      <c r="O49" s="33"/>
      <c r="P49" s="28"/>
      <c r="Q49" s="28"/>
      <c r="R49" s="28"/>
      <c r="S49" s="28"/>
      <c r="T49" s="28"/>
    </row>
    <row r="50" spans="1:21" ht="16.899999999999999" customHeight="1" thickTop="1" thickBot="1" x14ac:dyDescent="0.2">
      <c r="A50" s="641"/>
      <c r="B50" s="611"/>
      <c r="C50" s="612"/>
      <c r="D50" s="29" t="s">
        <v>9</v>
      </c>
      <c r="E50" s="20"/>
      <c r="F50" s="21" t="s">
        <v>21</v>
      </c>
      <c r="G50" s="21" t="s">
        <v>37</v>
      </c>
      <c r="H50" s="103" t="str">
        <f>IFERROR(ROUNDDOWN(H49/B51,1),"")</f>
        <v/>
      </c>
      <c r="I50" s="104" t="s">
        <v>2</v>
      </c>
      <c r="K50" s="28"/>
      <c r="L50" s="33"/>
      <c r="M50" s="33"/>
      <c r="N50" s="28"/>
      <c r="O50" s="33"/>
      <c r="P50" s="28"/>
      <c r="Q50" s="28"/>
      <c r="R50" s="28"/>
      <c r="S50" s="28"/>
      <c r="T50" s="28"/>
    </row>
    <row r="51" spans="1:21" ht="16.899999999999999" customHeight="1" thickTop="1" thickBot="1" x14ac:dyDescent="0.2">
      <c r="A51" s="641"/>
      <c r="B51" s="647"/>
      <c r="C51" s="624" t="s">
        <v>93</v>
      </c>
      <c r="D51" s="121" t="s">
        <v>125</v>
      </c>
      <c r="E51" s="20" t="s">
        <v>5</v>
      </c>
      <c r="F51" s="21" t="s">
        <v>13</v>
      </c>
      <c r="G51" s="21"/>
      <c r="H51" s="17"/>
      <c r="I51" s="23" t="s">
        <v>7</v>
      </c>
      <c r="K51" s="28"/>
      <c r="L51" s="33"/>
      <c r="M51" s="33"/>
      <c r="N51" s="28"/>
      <c r="O51" s="33"/>
      <c r="P51" s="28"/>
      <c r="Q51" s="28"/>
      <c r="R51" s="28"/>
      <c r="S51" s="28"/>
      <c r="T51" s="28"/>
    </row>
    <row r="52" spans="1:21" ht="16.899999999999999" customHeight="1" thickTop="1" thickBot="1" x14ac:dyDescent="0.2">
      <c r="A52" s="642"/>
      <c r="B52" s="648"/>
      <c r="C52" s="625"/>
      <c r="D52" s="30" t="s">
        <v>9</v>
      </c>
      <c r="E52" s="25"/>
      <c r="F52" s="26" t="s">
        <v>26</v>
      </c>
      <c r="G52" s="50" t="s">
        <v>38</v>
      </c>
      <c r="H52" s="103" t="str">
        <f>IFERROR(ROUNDDOWN(H51/B51,1),"")</f>
        <v/>
      </c>
      <c r="I52" s="107" t="s">
        <v>2</v>
      </c>
      <c r="K52" s="28"/>
      <c r="L52" s="33"/>
      <c r="M52" s="33"/>
      <c r="N52" s="28"/>
      <c r="O52" s="33"/>
      <c r="P52" s="28"/>
      <c r="Q52" s="28"/>
      <c r="R52" s="28"/>
      <c r="S52" s="28"/>
      <c r="T52" s="28"/>
    </row>
    <row r="53" spans="1:21" s="56" customFormat="1" ht="6.75" customHeight="1" x14ac:dyDescent="0.15">
      <c r="A53" s="51"/>
      <c r="B53" s="51"/>
      <c r="C53" s="51"/>
      <c r="D53" s="52"/>
      <c r="E53" s="20"/>
      <c r="F53" s="53"/>
      <c r="G53" s="53"/>
      <c r="H53" s="54"/>
      <c r="I53" s="55"/>
      <c r="K53" s="28"/>
      <c r="L53" s="33"/>
      <c r="M53" s="33"/>
      <c r="N53" s="28"/>
      <c r="O53" s="33"/>
      <c r="P53" s="28"/>
      <c r="Q53" s="28"/>
      <c r="R53" s="28"/>
      <c r="S53" s="28"/>
      <c r="T53" s="28"/>
      <c r="U53" s="52"/>
    </row>
  </sheetData>
  <mergeCells count="64">
    <mergeCell ref="M24:N24"/>
    <mergeCell ref="O24:P24"/>
    <mergeCell ref="L31:N31"/>
    <mergeCell ref="N33:O33"/>
    <mergeCell ref="L36:Q37"/>
    <mergeCell ref="A1:F2"/>
    <mergeCell ref="H1:I1"/>
    <mergeCell ref="J1:Q1"/>
    <mergeCell ref="H2:I2"/>
    <mergeCell ref="J2:Q2"/>
    <mergeCell ref="A49:A52"/>
    <mergeCell ref="B49:C50"/>
    <mergeCell ref="B51:B52"/>
    <mergeCell ref="C51:C52"/>
    <mergeCell ref="A41:A44"/>
    <mergeCell ref="B41:C42"/>
    <mergeCell ref="B43:B44"/>
    <mergeCell ref="C43:C44"/>
    <mergeCell ref="A45:A48"/>
    <mergeCell ref="B45:C46"/>
    <mergeCell ref="B47:B48"/>
    <mergeCell ref="C47:C48"/>
    <mergeCell ref="L40:P40"/>
    <mergeCell ref="B39:B40"/>
    <mergeCell ref="C39:C40"/>
    <mergeCell ref="A33:A36"/>
    <mergeCell ref="B33:C34"/>
    <mergeCell ref="B35:B36"/>
    <mergeCell ref="C35:C36"/>
    <mergeCell ref="A29:A32"/>
    <mergeCell ref="B29:C30"/>
    <mergeCell ref="B31:B32"/>
    <mergeCell ref="C31:C32"/>
    <mergeCell ref="A37:A40"/>
    <mergeCell ref="B37:C38"/>
    <mergeCell ref="A21:A24"/>
    <mergeCell ref="B21:C22"/>
    <mergeCell ref="B23:B24"/>
    <mergeCell ref="C23:C24"/>
    <mergeCell ref="A25:A28"/>
    <mergeCell ref="B25:C26"/>
    <mergeCell ref="B27:B28"/>
    <mergeCell ref="C27:C28"/>
    <mergeCell ref="A13:A16"/>
    <mergeCell ref="B13:C14"/>
    <mergeCell ref="B15:B16"/>
    <mergeCell ref="C15:C16"/>
    <mergeCell ref="A17:A20"/>
    <mergeCell ref="B17:C18"/>
    <mergeCell ref="B19:B20"/>
    <mergeCell ref="C19:C20"/>
    <mergeCell ref="A3:Q3"/>
    <mergeCell ref="A6:I6"/>
    <mergeCell ref="F7:I7"/>
    <mergeCell ref="A8:I8"/>
    <mergeCell ref="A9:A12"/>
    <mergeCell ref="B9:C10"/>
    <mergeCell ref="L9:L10"/>
    <mergeCell ref="M9:P9"/>
    <mergeCell ref="M10:N10"/>
    <mergeCell ref="O10:P10"/>
    <mergeCell ref="B11:B12"/>
    <mergeCell ref="C11:C12"/>
    <mergeCell ref="K8:P8"/>
  </mergeCells>
  <phoneticPr fontId="1"/>
  <pageMargins left="0.41" right="0.25" top="0.45" bottom="0.39" header="0.24" footer="0.3"/>
  <pageSetup paperSize="9" scale="77"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A82"/>
  <sheetViews>
    <sheetView showGridLines="0" view="pageBreakPreview" topLeftCell="B1" zoomScaleNormal="100" zoomScaleSheetLayoutView="100" workbookViewId="0">
      <selection activeCell="Q7" sqref="Q7"/>
    </sheetView>
  </sheetViews>
  <sheetFormatPr defaultColWidth="4" defaultRowHeight="13.5" x14ac:dyDescent="0.15"/>
  <cols>
    <col min="1" max="1" width="1.5" style="126" customWidth="1"/>
    <col min="2" max="2" width="3.125" style="126" customWidth="1"/>
    <col min="3" max="3" width="1.125" style="126" customWidth="1"/>
    <col min="4" max="19" width="4" style="126" customWidth="1"/>
    <col min="20" max="20" width="3.125" style="126" customWidth="1"/>
    <col min="21" max="21" width="2.375" style="126" customWidth="1"/>
    <col min="22" max="22" width="4" style="126" customWidth="1"/>
    <col min="23" max="23" width="2.25" style="126" customWidth="1"/>
    <col min="24" max="24" width="4" style="126" customWidth="1"/>
    <col min="25" max="25" width="2.375" style="126" customWidth="1"/>
    <col min="26" max="26" width="1.5" style="126" customWidth="1"/>
    <col min="27" max="256" width="4" style="126"/>
    <col min="257" max="257" width="1.5" style="126" customWidth="1"/>
    <col min="258" max="258" width="3.125" style="126" customWidth="1"/>
    <col min="259" max="259" width="1.125" style="126" customWidth="1"/>
    <col min="260" max="275" width="4" style="126" customWidth="1"/>
    <col min="276" max="276" width="3.125" style="126" customWidth="1"/>
    <col min="277" max="277" width="2.375" style="126" customWidth="1"/>
    <col min="278" max="278" width="4" style="126" customWidth="1"/>
    <col min="279" max="279" width="2.25" style="126" customWidth="1"/>
    <col min="280" max="280" width="4" style="126" customWidth="1"/>
    <col min="281" max="281" width="2.375" style="126" customWidth="1"/>
    <col min="282" max="282" width="1.5" style="126" customWidth="1"/>
    <col min="283" max="512" width="4" style="126"/>
    <col min="513" max="513" width="1.5" style="126" customWidth="1"/>
    <col min="514" max="514" width="3.125" style="126" customWidth="1"/>
    <col min="515" max="515" width="1.125" style="126" customWidth="1"/>
    <col min="516" max="531" width="4" style="126" customWidth="1"/>
    <col min="532" max="532" width="3.125" style="126" customWidth="1"/>
    <col min="533" max="533" width="2.375" style="126" customWidth="1"/>
    <col min="534" max="534" width="4" style="126" customWidth="1"/>
    <col min="535" max="535" width="2.25" style="126" customWidth="1"/>
    <col min="536" max="536" width="4" style="126" customWidth="1"/>
    <col min="537" max="537" width="2.375" style="126" customWidth="1"/>
    <col min="538" max="538" width="1.5" style="126" customWidth="1"/>
    <col min="539" max="768" width="4" style="126"/>
    <col min="769" max="769" width="1.5" style="126" customWidth="1"/>
    <col min="770" max="770" width="3.125" style="126" customWidth="1"/>
    <col min="771" max="771" width="1.125" style="126" customWidth="1"/>
    <col min="772" max="787" width="4" style="126" customWidth="1"/>
    <col min="788" max="788" width="3.125" style="126" customWidth="1"/>
    <col min="789" max="789" width="2.375" style="126" customWidth="1"/>
    <col min="790" max="790" width="4" style="126" customWidth="1"/>
    <col min="791" max="791" width="2.25" style="126" customWidth="1"/>
    <col min="792" max="792" width="4" style="126" customWidth="1"/>
    <col min="793" max="793" width="2.375" style="126" customWidth="1"/>
    <col min="794" max="794" width="1.5" style="126" customWidth="1"/>
    <col min="795" max="1024" width="4" style="126"/>
    <col min="1025" max="1025" width="1.5" style="126" customWidth="1"/>
    <col min="1026" max="1026" width="3.125" style="126" customWidth="1"/>
    <col min="1027" max="1027" width="1.125" style="126" customWidth="1"/>
    <col min="1028" max="1043" width="4" style="126" customWidth="1"/>
    <col min="1044" max="1044" width="3.125" style="126" customWidth="1"/>
    <col min="1045" max="1045" width="2.375" style="126" customWidth="1"/>
    <col min="1046" max="1046" width="4" style="126" customWidth="1"/>
    <col min="1047" max="1047" width="2.25" style="126" customWidth="1"/>
    <col min="1048" max="1048" width="4" style="126" customWidth="1"/>
    <col min="1049" max="1049" width="2.375" style="126" customWidth="1"/>
    <col min="1050" max="1050" width="1.5" style="126" customWidth="1"/>
    <col min="1051" max="1280" width="4" style="126"/>
    <col min="1281" max="1281" width="1.5" style="126" customWidth="1"/>
    <col min="1282" max="1282" width="3.125" style="126" customWidth="1"/>
    <col min="1283" max="1283" width="1.125" style="126" customWidth="1"/>
    <col min="1284" max="1299" width="4" style="126" customWidth="1"/>
    <col min="1300" max="1300" width="3.125" style="126" customWidth="1"/>
    <col min="1301" max="1301" width="2.375" style="126" customWidth="1"/>
    <col min="1302" max="1302" width="4" style="126" customWidth="1"/>
    <col min="1303" max="1303" width="2.25" style="126" customWidth="1"/>
    <col min="1304" max="1304" width="4" style="126" customWidth="1"/>
    <col min="1305" max="1305" width="2.375" style="126" customWidth="1"/>
    <col min="1306" max="1306" width="1.5" style="126" customWidth="1"/>
    <col min="1307" max="1536" width="4" style="126"/>
    <col min="1537" max="1537" width="1.5" style="126" customWidth="1"/>
    <col min="1538" max="1538" width="3.125" style="126" customWidth="1"/>
    <col min="1539" max="1539" width="1.125" style="126" customWidth="1"/>
    <col min="1540" max="1555" width="4" style="126" customWidth="1"/>
    <col min="1556" max="1556" width="3.125" style="126" customWidth="1"/>
    <col min="1557" max="1557" width="2.375" style="126" customWidth="1"/>
    <col min="1558" max="1558" width="4" style="126" customWidth="1"/>
    <col min="1559" max="1559" width="2.25" style="126" customWidth="1"/>
    <col min="1560" max="1560" width="4" style="126" customWidth="1"/>
    <col min="1561" max="1561" width="2.375" style="126" customWidth="1"/>
    <col min="1562" max="1562" width="1.5" style="126" customWidth="1"/>
    <col min="1563" max="1792" width="4" style="126"/>
    <col min="1793" max="1793" width="1.5" style="126" customWidth="1"/>
    <col min="1794" max="1794" width="3.125" style="126" customWidth="1"/>
    <col min="1795" max="1795" width="1.125" style="126" customWidth="1"/>
    <col min="1796" max="1811" width="4" style="126" customWidth="1"/>
    <col min="1812" max="1812" width="3.125" style="126" customWidth="1"/>
    <col min="1813" max="1813" width="2.375" style="126" customWidth="1"/>
    <col min="1814" max="1814" width="4" style="126" customWidth="1"/>
    <col min="1815" max="1815" width="2.25" style="126" customWidth="1"/>
    <col min="1816" max="1816" width="4" style="126" customWidth="1"/>
    <col min="1817" max="1817" width="2.375" style="126" customWidth="1"/>
    <col min="1818" max="1818" width="1.5" style="126" customWidth="1"/>
    <col min="1819" max="2048" width="4" style="126"/>
    <col min="2049" max="2049" width="1.5" style="126" customWidth="1"/>
    <col min="2050" max="2050" width="3.125" style="126" customWidth="1"/>
    <col min="2051" max="2051" width="1.125" style="126" customWidth="1"/>
    <col min="2052" max="2067" width="4" style="126" customWidth="1"/>
    <col min="2068" max="2068" width="3.125" style="126" customWidth="1"/>
    <col min="2069" max="2069" width="2.375" style="126" customWidth="1"/>
    <col min="2070" max="2070" width="4" style="126" customWidth="1"/>
    <col min="2071" max="2071" width="2.25" style="126" customWidth="1"/>
    <col min="2072" max="2072" width="4" style="126" customWidth="1"/>
    <col min="2073" max="2073" width="2.375" style="126" customWidth="1"/>
    <col min="2074" max="2074" width="1.5" style="126" customWidth="1"/>
    <col min="2075" max="2304" width="4" style="126"/>
    <col min="2305" max="2305" width="1.5" style="126" customWidth="1"/>
    <col min="2306" max="2306" width="3.125" style="126" customWidth="1"/>
    <col min="2307" max="2307" width="1.125" style="126" customWidth="1"/>
    <col min="2308" max="2323" width="4" style="126" customWidth="1"/>
    <col min="2324" max="2324" width="3.125" style="126" customWidth="1"/>
    <col min="2325" max="2325" width="2.375" style="126" customWidth="1"/>
    <col min="2326" max="2326" width="4" style="126" customWidth="1"/>
    <col min="2327" max="2327" width="2.25" style="126" customWidth="1"/>
    <col min="2328" max="2328" width="4" style="126" customWidth="1"/>
    <col min="2329" max="2329" width="2.375" style="126" customWidth="1"/>
    <col min="2330" max="2330" width="1.5" style="126" customWidth="1"/>
    <col min="2331" max="2560" width="4" style="126"/>
    <col min="2561" max="2561" width="1.5" style="126" customWidth="1"/>
    <col min="2562" max="2562" width="3.125" style="126" customWidth="1"/>
    <col min="2563" max="2563" width="1.125" style="126" customWidth="1"/>
    <col min="2564" max="2579" width="4" style="126" customWidth="1"/>
    <col min="2580" max="2580" width="3.125" style="126" customWidth="1"/>
    <col min="2581" max="2581" width="2.375" style="126" customWidth="1"/>
    <col min="2582" max="2582" width="4" style="126" customWidth="1"/>
    <col min="2583" max="2583" width="2.25" style="126" customWidth="1"/>
    <col min="2584" max="2584" width="4" style="126" customWidth="1"/>
    <col min="2585" max="2585" width="2.375" style="126" customWidth="1"/>
    <col min="2586" max="2586" width="1.5" style="126" customWidth="1"/>
    <col min="2587" max="2816" width="4" style="126"/>
    <col min="2817" max="2817" width="1.5" style="126" customWidth="1"/>
    <col min="2818" max="2818" width="3.125" style="126" customWidth="1"/>
    <col min="2819" max="2819" width="1.125" style="126" customWidth="1"/>
    <col min="2820" max="2835" width="4" style="126" customWidth="1"/>
    <col min="2836" max="2836" width="3.125" style="126" customWidth="1"/>
    <col min="2837" max="2837" width="2.375" style="126" customWidth="1"/>
    <col min="2838" max="2838" width="4" style="126" customWidth="1"/>
    <col min="2839" max="2839" width="2.25" style="126" customWidth="1"/>
    <col min="2840" max="2840" width="4" style="126" customWidth="1"/>
    <col min="2841" max="2841" width="2.375" style="126" customWidth="1"/>
    <col min="2842" max="2842" width="1.5" style="126" customWidth="1"/>
    <col min="2843" max="3072" width="4" style="126"/>
    <col min="3073" max="3073" width="1.5" style="126" customWidth="1"/>
    <col min="3074" max="3074" width="3.125" style="126" customWidth="1"/>
    <col min="3075" max="3075" width="1.125" style="126" customWidth="1"/>
    <col min="3076" max="3091" width="4" style="126" customWidth="1"/>
    <col min="3092" max="3092" width="3.125" style="126" customWidth="1"/>
    <col min="3093" max="3093" width="2.375" style="126" customWidth="1"/>
    <col min="3094" max="3094" width="4" style="126" customWidth="1"/>
    <col min="3095" max="3095" width="2.25" style="126" customWidth="1"/>
    <col min="3096" max="3096" width="4" style="126" customWidth="1"/>
    <col min="3097" max="3097" width="2.375" style="126" customWidth="1"/>
    <col min="3098" max="3098" width="1.5" style="126" customWidth="1"/>
    <col min="3099" max="3328" width="4" style="126"/>
    <col min="3329" max="3329" width="1.5" style="126" customWidth="1"/>
    <col min="3330" max="3330" width="3.125" style="126" customWidth="1"/>
    <col min="3331" max="3331" width="1.125" style="126" customWidth="1"/>
    <col min="3332" max="3347" width="4" style="126" customWidth="1"/>
    <col min="3348" max="3348" width="3.125" style="126" customWidth="1"/>
    <col min="3349" max="3349" width="2.375" style="126" customWidth="1"/>
    <col min="3350" max="3350" width="4" style="126" customWidth="1"/>
    <col min="3351" max="3351" width="2.25" style="126" customWidth="1"/>
    <col min="3352" max="3352" width="4" style="126" customWidth="1"/>
    <col min="3353" max="3353" width="2.375" style="126" customWidth="1"/>
    <col min="3354" max="3354" width="1.5" style="126" customWidth="1"/>
    <col min="3355" max="3584" width="4" style="126"/>
    <col min="3585" max="3585" width="1.5" style="126" customWidth="1"/>
    <col min="3586" max="3586" width="3.125" style="126" customWidth="1"/>
    <col min="3587" max="3587" width="1.125" style="126" customWidth="1"/>
    <col min="3588" max="3603" width="4" style="126" customWidth="1"/>
    <col min="3604" max="3604" width="3.125" style="126" customWidth="1"/>
    <col min="3605" max="3605" width="2.375" style="126" customWidth="1"/>
    <col min="3606" max="3606" width="4" style="126" customWidth="1"/>
    <col min="3607" max="3607" width="2.25" style="126" customWidth="1"/>
    <col min="3608" max="3608" width="4" style="126" customWidth="1"/>
    <col min="3609" max="3609" width="2.375" style="126" customWidth="1"/>
    <col min="3610" max="3610" width="1.5" style="126" customWidth="1"/>
    <col min="3611" max="3840" width="4" style="126"/>
    <col min="3841" max="3841" width="1.5" style="126" customWidth="1"/>
    <col min="3842" max="3842" width="3.125" style="126" customWidth="1"/>
    <col min="3843" max="3843" width="1.125" style="126" customWidth="1"/>
    <col min="3844" max="3859" width="4" style="126" customWidth="1"/>
    <col min="3860" max="3860" width="3.125" style="126" customWidth="1"/>
    <col min="3861" max="3861" width="2.375" style="126" customWidth="1"/>
    <col min="3862" max="3862" width="4" style="126" customWidth="1"/>
    <col min="3863" max="3863" width="2.25" style="126" customWidth="1"/>
    <col min="3864" max="3864" width="4" style="126" customWidth="1"/>
    <col min="3865" max="3865" width="2.375" style="126" customWidth="1"/>
    <col min="3866" max="3866" width="1.5" style="126" customWidth="1"/>
    <col min="3867" max="4096" width="4" style="126"/>
    <col min="4097" max="4097" width="1.5" style="126" customWidth="1"/>
    <col min="4098" max="4098" width="3.125" style="126" customWidth="1"/>
    <col min="4099" max="4099" width="1.125" style="126" customWidth="1"/>
    <col min="4100" max="4115" width="4" style="126" customWidth="1"/>
    <col min="4116" max="4116" width="3.125" style="126" customWidth="1"/>
    <col min="4117" max="4117" width="2.375" style="126" customWidth="1"/>
    <col min="4118" max="4118" width="4" style="126" customWidth="1"/>
    <col min="4119" max="4119" width="2.25" style="126" customWidth="1"/>
    <col min="4120" max="4120" width="4" style="126" customWidth="1"/>
    <col min="4121" max="4121" width="2.375" style="126" customWidth="1"/>
    <col min="4122" max="4122" width="1.5" style="126" customWidth="1"/>
    <col min="4123" max="4352" width="4" style="126"/>
    <col min="4353" max="4353" width="1.5" style="126" customWidth="1"/>
    <col min="4354" max="4354" width="3.125" style="126" customWidth="1"/>
    <col min="4355" max="4355" width="1.125" style="126" customWidth="1"/>
    <col min="4356" max="4371" width="4" style="126" customWidth="1"/>
    <col min="4372" max="4372" width="3.125" style="126" customWidth="1"/>
    <col min="4373" max="4373" width="2.375" style="126" customWidth="1"/>
    <col min="4374" max="4374" width="4" style="126" customWidth="1"/>
    <col min="4375" max="4375" width="2.25" style="126" customWidth="1"/>
    <col min="4376" max="4376" width="4" style="126" customWidth="1"/>
    <col min="4377" max="4377" width="2.375" style="126" customWidth="1"/>
    <col min="4378" max="4378" width="1.5" style="126" customWidth="1"/>
    <col min="4379" max="4608" width="4" style="126"/>
    <col min="4609" max="4609" width="1.5" style="126" customWidth="1"/>
    <col min="4610" max="4610" width="3.125" style="126" customWidth="1"/>
    <col min="4611" max="4611" width="1.125" style="126" customWidth="1"/>
    <col min="4612" max="4627" width="4" style="126" customWidth="1"/>
    <col min="4628" max="4628" width="3.125" style="126" customWidth="1"/>
    <col min="4629" max="4629" width="2.375" style="126" customWidth="1"/>
    <col min="4630" max="4630" width="4" style="126" customWidth="1"/>
    <col min="4631" max="4631" width="2.25" style="126" customWidth="1"/>
    <col min="4632" max="4632" width="4" style="126" customWidth="1"/>
    <col min="4633" max="4633" width="2.375" style="126" customWidth="1"/>
    <col min="4634" max="4634" width="1.5" style="126" customWidth="1"/>
    <col min="4635" max="4864" width="4" style="126"/>
    <col min="4865" max="4865" width="1.5" style="126" customWidth="1"/>
    <col min="4866" max="4866" width="3.125" style="126" customWidth="1"/>
    <col min="4867" max="4867" width="1.125" style="126" customWidth="1"/>
    <col min="4868" max="4883" width="4" style="126" customWidth="1"/>
    <col min="4884" max="4884" width="3.125" style="126" customWidth="1"/>
    <col min="4885" max="4885" width="2.375" style="126" customWidth="1"/>
    <col min="4886" max="4886" width="4" style="126" customWidth="1"/>
    <col min="4887" max="4887" width="2.25" style="126" customWidth="1"/>
    <col min="4888" max="4888" width="4" style="126" customWidth="1"/>
    <col min="4889" max="4889" width="2.375" style="126" customWidth="1"/>
    <col min="4890" max="4890" width="1.5" style="126" customWidth="1"/>
    <col min="4891" max="5120" width="4" style="126"/>
    <col min="5121" max="5121" width="1.5" style="126" customWidth="1"/>
    <col min="5122" max="5122" width="3.125" style="126" customWidth="1"/>
    <col min="5123" max="5123" width="1.125" style="126" customWidth="1"/>
    <col min="5124" max="5139" width="4" style="126" customWidth="1"/>
    <col min="5140" max="5140" width="3.125" style="126" customWidth="1"/>
    <col min="5141" max="5141" width="2.375" style="126" customWidth="1"/>
    <col min="5142" max="5142" width="4" style="126" customWidth="1"/>
    <col min="5143" max="5143" width="2.25" style="126" customWidth="1"/>
    <col min="5144" max="5144" width="4" style="126" customWidth="1"/>
    <col min="5145" max="5145" width="2.375" style="126" customWidth="1"/>
    <col min="5146" max="5146" width="1.5" style="126" customWidth="1"/>
    <col min="5147" max="5376" width="4" style="126"/>
    <col min="5377" max="5377" width="1.5" style="126" customWidth="1"/>
    <col min="5378" max="5378" width="3.125" style="126" customWidth="1"/>
    <col min="5379" max="5379" width="1.125" style="126" customWidth="1"/>
    <col min="5380" max="5395" width="4" style="126" customWidth="1"/>
    <col min="5396" max="5396" width="3.125" style="126" customWidth="1"/>
    <col min="5397" max="5397" width="2.375" style="126" customWidth="1"/>
    <col min="5398" max="5398" width="4" style="126" customWidth="1"/>
    <col min="5399" max="5399" width="2.25" style="126" customWidth="1"/>
    <col min="5400" max="5400" width="4" style="126" customWidth="1"/>
    <col min="5401" max="5401" width="2.375" style="126" customWidth="1"/>
    <col min="5402" max="5402" width="1.5" style="126" customWidth="1"/>
    <col min="5403" max="5632" width="4" style="126"/>
    <col min="5633" max="5633" width="1.5" style="126" customWidth="1"/>
    <col min="5634" max="5634" width="3.125" style="126" customWidth="1"/>
    <col min="5635" max="5635" width="1.125" style="126" customWidth="1"/>
    <col min="5636" max="5651" width="4" style="126" customWidth="1"/>
    <col min="5652" max="5652" width="3.125" style="126" customWidth="1"/>
    <col min="5653" max="5653" width="2.375" style="126" customWidth="1"/>
    <col min="5654" max="5654" width="4" style="126" customWidth="1"/>
    <col min="5655" max="5655" width="2.25" style="126" customWidth="1"/>
    <col min="5656" max="5656" width="4" style="126" customWidth="1"/>
    <col min="5657" max="5657" width="2.375" style="126" customWidth="1"/>
    <col min="5658" max="5658" width="1.5" style="126" customWidth="1"/>
    <col min="5659" max="5888" width="4" style="126"/>
    <col min="5889" max="5889" width="1.5" style="126" customWidth="1"/>
    <col min="5890" max="5890" width="3.125" style="126" customWidth="1"/>
    <col min="5891" max="5891" width="1.125" style="126" customWidth="1"/>
    <col min="5892" max="5907" width="4" style="126" customWidth="1"/>
    <col min="5908" max="5908" width="3.125" style="126" customWidth="1"/>
    <col min="5909" max="5909" width="2.375" style="126" customWidth="1"/>
    <col min="5910" max="5910" width="4" style="126" customWidth="1"/>
    <col min="5911" max="5911" width="2.25" style="126" customWidth="1"/>
    <col min="5912" max="5912" width="4" style="126" customWidth="1"/>
    <col min="5913" max="5913" width="2.375" style="126" customWidth="1"/>
    <col min="5914" max="5914" width="1.5" style="126" customWidth="1"/>
    <col min="5915" max="6144" width="4" style="126"/>
    <col min="6145" max="6145" width="1.5" style="126" customWidth="1"/>
    <col min="6146" max="6146" width="3.125" style="126" customWidth="1"/>
    <col min="6147" max="6147" width="1.125" style="126" customWidth="1"/>
    <col min="6148" max="6163" width="4" style="126" customWidth="1"/>
    <col min="6164" max="6164" width="3.125" style="126" customWidth="1"/>
    <col min="6165" max="6165" width="2.375" style="126" customWidth="1"/>
    <col min="6166" max="6166" width="4" style="126" customWidth="1"/>
    <col min="6167" max="6167" width="2.25" style="126" customWidth="1"/>
    <col min="6168" max="6168" width="4" style="126" customWidth="1"/>
    <col min="6169" max="6169" width="2.375" style="126" customWidth="1"/>
    <col min="6170" max="6170" width="1.5" style="126" customWidth="1"/>
    <col min="6171" max="6400" width="4" style="126"/>
    <col min="6401" max="6401" width="1.5" style="126" customWidth="1"/>
    <col min="6402" max="6402" width="3.125" style="126" customWidth="1"/>
    <col min="6403" max="6403" width="1.125" style="126" customWidth="1"/>
    <col min="6404" max="6419" width="4" style="126" customWidth="1"/>
    <col min="6420" max="6420" width="3.125" style="126" customWidth="1"/>
    <col min="6421" max="6421" width="2.375" style="126" customWidth="1"/>
    <col min="6422" max="6422" width="4" style="126" customWidth="1"/>
    <col min="6423" max="6423" width="2.25" style="126" customWidth="1"/>
    <col min="6424" max="6424" width="4" style="126" customWidth="1"/>
    <col min="6425" max="6425" width="2.375" style="126" customWidth="1"/>
    <col min="6426" max="6426" width="1.5" style="126" customWidth="1"/>
    <col min="6427" max="6656" width="4" style="126"/>
    <col min="6657" max="6657" width="1.5" style="126" customWidth="1"/>
    <col min="6658" max="6658" width="3.125" style="126" customWidth="1"/>
    <col min="6659" max="6659" width="1.125" style="126" customWidth="1"/>
    <col min="6660" max="6675" width="4" style="126" customWidth="1"/>
    <col min="6676" max="6676" width="3.125" style="126" customWidth="1"/>
    <col min="6677" max="6677" width="2.375" style="126" customWidth="1"/>
    <col min="6678" max="6678" width="4" style="126" customWidth="1"/>
    <col min="6679" max="6679" width="2.25" style="126" customWidth="1"/>
    <col min="6680" max="6680" width="4" style="126" customWidth="1"/>
    <col min="6681" max="6681" width="2.375" style="126" customWidth="1"/>
    <col min="6682" max="6682" width="1.5" style="126" customWidth="1"/>
    <col min="6683" max="6912" width="4" style="126"/>
    <col min="6913" max="6913" width="1.5" style="126" customWidth="1"/>
    <col min="6914" max="6914" width="3.125" style="126" customWidth="1"/>
    <col min="6915" max="6915" width="1.125" style="126" customWidth="1"/>
    <col min="6916" max="6931" width="4" style="126" customWidth="1"/>
    <col min="6932" max="6932" width="3.125" style="126" customWidth="1"/>
    <col min="6933" max="6933" width="2.375" style="126" customWidth="1"/>
    <col min="6934" max="6934" width="4" style="126" customWidth="1"/>
    <col min="6935" max="6935" width="2.25" style="126" customWidth="1"/>
    <col min="6936" max="6936" width="4" style="126" customWidth="1"/>
    <col min="6937" max="6937" width="2.375" style="126" customWidth="1"/>
    <col min="6938" max="6938" width="1.5" style="126" customWidth="1"/>
    <col min="6939" max="7168" width="4" style="126"/>
    <col min="7169" max="7169" width="1.5" style="126" customWidth="1"/>
    <col min="7170" max="7170" width="3.125" style="126" customWidth="1"/>
    <col min="7171" max="7171" width="1.125" style="126" customWidth="1"/>
    <col min="7172" max="7187" width="4" style="126" customWidth="1"/>
    <col min="7188" max="7188" width="3.125" style="126" customWidth="1"/>
    <col min="7189" max="7189" width="2.375" style="126" customWidth="1"/>
    <col min="7190" max="7190" width="4" style="126" customWidth="1"/>
    <col min="7191" max="7191" width="2.25" style="126" customWidth="1"/>
    <col min="7192" max="7192" width="4" style="126" customWidth="1"/>
    <col min="7193" max="7193" width="2.375" style="126" customWidth="1"/>
    <col min="7194" max="7194" width="1.5" style="126" customWidth="1"/>
    <col min="7195" max="7424" width="4" style="126"/>
    <col min="7425" max="7425" width="1.5" style="126" customWidth="1"/>
    <col min="7426" max="7426" width="3.125" style="126" customWidth="1"/>
    <col min="7427" max="7427" width="1.125" style="126" customWidth="1"/>
    <col min="7428" max="7443" width="4" style="126" customWidth="1"/>
    <col min="7444" max="7444" width="3.125" style="126" customWidth="1"/>
    <col min="7445" max="7445" width="2.375" style="126" customWidth="1"/>
    <col min="7446" max="7446" width="4" style="126" customWidth="1"/>
    <col min="7447" max="7447" width="2.25" style="126" customWidth="1"/>
    <col min="7448" max="7448" width="4" style="126" customWidth="1"/>
    <col min="7449" max="7449" width="2.375" style="126" customWidth="1"/>
    <col min="7450" max="7450" width="1.5" style="126" customWidth="1"/>
    <col min="7451" max="7680" width="4" style="126"/>
    <col min="7681" max="7681" width="1.5" style="126" customWidth="1"/>
    <col min="7682" max="7682" width="3.125" style="126" customWidth="1"/>
    <col min="7683" max="7683" width="1.125" style="126" customWidth="1"/>
    <col min="7684" max="7699" width="4" style="126" customWidth="1"/>
    <col min="7700" max="7700" width="3.125" style="126" customWidth="1"/>
    <col min="7701" max="7701" width="2.375" style="126" customWidth="1"/>
    <col min="7702" max="7702" width="4" style="126" customWidth="1"/>
    <col min="7703" max="7703" width="2.25" style="126" customWidth="1"/>
    <col min="7704" max="7704" width="4" style="126" customWidth="1"/>
    <col min="7705" max="7705" width="2.375" style="126" customWidth="1"/>
    <col min="7706" max="7706" width="1.5" style="126" customWidth="1"/>
    <col min="7707" max="7936" width="4" style="126"/>
    <col min="7937" max="7937" width="1.5" style="126" customWidth="1"/>
    <col min="7938" max="7938" width="3.125" style="126" customWidth="1"/>
    <col min="7939" max="7939" width="1.125" style="126" customWidth="1"/>
    <col min="7940" max="7955" width="4" style="126" customWidth="1"/>
    <col min="7956" max="7956" width="3.125" style="126" customWidth="1"/>
    <col min="7957" max="7957" width="2.375" style="126" customWidth="1"/>
    <col min="7958" max="7958" width="4" style="126" customWidth="1"/>
    <col min="7959" max="7959" width="2.25" style="126" customWidth="1"/>
    <col min="7960" max="7960" width="4" style="126" customWidth="1"/>
    <col min="7961" max="7961" width="2.375" style="126" customWidth="1"/>
    <col min="7962" max="7962" width="1.5" style="126" customWidth="1"/>
    <col min="7963" max="8192" width="4" style="126"/>
    <col min="8193" max="8193" width="1.5" style="126" customWidth="1"/>
    <col min="8194" max="8194" width="3.125" style="126" customWidth="1"/>
    <col min="8195" max="8195" width="1.125" style="126" customWidth="1"/>
    <col min="8196" max="8211" width="4" style="126" customWidth="1"/>
    <col min="8212" max="8212" width="3.125" style="126" customWidth="1"/>
    <col min="8213" max="8213" width="2.375" style="126" customWidth="1"/>
    <col min="8214" max="8214" width="4" style="126" customWidth="1"/>
    <col min="8215" max="8215" width="2.25" style="126" customWidth="1"/>
    <col min="8216" max="8216" width="4" style="126" customWidth="1"/>
    <col min="8217" max="8217" width="2.375" style="126" customWidth="1"/>
    <col min="8218" max="8218" width="1.5" style="126" customWidth="1"/>
    <col min="8219" max="8448" width="4" style="126"/>
    <col min="8449" max="8449" width="1.5" style="126" customWidth="1"/>
    <col min="8450" max="8450" width="3.125" style="126" customWidth="1"/>
    <col min="8451" max="8451" width="1.125" style="126" customWidth="1"/>
    <col min="8452" max="8467" width="4" style="126" customWidth="1"/>
    <col min="8468" max="8468" width="3.125" style="126" customWidth="1"/>
    <col min="8469" max="8469" width="2.375" style="126" customWidth="1"/>
    <col min="8470" max="8470" width="4" style="126" customWidth="1"/>
    <col min="8471" max="8471" width="2.25" style="126" customWidth="1"/>
    <col min="8472" max="8472" width="4" style="126" customWidth="1"/>
    <col min="8473" max="8473" width="2.375" style="126" customWidth="1"/>
    <col min="8474" max="8474" width="1.5" style="126" customWidth="1"/>
    <col min="8475" max="8704" width="4" style="126"/>
    <col min="8705" max="8705" width="1.5" style="126" customWidth="1"/>
    <col min="8706" max="8706" width="3.125" style="126" customWidth="1"/>
    <col min="8707" max="8707" width="1.125" style="126" customWidth="1"/>
    <col min="8708" max="8723" width="4" style="126" customWidth="1"/>
    <col min="8724" max="8724" width="3.125" style="126" customWidth="1"/>
    <col min="8725" max="8725" width="2.375" style="126" customWidth="1"/>
    <col min="8726" max="8726" width="4" style="126" customWidth="1"/>
    <col min="8727" max="8727" width="2.25" style="126" customWidth="1"/>
    <col min="8728" max="8728" width="4" style="126" customWidth="1"/>
    <col min="8729" max="8729" width="2.375" style="126" customWidth="1"/>
    <col min="8730" max="8730" width="1.5" style="126" customWidth="1"/>
    <col min="8731" max="8960" width="4" style="126"/>
    <col min="8961" max="8961" width="1.5" style="126" customWidth="1"/>
    <col min="8962" max="8962" width="3.125" style="126" customWidth="1"/>
    <col min="8963" max="8963" width="1.125" style="126" customWidth="1"/>
    <col min="8964" max="8979" width="4" style="126" customWidth="1"/>
    <col min="8980" max="8980" width="3.125" style="126" customWidth="1"/>
    <col min="8981" max="8981" width="2.375" style="126" customWidth="1"/>
    <col min="8982" max="8982" width="4" style="126" customWidth="1"/>
    <col min="8983" max="8983" width="2.25" style="126" customWidth="1"/>
    <col min="8984" max="8984" width="4" style="126" customWidth="1"/>
    <col min="8985" max="8985" width="2.375" style="126" customWidth="1"/>
    <col min="8986" max="8986" width="1.5" style="126" customWidth="1"/>
    <col min="8987" max="9216" width="4" style="126"/>
    <col min="9217" max="9217" width="1.5" style="126" customWidth="1"/>
    <col min="9218" max="9218" width="3.125" style="126" customWidth="1"/>
    <col min="9219" max="9219" width="1.125" style="126" customWidth="1"/>
    <col min="9220" max="9235" width="4" style="126" customWidth="1"/>
    <col min="9236" max="9236" width="3.125" style="126" customWidth="1"/>
    <col min="9237" max="9237" width="2.375" style="126" customWidth="1"/>
    <col min="9238" max="9238" width="4" style="126" customWidth="1"/>
    <col min="9239" max="9239" width="2.25" style="126" customWidth="1"/>
    <col min="9240" max="9240" width="4" style="126" customWidth="1"/>
    <col min="9241" max="9241" width="2.375" style="126" customWidth="1"/>
    <col min="9242" max="9242" width="1.5" style="126" customWidth="1"/>
    <col min="9243" max="9472" width="4" style="126"/>
    <col min="9473" max="9473" width="1.5" style="126" customWidth="1"/>
    <col min="9474" max="9474" width="3.125" style="126" customWidth="1"/>
    <col min="9475" max="9475" width="1.125" style="126" customWidth="1"/>
    <col min="9476" max="9491" width="4" style="126" customWidth="1"/>
    <col min="9492" max="9492" width="3.125" style="126" customWidth="1"/>
    <col min="9493" max="9493" width="2.375" style="126" customWidth="1"/>
    <col min="9494" max="9494" width="4" style="126" customWidth="1"/>
    <col min="9495" max="9495" width="2.25" style="126" customWidth="1"/>
    <col min="9496" max="9496" width="4" style="126" customWidth="1"/>
    <col min="9497" max="9497" width="2.375" style="126" customWidth="1"/>
    <col min="9498" max="9498" width="1.5" style="126" customWidth="1"/>
    <col min="9499" max="9728" width="4" style="126"/>
    <col min="9729" max="9729" width="1.5" style="126" customWidth="1"/>
    <col min="9730" max="9730" width="3.125" style="126" customWidth="1"/>
    <col min="9731" max="9731" width="1.125" style="126" customWidth="1"/>
    <col min="9732" max="9747" width="4" style="126" customWidth="1"/>
    <col min="9748" max="9748" width="3.125" style="126" customWidth="1"/>
    <col min="9749" max="9749" width="2.375" style="126" customWidth="1"/>
    <col min="9750" max="9750" width="4" style="126" customWidth="1"/>
    <col min="9751" max="9751" width="2.25" style="126" customWidth="1"/>
    <col min="9752" max="9752" width="4" style="126" customWidth="1"/>
    <col min="9753" max="9753" width="2.375" style="126" customWidth="1"/>
    <col min="9754" max="9754" width="1.5" style="126" customWidth="1"/>
    <col min="9755" max="9984" width="4" style="126"/>
    <col min="9985" max="9985" width="1.5" style="126" customWidth="1"/>
    <col min="9986" max="9986" width="3.125" style="126" customWidth="1"/>
    <col min="9987" max="9987" width="1.125" style="126" customWidth="1"/>
    <col min="9988" max="10003" width="4" style="126" customWidth="1"/>
    <col min="10004" max="10004" width="3.125" style="126" customWidth="1"/>
    <col min="10005" max="10005" width="2.375" style="126" customWidth="1"/>
    <col min="10006" max="10006" width="4" style="126" customWidth="1"/>
    <col min="10007" max="10007" width="2.25" style="126" customWidth="1"/>
    <col min="10008" max="10008" width="4" style="126" customWidth="1"/>
    <col min="10009" max="10009" width="2.375" style="126" customWidth="1"/>
    <col min="10010" max="10010" width="1.5" style="126" customWidth="1"/>
    <col min="10011" max="10240" width="4" style="126"/>
    <col min="10241" max="10241" width="1.5" style="126" customWidth="1"/>
    <col min="10242" max="10242" width="3.125" style="126" customWidth="1"/>
    <col min="10243" max="10243" width="1.125" style="126" customWidth="1"/>
    <col min="10244" max="10259" width="4" style="126" customWidth="1"/>
    <col min="10260" max="10260" width="3.125" style="126" customWidth="1"/>
    <col min="10261" max="10261" width="2.375" style="126" customWidth="1"/>
    <col min="10262" max="10262" width="4" style="126" customWidth="1"/>
    <col min="10263" max="10263" width="2.25" style="126" customWidth="1"/>
    <col min="10264" max="10264" width="4" style="126" customWidth="1"/>
    <col min="10265" max="10265" width="2.375" style="126" customWidth="1"/>
    <col min="10266" max="10266" width="1.5" style="126" customWidth="1"/>
    <col min="10267" max="10496" width="4" style="126"/>
    <col min="10497" max="10497" width="1.5" style="126" customWidth="1"/>
    <col min="10498" max="10498" width="3.125" style="126" customWidth="1"/>
    <col min="10499" max="10499" width="1.125" style="126" customWidth="1"/>
    <col min="10500" max="10515" width="4" style="126" customWidth="1"/>
    <col min="10516" max="10516" width="3.125" style="126" customWidth="1"/>
    <col min="10517" max="10517" width="2.375" style="126" customWidth="1"/>
    <col min="10518" max="10518" width="4" style="126" customWidth="1"/>
    <col min="10519" max="10519" width="2.25" style="126" customWidth="1"/>
    <col min="10520" max="10520" width="4" style="126" customWidth="1"/>
    <col min="10521" max="10521" width="2.375" style="126" customWidth="1"/>
    <col min="10522" max="10522" width="1.5" style="126" customWidth="1"/>
    <col min="10523" max="10752" width="4" style="126"/>
    <col min="10753" max="10753" width="1.5" style="126" customWidth="1"/>
    <col min="10754" max="10754" width="3.125" style="126" customWidth="1"/>
    <col min="10755" max="10755" width="1.125" style="126" customWidth="1"/>
    <col min="10756" max="10771" width="4" style="126" customWidth="1"/>
    <col min="10772" max="10772" width="3.125" style="126" customWidth="1"/>
    <col min="10773" max="10773" width="2.375" style="126" customWidth="1"/>
    <col min="10774" max="10774" width="4" style="126" customWidth="1"/>
    <col min="10775" max="10775" width="2.25" style="126" customWidth="1"/>
    <col min="10776" max="10776" width="4" style="126" customWidth="1"/>
    <col min="10777" max="10777" width="2.375" style="126" customWidth="1"/>
    <col min="10778" max="10778" width="1.5" style="126" customWidth="1"/>
    <col min="10779" max="11008" width="4" style="126"/>
    <col min="11009" max="11009" width="1.5" style="126" customWidth="1"/>
    <col min="11010" max="11010" width="3.125" style="126" customWidth="1"/>
    <col min="11011" max="11011" width="1.125" style="126" customWidth="1"/>
    <col min="11012" max="11027" width="4" style="126" customWidth="1"/>
    <col min="11028" max="11028" width="3.125" style="126" customWidth="1"/>
    <col min="11029" max="11029" width="2.375" style="126" customWidth="1"/>
    <col min="11030" max="11030" width="4" style="126" customWidth="1"/>
    <col min="11031" max="11031" width="2.25" style="126" customWidth="1"/>
    <col min="11032" max="11032" width="4" style="126" customWidth="1"/>
    <col min="11033" max="11033" width="2.375" style="126" customWidth="1"/>
    <col min="11034" max="11034" width="1.5" style="126" customWidth="1"/>
    <col min="11035" max="11264" width="4" style="126"/>
    <col min="11265" max="11265" width="1.5" style="126" customWidth="1"/>
    <col min="11266" max="11266" width="3.125" style="126" customWidth="1"/>
    <col min="11267" max="11267" width="1.125" style="126" customWidth="1"/>
    <col min="11268" max="11283" width="4" style="126" customWidth="1"/>
    <col min="11284" max="11284" width="3.125" style="126" customWidth="1"/>
    <col min="11285" max="11285" width="2.375" style="126" customWidth="1"/>
    <col min="11286" max="11286" width="4" style="126" customWidth="1"/>
    <col min="11287" max="11287" width="2.25" style="126" customWidth="1"/>
    <col min="11288" max="11288" width="4" style="126" customWidth="1"/>
    <col min="11289" max="11289" width="2.375" style="126" customWidth="1"/>
    <col min="11290" max="11290" width="1.5" style="126" customWidth="1"/>
    <col min="11291" max="11520" width="4" style="126"/>
    <col min="11521" max="11521" width="1.5" style="126" customWidth="1"/>
    <col min="11522" max="11522" width="3.125" style="126" customWidth="1"/>
    <col min="11523" max="11523" width="1.125" style="126" customWidth="1"/>
    <col min="11524" max="11539" width="4" style="126" customWidth="1"/>
    <col min="11540" max="11540" width="3.125" style="126" customWidth="1"/>
    <col min="11541" max="11541" width="2.375" style="126" customWidth="1"/>
    <col min="11542" max="11542" width="4" style="126" customWidth="1"/>
    <col min="11543" max="11543" width="2.25" style="126" customWidth="1"/>
    <col min="11544" max="11544" width="4" style="126" customWidth="1"/>
    <col min="11545" max="11545" width="2.375" style="126" customWidth="1"/>
    <col min="11546" max="11546" width="1.5" style="126" customWidth="1"/>
    <col min="11547" max="11776" width="4" style="126"/>
    <col min="11777" max="11777" width="1.5" style="126" customWidth="1"/>
    <col min="11778" max="11778" width="3.125" style="126" customWidth="1"/>
    <col min="11779" max="11779" width="1.125" style="126" customWidth="1"/>
    <col min="11780" max="11795" width="4" style="126" customWidth="1"/>
    <col min="11796" max="11796" width="3.125" style="126" customWidth="1"/>
    <col min="11797" max="11797" width="2.375" style="126" customWidth="1"/>
    <col min="11798" max="11798" width="4" style="126" customWidth="1"/>
    <col min="11799" max="11799" width="2.25" style="126" customWidth="1"/>
    <col min="11800" max="11800" width="4" style="126" customWidth="1"/>
    <col min="11801" max="11801" width="2.375" style="126" customWidth="1"/>
    <col min="11802" max="11802" width="1.5" style="126" customWidth="1"/>
    <col min="11803" max="12032" width="4" style="126"/>
    <col min="12033" max="12033" width="1.5" style="126" customWidth="1"/>
    <col min="12034" max="12034" width="3.125" style="126" customWidth="1"/>
    <col min="12035" max="12035" width="1.125" style="126" customWidth="1"/>
    <col min="12036" max="12051" width="4" style="126" customWidth="1"/>
    <col min="12052" max="12052" width="3.125" style="126" customWidth="1"/>
    <col min="12053" max="12053" width="2.375" style="126" customWidth="1"/>
    <col min="12054" max="12054" width="4" style="126" customWidth="1"/>
    <col min="12055" max="12055" width="2.25" style="126" customWidth="1"/>
    <col min="12056" max="12056" width="4" style="126" customWidth="1"/>
    <col min="12057" max="12057" width="2.375" style="126" customWidth="1"/>
    <col min="12058" max="12058" width="1.5" style="126" customWidth="1"/>
    <col min="12059" max="12288" width="4" style="126"/>
    <col min="12289" max="12289" width="1.5" style="126" customWidth="1"/>
    <col min="12290" max="12290" width="3.125" style="126" customWidth="1"/>
    <col min="12291" max="12291" width="1.125" style="126" customWidth="1"/>
    <col min="12292" max="12307" width="4" style="126" customWidth="1"/>
    <col min="12308" max="12308" width="3.125" style="126" customWidth="1"/>
    <col min="12309" max="12309" width="2.375" style="126" customWidth="1"/>
    <col min="12310" max="12310" width="4" style="126" customWidth="1"/>
    <col min="12311" max="12311" width="2.25" style="126" customWidth="1"/>
    <col min="12312" max="12312" width="4" style="126" customWidth="1"/>
    <col min="12313" max="12313" width="2.375" style="126" customWidth="1"/>
    <col min="12314" max="12314" width="1.5" style="126" customWidth="1"/>
    <col min="12315" max="12544" width="4" style="126"/>
    <col min="12545" max="12545" width="1.5" style="126" customWidth="1"/>
    <col min="12546" max="12546" width="3.125" style="126" customWidth="1"/>
    <col min="12547" max="12547" width="1.125" style="126" customWidth="1"/>
    <col min="12548" max="12563" width="4" style="126" customWidth="1"/>
    <col min="12564" max="12564" width="3.125" style="126" customWidth="1"/>
    <col min="12565" max="12565" width="2.375" style="126" customWidth="1"/>
    <col min="12566" max="12566" width="4" style="126" customWidth="1"/>
    <col min="12567" max="12567" width="2.25" style="126" customWidth="1"/>
    <col min="12568" max="12568" width="4" style="126" customWidth="1"/>
    <col min="12569" max="12569" width="2.375" style="126" customWidth="1"/>
    <col min="12570" max="12570" width="1.5" style="126" customWidth="1"/>
    <col min="12571" max="12800" width="4" style="126"/>
    <col min="12801" max="12801" width="1.5" style="126" customWidth="1"/>
    <col min="12802" max="12802" width="3.125" style="126" customWidth="1"/>
    <col min="12803" max="12803" width="1.125" style="126" customWidth="1"/>
    <col min="12804" max="12819" width="4" style="126" customWidth="1"/>
    <col min="12820" max="12820" width="3.125" style="126" customWidth="1"/>
    <col min="12821" max="12821" width="2.375" style="126" customWidth="1"/>
    <col min="12822" max="12822" width="4" style="126" customWidth="1"/>
    <col min="12823" max="12823" width="2.25" style="126" customWidth="1"/>
    <col min="12824" max="12824" width="4" style="126" customWidth="1"/>
    <col min="12825" max="12825" width="2.375" style="126" customWidth="1"/>
    <col min="12826" max="12826" width="1.5" style="126" customWidth="1"/>
    <col min="12827" max="13056" width="4" style="126"/>
    <col min="13057" max="13057" width="1.5" style="126" customWidth="1"/>
    <col min="13058" max="13058" width="3.125" style="126" customWidth="1"/>
    <col min="13059" max="13059" width="1.125" style="126" customWidth="1"/>
    <col min="13060" max="13075" width="4" style="126" customWidth="1"/>
    <col min="13076" max="13076" width="3.125" style="126" customWidth="1"/>
    <col min="13077" max="13077" width="2.375" style="126" customWidth="1"/>
    <col min="13078" max="13078" width="4" style="126" customWidth="1"/>
    <col min="13079" max="13079" width="2.25" style="126" customWidth="1"/>
    <col min="13080" max="13080" width="4" style="126" customWidth="1"/>
    <col min="13081" max="13081" width="2.375" style="126" customWidth="1"/>
    <col min="13082" max="13082" width="1.5" style="126" customWidth="1"/>
    <col min="13083" max="13312" width="4" style="126"/>
    <col min="13313" max="13313" width="1.5" style="126" customWidth="1"/>
    <col min="13314" max="13314" width="3.125" style="126" customWidth="1"/>
    <col min="13315" max="13315" width="1.125" style="126" customWidth="1"/>
    <col min="13316" max="13331" width="4" style="126" customWidth="1"/>
    <col min="13332" max="13332" width="3.125" style="126" customWidth="1"/>
    <col min="13333" max="13333" width="2.375" style="126" customWidth="1"/>
    <col min="13334" max="13334" width="4" style="126" customWidth="1"/>
    <col min="13335" max="13335" width="2.25" style="126" customWidth="1"/>
    <col min="13336" max="13336" width="4" style="126" customWidth="1"/>
    <col min="13337" max="13337" width="2.375" style="126" customWidth="1"/>
    <col min="13338" max="13338" width="1.5" style="126" customWidth="1"/>
    <col min="13339" max="13568" width="4" style="126"/>
    <col min="13569" max="13569" width="1.5" style="126" customWidth="1"/>
    <col min="13570" max="13570" width="3.125" style="126" customWidth="1"/>
    <col min="13571" max="13571" width="1.125" style="126" customWidth="1"/>
    <col min="13572" max="13587" width="4" style="126" customWidth="1"/>
    <col min="13588" max="13588" width="3.125" style="126" customWidth="1"/>
    <col min="13589" max="13589" width="2.375" style="126" customWidth="1"/>
    <col min="13590" max="13590" width="4" style="126" customWidth="1"/>
    <col min="13591" max="13591" width="2.25" style="126" customWidth="1"/>
    <col min="13592" max="13592" width="4" style="126" customWidth="1"/>
    <col min="13593" max="13593" width="2.375" style="126" customWidth="1"/>
    <col min="13594" max="13594" width="1.5" style="126" customWidth="1"/>
    <col min="13595" max="13824" width="4" style="126"/>
    <col min="13825" max="13825" width="1.5" style="126" customWidth="1"/>
    <col min="13826" max="13826" width="3.125" style="126" customWidth="1"/>
    <col min="13827" max="13827" width="1.125" style="126" customWidth="1"/>
    <col min="13828" max="13843" width="4" style="126" customWidth="1"/>
    <col min="13844" max="13844" width="3.125" style="126" customWidth="1"/>
    <col min="13845" max="13845" width="2.375" style="126" customWidth="1"/>
    <col min="13846" max="13846" width="4" style="126" customWidth="1"/>
    <col min="13847" max="13847" width="2.25" style="126" customWidth="1"/>
    <col min="13848" max="13848" width="4" style="126" customWidth="1"/>
    <col min="13849" max="13849" width="2.375" style="126" customWidth="1"/>
    <col min="13850" max="13850" width="1.5" style="126" customWidth="1"/>
    <col min="13851" max="14080" width="4" style="126"/>
    <col min="14081" max="14081" width="1.5" style="126" customWidth="1"/>
    <col min="14082" max="14082" width="3.125" style="126" customWidth="1"/>
    <col min="14083" max="14083" width="1.125" style="126" customWidth="1"/>
    <col min="14084" max="14099" width="4" style="126" customWidth="1"/>
    <col min="14100" max="14100" width="3.125" style="126" customWidth="1"/>
    <col min="14101" max="14101" width="2.375" style="126" customWidth="1"/>
    <col min="14102" max="14102" width="4" style="126" customWidth="1"/>
    <col min="14103" max="14103" width="2.25" style="126" customWidth="1"/>
    <col min="14104" max="14104" width="4" style="126" customWidth="1"/>
    <col min="14105" max="14105" width="2.375" style="126" customWidth="1"/>
    <col min="14106" max="14106" width="1.5" style="126" customWidth="1"/>
    <col min="14107" max="14336" width="4" style="126"/>
    <col min="14337" max="14337" width="1.5" style="126" customWidth="1"/>
    <col min="14338" max="14338" width="3.125" style="126" customWidth="1"/>
    <col min="14339" max="14339" width="1.125" style="126" customWidth="1"/>
    <col min="14340" max="14355" width="4" style="126" customWidth="1"/>
    <col min="14356" max="14356" width="3.125" style="126" customWidth="1"/>
    <col min="14357" max="14357" width="2.375" style="126" customWidth="1"/>
    <col min="14358" max="14358" width="4" style="126" customWidth="1"/>
    <col min="14359" max="14359" width="2.25" style="126" customWidth="1"/>
    <col min="14360" max="14360" width="4" style="126" customWidth="1"/>
    <col min="14361" max="14361" width="2.375" style="126" customWidth="1"/>
    <col min="14362" max="14362" width="1.5" style="126" customWidth="1"/>
    <col min="14363" max="14592" width="4" style="126"/>
    <col min="14593" max="14593" width="1.5" style="126" customWidth="1"/>
    <col min="14594" max="14594" width="3.125" style="126" customWidth="1"/>
    <col min="14595" max="14595" width="1.125" style="126" customWidth="1"/>
    <col min="14596" max="14611" width="4" style="126" customWidth="1"/>
    <col min="14612" max="14612" width="3.125" style="126" customWidth="1"/>
    <col min="14613" max="14613" width="2.375" style="126" customWidth="1"/>
    <col min="14614" max="14614" width="4" style="126" customWidth="1"/>
    <col min="14615" max="14615" width="2.25" style="126" customWidth="1"/>
    <col min="14616" max="14616" width="4" style="126" customWidth="1"/>
    <col min="14617" max="14617" width="2.375" style="126" customWidth="1"/>
    <col min="14618" max="14618" width="1.5" style="126" customWidth="1"/>
    <col min="14619" max="14848" width="4" style="126"/>
    <col min="14849" max="14849" width="1.5" style="126" customWidth="1"/>
    <col min="14850" max="14850" width="3.125" style="126" customWidth="1"/>
    <col min="14851" max="14851" width="1.125" style="126" customWidth="1"/>
    <col min="14852" max="14867" width="4" style="126" customWidth="1"/>
    <col min="14868" max="14868" width="3.125" style="126" customWidth="1"/>
    <col min="14869" max="14869" width="2.375" style="126" customWidth="1"/>
    <col min="14870" max="14870" width="4" style="126" customWidth="1"/>
    <col min="14871" max="14871" width="2.25" style="126" customWidth="1"/>
    <col min="14872" max="14872" width="4" style="126" customWidth="1"/>
    <col min="14873" max="14873" width="2.375" style="126" customWidth="1"/>
    <col min="14874" max="14874" width="1.5" style="126" customWidth="1"/>
    <col min="14875" max="15104" width="4" style="126"/>
    <col min="15105" max="15105" width="1.5" style="126" customWidth="1"/>
    <col min="15106" max="15106" width="3.125" style="126" customWidth="1"/>
    <col min="15107" max="15107" width="1.125" style="126" customWidth="1"/>
    <col min="15108" max="15123" width="4" style="126" customWidth="1"/>
    <col min="15124" max="15124" width="3.125" style="126" customWidth="1"/>
    <col min="15125" max="15125" width="2.375" style="126" customWidth="1"/>
    <col min="15126" max="15126" width="4" style="126" customWidth="1"/>
    <col min="15127" max="15127" width="2.25" style="126" customWidth="1"/>
    <col min="15128" max="15128" width="4" style="126" customWidth="1"/>
    <col min="15129" max="15129" width="2.375" style="126" customWidth="1"/>
    <col min="15130" max="15130" width="1.5" style="126" customWidth="1"/>
    <col min="15131" max="15360" width="4" style="126"/>
    <col min="15361" max="15361" width="1.5" style="126" customWidth="1"/>
    <col min="15362" max="15362" width="3.125" style="126" customWidth="1"/>
    <col min="15363" max="15363" width="1.125" style="126" customWidth="1"/>
    <col min="15364" max="15379" width="4" style="126" customWidth="1"/>
    <col min="15380" max="15380" width="3.125" style="126" customWidth="1"/>
    <col min="15381" max="15381" width="2.375" style="126" customWidth="1"/>
    <col min="15382" max="15382" width="4" style="126" customWidth="1"/>
    <col min="15383" max="15383" width="2.25" style="126" customWidth="1"/>
    <col min="15384" max="15384" width="4" style="126" customWidth="1"/>
    <col min="15385" max="15385" width="2.375" style="126" customWidth="1"/>
    <col min="15386" max="15386" width="1.5" style="126" customWidth="1"/>
    <col min="15387" max="15616" width="4" style="126"/>
    <col min="15617" max="15617" width="1.5" style="126" customWidth="1"/>
    <col min="15618" max="15618" width="3.125" style="126" customWidth="1"/>
    <col min="15619" max="15619" width="1.125" style="126" customWidth="1"/>
    <col min="15620" max="15635" width="4" style="126" customWidth="1"/>
    <col min="15636" max="15636" width="3.125" style="126" customWidth="1"/>
    <col min="15637" max="15637" width="2.375" style="126" customWidth="1"/>
    <col min="15638" max="15638" width="4" style="126" customWidth="1"/>
    <col min="15639" max="15639" width="2.25" style="126" customWidth="1"/>
    <col min="15640" max="15640" width="4" style="126" customWidth="1"/>
    <col min="15641" max="15641" width="2.375" style="126" customWidth="1"/>
    <col min="15642" max="15642" width="1.5" style="126" customWidth="1"/>
    <col min="15643" max="15872" width="4" style="126"/>
    <col min="15873" max="15873" width="1.5" style="126" customWidth="1"/>
    <col min="15874" max="15874" width="3.125" style="126" customWidth="1"/>
    <col min="15875" max="15875" width="1.125" style="126" customWidth="1"/>
    <col min="15876" max="15891" width="4" style="126" customWidth="1"/>
    <col min="15892" max="15892" width="3.125" style="126" customWidth="1"/>
    <col min="15893" max="15893" width="2.375" style="126" customWidth="1"/>
    <col min="15894" max="15894" width="4" style="126" customWidth="1"/>
    <col min="15895" max="15895" width="2.25" style="126" customWidth="1"/>
    <col min="15896" max="15896" width="4" style="126" customWidth="1"/>
    <col min="15897" max="15897" width="2.375" style="126" customWidth="1"/>
    <col min="15898" max="15898" width="1.5" style="126" customWidth="1"/>
    <col min="15899" max="16128" width="4" style="126"/>
    <col min="16129" max="16129" width="1.5" style="126" customWidth="1"/>
    <col min="16130" max="16130" width="3.125" style="126" customWidth="1"/>
    <col min="16131" max="16131" width="1.125" style="126" customWidth="1"/>
    <col min="16132" max="16147" width="4" style="126" customWidth="1"/>
    <col min="16148" max="16148" width="3.125" style="126" customWidth="1"/>
    <col min="16149" max="16149" width="2.375" style="126" customWidth="1"/>
    <col min="16150" max="16150" width="4" style="126" customWidth="1"/>
    <col min="16151" max="16151" width="2.25" style="126" customWidth="1"/>
    <col min="16152" max="16152" width="4" style="126" customWidth="1"/>
    <col min="16153" max="16153" width="2.375" style="126" customWidth="1"/>
    <col min="16154" max="16154" width="1.5" style="126" customWidth="1"/>
    <col min="16155" max="16384" width="4" style="126"/>
  </cols>
  <sheetData>
    <row r="2" spans="2:27" x14ac:dyDescent="0.15">
      <c r="B2" s="126" t="s">
        <v>453</v>
      </c>
      <c r="C2" s="125"/>
      <c r="D2" s="125"/>
      <c r="E2" s="125"/>
      <c r="F2" s="125"/>
      <c r="G2" s="125"/>
      <c r="H2" s="125"/>
      <c r="I2" s="125"/>
      <c r="J2" s="125"/>
      <c r="K2" s="125"/>
      <c r="L2" s="125"/>
      <c r="M2" s="125"/>
      <c r="N2" s="125"/>
      <c r="O2" s="125"/>
      <c r="P2" s="125"/>
      <c r="Q2" s="125"/>
      <c r="R2" s="125"/>
      <c r="S2" s="125"/>
      <c r="T2" s="125"/>
      <c r="U2" s="125"/>
      <c r="V2" s="125"/>
      <c r="W2" s="125"/>
      <c r="X2" s="125"/>
      <c r="Y2" s="125"/>
    </row>
    <row r="4" spans="2:27" ht="34.5" customHeight="1" x14ac:dyDescent="0.15">
      <c r="B4" s="494" t="s">
        <v>440</v>
      </c>
      <c r="C4" s="495"/>
      <c r="D4" s="495"/>
      <c r="E4" s="495"/>
      <c r="F4" s="495"/>
      <c r="G4" s="495"/>
      <c r="H4" s="495"/>
      <c r="I4" s="495"/>
      <c r="J4" s="495"/>
      <c r="K4" s="495"/>
      <c r="L4" s="495"/>
      <c r="M4" s="495"/>
      <c r="N4" s="495"/>
      <c r="O4" s="495"/>
      <c r="P4" s="495"/>
      <c r="Q4" s="495"/>
      <c r="R4" s="495"/>
      <c r="S4" s="495"/>
      <c r="T4" s="495"/>
      <c r="U4" s="495"/>
      <c r="V4" s="495"/>
      <c r="W4" s="495"/>
      <c r="X4" s="495"/>
      <c r="Y4" s="495"/>
    </row>
    <row r="5" spans="2:27" ht="13.5" customHeight="1" x14ac:dyDescent="0.15"/>
    <row r="6" spans="2:27" ht="24" customHeight="1" x14ac:dyDescent="0.15">
      <c r="B6" s="496" t="s">
        <v>126</v>
      </c>
      <c r="C6" s="496"/>
      <c r="D6" s="496"/>
      <c r="E6" s="496"/>
      <c r="F6" s="496"/>
      <c r="G6" s="497"/>
      <c r="H6" s="498"/>
      <c r="I6" s="498"/>
      <c r="J6" s="498"/>
      <c r="K6" s="498"/>
      <c r="L6" s="498"/>
      <c r="M6" s="498"/>
      <c r="N6" s="498"/>
      <c r="O6" s="498"/>
      <c r="P6" s="498"/>
      <c r="Q6" s="498"/>
      <c r="R6" s="498"/>
      <c r="S6" s="498"/>
      <c r="T6" s="498"/>
      <c r="U6" s="498"/>
      <c r="V6" s="498"/>
      <c r="W6" s="498"/>
      <c r="X6" s="498"/>
      <c r="Y6" s="499"/>
    </row>
    <row r="7" spans="2:27" ht="24" customHeight="1" x14ac:dyDescent="0.15">
      <c r="B7" s="496" t="s">
        <v>127</v>
      </c>
      <c r="C7" s="496"/>
      <c r="D7" s="496"/>
      <c r="E7" s="496"/>
      <c r="F7" s="496"/>
      <c r="G7" s="370" t="s">
        <v>128</v>
      </c>
      <c r="H7" s="390" t="s">
        <v>129</v>
      </c>
      <c r="I7" s="390"/>
      <c r="J7" s="390"/>
      <c r="K7" s="390"/>
      <c r="L7" s="422" t="s">
        <v>128</v>
      </c>
      <c r="M7" s="390" t="s">
        <v>130</v>
      </c>
      <c r="N7" s="390"/>
      <c r="O7" s="390"/>
      <c r="P7" s="390"/>
      <c r="Q7" s="422" t="s">
        <v>128</v>
      </c>
      <c r="R7" s="390" t="s">
        <v>131</v>
      </c>
      <c r="S7" s="390"/>
      <c r="T7" s="390"/>
      <c r="U7" s="390"/>
      <c r="V7" s="390"/>
      <c r="W7" s="368"/>
      <c r="X7" s="368"/>
      <c r="Y7" s="369"/>
    </row>
    <row r="8" spans="2:27" ht="21.95" customHeight="1" x14ac:dyDescent="0.15">
      <c r="B8" s="500" t="s">
        <v>393</v>
      </c>
      <c r="C8" s="501"/>
      <c r="D8" s="501"/>
      <c r="E8" s="501"/>
      <c r="F8" s="502"/>
      <c r="G8" s="422" t="s">
        <v>128</v>
      </c>
      <c r="H8" s="372" t="s">
        <v>394</v>
      </c>
      <c r="I8" s="360"/>
      <c r="J8" s="360"/>
      <c r="K8" s="360"/>
      <c r="L8" s="360"/>
      <c r="M8" s="360"/>
      <c r="N8" s="360"/>
      <c r="O8" s="360"/>
      <c r="P8" s="360"/>
      <c r="Q8" s="360"/>
      <c r="R8" s="360"/>
      <c r="S8" s="360"/>
      <c r="T8" s="360"/>
      <c r="U8" s="360"/>
      <c r="V8" s="360"/>
      <c r="W8" s="360"/>
      <c r="X8" s="360"/>
      <c r="Y8" s="361"/>
    </row>
    <row r="9" spans="2:27" ht="21.95" customHeight="1" x14ac:dyDescent="0.15">
      <c r="B9" s="503"/>
      <c r="C9" s="504"/>
      <c r="D9" s="504"/>
      <c r="E9" s="504"/>
      <c r="F9" s="505"/>
      <c r="G9" s="406" t="s">
        <v>128</v>
      </c>
      <c r="H9" s="425" t="s">
        <v>395</v>
      </c>
      <c r="I9" s="426"/>
      <c r="J9" s="426"/>
      <c r="K9" s="426"/>
      <c r="L9" s="426"/>
      <c r="M9" s="426"/>
      <c r="N9" s="426"/>
      <c r="O9" s="426"/>
      <c r="P9" s="426"/>
      <c r="Q9" s="426"/>
      <c r="R9" s="426"/>
      <c r="S9" s="426"/>
      <c r="T9" s="426"/>
      <c r="U9" s="426"/>
      <c r="V9" s="426"/>
      <c r="W9" s="426"/>
      <c r="X9" s="426"/>
      <c r="Y9" s="427"/>
    </row>
    <row r="10" spans="2:27" ht="21.95" customHeight="1" x14ac:dyDescent="0.15">
      <c r="B10" s="506"/>
      <c r="C10" s="507"/>
      <c r="D10" s="507"/>
      <c r="E10" s="507"/>
      <c r="F10" s="508"/>
      <c r="G10" s="415" t="s">
        <v>128</v>
      </c>
      <c r="H10" s="411" t="s">
        <v>441</v>
      </c>
      <c r="I10" s="428"/>
      <c r="J10" s="428"/>
      <c r="K10" s="428"/>
      <c r="L10" s="428"/>
      <c r="M10" s="428"/>
      <c r="N10" s="428"/>
      <c r="O10" s="428"/>
      <c r="P10" s="428"/>
      <c r="Q10" s="428"/>
      <c r="R10" s="428"/>
      <c r="S10" s="428"/>
      <c r="T10" s="428"/>
      <c r="U10" s="428"/>
      <c r="V10" s="428"/>
      <c r="W10" s="428"/>
      <c r="X10" s="428"/>
      <c r="Y10" s="429"/>
    </row>
    <row r="11" spans="2:27" ht="13.5" customHeight="1" x14ac:dyDescent="0.15"/>
    <row r="12" spans="2:27" ht="12.95" customHeight="1" x14ac:dyDescent="0.15">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s="125"/>
      <c r="AA12" s="125"/>
    </row>
    <row r="13" spans="2:27" ht="17.100000000000001" customHeight="1" x14ac:dyDescent="0.15">
      <c r="B13" s="129" t="s">
        <v>149</v>
      </c>
      <c r="C13" s="130"/>
      <c r="D13" s="131"/>
      <c r="E13" s="131"/>
      <c r="F13" s="131"/>
      <c r="G13" s="131"/>
      <c r="H13" s="131"/>
      <c r="I13" s="131"/>
      <c r="J13" s="131"/>
      <c r="K13" s="131"/>
      <c r="L13" s="131"/>
      <c r="M13" s="131"/>
      <c r="N13" s="131"/>
      <c r="O13" s="131"/>
      <c r="P13" s="131"/>
      <c r="Q13" s="131"/>
      <c r="R13" s="131"/>
      <c r="S13" s="131"/>
      <c r="T13" s="132"/>
      <c r="U13" s="131"/>
      <c r="V13" s="133" t="s">
        <v>133</v>
      </c>
      <c r="W13" s="133" t="s">
        <v>134</v>
      </c>
      <c r="X13" s="133" t="s">
        <v>135</v>
      </c>
      <c r="Y13" s="132"/>
      <c r="Z13" s="125"/>
      <c r="AA13" s="125"/>
    </row>
    <row r="14" spans="2:27" ht="17.100000000000001" customHeight="1" x14ac:dyDescent="0.15">
      <c r="B14" s="134"/>
      <c r="C14" s="131"/>
      <c r="D14" s="131"/>
      <c r="E14" s="131"/>
      <c r="F14" s="131"/>
      <c r="G14" s="131"/>
      <c r="H14" s="131"/>
      <c r="I14" s="131"/>
      <c r="J14" s="131"/>
      <c r="K14" s="131"/>
      <c r="L14" s="131"/>
      <c r="M14" s="131"/>
      <c r="N14" s="131"/>
      <c r="O14" s="131"/>
      <c r="P14" s="131"/>
      <c r="Q14" s="131"/>
      <c r="R14" s="131"/>
      <c r="S14" s="131"/>
      <c r="T14" s="132"/>
      <c r="U14" s="131"/>
      <c r="V14" s="131"/>
      <c r="W14" s="131"/>
      <c r="X14" s="131"/>
      <c r="Y14" s="132"/>
      <c r="Z14" s="125"/>
      <c r="AA14" s="125"/>
    </row>
    <row r="15" spans="2:27" ht="21.95" customHeight="1" x14ac:dyDescent="0.15">
      <c r="B15" s="134"/>
      <c r="C15" s="491" t="s">
        <v>59</v>
      </c>
      <c r="D15" s="492"/>
      <c r="E15" s="492"/>
      <c r="F15" s="367" t="s">
        <v>1</v>
      </c>
      <c r="G15" s="567" t="s">
        <v>150</v>
      </c>
      <c r="H15" s="567"/>
      <c r="I15" s="567"/>
      <c r="J15" s="567"/>
      <c r="K15" s="567"/>
      <c r="L15" s="567"/>
      <c r="M15" s="567"/>
      <c r="N15" s="567"/>
      <c r="O15" s="567"/>
      <c r="P15" s="567"/>
      <c r="Q15" s="567"/>
      <c r="R15" s="567"/>
      <c r="S15" s="567"/>
      <c r="T15" s="132"/>
      <c r="U15" s="131"/>
      <c r="V15" s="422" t="s">
        <v>128</v>
      </c>
      <c r="W15" s="422" t="s">
        <v>134</v>
      </c>
      <c r="X15" s="422" t="s">
        <v>128</v>
      </c>
      <c r="Y15" s="132"/>
      <c r="Z15" s="125"/>
      <c r="AA15" s="125"/>
    </row>
    <row r="16" spans="2:27" ht="49.5" customHeight="1" x14ac:dyDescent="0.15">
      <c r="B16" s="134"/>
      <c r="C16" s="492"/>
      <c r="D16" s="492"/>
      <c r="E16" s="492"/>
      <c r="F16" s="367" t="s">
        <v>100</v>
      </c>
      <c r="G16" s="493" t="s">
        <v>151</v>
      </c>
      <c r="H16" s="493"/>
      <c r="I16" s="493"/>
      <c r="J16" s="493"/>
      <c r="K16" s="493"/>
      <c r="L16" s="493"/>
      <c r="M16" s="493"/>
      <c r="N16" s="493"/>
      <c r="O16" s="493"/>
      <c r="P16" s="493"/>
      <c r="Q16" s="493"/>
      <c r="R16" s="493"/>
      <c r="S16" s="493"/>
      <c r="T16" s="132"/>
      <c r="U16" s="131"/>
      <c r="V16" s="422" t="s">
        <v>128</v>
      </c>
      <c r="W16" s="422" t="s">
        <v>134</v>
      </c>
      <c r="X16" s="422" t="s">
        <v>128</v>
      </c>
      <c r="Y16" s="132"/>
      <c r="Z16" s="125"/>
      <c r="AA16" s="125"/>
    </row>
    <row r="17" spans="2:27" ht="21.95" customHeight="1" x14ac:dyDescent="0.15">
      <c r="B17" s="134"/>
      <c r="C17" s="492"/>
      <c r="D17" s="492"/>
      <c r="E17" s="492"/>
      <c r="F17" s="367" t="s">
        <v>102</v>
      </c>
      <c r="G17" s="567" t="s">
        <v>152</v>
      </c>
      <c r="H17" s="567"/>
      <c r="I17" s="567"/>
      <c r="J17" s="567"/>
      <c r="K17" s="567"/>
      <c r="L17" s="567"/>
      <c r="M17" s="567"/>
      <c r="N17" s="567"/>
      <c r="O17" s="567"/>
      <c r="P17" s="567"/>
      <c r="Q17" s="567"/>
      <c r="R17" s="567"/>
      <c r="S17" s="567"/>
      <c r="T17" s="132"/>
      <c r="U17" s="131"/>
      <c r="V17" s="422" t="s">
        <v>128</v>
      </c>
      <c r="W17" s="422" t="s">
        <v>134</v>
      </c>
      <c r="X17" s="422" t="s">
        <v>128</v>
      </c>
      <c r="Y17" s="132"/>
      <c r="Z17" s="125"/>
      <c r="AA17" s="125"/>
    </row>
    <row r="18" spans="2:27" ht="17.100000000000001" customHeight="1" x14ac:dyDescent="0.15">
      <c r="B18" s="134"/>
      <c r="C18" s="142"/>
      <c r="D18" s="142"/>
      <c r="E18" s="142"/>
      <c r="F18" s="131"/>
      <c r="G18" s="131"/>
      <c r="H18" s="131"/>
      <c r="I18" s="131"/>
      <c r="J18" s="131"/>
      <c r="K18" s="131"/>
      <c r="L18" s="131"/>
      <c r="M18" s="131"/>
      <c r="N18" s="131"/>
      <c r="O18" s="131"/>
      <c r="P18" s="131"/>
      <c r="Q18" s="131"/>
      <c r="R18" s="131"/>
      <c r="S18" s="131"/>
      <c r="T18" s="132"/>
      <c r="U18" s="131"/>
      <c r="V18" s="131"/>
      <c r="W18" s="131"/>
      <c r="Y18" s="132"/>
      <c r="Z18" s="125"/>
      <c r="AA18" s="125"/>
    </row>
    <row r="19" spans="2:27" ht="21.95" customHeight="1" x14ac:dyDescent="0.15">
      <c r="B19" s="134"/>
      <c r="C19" s="510" t="s">
        <v>442</v>
      </c>
      <c r="D19" s="511"/>
      <c r="E19" s="511"/>
      <c r="F19" s="430" t="s">
        <v>1</v>
      </c>
      <c r="G19" s="654" t="s">
        <v>443</v>
      </c>
      <c r="H19" s="654"/>
      <c r="I19" s="654"/>
      <c r="J19" s="654"/>
      <c r="K19" s="654"/>
      <c r="L19" s="654"/>
      <c r="M19" s="654"/>
      <c r="N19" s="654"/>
      <c r="O19" s="654"/>
      <c r="P19" s="654"/>
      <c r="Q19" s="654"/>
      <c r="R19" s="654"/>
      <c r="S19" s="654"/>
      <c r="T19" s="132"/>
      <c r="U19" s="425"/>
      <c r="V19" s="406" t="s">
        <v>128</v>
      </c>
      <c r="W19" s="406" t="s">
        <v>134</v>
      </c>
      <c r="X19" s="406" t="s">
        <v>128</v>
      </c>
      <c r="Y19" s="431"/>
      <c r="Z19" s="125"/>
      <c r="AA19" s="125"/>
    </row>
    <row r="20" spans="2:27" ht="49.5" customHeight="1" x14ac:dyDescent="0.15">
      <c r="B20" s="134"/>
      <c r="C20" s="511"/>
      <c r="D20" s="511"/>
      <c r="E20" s="511"/>
      <c r="F20" s="430" t="s">
        <v>100</v>
      </c>
      <c r="G20" s="509" t="s">
        <v>444</v>
      </c>
      <c r="H20" s="509"/>
      <c r="I20" s="509"/>
      <c r="J20" s="509"/>
      <c r="K20" s="509"/>
      <c r="L20" s="509"/>
      <c r="M20" s="509"/>
      <c r="N20" s="509"/>
      <c r="O20" s="509"/>
      <c r="P20" s="509"/>
      <c r="Q20" s="509"/>
      <c r="R20" s="509"/>
      <c r="S20" s="509"/>
      <c r="T20" s="132"/>
      <c r="U20" s="425"/>
      <c r="V20" s="406" t="s">
        <v>128</v>
      </c>
      <c r="W20" s="406" t="s">
        <v>134</v>
      </c>
      <c r="X20" s="406" t="s">
        <v>128</v>
      </c>
      <c r="Y20" s="431"/>
      <c r="Z20" s="125"/>
      <c r="AA20" s="125"/>
    </row>
    <row r="21" spans="2:27" ht="21.95" customHeight="1" x14ac:dyDescent="0.15">
      <c r="B21" s="134"/>
      <c r="C21" s="511"/>
      <c r="D21" s="511"/>
      <c r="E21" s="511"/>
      <c r="F21" s="430" t="s">
        <v>102</v>
      </c>
      <c r="G21" s="654" t="s">
        <v>152</v>
      </c>
      <c r="H21" s="654"/>
      <c r="I21" s="654"/>
      <c r="J21" s="654"/>
      <c r="K21" s="654"/>
      <c r="L21" s="654"/>
      <c r="M21" s="654"/>
      <c r="N21" s="654"/>
      <c r="O21" s="654"/>
      <c r="P21" s="654"/>
      <c r="Q21" s="654"/>
      <c r="R21" s="654"/>
      <c r="S21" s="654"/>
      <c r="T21" s="132"/>
      <c r="U21" s="425"/>
      <c r="V21" s="406" t="s">
        <v>128</v>
      </c>
      <c r="W21" s="406" t="s">
        <v>134</v>
      </c>
      <c r="X21" s="406" t="s">
        <v>128</v>
      </c>
      <c r="Y21" s="431"/>
      <c r="Z21" s="125"/>
      <c r="AA21" s="125"/>
    </row>
    <row r="22" spans="2:27" ht="17.100000000000001" customHeight="1" x14ac:dyDescent="0.15">
      <c r="B22" s="134"/>
      <c r="C22" s="131"/>
      <c r="D22" s="131"/>
      <c r="E22" s="131"/>
      <c r="F22" s="131"/>
      <c r="G22" s="131"/>
      <c r="H22" s="131"/>
      <c r="I22" s="131"/>
      <c r="J22" s="131"/>
      <c r="K22" s="131"/>
      <c r="L22" s="131"/>
      <c r="M22" s="131"/>
      <c r="N22" s="131"/>
      <c r="O22" s="131"/>
      <c r="P22" s="131"/>
      <c r="Q22" s="131"/>
      <c r="R22" s="131"/>
      <c r="S22" s="131"/>
      <c r="T22" s="132"/>
      <c r="U22" s="131"/>
      <c r="V22" s="131"/>
      <c r="W22" s="131"/>
      <c r="X22" s="131"/>
      <c r="Y22" s="132"/>
      <c r="Z22" s="125"/>
      <c r="AA22" s="125"/>
    </row>
    <row r="23" spans="2:27" ht="21.95" customHeight="1" x14ac:dyDescent="0.15">
      <c r="B23" s="134"/>
      <c r="C23" s="924" t="s">
        <v>445</v>
      </c>
      <c r="D23" s="925"/>
      <c r="E23" s="925"/>
      <c r="F23" s="430" t="s">
        <v>1</v>
      </c>
      <c r="G23" s="654" t="s">
        <v>446</v>
      </c>
      <c r="H23" s="654"/>
      <c r="I23" s="654"/>
      <c r="J23" s="654"/>
      <c r="K23" s="654"/>
      <c r="L23" s="654"/>
      <c r="M23" s="654"/>
      <c r="N23" s="654"/>
      <c r="O23" s="654"/>
      <c r="P23" s="654"/>
      <c r="Q23" s="654"/>
      <c r="R23" s="654"/>
      <c r="S23" s="654"/>
      <c r="T23" s="431"/>
      <c r="U23" s="425"/>
      <c r="V23" s="406" t="s">
        <v>128</v>
      </c>
      <c r="W23" s="406" t="s">
        <v>134</v>
      </c>
      <c r="X23" s="406" t="s">
        <v>128</v>
      </c>
      <c r="Y23" s="431"/>
      <c r="Z23" s="125"/>
      <c r="AA23" s="125"/>
    </row>
    <row r="24" spans="2:27" ht="21.95" customHeight="1" x14ac:dyDescent="0.15">
      <c r="B24" s="134"/>
      <c r="C24" s="925"/>
      <c r="D24" s="925"/>
      <c r="E24" s="925"/>
      <c r="F24" s="430" t="s">
        <v>100</v>
      </c>
      <c r="G24" s="509" t="s">
        <v>447</v>
      </c>
      <c r="H24" s="509"/>
      <c r="I24" s="509"/>
      <c r="J24" s="509"/>
      <c r="K24" s="509"/>
      <c r="L24" s="509"/>
      <c r="M24" s="509"/>
      <c r="N24" s="509"/>
      <c r="O24" s="509"/>
      <c r="P24" s="509"/>
      <c r="Q24" s="509"/>
      <c r="R24" s="509"/>
      <c r="S24" s="509"/>
      <c r="T24" s="431"/>
      <c r="U24" s="425"/>
      <c r="V24" s="406" t="s">
        <v>128</v>
      </c>
      <c r="W24" s="406" t="s">
        <v>134</v>
      </c>
      <c r="X24" s="406" t="s">
        <v>128</v>
      </c>
      <c r="Y24" s="431"/>
      <c r="Z24" s="125"/>
      <c r="AA24" s="125"/>
    </row>
    <row r="25" spans="2:27" ht="21.95" customHeight="1" x14ac:dyDescent="0.15">
      <c r="B25" s="134"/>
      <c r="C25" s="925"/>
      <c r="D25" s="925"/>
      <c r="E25" s="925"/>
      <c r="F25" s="430" t="s">
        <v>102</v>
      </c>
      <c r="G25" s="654" t="s">
        <v>152</v>
      </c>
      <c r="H25" s="654"/>
      <c r="I25" s="654"/>
      <c r="J25" s="654"/>
      <c r="K25" s="654"/>
      <c r="L25" s="654"/>
      <c r="M25" s="654"/>
      <c r="N25" s="654"/>
      <c r="O25" s="654"/>
      <c r="P25" s="654"/>
      <c r="Q25" s="654"/>
      <c r="R25" s="654"/>
      <c r="S25" s="654"/>
      <c r="T25" s="431"/>
      <c r="U25" s="425"/>
      <c r="V25" s="406" t="s">
        <v>128</v>
      </c>
      <c r="W25" s="406" t="s">
        <v>134</v>
      </c>
      <c r="X25" s="406" t="s">
        <v>128</v>
      </c>
      <c r="Y25" s="431"/>
      <c r="Z25" s="125"/>
      <c r="AA25" s="125"/>
    </row>
    <row r="26" spans="2:27" ht="12.95" customHeight="1" x14ac:dyDescent="0.15">
      <c r="B26" s="381"/>
      <c r="C26" s="382"/>
      <c r="D26" s="382"/>
      <c r="E26" s="382"/>
      <c r="F26" s="382"/>
      <c r="G26" s="382"/>
      <c r="H26" s="382"/>
      <c r="I26" s="382"/>
      <c r="J26" s="382"/>
      <c r="K26" s="382"/>
      <c r="L26" s="382"/>
      <c r="M26" s="382"/>
      <c r="N26" s="382"/>
      <c r="O26" s="382"/>
      <c r="P26" s="382"/>
      <c r="Q26" s="382"/>
      <c r="R26" s="382"/>
      <c r="S26" s="382"/>
      <c r="T26" s="383"/>
      <c r="U26" s="382"/>
      <c r="V26" s="382"/>
      <c r="W26" s="382"/>
      <c r="X26" s="382"/>
      <c r="Y26" s="383"/>
      <c r="Z26" s="131"/>
      <c r="AA26" s="131"/>
    </row>
    <row r="27" spans="2:27" x14ac:dyDescent="0.15">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row>
    <row r="28" spans="2:27" x14ac:dyDescent="0.15">
      <c r="B28" s="131" t="s">
        <v>140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row>
    <row r="29" spans="2:27" x14ac:dyDescent="0.15">
      <c r="B29" s="131" t="s">
        <v>141</v>
      </c>
      <c r="C29" s="131"/>
      <c r="D29" s="131"/>
      <c r="E29" s="131"/>
      <c r="F29" s="131"/>
      <c r="G29" s="131"/>
      <c r="H29" s="131"/>
      <c r="I29" s="131"/>
      <c r="J29" s="131"/>
      <c r="K29" s="125"/>
      <c r="L29" s="125"/>
      <c r="M29" s="125"/>
      <c r="N29" s="125"/>
      <c r="O29" s="125"/>
      <c r="P29" s="125"/>
      <c r="Q29" s="125"/>
      <c r="R29" s="125"/>
      <c r="S29" s="125"/>
      <c r="T29" s="125"/>
      <c r="U29" s="125"/>
      <c r="V29" s="125"/>
      <c r="W29" s="125"/>
      <c r="X29" s="125"/>
      <c r="Y29" s="125"/>
      <c r="Z29" s="125"/>
      <c r="AA29" s="125"/>
    </row>
    <row r="82" spans="12:12" x14ac:dyDescent="0.15">
      <c r="L82" s="42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V15:V17 JR15:JR17 TN15:TN17 ADJ15:ADJ17 ANF15:ANF17 AXB15:AXB17 BGX15:BGX17 BQT15:BQT17 CAP15:CAP17 CKL15:CKL17 CUH15:CUH17 DED15:DED17 DNZ15:DNZ17 DXV15:DXV17 EHR15:EHR17 ERN15:ERN17 FBJ15:FBJ17 FLF15:FLF17 FVB15:FVB17 GEX15:GEX17 GOT15:GOT17 GYP15:GYP17 HIL15:HIL17 HSH15:HSH17 ICD15:ICD17 ILZ15:ILZ17 IVV15:IVV17 JFR15:JFR17 JPN15:JPN17 JZJ15:JZJ17 KJF15:KJF17 KTB15:KTB17 LCX15:LCX17 LMT15:LMT17 LWP15:LWP17 MGL15:MGL17 MQH15:MQH17 NAD15:NAD17 NJZ15:NJZ17 NTV15:NTV17 ODR15:ODR17 ONN15:ONN17 OXJ15:OXJ17 PHF15:PHF17 PRB15:PRB17 QAX15:QAX17 QKT15:QKT17 QUP15:QUP17 REL15:REL17 ROH15:ROH17 RYD15:RYD17 SHZ15:SHZ17 SRV15:SRV17 TBR15:TBR17 TLN15:TLN17 TVJ15:TVJ17 UFF15:UFF17 UPB15:UPB17 UYX15:UYX17 VIT15:VIT17 VSP15:VSP17 WCL15:WCL17 WMH15:WMH17 WWD15:WWD17 V65551:V65553 JR65551:JR65553 TN65551:TN65553 ADJ65551:ADJ65553 ANF65551:ANF65553 AXB65551:AXB65553 BGX65551:BGX65553 BQT65551:BQT65553 CAP65551:CAP65553 CKL65551:CKL65553 CUH65551:CUH65553 DED65551:DED65553 DNZ65551:DNZ65553 DXV65551:DXV65553 EHR65551:EHR65553 ERN65551:ERN65553 FBJ65551:FBJ65553 FLF65551:FLF65553 FVB65551:FVB65553 GEX65551:GEX65553 GOT65551:GOT65553 GYP65551:GYP65553 HIL65551:HIL65553 HSH65551:HSH65553 ICD65551:ICD65553 ILZ65551:ILZ65553 IVV65551:IVV65553 JFR65551:JFR65553 JPN65551:JPN65553 JZJ65551:JZJ65553 KJF65551:KJF65553 KTB65551:KTB65553 LCX65551:LCX65553 LMT65551:LMT65553 LWP65551:LWP65553 MGL65551:MGL65553 MQH65551:MQH65553 NAD65551:NAD65553 NJZ65551:NJZ65553 NTV65551:NTV65553 ODR65551:ODR65553 ONN65551:ONN65553 OXJ65551:OXJ65553 PHF65551:PHF65553 PRB65551:PRB65553 QAX65551:QAX65553 QKT65551:QKT65553 QUP65551:QUP65553 REL65551:REL65553 ROH65551:ROH65553 RYD65551:RYD65553 SHZ65551:SHZ65553 SRV65551:SRV65553 TBR65551:TBR65553 TLN65551:TLN65553 TVJ65551:TVJ65553 UFF65551:UFF65553 UPB65551:UPB65553 UYX65551:UYX65553 VIT65551:VIT65553 VSP65551:VSP65553 WCL65551:WCL65553 WMH65551:WMH65553 WWD65551:WWD65553 V131087:V131089 JR131087:JR131089 TN131087:TN131089 ADJ131087:ADJ131089 ANF131087:ANF131089 AXB131087:AXB131089 BGX131087:BGX131089 BQT131087:BQT131089 CAP131087:CAP131089 CKL131087:CKL131089 CUH131087:CUH131089 DED131087:DED131089 DNZ131087:DNZ131089 DXV131087:DXV131089 EHR131087:EHR131089 ERN131087:ERN131089 FBJ131087:FBJ131089 FLF131087:FLF131089 FVB131087:FVB131089 GEX131087:GEX131089 GOT131087:GOT131089 GYP131087:GYP131089 HIL131087:HIL131089 HSH131087:HSH131089 ICD131087:ICD131089 ILZ131087:ILZ131089 IVV131087:IVV131089 JFR131087:JFR131089 JPN131087:JPN131089 JZJ131087:JZJ131089 KJF131087:KJF131089 KTB131087:KTB131089 LCX131087:LCX131089 LMT131087:LMT131089 LWP131087:LWP131089 MGL131087:MGL131089 MQH131087:MQH131089 NAD131087:NAD131089 NJZ131087:NJZ131089 NTV131087:NTV131089 ODR131087:ODR131089 ONN131087:ONN131089 OXJ131087:OXJ131089 PHF131087:PHF131089 PRB131087:PRB131089 QAX131087:QAX131089 QKT131087:QKT131089 QUP131087:QUP131089 REL131087:REL131089 ROH131087:ROH131089 RYD131087:RYD131089 SHZ131087:SHZ131089 SRV131087:SRV131089 TBR131087:TBR131089 TLN131087:TLN131089 TVJ131087:TVJ131089 UFF131087:UFF131089 UPB131087:UPB131089 UYX131087:UYX131089 VIT131087:VIT131089 VSP131087:VSP131089 WCL131087:WCL131089 WMH131087:WMH131089 WWD131087:WWD131089 V196623:V196625 JR196623:JR196625 TN196623:TN196625 ADJ196623:ADJ196625 ANF196623:ANF196625 AXB196623:AXB196625 BGX196623:BGX196625 BQT196623:BQT196625 CAP196623:CAP196625 CKL196623:CKL196625 CUH196623:CUH196625 DED196623:DED196625 DNZ196623:DNZ196625 DXV196623:DXV196625 EHR196623:EHR196625 ERN196623:ERN196625 FBJ196623:FBJ196625 FLF196623:FLF196625 FVB196623:FVB196625 GEX196623:GEX196625 GOT196623:GOT196625 GYP196623:GYP196625 HIL196623:HIL196625 HSH196623:HSH196625 ICD196623:ICD196625 ILZ196623:ILZ196625 IVV196623:IVV196625 JFR196623:JFR196625 JPN196623:JPN196625 JZJ196623:JZJ196625 KJF196623:KJF196625 KTB196623:KTB196625 LCX196623:LCX196625 LMT196623:LMT196625 LWP196623:LWP196625 MGL196623:MGL196625 MQH196623:MQH196625 NAD196623:NAD196625 NJZ196623:NJZ196625 NTV196623:NTV196625 ODR196623:ODR196625 ONN196623:ONN196625 OXJ196623:OXJ196625 PHF196623:PHF196625 PRB196623:PRB196625 QAX196623:QAX196625 QKT196623:QKT196625 QUP196623:QUP196625 REL196623:REL196625 ROH196623:ROH196625 RYD196623:RYD196625 SHZ196623:SHZ196625 SRV196623:SRV196625 TBR196623:TBR196625 TLN196623:TLN196625 TVJ196623:TVJ196625 UFF196623:UFF196625 UPB196623:UPB196625 UYX196623:UYX196625 VIT196623:VIT196625 VSP196623:VSP196625 WCL196623:WCL196625 WMH196623:WMH196625 WWD196623:WWD196625 V262159:V262161 JR262159:JR262161 TN262159:TN262161 ADJ262159:ADJ262161 ANF262159:ANF262161 AXB262159:AXB262161 BGX262159:BGX262161 BQT262159:BQT262161 CAP262159:CAP262161 CKL262159:CKL262161 CUH262159:CUH262161 DED262159:DED262161 DNZ262159:DNZ262161 DXV262159:DXV262161 EHR262159:EHR262161 ERN262159:ERN262161 FBJ262159:FBJ262161 FLF262159:FLF262161 FVB262159:FVB262161 GEX262159:GEX262161 GOT262159:GOT262161 GYP262159:GYP262161 HIL262159:HIL262161 HSH262159:HSH262161 ICD262159:ICD262161 ILZ262159:ILZ262161 IVV262159:IVV262161 JFR262159:JFR262161 JPN262159:JPN262161 JZJ262159:JZJ262161 KJF262159:KJF262161 KTB262159:KTB262161 LCX262159:LCX262161 LMT262159:LMT262161 LWP262159:LWP262161 MGL262159:MGL262161 MQH262159:MQH262161 NAD262159:NAD262161 NJZ262159:NJZ262161 NTV262159:NTV262161 ODR262159:ODR262161 ONN262159:ONN262161 OXJ262159:OXJ262161 PHF262159:PHF262161 PRB262159:PRB262161 QAX262159:QAX262161 QKT262159:QKT262161 QUP262159:QUP262161 REL262159:REL262161 ROH262159:ROH262161 RYD262159:RYD262161 SHZ262159:SHZ262161 SRV262159:SRV262161 TBR262159:TBR262161 TLN262159:TLN262161 TVJ262159:TVJ262161 UFF262159:UFF262161 UPB262159:UPB262161 UYX262159:UYX262161 VIT262159:VIT262161 VSP262159:VSP262161 WCL262159:WCL262161 WMH262159:WMH262161 WWD262159:WWD262161 V327695:V327697 JR327695:JR327697 TN327695:TN327697 ADJ327695:ADJ327697 ANF327695:ANF327697 AXB327695:AXB327697 BGX327695:BGX327697 BQT327695:BQT327697 CAP327695:CAP327697 CKL327695:CKL327697 CUH327695:CUH327697 DED327695:DED327697 DNZ327695:DNZ327697 DXV327695:DXV327697 EHR327695:EHR327697 ERN327695:ERN327697 FBJ327695:FBJ327697 FLF327695:FLF327697 FVB327695:FVB327697 GEX327695:GEX327697 GOT327695:GOT327697 GYP327695:GYP327697 HIL327695:HIL327697 HSH327695:HSH327697 ICD327695:ICD327697 ILZ327695:ILZ327697 IVV327695:IVV327697 JFR327695:JFR327697 JPN327695:JPN327697 JZJ327695:JZJ327697 KJF327695:KJF327697 KTB327695:KTB327697 LCX327695:LCX327697 LMT327695:LMT327697 LWP327695:LWP327697 MGL327695:MGL327697 MQH327695:MQH327697 NAD327695:NAD327697 NJZ327695:NJZ327697 NTV327695:NTV327697 ODR327695:ODR327697 ONN327695:ONN327697 OXJ327695:OXJ327697 PHF327695:PHF327697 PRB327695:PRB327697 QAX327695:QAX327697 QKT327695:QKT327697 QUP327695:QUP327697 REL327695:REL327697 ROH327695:ROH327697 RYD327695:RYD327697 SHZ327695:SHZ327697 SRV327695:SRV327697 TBR327695:TBR327697 TLN327695:TLN327697 TVJ327695:TVJ327697 UFF327695:UFF327697 UPB327695:UPB327697 UYX327695:UYX327697 VIT327695:VIT327697 VSP327695:VSP327697 WCL327695:WCL327697 WMH327695:WMH327697 WWD327695:WWD327697 V393231:V393233 JR393231:JR393233 TN393231:TN393233 ADJ393231:ADJ393233 ANF393231:ANF393233 AXB393231:AXB393233 BGX393231:BGX393233 BQT393231:BQT393233 CAP393231:CAP393233 CKL393231:CKL393233 CUH393231:CUH393233 DED393231:DED393233 DNZ393231:DNZ393233 DXV393231:DXV393233 EHR393231:EHR393233 ERN393231:ERN393233 FBJ393231:FBJ393233 FLF393231:FLF393233 FVB393231:FVB393233 GEX393231:GEX393233 GOT393231:GOT393233 GYP393231:GYP393233 HIL393231:HIL393233 HSH393231:HSH393233 ICD393231:ICD393233 ILZ393231:ILZ393233 IVV393231:IVV393233 JFR393231:JFR393233 JPN393231:JPN393233 JZJ393231:JZJ393233 KJF393231:KJF393233 KTB393231:KTB393233 LCX393231:LCX393233 LMT393231:LMT393233 LWP393231:LWP393233 MGL393231:MGL393233 MQH393231:MQH393233 NAD393231:NAD393233 NJZ393231:NJZ393233 NTV393231:NTV393233 ODR393231:ODR393233 ONN393231:ONN393233 OXJ393231:OXJ393233 PHF393231:PHF393233 PRB393231:PRB393233 QAX393231:QAX393233 QKT393231:QKT393233 QUP393231:QUP393233 REL393231:REL393233 ROH393231:ROH393233 RYD393231:RYD393233 SHZ393231:SHZ393233 SRV393231:SRV393233 TBR393231:TBR393233 TLN393231:TLN393233 TVJ393231:TVJ393233 UFF393231:UFF393233 UPB393231:UPB393233 UYX393231:UYX393233 VIT393231:VIT393233 VSP393231:VSP393233 WCL393231:WCL393233 WMH393231:WMH393233 WWD393231:WWD393233 V458767:V458769 JR458767:JR458769 TN458767:TN458769 ADJ458767:ADJ458769 ANF458767:ANF458769 AXB458767:AXB458769 BGX458767:BGX458769 BQT458767:BQT458769 CAP458767:CAP458769 CKL458767:CKL458769 CUH458767:CUH458769 DED458767:DED458769 DNZ458767:DNZ458769 DXV458767:DXV458769 EHR458767:EHR458769 ERN458767:ERN458769 FBJ458767:FBJ458769 FLF458767:FLF458769 FVB458767:FVB458769 GEX458767:GEX458769 GOT458767:GOT458769 GYP458767:GYP458769 HIL458767:HIL458769 HSH458767:HSH458769 ICD458767:ICD458769 ILZ458767:ILZ458769 IVV458767:IVV458769 JFR458767:JFR458769 JPN458767:JPN458769 JZJ458767:JZJ458769 KJF458767:KJF458769 KTB458767:KTB458769 LCX458767:LCX458769 LMT458767:LMT458769 LWP458767:LWP458769 MGL458767:MGL458769 MQH458767:MQH458769 NAD458767:NAD458769 NJZ458767:NJZ458769 NTV458767:NTV458769 ODR458767:ODR458769 ONN458767:ONN458769 OXJ458767:OXJ458769 PHF458767:PHF458769 PRB458767:PRB458769 QAX458767:QAX458769 QKT458767:QKT458769 QUP458767:QUP458769 REL458767:REL458769 ROH458767:ROH458769 RYD458767:RYD458769 SHZ458767:SHZ458769 SRV458767:SRV458769 TBR458767:TBR458769 TLN458767:TLN458769 TVJ458767:TVJ458769 UFF458767:UFF458769 UPB458767:UPB458769 UYX458767:UYX458769 VIT458767:VIT458769 VSP458767:VSP458769 WCL458767:WCL458769 WMH458767:WMH458769 WWD458767:WWD458769 V524303:V524305 JR524303:JR524305 TN524303:TN524305 ADJ524303:ADJ524305 ANF524303:ANF524305 AXB524303:AXB524305 BGX524303:BGX524305 BQT524303:BQT524305 CAP524303:CAP524305 CKL524303:CKL524305 CUH524303:CUH524305 DED524303:DED524305 DNZ524303:DNZ524305 DXV524303:DXV524305 EHR524303:EHR524305 ERN524303:ERN524305 FBJ524303:FBJ524305 FLF524303:FLF524305 FVB524303:FVB524305 GEX524303:GEX524305 GOT524303:GOT524305 GYP524303:GYP524305 HIL524303:HIL524305 HSH524303:HSH524305 ICD524303:ICD524305 ILZ524303:ILZ524305 IVV524303:IVV524305 JFR524303:JFR524305 JPN524303:JPN524305 JZJ524303:JZJ524305 KJF524303:KJF524305 KTB524303:KTB524305 LCX524303:LCX524305 LMT524303:LMT524305 LWP524303:LWP524305 MGL524303:MGL524305 MQH524303:MQH524305 NAD524303:NAD524305 NJZ524303:NJZ524305 NTV524303:NTV524305 ODR524303:ODR524305 ONN524303:ONN524305 OXJ524303:OXJ524305 PHF524303:PHF524305 PRB524303:PRB524305 QAX524303:QAX524305 QKT524303:QKT524305 QUP524303:QUP524305 REL524303:REL524305 ROH524303:ROH524305 RYD524303:RYD524305 SHZ524303:SHZ524305 SRV524303:SRV524305 TBR524303:TBR524305 TLN524303:TLN524305 TVJ524303:TVJ524305 UFF524303:UFF524305 UPB524303:UPB524305 UYX524303:UYX524305 VIT524303:VIT524305 VSP524303:VSP524305 WCL524303:WCL524305 WMH524303:WMH524305 WWD524303:WWD524305 V589839:V589841 JR589839:JR589841 TN589839:TN589841 ADJ589839:ADJ589841 ANF589839:ANF589841 AXB589839:AXB589841 BGX589839:BGX589841 BQT589839:BQT589841 CAP589839:CAP589841 CKL589839:CKL589841 CUH589839:CUH589841 DED589839:DED589841 DNZ589839:DNZ589841 DXV589839:DXV589841 EHR589839:EHR589841 ERN589839:ERN589841 FBJ589839:FBJ589841 FLF589839:FLF589841 FVB589839:FVB589841 GEX589839:GEX589841 GOT589839:GOT589841 GYP589839:GYP589841 HIL589839:HIL589841 HSH589839:HSH589841 ICD589839:ICD589841 ILZ589839:ILZ589841 IVV589839:IVV589841 JFR589839:JFR589841 JPN589839:JPN589841 JZJ589839:JZJ589841 KJF589839:KJF589841 KTB589839:KTB589841 LCX589839:LCX589841 LMT589839:LMT589841 LWP589839:LWP589841 MGL589839:MGL589841 MQH589839:MQH589841 NAD589839:NAD589841 NJZ589839:NJZ589841 NTV589839:NTV589841 ODR589839:ODR589841 ONN589839:ONN589841 OXJ589839:OXJ589841 PHF589839:PHF589841 PRB589839:PRB589841 QAX589839:QAX589841 QKT589839:QKT589841 QUP589839:QUP589841 REL589839:REL589841 ROH589839:ROH589841 RYD589839:RYD589841 SHZ589839:SHZ589841 SRV589839:SRV589841 TBR589839:TBR589841 TLN589839:TLN589841 TVJ589839:TVJ589841 UFF589839:UFF589841 UPB589839:UPB589841 UYX589839:UYX589841 VIT589839:VIT589841 VSP589839:VSP589841 WCL589839:WCL589841 WMH589839:WMH589841 WWD589839:WWD589841 V655375:V655377 JR655375:JR655377 TN655375:TN655377 ADJ655375:ADJ655377 ANF655375:ANF655377 AXB655375:AXB655377 BGX655375:BGX655377 BQT655375:BQT655377 CAP655375:CAP655377 CKL655375:CKL655377 CUH655375:CUH655377 DED655375:DED655377 DNZ655375:DNZ655377 DXV655375:DXV655377 EHR655375:EHR655377 ERN655375:ERN655377 FBJ655375:FBJ655377 FLF655375:FLF655377 FVB655375:FVB655377 GEX655375:GEX655377 GOT655375:GOT655377 GYP655375:GYP655377 HIL655375:HIL655377 HSH655375:HSH655377 ICD655375:ICD655377 ILZ655375:ILZ655377 IVV655375:IVV655377 JFR655375:JFR655377 JPN655375:JPN655377 JZJ655375:JZJ655377 KJF655375:KJF655377 KTB655375:KTB655377 LCX655375:LCX655377 LMT655375:LMT655377 LWP655375:LWP655377 MGL655375:MGL655377 MQH655375:MQH655377 NAD655375:NAD655377 NJZ655375:NJZ655377 NTV655375:NTV655377 ODR655375:ODR655377 ONN655375:ONN655377 OXJ655375:OXJ655377 PHF655375:PHF655377 PRB655375:PRB655377 QAX655375:QAX655377 QKT655375:QKT655377 QUP655375:QUP655377 REL655375:REL655377 ROH655375:ROH655377 RYD655375:RYD655377 SHZ655375:SHZ655377 SRV655375:SRV655377 TBR655375:TBR655377 TLN655375:TLN655377 TVJ655375:TVJ655377 UFF655375:UFF655377 UPB655375:UPB655377 UYX655375:UYX655377 VIT655375:VIT655377 VSP655375:VSP655377 WCL655375:WCL655377 WMH655375:WMH655377 WWD655375:WWD655377 V720911:V720913 JR720911:JR720913 TN720911:TN720913 ADJ720911:ADJ720913 ANF720911:ANF720913 AXB720911:AXB720913 BGX720911:BGX720913 BQT720911:BQT720913 CAP720911:CAP720913 CKL720911:CKL720913 CUH720911:CUH720913 DED720911:DED720913 DNZ720911:DNZ720913 DXV720911:DXV720913 EHR720911:EHR720913 ERN720911:ERN720913 FBJ720911:FBJ720913 FLF720911:FLF720913 FVB720911:FVB720913 GEX720911:GEX720913 GOT720911:GOT720913 GYP720911:GYP720913 HIL720911:HIL720913 HSH720911:HSH720913 ICD720911:ICD720913 ILZ720911:ILZ720913 IVV720911:IVV720913 JFR720911:JFR720913 JPN720911:JPN720913 JZJ720911:JZJ720913 KJF720911:KJF720913 KTB720911:KTB720913 LCX720911:LCX720913 LMT720911:LMT720913 LWP720911:LWP720913 MGL720911:MGL720913 MQH720911:MQH720913 NAD720911:NAD720913 NJZ720911:NJZ720913 NTV720911:NTV720913 ODR720911:ODR720913 ONN720911:ONN720913 OXJ720911:OXJ720913 PHF720911:PHF720913 PRB720911:PRB720913 QAX720911:QAX720913 QKT720911:QKT720913 QUP720911:QUP720913 REL720911:REL720913 ROH720911:ROH720913 RYD720911:RYD720913 SHZ720911:SHZ720913 SRV720911:SRV720913 TBR720911:TBR720913 TLN720911:TLN720913 TVJ720911:TVJ720913 UFF720911:UFF720913 UPB720911:UPB720913 UYX720911:UYX720913 VIT720911:VIT720913 VSP720911:VSP720913 WCL720911:WCL720913 WMH720911:WMH720913 WWD720911:WWD720913 V786447:V786449 JR786447:JR786449 TN786447:TN786449 ADJ786447:ADJ786449 ANF786447:ANF786449 AXB786447:AXB786449 BGX786447:BGX786449 BQT786447:BQT786449 CAP786447:CAP786449 CKL786447:CKL786449 CUH786447:CUH786449 DED786447:DED786449 DNZ786447:DNZ786449 DXV786447:DXV786449 EHR786447:EHR786449 ERN786447:ERN786449 FBJ786447:FBJ786449 FLF786447:FLF786449 FVB786447:FVB786449 GEX786447:GEX786449 GOT786447:GOT786449 GYP786447:GYP786449 HIL786447:HIL786449 HSH786447:HSH786449 ICD786447:ICD786449 ILZ786447:ILZ786449 IVV786447:IVV786449 JFR786447:JFR786449 JPN786447:JPN786449 JZJ786447:JZJ786449 KJF786447:KJF786449 KTB786447:KTB786449 LCX786447:LCX786449 LMT786447:LMT786449 LWP786447:LWP786449 MGL786447:MGL786449 MQH786447:MQH786449 NAD786447:NAD786449 NJZ786447:NJZ786449 NTV786447:NTV786449 ODR786447:ODR786449 ONN786447:ONN786449 OXJ786447:OXJ786449 PHF786447:PHF786449 PRB786447:PRB786449 QAX786447:QAX786449 QKT786447:QKT786449 QUP786447:QUP786449 REL786447:REL786449 ROH786447:ROH786449 RYD786447:RYD786449 SHZ786447:SHZ786449 SRV786447:SRV786449 TBR786447:TBR786449 TLN786447:TLN786449 TVJ786447:TVJ786449 UFF786447:UFF786449 UPB786447:UPB786449 UYX786447:UYX786449 VIT786447:VIT786449 VSP786447:VSP786449 WCL786447:WCL786449 WMH786447:WMH786449 WWD786447:WWD786449 V851983:V851985 JR851983:JR851985 TN851983:TN851985 ADJ851983:ADJ851985 ANF851983:ANF851985 AXB851983:AXB851985 BGX851983:BGX851985 BQT851983:BQT851985 CAP851983:CAP851985 CKL851983:CKL851985 CUH851983:CUH851985 DED851983:DED851985 DNZ851983:DNZ851985 DXV851983:DXV851985 EHR851983:EHR851985 ERN851983:ERN851985 FBJ851983:FBJ851985 FLF851983:FLF851985 FVB851983:FVB851985 GEX851983:GEX851985 GOT851983:GOT851985 GYP851983:GYP851985 HIL851983:HIL851985 HSH851983:HSH851985 ICD851983:ICD851985 ILZ851983:ILZ851985 IVV851983:IVV851985 JFR851983:JFR851985 JPN851983:JPN851985 JZJ851983:JZJ851985 KJF851983:KJF851985 KTB851983:KTB851985 LCX851983:LCX851985 LMT851983:LMT851985 LWP851983:LWP851985 MGL851983:MGL851985 MQH851983:MQH851985 NAD851983:NAD851985 NJZ851983:NJZ851985 NTV851983:NTV851985 ODR851983:ODR851985 ONN851983:ONN851985 OXJ851983:OXJ851985 PHF851983:PHF851985 PRB851983:PRB851985 QAX851983:QAX851985 QKT851983:QKT851985 QUP851983:QUP851985 REL851983:REL851985 ROH851983:ROH851985 RYD851983:RYD851985 SHZ851983:SHZ851985 SRV851983:SRV851985 TBR851983:TBR851985 TLN851983:TLN851985 TVJ851983:TVJ851985 UFF851983:UFF851985 UPB851983:UPB851985 UYX851983:UYX851985 VIT851983:VIT851985 VSP851983:VSP851985 WCL851983:WCL851985 WMH851983:WMH851985 WWD851983:WWD851985 V917519:V917521 JR917519:JR917521 TN917519:TN917521 ADJ917519:ADJ917521 ANF917519:ANF917521 AXB917519:AXB917521 BGX917519:BGX917521 BQT917519:BQT917521 CAP917519:CAP917521 CKL917519:CKL917521 CUH917519:CUH917521 DED917519:DED917521 DNZ917519:DNZ917521 DXV917519:DXV917521 EHR917519:EHR917521 ERN917519:ERN917521 FBJ917519:FBJ917521 FLF917519:FLF917521 FVB917519:FVB917521 GEX917519:GEX917521 GOT917519:GOT917521 GYP917519:GYP917521 HIL917519:HIL917521 HSH917519:HSH917521 ICD917519:ICD917521 ILZ917519:ILZ917521 IVV917519:IVV917521 JFR917519:JFR917521 JPN917519:JPN917521 JZJ917519:JZJ917521 KJF917519:KJF917521 KTB917519:KTB917521 LCX917519:LCX917521 LMT917519:LMT917521 LWP917519:LWP917521 MGL917519:MGL917521 MQH917519:MQH917521 NAD917519:NAD917521 NJZ917519:NJZ917521 NTV917519:NTV917521 ODR917519:ODR917521 ONN917519:ONN917521 OXJ917519:OXJ917521 PHF917519:PHF917521 PRB917519:PRB917521 QAX917519:QAX917521 QKT917519:QKT917521 QUP917519:QUP917521 REL917519:REL917521 ROH917519:ROH917521 RYD917519:RYD917521 SHZ917519:SHZ917521 SRV917519:SRV917521 TBR917519:TBR917521 TLN917519:TLN917521 TVJ917519:TVJ917521 UFF917519:UFF917521 UPB917519:UPB917521 UYX917519:UYX917521 VIT917519:VIT917521 VSP917519:VSP917521 WCL917519:WCL917521 WMH917519:WMH917521 WWD917519:WWD917521 V983055:V983057 JR983055:JR983057 TN983055:TN983057 ADJ983055:ADJ983057 ANF983055:ANF983057 AXB983055:AXB983057 BGX983055:BGX983057 BQT983055:BQT983057 CAP983055:CAP983057 CKL983055:CKL983057 CUH983055:CUH983057 DED983055:DED983057 DNZ983055:DNZ983057 DXV983055:DXV983057 EHR983055:EHR983057 ERN983055:ERN983057 FBJ983055:FBJ983057 FLF983055:FLF983057 FVB983055:FVB983057 GEX983055:GEX983057 GOT983055:GOT983057 GYP983055:GYP983057 HIL983055:HIL983057 HSH983055:HSH983057 ICD983055:ICD983057 ILZ983055:ILZ983057 IVV983055:IVV983057 JFR983055:JFR983057 JPN983055:JPN983057 JZJ983055:JZJ983057 KJF983055:KJF983057 KTB983055:KTB983057 LCX983055:LCX983057 LMT983055:LMT983057 LWP983055:LWP983057 MGL983055:MGL983057 MQH983055:MQH983057 NAD983055:NAD983057 NJZ983055:NJZ983057 NTV983055:NTV983057 ODR983055:ODR983057 ONN983055:ONN983057 OXJ983055:OXJ983057 PHF983055:PHF983057 PRB983055:PRB983057 QAX983055:QAX983057 QKT983055:QKT983057 QUP983055:QUP983057 REL983055:REL983057 ROH983055:ROH983057 RYD983055:RYD983057 SHZ983055:SHZ983057 SRV983055:SRV983057 TBR983055:TBR983057 TLN983055:TLN983057 TVJ983055:TVJ983057 UFF983055:UFF983057 UPB983055:UPB983057 UYX983055:UYX983057 VIT983055:VIT983057 VSP983055:VSP983057 WCL983055:WCL983057 WMH983055:WMH983057 WWD983055:WWD983057 X15:X17 JT15:JT17 TP15:TP17 ADL15:ADL17 ANH15:ANH17 AXD15:AXD17 BGZ15:BGZ17 BQV15:BQV17 CAR15:CAR17 CKN15:CKN17 CUJ15:CUJ17 DEF15:DEF17 DOB15:DOB17 DXX15:DXX17 EHT15:EHT17 ERP15:ERP17 FBL15:FBL17 FLH15:FLH17 FVD15:FVD17 GEZ15:GEZ17 GOV15:GOV17 GYR15:GYR17 HIN15:HIN17 HSJ15:HSJ17 ICF15:ICF17 IMB15:IMB17 IVX15:IVX17 JFT15:JFT17 JPP15:JPP17 JZL15:JZL17 KJH15:KJH17 KTD15:KTD17 LCZ15:LCZ17 LMV15:LMV17 LWR15:LWR17 MGN15:MGN17 MQJ15:MQJ17 NAF15:NAF17 NKB15:NKB17 NTX15:NTX17 ODT15:ODT17 ONP15:ONP17 OXL15:OXL17 PHH15:PHH17 PRD15:PRD17 QAZ15:QAZ17 QKV15:QKV17 QUR15:QUR17 REN15:REN17 ROJ15:ROJ17 RYF15:RYF17 SIB15:SIB17 SRX15:SRX17 TBT15:TBT17 TLP15:TLP17 TVL15:TVL17 UFH15:UFH17 UPD15:UPD17 UYZ15:UYZ17 VIV15:VIV17 VSR15:VSR17 WCN15:WCN17 WMJ15:WMJ17 WWF15:WWF17 X65551:X65553 JT65551:JT65553 TP65551:TP65553 ADL65551:ADL65553 ANH65551:ANH65553 AXD65551:AXD65553 BGZ65551:BGZ65553 BQV65551:BQV65553 CAR65551:CAR65553 CKN65551:CKN65553 CUJ65551:CUJ65553 DEF65551:DEF65553 DOB65551:DOB65553 DXX65551:DXX65553 EHT65551:EHT65553 ERP65551:ERP65553 FBL65551:FBL65553 FLH65551:FLH65553 FVD65551:FVD65553 GEZ65551:GEZ65553 GOV65551:GOV65553 GYR65551:GYR65553 HIN65551:HIN65553 HSJ65551:HSJ65553 ICF65551:ICF65553 IMB65551:IMB65553 IVX65551:IVX65553 JFT65551:JFT65553 JPP65551:JPP65553 JZL65551:JZL65553 KJH65551:KJH65553 KTD65551:KTD65553 LCZ65551:LCZ65553 LMV65551:LMV65553 LWR65551:LWR65553 MGN65551:MGN65553 MQJ65551:MQJ65553 NAF65551:NAF65553 NKB65551:NKB65553 NTX65551:NTX65553 ODT65551:ODT65553 ONP65551:ONP65553 OXL65551:OXL65553 PHH65551:PHH65553 PRD65551:PRD65553 QAZ65551:QAZ65553 QKV65551:QKV65553 QUR65551:QUR65553 REN65551:REN65553 ROJ65551:ROJ65553 RYF65551:RYF65553 SIB65551:SIB65553 SRX65551:SRX65553 TBT65551:TBT65553 TLP65551:TLP65553 TVL65551:TVL65553 UFH65551:UFH65553 UPD65551:UPD65553 UYZ65551:UYZ65553 VIV65551:VIV65553 VSR65551:VSR65553 WCN65551:WCN65553 WMJ65551:WMJ65553 WWF65551:WWF65553 X131087:X131089 JT131087:JT131089 TP131087:TP131089 ADL131087:ADL131089 ANH131087:ANH131089 AXD131087:AXD131089 BGZ131087:BGZ131089 BQV131087:BQV131089 CAR131087:CAR131089 CKN131087:CKN131089 CUJ131087:CUJ131089 DEF131087:DEF131089 DOB131087:DOB131089 DXX131087:DXX131089 EHT131087:EHT131089 ERP131087:ERP131089 FBL131087:FBL131089 FLH131087:FLH131089 FVD131087:FVD131089 GEZ131087:GEZ131089 GOV131087:GOV131089 GYR131087:GYR131089 HIN131087:HIN131089 HSJ131087:HSJ131089 ICF131087:ICF131089 IMB131087:IMB131089 IVX131087:IVX131089 JFT131087:JFT131089 JPP131087:JPP131089 JZL131087:JZL131089 KJH131087:KJH131089 KTD131087:KTD131089 LCZ131087:LCZ131089 LMV131087:LMV131089 LWR131087:LWR131089 MGN131087:MGN131089 MQJ131087:MQJ131089 NAF131087:NAF131089 NKB131087:NKB131089 NTX131087:NTX131089 ODT131087:ODT131089 ONP131087:ONP131089 OXL131087:OXL131089 PHH131087:PHH131089 PRD131087:PRD131089 QAZ131087:QAZ131089 QKV131087:QKV131089 QUR131087:QUR131089 REN131087:REN131089 ROJ131087:ROJ131089 RYF131087:RYF131089 SIB131087:SIB131089 SRX131087:SRX131089 TBT131087:TBT131089 TLP131087:TLP131089 TVL131087:TVL131089 UFH131087:UFH131089 UPD131087:UPD131089 UYZ131087:UYZ131089 VIV131087:VIV131089 VSR131087:VSR131089 WCN131087:WCN131089 WMJ131087:WMJ131089 WWF131087:WWF131089 X196623:X196625 JT196623:JT196625 TP196623:TP196625 ADL196623:ADL196625 ANH196623:ANH196625 AXD196623:AXD196625 BGZ196623:BGZ196625 BQV196623:BQV196625 CAR196623:CAR196625 CKN196623:CKN196625 CUJ196623:CUJ196625 DEF196623:DEF196625 DOB196623:DOB196625 DXX196623:DXX196625 EHT196623:EHT196625 ERP196623:ERP196625 FBL196623:FBL196625 FLH196623:FLH196625 FVD196623:FVD196625 GEZ196623:GEZ196625 GOV196623:GOV196625 GYR196623:GYR196625 HIN196623:HIN196625 HSJ196623:HSJ196625 ICF196623:ICF196625 IMB196623:IMB196625 IVX196623:IVX196625 JFT196623:JFT196625 JPP196623:JPP196625 JZL196623:JZL196625 KJH196623:KJH196625 KTD196623:KTD196625 LCZ196623:LCZ196625 LMV196623:LMV196625 LWR196623:LWR196625 MGN196623:MGN196625 MQJ196623:MQJ196625 NAF196623:NAF196625 NKB196623:NKB196625 NTX196623:NTX196625 ODT196623:ODT196625 ONP196623:ONP196625 OXL196623:OXL196625 PHH196623:PHH196625 PRD196623:PRD196625 QAZ196623:QAZ196625 QKV196623:QKV196625 QUR196623:QUR196625 REN196623:REN196625 ROJ196623:ROJ196625 RYF196623:RYF196625 SIB196623:SIB196625 SRX196623:SRX196625 TBT196623:TBT196625 TLP196623:TLP196625 TVL196623:TVL196625 UFH196623:UFH196625 UPD196623:UPD196625 UYZ196623:UYZ196625 VIV196623:VIV196625 VSR196623:VSR196625 WCN196623:WCN196625 WMJ196623:WMJ196625 WWF196623:WWF196625 X262159:X262161 JT262159:JT262161 TP262159:TP262161 ADL262159:ADL262161 ANH262159:ANH262161 AXD262159:AXD262161 BGZ262159:BGZ262161 BQV262159:BQV262161 CAR262159:CAR262161 CKN262159:CKN262161 CUJ262159:CUJ262161 DEF262159:DEF262161 DOB262159:DOB262161 DXX262159:DXX262161 EHT262159:EHT262161 ERP262159:ERP262161 FBL262159:FBL262161 FLH262159:FLH262161 FVD262159:FVD262161 GEZ262159:GEZ262161 GOV262159:GOV262161 GYR262159:GYR262161 HIN262159:HIN262161 HSJ262159:HSJ262161 ICF262159:ICF262161 IMB262159:IMB262161 IVX262159:IVX262161 JFT262159:JFT262161 JPP262159:JPP262161 JZL262159:JZL262161 KJH262159:KJH262161 KTD262159:KTD262161 LCZ262159:LCZ262161 LMV262159:LMV262161 LWR262159:LWR262161 MGN262159:MGN262161 MQJ262159:MQJ262161 NAF262159:NAF262161 NKB262159:NKB262161 NTX262159:NTX262161 ODT262159:ODT262161 ONP262159:ONP262161 OXL262159:OXL262161 PHH262159:PHH262161 PRD262159:PRD262161 QAZ262159:QAZ262161 QKV262159:QKV262161 QUR262159:QUR262161 REN262159:REN262161 ROJ262159:ROJ262161 RYF262159:RYF262161 SIB262159:SIB262161 SRX262159:SRX262161 TBT262159:TBT262161 TLP262159:TLP262161 TVL262159:TVL262161 UFH262159:UFH262161 UPD262159:UPD262161 UYZ262159:UYZ262161 VIV262159:VIV262161 VSR262159:VSR262161 WCN262159:WCN262161 WMJ262159:WMJ262161 WWF262159:WWF262161 X327695:X327697 JT327695:JT327697 TP327695:TP327697 ADL327695:ADL327697 ANH327695:ANH327697 AXD327695:AXD327697 BGZ327695:BGZ327697 BQV327695:BQV327697 CAR327695:CAR327697 CKN327695:CKN327697 CUJ327695:CUJ327697 DEF327695:DEF327697 DOB327695:DOB327697 DXX327695:DXX327697 EHT327695:EHT327697 ERP327695:ERP327697 FBL327695:FBL327697 FLH327695:FLH327697 FVD327695:FVD327697 GEZ327695:GEZ327697 GOV327695:GOV327697 GYR327695:GYR327697 HIN327695:HIN327697 HSJ327695:HSJ327697 ICF327695:ICF327697 IMB327695:IMB327697 IVX327695:IVX327697 JFT327695:JFT327697 JPP327695:JPP327697 JZL327695:JZL327697 KJH327695:KJH327697 KTD327695:KTD327697 LCZ327695:LCZ327697 LMV327695:LMV327697 LWR327695:LWR327697 MGN327695:MGN327697 MQJ327695:MQJ327697 NAF327695:NAF327697 NKB327695:NKB327697 NTX327695:NTX327697 ODT327695:ODT327697 ONP327695:ONP327697 OXL327695:OXL327697 PHH327695:PHH327697 PRD327695:PRD327697 QAZ327695:QAZ327697 QKV327695:QKV327697 QUR327695:QUR327697 REN327695:REN327697 ROJ327695:ROJ327697 RYF327695:RYF327697 SIB327695:SIB327697 SRX327695:SRX327697 TBT327695:TBT327697 TLP327695:TLP327697 TVL327695:TVL327697 UFH327695:UFH327697 UPD327695:UPD327697 UYZ327695:UYZ327697 VIV327695:VIV327697 VSR327695:VSR327697 WCN327695:WCN327697 WMJ327695:WMJ327697 WWF327695:WWF327697 X393231:X393233 JT393231:JT393233 TP393231:TP393233 ADL393231:ADL393233 ANH393231:ANH393233 AXD393231:AXD393233 BGZ393231:BGZ393233 BQV393231:BQV393233 CAR393231:CAR393233 CKN393231:CKN393233 CUJ393231:CUJ393233 DEF393231:DEF393233 DOB393231:DOB393233 DXX393231:DXX393233 EHT393231:EHT393233 ERP393231:ERP393233 FBL393231:FBL393233 FLH393231:FLH393233 FVD393231:FVD393233 GEZ393231:GEZ393233 GOV393231:GOV393233 GYR393231:GYR393233 HIN393231:HIN393233 HSJ393231:HSJ393233 ICF393231:ICF393233 IMB393231:IMB393233 IVX393231:IVX393233 JFT393231:JFT393233 JPP393231:JPP393233 JZL393231:JZL393233 KJH393231:KJH393233 KTD393231:KTD393233 LCZ393231:LCZ393233 LMV393231:LMV393233 LWR393231:LWR393233 MGN393231:MGN393233 MQJ393231:MQJ393233 NAF393231:NAF393233 NKB393231:NKB393233 NTX393231:NTX393233 ODT393231:ODT393233 ONP393231:ONP393233 OXL393231:OXL393233 PHH393231:PHH393233 PRD393231:PRD393233 QAZ393231:QAZ393233 QKV393231:QKV393233 QUR393231:QUR393233 REN393231:REN393233 ROJ393231:ROJ393233 RYF393231:RYF393233 SIB393231:SIB393233 SRX393231:SRX393233 TBT393231:TBT393233 TLP393231:TLP393233 TVL393231:TVL393233 UFH393231:UFH393233 UPD393231:UPD393233 UYZ393231:UYZ393233 VIV393231:VIV393233 VSR393231:VSR393233 WCN393231:WCN393233 WMJ393231:WMJ393233 WWF393231:WWF393233 X458767:X458769 JT458767:JT458769 TP458767:TP458769 ADL458767:ADL458769 ANH458767:ANH458769 AXD458767:AXD458769 BGZ458767:BGZ458769 BQV458767:BQV458769 CAR458767:CAR458769 CKN458767:CKN458769 CUJ458767:CUJ458769 DEF458767:DEF458769 DOB458767:DOB458769 DXX458767:DXX458769 EHT458767:EHT458769 ERP458767:ERP458769 FBL458767:FBL458769 FLH458767:FLH458769 FVD458767:FVD458769 GEZ458767:GEZ458769 GOV458767:GOV458769 GYR458767:GYR458769 HIN458767:HIN458769 HSJ458767:HSJ458769 ICF458767:ICF458769 IMB458767:IMB458769 IVX458767:IVX458769 JFT458767:JFT458769 JPP458767:JPP458769 JZL458767:JZL458769 KJH458767:KJH458769 KTD458767:KTD458769 LCZ458767:LCZ458769 LMV458767:LMV458769 LWR458767:LWR458769 MGN458767:MGN458769 MQJ458767:MQJ458769 NAF458767:NAF458769 NKB458767:NKB458769 NTX458767:NTX458769 ODT458767:ODT458769 ONP458767:ONP458769 OXL458767:OXL458769 PHH458767:PHH458769 PRD458767:PRD458769 QAZ458767:QAZ458769 QKV458767:QKV458769 QUR458767:QUR458769 REN458767:REN458769 ROJ458767:ROJ458769 RYF458767:RYF458769 SIB458767:SIB458769 SRX458767:SRX458769 TBT458767:TBT458769 TLP458767:TLP458769 TVL458767:TVL458769 UFH458767:UFH458769 UPD458767:UPD458769 UYZ458767:UYZ458769 VIV458767:VIV458769 VSR458767:VSR458769 WCN458767:WCN458769 WMJ458767:WMJ458769 WWF458767:WWF458769 X524303:X524305 JT524303:JT524305 TP524303:TP524305 ADL524303:ADL524305 ANH524303:ANH524305 AXD524303:AXD524305 BGZ524303:BGZ524305 BQV524303:BQV524305 CAR524303:CAR524305 CKN524303:CKN524305 CUJ524303:CUJ524305 DEF524303:DEF524305 DOB524303:DOB524305 DXX524303:DXX524305 EHT524303:EHT524305 ERP524303:ERP524305 FBL524303:FBL524305 FLH524303:FLH524305 FVD524303:FVD524305 GEZ524303:GEZ524305 GOV524303:GOV524305 GYR524303:GYR524305 HIN524303:HIN524305 HSJ524303:HSJ524305 ICF524303:ICF524305 IMB524303:IMB524305 IVX524303:IVX524305 JFT524303:JFT524305 JPP524303:JPP524305 JZL524303:JZL524305 KJH524303:KJH524305 KTD524303:KTD524305 LCZ524303:LCZ524305 LMV524303:LMV524305 LWR524303:LWR524305 MGN524303:MGN524305 MQJ524303:MQJ524305 NAF524303:NAF524305 NKB524303:NKB524305 NTX524303:NTX524305 ODT524303:ODT524305 ONP524303:ONP524305 OXL524303:OXL524305 PHH524303:PHH524305 PRD524303:PRD524305 QAZ524303:QAZ524305 QKV524303:QKV524305 QUR524303:QUR524305 REN524303:REN524305 ROJ524303:ROJ524305 RYF524303:RYF524305 SIB524303:SIB524305 SRX524303:SRX524305 TBT524303:TBT524305 TLP524303:TLP524305 TVL524303:TVL524305 UFH524303:UFH524305 UPD524303:UPD524305 UYZ524303:UYZ524305 VIV524303:VIV524305 VSR524303:VSR524305 WCN524303:WCN524305 WMJ524303:WMJ524305 WWF524303:WWF524305 X589839:X589841 JT589839:JT589841 TP589839:TP589841 ADL589839:ADL589841 ANH589839:ANH589841 AXD589839:AXD589841 BGZ589839:BGZ589841 BQV589839:BQV589841 CAR589839:CAR589841 CKN589839:CKN589841 CUJ589839:CUJ589841 DEF589839:DEF589841 DOB589839:DOB589841 DXX589839:DXX589841 EHT589839:EHT589841 ERP589839:ERP589841 FBL589839:FBL589841 FLH589839:FLH589841 FVD589839:FVD589841 GEZ589839:GEZ589841 GOV589839:GOV589841 GYR589839:GYR589841 HIN589839:HIN589841 HSJ589839:HSJ589841 ICF589839:ICF589841 IMB589839:IMB589841 IVX589839:IVX589841 JFT589839:JFT589841 JPP589839:JPP589841 JZL589839:JZL589841 KJH589839:KJH589841 KTD589839:KTD589841 LCZ589839:LCZ589841 LMV589839:LMV589841 LWR589839:LWR589841 MGN589839:MGN589841 MQJ589839:MQJ589841 NAF589839:NAF589841 NKB589839:NKB589841 NTX589839:NTX589841 ODT589839:ODT589841 ONP589839:ONP589841 OXL589839:OXL589841 PHH589839:PHH589841 PRD589839:PRD589841 QAZ589839:QAZ589841 QKV589839:QKV589841 QUR589839:QUR589841 REN589839:REN589841 ROJ589839:ROJ589841 RYF589839:RYF589841 SIB589839:SIB589841 SRX589839:SRX589841 TBT589839:TBT589841 TLP589839:TLP589841 TVL589839:TVL589841 UFH589839:UFH589841 UPD589839:UPD589841 UYZ589839:UYZ589841 VIV589839:VIV589841 VSR589839:VSR589841 WCN589839:WCN589841 WMJ589839:WMJ589841 WWF589839:WWF589841 X655375:X655377 JT655375:JT655377 TP655375:TP655377 ADL655375:ADL655377 ANH655375:ANH655377 AXD655375:AXD655377 BGZ655375:BGZ655377 BQV655375:BQV655377 CAR655375:CAR655377 CKN655375:CKN655377 CUJ655375:CUJ655377 DEF655375:DEF655377 DOB655375:DOB655377 DXX655375:DXX655377 EHT655375:EHT655377 ERP655375:ERP655377 FBL655375:FBL655377 FLH655375:FLH655377 FVD655375:FVD655377 GEZ655375:GEZ655377 GOV655375:GOV655377 GYR655375:GYR655377 HIN655375:HIN655377 HSJ655375:HSJ655377 ICF655375:ICF655377 IMB655375:IMB655377 IVX655375:IVX655377 JFT655375:JFT655377 JPP655375:JPP655377 JZL655375:JZL655377 KJH655375:KJH655377 KTD655375:KTD655377 LCZ655375:LCZ655377 LMV655375:LMV655377 LWR655375:LWR655377 MGN655375:MGN655377 MQJ655375:MQJ655377 NAF655375:NAF655377 NKB655375:NKB655377 NTX655375:NTX655377 ODT655375:ODT655377 ONP655375:ONP655377 OXL655375:OXL655377 PHH655375:PHH655377 PRD655375:PRD655377 QAZ655375:QAZ655377 QKV655375:QKV655377 QUR655375:QUR655377 REN655375:REN655377 ROJ655375:ROJ655377 RYF655375:RYF655377 SIB655375:SIB655377 SRX655375:SRX655377 TBT655375:TBT655377 TLP655375:TLP655377 TVL655375:TVL655377 UFH655375:UFH655377 UPD655375:UPD655377 UYZ655375:UYZ655377 VIV655375:VIV655377 VSR655375:VSR655377 WCN655375:WCN655377 WMJ655375:WMJ655377 WWF655375:WWF655377 X720911:X720913 JT720911:JT720913 TP720911:TP720913 ADL720911:ADL720913 ANH720911:ANH720913 AXD720911:AXD720913 BGZ720911:BGZ720913 BQV720911:BQV720913 CAR720911:CAR720913 CKN720911:CKN720913 CUJ720911:CUJ720913 DEF720911:DEF720913 DOB720911:DOB720913 DXX720911:DXX720913 EHT720911:EHT720913 ERP720911:ERP720913 FBL720911:FBL720913 FLH720911:FLH720913 FVD720911:FVD720913 GEZ720911:GEZ720913 GOV720911:GOV720913 GYR720911:GYR720913 HIN720911:HIN720913 HSJ720911:HSJ720913 ICF720911:ICF720913 IMB720911:IMB720913 IVX720911:IVX720913 JFT720911:JFT720913 JPP720911:JPP720913 JZL720911:JZL720913 KJH720911:KJH720913 KTD720911:KTD720913 LCZ720911:LCZ720913 LMV720911:LMV720913 LWR720911:LWR720913 MGN720911:MGN720913 MQJ720911:MQJ720913 NAF720911:NAF720913 NKB720911:NKB720913 NTX720911:NTX720913 ODT720911:ODT720913 ONP720911:ONP720913 OXL720911:OXL720913 PHH720911:PHH720913 PRD720911:PRD720913 QAZ720911:QAZ720913 QKV720911:QKV720913 QUR720911:QUR720913 REN720911:REN720913 ROJ720911:ROJ720913 RYF720911:RYF720913 SIB720911:SIB720913 SRX720911:SRX720913 TBT720911:TBT720913 TLP720911:TLP720913 TVL720911:TVL720913 UFH720911:UFH720913 UPD720911:UPD720913 UYZ720911:UYZ720913 VIV720911:VIV720913 VSR720911:VSR720913 WCN720911:WCN720913 WMJ720911:WMJ720913 WWF720911:WWF720913 X786447:X786449 JT786447:JT786449 TP786447:TP786449 ADL786447:ADL786449 ANH786447:ANH786449 AXD786447:AXD786449 BGZ786447:BGZ786449 BQV786447:BQV786449 CAR786447:CAR786449 CKN786447:CKN786449 CUJ786447:CUJ786449 DEF786447:DEF786449 DOB786447:DOB786449 DXX786447:DXX786449 EHT786447:EHT786449 ERP786447:ERP786449 FBL786447:FBL786449 FLH786447:FLH786449 FVD786447:FVD786449 GEZ786447:GEZ786449 GOV786447:GOV786449 GYR786447:GYR786449 HIN786447:HIN786449 HSJ786447:HSJ786449 ICF786447:ICF786449 IMB786447:IMB786449 IVX786447:IVX786449 JFT786447:JFT786449 JPP786447:JPP786449 JZL786447:JZL786449 KJH786447:KJH786449 KTD786447:KTD786449 LCZ786447:LCZ786449 LMV786447:LMV786449 LWR786447:LWR786449 MGN786447:MGN786449 MQJ786447:MQJ786449 NAF786447:NAF786449 NKB786447:NKB786449 NTX786447:NTX786449 ODT786447:ODT786449 ONP786447:ONP786449 OXL786447:OXL786449 PHH786447:PHH786449 PRD786447:PRD786449 QAZ786447:QAZ786449 QKV786447:QKV786449 QUR786447:QUR786449 REN786447:REN786449 ROJ786447:ROJ786449 RYF786447:RYF786449 SIB786447:SIB786449 SRX786447:SRX786449 TBT786447:TBT786449 TLP786447:TLP786449 TVL786447:TVL786449 UFH786447:UFH786449 UPD786447:UPD786449 UYZ786447:UYZ786449 VIV786447:VIV786449 VSR786447:VSR786449 WCN786447:WCN786449 WMJ786447:WMJ786449 WWF786447:WWF786449 X851983:X851985 JT851983:JT851985 TP851983:TP851985 ADL851983:ADL851985 ANH851983:ANH851985 AXD851983:AXD851985 BGZ851983:BGZ851985 BQV851983:BQV851985 CAR851983:CAR851985 CKN851983:CKN851985 CUJ851983:CUJ851985 DEF851983:DEF851985 DOB851983:DOB851985 DXX851983:DXX851985 EHT851983:EHT851985 ERP851983:ERP851985 FBL851983:FBL851985 FLH851983:FLH851985 FVD851983:FVD851985 GEZ851983:GEZ851985 GOV851983:GOV851985 GYR851983:GYR851985 HIN851983:HIN851985 HSJ851983:HSJ851985 ICF851983:ICF851985 IMB851983:IMB851985 IVX851983:IVX851985 JFT851983:JFT851985 JPP851983:JPP851985 JZL851983:JZL851985 KJH851983:KJH851985 KTD851983:KTD851985 LCZ851983:LCZ851985 LMV851983:LMV851985 LWR851983:LWR851985 MGN851983:MGN851985 MQJ851983:MQJ851985 NAF851983:NAF851985 NKB851983:NKB851985 NTX851983:NTX851985 ODT851983:ODT851985 ONP851983:ONP851985 OXL851983:OXL851985 PHH851983:PHH851985 PRD851983:PRD851985 QAZ851983:QAZ851985 QKV851983:QKV851985 QUR851983:QUR851985 REN851983:REN851985 ROJ851983:ROJ851985 RYF851983:RYF851985 SIB851983:SIB851985 SRX851983:SRX851985 TBT851983:TBT851985 TLP851983:TLP851985 TVL851983:TVL851985 UFH851983:UFH851985 UPD851983:UPD851985 UYZ851983:UYZ851985 VIV851983:VIV851985 VSR851983:VSR851985 WCN851983:WCN851985 WMJ851983:WMJ851985 WWF851983:WWF851985 X917519:X917521 JT917519:JT917521 TP917519:TP917521 ADL917519:ADL917521 ANH917519:ANH917521 AXD917519:AXD917521 BGZ917519:BGZ917521 BQV917519:BQV917521 CAR917519:CAR917521 CKN917519:CKN917521 CUJ917519:CUJ917521 DEF917519:DEF917521 DOB917519:DOB917521 DXX917519:DXX917521 EHT917519:EHT917521 ERP917519:ERP917521 FBL917519:FBL917521 FLH917519:FLH917521 FVD917519:FVD917521 GEZ917519:GEZ917521 GOV917519:GOV917521 GYR917519:GYR917521 HIN917519:HIN917521 HSJ917519:HSJ917521 ICF917519:ICF917521 IMB917519:IMB917521 IVX917519:IVX917521 JFT917519:JFT917521 JPP917519:JPP917521 JZL917519:JZL917521 KJH917519:KJH917521 KTD917519:KTD917521 LCZ917519:LCZ917521 LMV917519:LMV917521 LWR917519:LWR917521 MGN917519:MGN917521 MQJ917519:MQJ917521 NAF917519:NAF917521 NKB917519:NKB917521 NTX917519:NTX917521 ODT917519:ODT917521 ONP917519:ONP917521 OXL917519:OXL917521 PHH917519:PHH917521 PRD917519:PRD917521 QAZ917519:QAZ917521 QKV917519:QKV917521 QUR917519:QUR917521 REN917519:REN917521 ROJ917519:ROJ917521 RYF917519:RYF917521 SIB917519:SIB917521 SRX917519:SRX917521 TBT917519:TBT917521 TLP917519:TLP917521 TVL917519:TVL917521 UFH917519:UFH917521 UPD917519:UPD917521 UYZ917519:UYZ917521 VIV917519:VIV917521 VSR917519:VSR917521 WCN917519:WCN917521 WMJ917519:WMJ917521 WWF917519:WWF917521 X983055:X983057 JT983055:JT983057 TP983055:TP983057 ADL983055:ADL983057 ANH983055:ANH983057 AXD983055:AXD983057 BGZ983055:BGZ983057 BQV983055:BQV983057 CAR983055:CAR983057 CKN983055:CKN983057 CUJ983055:CUJ983057 DEF983055:DEF983057 DOB983055:DOB983057 DXX983055:DXX983057 EHT983055:EHT983057 ERP983055:ERP983057 FBL983055:FBL983057 FLH983055:FLH983057 FVD983055:FVD983057 GEZ983055:GEZ983057 GOV983055:GOV983057 GYR983055:GYR983057 HIN983055:HIN983057 HSJ983055:HSJ983057 ICF983055:ICF983057 IMB983055:IMB983057 IVX983055:IVX983057 JFT983055:JFT983057 JPP983055:JPP983057 JZL983055:JZL983057 KJH983055:KJH983057 KTD983055:KTD983057 LCZ983055:LCZ983057 LMV983055:LMV983057 LWR983055:LWR983057 MGN983055:MGN983057 MQJ983055:MQJ983057 NAF983055:NAF983057 NKB983055:NKB983057 NTX983055:NTX983057 ODT983055:ODT983057 ONP983055:ONP983057 OXL983055:OXL983057 PHH983055:PHH983057 PRD983055:PRD983057 QAZ983055:QAZ983057 QKV983055:QKV983057 QUR983055:QUR983057 REN983055:REN983057 ROJ983055:ROJ983057 RYF983055:RYF983057 SIB983055:SIB983057 SRX983055:SRX983057 TBT983055:TBT983057 TLP983055:TLP983057 TVL983055:TVL983057 UFH983055:UFH983057 UPD983055:UPD983057 UYZ983055:UYZ983057 VIV983055:VIV983057 VSR983055:VSR983057 WCN983055:WCN983057 WMJ983055:WMJ983057 WWF983055:WWF983057 V19:V21 JR19:JR21 TN19:TN21 ADJ19:ADJ21 ANF19:ANF21 AXB19:AXB21 BGX19:BGX21 BQT19:BQT21 CAP19:CAP21 CKL19:CKL21 CUH19:CUH21 DED19:DED21 DNZ19:DNZ21 DXV19:DXV21 EHR19:EHR21 ERN19:ERN21 FBJ19:FBJ21 FLF19:FLF21 FVB19:FVB21 GEX19:GEX21 GOT19:GOT21 GYP19:GYP21 HIL19:HIL21 HSH19:HSH21 ICD19:ICD21 ILZ19:ILZ21 IVV19:IVV21 JFR19:JFR21 JPN19:JPN21 JZJ19:JZJ21 KJF19:KJF21 KTB19:KTB21 LCX19:LCX21 LMT19:LMT21 LWP19:LWP21 MGL19:MGL21 MQH19:MQH21 NAD19:NAD21 NJZ19:NJZ21 NTV19:NTV21 ODR19:ODR21 ONN19:ONN21 OXJ19:OXJ21 PHF19:PHF21 PRB19:PRB21 QAX19:QAX21 QKT19:QKT21 QUP19:QUP21 REL19:REL21 ROH19:ROH21 RYD19:RYD21 SHZ19:SHZ21 SRV19:SRV21 TBR19:TBR21 TLN19:TLN21 TVJ19:TVJ21 UFF19:UFF21 UPB19:UPB21 UYX19:UYX21 VIT19:VIT21 VSP19:VSP21 WCL19:WCL21 WMH19:WMH21 WWD19:WWD21 V65555:V65557 JR65555:JR65557 TN65555:TN65557 ADJ65555:ADJ65557 ANF65555:ANF65557 AXB65555:AXB65557 BGX65555:BGX65557 BQT65555:BQT65557 CAP65555:CAP65557 CKL65555:CKL65557 CUH65555:CUH65557 DED65555:DED65557 DNZ65555:DNZ65557 DXV65555:DXV65557 EHR65555:EHR65557 ERN65555:ERN65557 FBJ65555:FBJ65557 FLF65555:FLF65557 FVB65555:FVB65557 GEX65555:GEX65557 GOT65555:GOT65557 GYP65555:GYP65557 HIL65555:HIL65557 HSH65555:HSH65557 ICD65555:ICD65557 ILZ65555:ILZ65557 IVV65555:IVV65557 JFR65555:JFR65557 JPN65555:JPN65557 JZJ65555:JZJ65557 KJF65555:KJF65557 KTB65555:KTB65557 LCX65555:LCX65557 LMT65555:LMT65557 LWP65555:LWP65557 MGL65555:MGL65557 MQH65555:MQH65557 NAD65555:NAD65557 NJZ65555:NJZ65557 NTV65555:NTV65557 ODR65555:ODR65557 ONN65555:ONN65557 OXJ65555:OXJ65557 PHF65555:PHF65557 PRB65555:PRB65557 QAX65555:QAX65557 QKT65555:QKT65557 QUP65555:QUP65557 REL65555:REL65557 ROH65555:ROH65557 RYD65555:RYD65557 SHZ65555:SHZ65557 SRV65555:SRV65557 TBR65555:TBR65557 TLN65555:TLN65557 TVJ65555:TVJ65557 UFF65555:UFF65557 UPB65555:UPB65557 UYX65555:UYX65557 VIT65555:VIT65557 VSP65555:VSP65557 WCL65555:WCL65557 WMH65555:WMH65557 WWD65555:WWD65557 V131091:V131093 JR131091:JR131093 TN131091:TN131093 ADJ131091:ADJ131093 ANF131091:ANF131093 AXB131091:AXB131093 BGX131091:BGX131093 BQT131091:BQT131093 CAP131091:CAP131093 CKL131091:CKL131093 CUH131091:CUH131093 DED131091:DED131093 DNZ131091:DNZ131093 DXV131091:DXV131093 EHR131091:EHR131093 ERN131091:ERN131093 FBJ131091:FBJ131093 FLF131091:FLF131093 FVB131091:FVB131093 GEX131091:GEX131093 GOT131091:GOT131093 GYP131091:GYP131093 HIL131091:HIL131093 HSH131091:HSH131093 ICD131091:ICD131093 ILZ131091:ILZ131093 IVV131091:IVV131093 JFR131091:JFR131093 JPN131091:JPN131093 JZJ131091:JZJ131093 KJF131091:KJF131093 KTB131091:KTB131093 LCX131091:LCX131093 LMT131091:LMT131093 LWP131091:LWP131093 MGL131091:MGL131093 MQH131091:MQH131093 NAD131091:NAD131093 NJZ131091:NJZ131093 NTV131091:NTV131093 ODR131091:ODR131093 ONN131091:ONN131093 OXJ131091:OXJ131093 PHF131091:PHF131093 PRB131091:PRB131093 QAX131091:QAX131093 QKT131091:QKT131093 QUP131091:QUP131093 REL131091:REL131093 ROH131091:ROH131093 RYD131091:RYD131093 SHZ131091:SHZ131093 SRV131091:SRV131093 TBR131091:TBR131093 TLN131091:TLN131093 TVJ131091:TVJ131093 UFF131091:UFF131093 UPB131091:UPB131093 UYX131091:UYX131093 VIT131091:VIT131093 VSP131091:VSP131093 WCL131091:WCL131093 WMH131091:WMH131093 WWD131091:WWD131093 V196627:V196629 JR196627:JR196629 TN196627:TN196629 ADJ196627:ADJ196629 ANF196627:ANF196629 AXB196627:AXB196629 BGX196627:BGX196629 BQT196627:BQT196629 CAP196627:CAP196629 CKL196627:CKL196629 CUH196627:CUH196629 DED196627:DED196629 DNZ196627:DNZ196629 DXV196627:DXV196629 EHR196627:EHR196629 ERN196627:ERN196629 FBJ196627:FBJ196629 FLF196627:FLF196629 FVB196627:FVB196629 GEX196627:GEX196629 GOT196627:GOT196629 GYP196627:GYP196629 HIL196627:HIL196629 HSH196627:HSH196629 ICD196627:ICD196629 ILZ196627:ILZ196629 IVV196627:IVV196629 JFR196627:JFR196629 JPN196627:JPN196629 JZJ196627:JZJ196629 KJF196627:KJF196629 KTB196627:KTB196629 LCX196627:LCX196629 LMT196627:LMT196629 LWP196627:LWP196629 MGL196627:MGL196629 MQH196627:MQH196629 NAD196627:NAD196629 NJZ196627:NJZ196629 NTV196627:NTV196629 ODR196627:ODR196629 ONN196627:ONN196629 OXJ196627:OXJ196629 PHF196627:PHF196629 PRB196627:PRB196629 QAX196627:QAX196629 QKT196627:QKT196629 QUP196627:QUP196629 REL196627:REL196629 ROH196627:ROH196629 RYD196627:RYD196629 SHZ196627:SHZ196629 SRV196627:SRV196629 TBR196627:TBR196629 TLN196627:TLN196629 TVJ196627:TVJ196629 UFF196627:UFF196629 UPB196627:UPB196629 UYX196627:UYX196629 VIT196627:VIT196629 VSP196627:VSP196629 WCL196627:WCL196629 WMH196627:WMH196629 WWD196627:WWD196629 V262163:V262165 JR262163:JR262165 TN262163:TN262165 ADJ262163:ADJ262165 ANF262163:ANF262165 AXB262163:AXB262165 BGX262163:BGX262165 BQT262163:BQT262165 CAP262163:CAP262165 CKL262163:CKL262165 CUH262163:CUH262165 DED262163:DED262165 DNZ262163:DNZ262165 DXV262163:DXV262165 EHR262163:EHR262165 ERN262163:ERN262165 FBJ262163:FBJ262165 FLF262163:FLF262165 FVB262163:FVB262165 GEX262163:GEX262165 GOT262163:GOT262165 GYP262163:GYP262165 HIL262163:HIL262165 HSH262163:HSH262165 ICD262163:ICD262165 ILZ262163:ILZ262165 IVV262163:IVV262165 JFR262163:JFR262165 JPN262163:JPN262165 JZJ262163:JZJ262165 KJF262163:KJF262165 KTB262163:KTB262165 LCX262163:LCX262165 LMT262163:LMT262165 LWP262163:LWP262165 MGL262163:MGL262165 MQH262163:MQH262165 NAD262163:NAD262165 NJZ262163:NJZ262165 NTV262163:NTV262165 ODR262163:ODR262165 ONN262163:ONN262165 OXJ262163:OXJ262165 PHF262163:PHF262165 PRB262163:PRB262165 QAX262163:QAX262165 QKT262163:QKT262165 QUP262163:QUP262165 REL262163:REL262165 ROH262163:ROH262165 RYD262163:RYD262165 SHZ262163:SHZ262165 SRV262163:SRV262165 TBR262163:TBR262165 TLN262163:TLN262165 TVJ262163:TVJ262165 UFF262163:UFF262165 UPB262163:UPB262165 UYX262163:UYX262165 VIT262163:VIT262165 VSP262163:VSP262165 WCL262163:WCL262165 WMH262163:WMH262165 WWD262163:WWD262165 V327699:V327701 JR327699:JR327701 TN327699:TN327701 ADJ327699:ADJ327701 ANF327699:ANF327701 AXB327699:AXB327701 BGX327699:BGX327701 BQT327699:BQT327701 CAP327699:CAP327701 CKL327699:CKL327701 CUH327699:CUH327701 DED327699:DED327701 DNZ327699:DNZ327701 DXV327699:DXV327701 EHR327699:EHR327701 ERN327699:ERN327701 FBJ327699:FBJ327701 FLF327699:FLF327701 FVB327699:FVB327701 GEX327699:GEX327701 GOT327699:GOT327701 GYP327699:GYP327701 HIL327699:HIL327701 HSH327699:HSH327701 ICD327699:ICD327701 ILZ327699:ILZ327701 IVV327699:IVV327701 JFR327699:JFR327701 JPN327699:JPN327701 JZJ327699:JZJ327701 KJF327699:KJF327701 KTB327699:KTB327701 LCX327699:LCX327701 LMT327699:LMT327701 LWP327699:LWP327701 MGL327699:MGL327701 MQH327699:MQH327701 NAD327699:NAD327701 NJZ327699:NJZ327701 NTV327699:NTV327701 ODR327699:ODR327701 ONN327699:ONN327701 OXJ327699:OXJ327701 PHF327699:PHF327701 PRB327699:PRB327701 QAX327699:QAX327701 QKT327699:QKT327701 QUP327699:QUP327701 REL327699:REL327701 ROH327699:ROH327701 RYD327699:RYD327701 SHZ327699:SHZ327701 SRV327699:SRV327701 TBR327699:TBR327701 TLN327699:TLN327701 TVJ327699:TVJ327701 UFF327699:UFF327701 UPB327699:UPB327701 UYX327699:UYX327701 VIT327699:VIT327701 VSP327699:VSP327701 WCL327699:WCL327701 WMH327699:WMH327701 WWD327699:WWD327701 V393235:V393237 JR393235:JR393237 TN393235:TN393237 ADJ393235:ADJ393237 ANF393235:ANF393237 AXB393235:AXB393237 BGX393235:BGX393237 BQT393235:BQT393237 CAP393235:CAP393237 CKL393235:CKL393237 CUH393235:CUH393237 DED393235:DED393237 DNZ393235:DNZ393237 DXV393235:DXV393237 EHR393235:EHR393237 ERN393235:ERN393237 FBJ393235:FBJ393237 FLF393235:FLF393237 FVB393235:FVB393237 GEX393235:GEX393237 GOT393235:GOT393237 GYP393235:GYP393237 HIL393235:HIL393237 HSH393235:HSH393237 ICD393235:ICD393237 ILZ393235:ILZ393237 IVV393235:IVV393237 JFR393235:JFR393237 JPN393235:JPN393237 JZJ393235:JZJ393237 KJF393235:KJF393237 KTB393235:KTB393237 LCX393235:LCX393237 LMT393235:LMT393237 LWP393235:LWP393237 MGL393235:MGL393237 MQH393235:MQH393237 NAD393235:NAD393237 NJZ393235:NJZ393237 NTV393235:NTV393237 ODR393235:ODR393237 ONN393235:ONN393237 OXJ393235:OXJ393237 PHF393235:PHF393237 PRB393235:PRB393237 QAX393235:QAX393237 QKT393235:QKT393237 QUP393235:QUP393237 REL393235:REL393237 ROH393235:ROH393237 RYD393235:RYD393237 SHZ393235:SHZ393237 SRV393235:SRV393237 TBR393235:TBR393237 TLN393235:TLN393237 TVJ393235:TVJ393237 UFF393235:UFF393237 UPB393235:UPB393237 UYX393235:UYX393237 VIT393235:VIT393237 VSP393235:VSP393237 WCL393235:WCL393237 WMH393235:WMH393237 WWD393235:WWD393237 V458771:V458773 JR458771:JR458773 TN458771:TN458773 ADJ458771:ADJ458773 ANF458771:ANF458773 AXB458771:AXB458773 BGX458771:BGX458773 BQT458771:BQT458773 CAP458771:CAP458773 CKL458771:CKL458773 CUH458771:CUH458773 DED458771:DED458773 DNZ458771:DNZ458773 DXV458771:DXV458773 EHR458771:EHR458773 ERN458771:ERN458773 FBJ458771:FBJ458773 FLF458771:FLF458773 FVB458771:FVB458773 GEX458771:GEX458773 GOT458771:GOT458773 GYP458771:GYP458773 HIL458771:HIL458773 HSH458771:HSH458773 ICD458771:ICD458773 ILZ458771:ILZ458773 IVV458771:IVV458773 JFR458771:JFR458773 JPN458771:JPN458773 JZJ458771:JZJ458773 KJF458771:KJF458773 KTB458771:KTB458773 LCX458771:LCX458773 LMT458771:LMT458773 LWP458771:LWP458773 MGL458771:MGL458773 MQH458771:MQH458773 NAD458771:NAD458773 NJZ458771:NJZ458773 NTV458771:NTV458773 ODR458771:ODR458773 ONN458771:ONN458773 OXJ458771:OXJ458773 PHF458771:PHF458773 PRB458771:PRB458773 QAX458771:QAX458773 QKT458771:QKT458773 QUP458771:QUP458773 REL458771:REL458773 ROH458771:ROH458773 RYD458771:RYD458773 SHZ458771:SHZ458773 SRV458771:SRV458773 TBR458771:TBR458773 TLN458771:TLN458773 TVJ458771:TVJ458773 UFF458771:UFF458773 UPB458771:UPB458773 UYX458771:UYX458773 VIT458771:VIT458773 VSP458771:VSP458773 WCL458771:WCL458773 WMH458771:WMH458773 WWD458771:WWD458773 V524307:V524309 JR524307:JR524309 TN524307:TN524309 ADJ524307:ADJ524309 ANF524307:ANF524309 AXB524307:AXB524309 BGX524307:BGX524309 BQT524307:BQT524309 CAP524307:CAP524309 CKL524307:CKL524309 CUH524307:CUH524309 DED524307:DED524309 DNZ524307:DNZ524309 DXV524307:DXV524309 EHR524307:EHR524309 ERN524307:ERN524309 FBJ524307:FBJ524309 FLF524307:FLF524309 FVB524307:FVB524309 GEX524307:GEX524309 GOT524307:GOT524309 GYP524307:GYP524309 HIL524307:HIL524309 HSH524307:HSH524309 ICD524307:ICD524309 ILZ524307:ILZ524309 IVV524307:IVV524309 JFR524307:JFR524309 JPN524307:JPN524309 JZJ524307:JZJ524309 KJF524307:KJF524309 KTB524307:KTB524309 LCX524307:LCX524309 LMT524307:LMT524309 LWP524307:LWP524309 MGL524307:MGL524309 MQH524307:MQH524309 NAD524307:NAD524309 NJZ524307:NJZ524309 NTV524307:NTV524309 ODR524307:ODR524309 ONN524307:ONN524309 OXJ524307:OXJ524309 PHF524307:PHF524309 PRB524307:PRB524309 QAX524307:QAX524309 QKT524307:QKT524309 QUP524307:QUP524309 REL524307:REL524309 ROH524307:ROH524309 RYD524307:RYD524309 SHZ524307:SHZ524309 SRV524307:SRV524309 TBR524307:TBR524309 TLN524307:TLN524309 TVJ524307:TVJ524309 UFF524307:UFF524309 UPB524307:UPB524309 UYX524307:UYX524309 VIT524307:VIT524309 VSP524307:VSP524309 WCL524307:WCL524309 WMH524307:WMH524309 WWD524307:WWD524309 V589843:V589845 JR589843:JR589845 TN589843:TN589845 ADJ589843:ADJ589845 ANF589843:ANF589845 AXB589843:AXB589845 BGX589843:BGX589845 BQT589843:BQT589845 CAP589843:CAP589845 CKL589843:CKL589845 CUH589843:CUH589845 DED589843:DED589845 DNZ589843:DNZ589845 DXV589843:DXV589845 EHR589843:EHR589845 ERN589843:ERN589845 FBJ589843:FBJ589845 FLF589843:FLF589845 FVB589843:FVB589845 GEX589843:GEX589845 GOT589843:GOT589845 GYP589843:GYP589845 HIL589843:HIL589845 HSH589843:HSH589845 ICD589843:ICD589845 ILZ589843:ILZ589845 IVV589843:IVV589845 JFR589843:JFR589845 JPN589843:JPN589845 JZJ589843:JZJ589845 KJF589843:KJF589845 KTB589843:KTB589845 LCX589843:LCX589845 LMT589843:LMT589845 LWP589843:LWP589845 MGL589843:MGL589845 MQH589843:MQH589845 NAD589843:NAD589845 NJZ589843:NJZ589845 NTV589843:NTV589845 ODR589843:ODR589845 ONN589843:ONN589845 OXJ589843:OXJ589845 PHF589843:PHF589845 PRB589843:PRB589845 QAX589843:QAX589845 QKT589843:QKT589845 QUP589843:QUP589845 REL589843:REL589845 ROH589843:ROH589845 RYD589843:RYD589845 SHZ589843:SHZ589845 SRV589843:SRV589845 TBR589843:TBR589845 TLN589843:TLN589845 TVJ589843:TVJ589845 UFF589843:UFF589845 UPB589843:UPB589845 UYX589843:UYX589845 VIT589843:VIT589845 VSP589843:VSP589845 WCL589843:WCL589845 WMH589843:WMH589845 WWD589843:WWD589845 V655379:V655381 JR655379:JR655381 TN655379:TN655381 ADJ655379:ADJ655381 ANF655379:ANF655381 AXB655379:AXB655381 BGX655379:BGX655381 BQT655379:BQT655381 CAP655379:CAP655381 CKL655379:CKL655381 CUH655379:CUH655381 DED655379:DED655381 DNZ655379:DNZ655381 DXV655379:DXV655381 EHR655379:EHR655381 ERN655379:ERN655381 FBJ655379:FBJ655381 FLF655379:FLF655381 FVB655379:FVB655381 GEX655379:GEX655381 GOT655379:GOT655381 GYP655379:GYP655381 HIL655379:HIL655381 HSH655379:HSH655381 ICD655379:ICD655381 ILZ655379:ILZ655381 IVV655379:IVV655381 JFR655379:JFR655381 JPN655379:JPN655381 JZJ655379:JZJ655381 KJF655379:KJF655381 KTB655379:KTB655381 LCX655379:LCX655381 LMT655379:LMT655381 LWP655379:LWP655381 MGL655379:MGL655381 MQH655379:MQH655381 NAD655379:NAD655381 NJZ655379:NJZ655381 NTV655379:NTV655381 ODR655379:ODR655381 ONN655379:ONN655381 OXJ655379:OXJ655381 PHF655379:PHF655381 PRB655379:PRB655381 QAX655379:QAX655381 QKT655379:QKT655381 QUP655379:QUP655381 REL655379:REL655381 ROH655379:ROH655381 RYD655379:RYD655381 SHZ655379:SHZ655381 SRV655379:SRV655381 TBR655379:TBR655381 TLN655379:TLN655381 TVJ655379:TVJ655381 UFF655379:UFF655381 UPB655379:UPB655381 UYX655379:UYX655381 VIT655379:VIT655381 VSP655379:VSP655381 WCL655379:WCL655381 WMH655379:WMH655381 WWD655379:WWD655381 V720915:V720917 JR720915:JR720917 TN720915:TN720917 ADJ720915:ADJ720917 ANF720915:ANF720917 AXB720915:AXB720917 BGX720915:BGX720917 BQT720915:BQT720917 CAP720915:CAP720917 CKL720915:CKL720917 CUH720915:CUH720917 DED720915:DED720917 DNZ720915:DNZ720917 DXV720915:DXV720917 EHR720915:EHR720917 ERN720915:ERN720917 FBJ720915:FBJ720917 FLF720915:FLF720917 FVB720915:FVB720917 GEX720915:GEX720917 GOT720915:GOT720917 GYP720915:GYP720917 HIL720915:HIL720917 HSH720915:HSH720917 ICD720915:ICD720917 ILZ720915:ILZ720917 IVV720915:IVV720917 JFR720915:JFR720917 JPN720915:JPN720917 JZJ720915:JZJ720917 KJF720915:KJF720917 KTB720915:KTB720917 LCX720915:LCX720917 LMT720915:LMT720917 LWP720915:LWP720917 MGL720915:MGL720917 MQH720915:MQH720917 NAD720915:NAD720917 NJZ720915:NJZ720917 NTV720915:NTV720917 ODR720915:ODR720917 ONN720915:ONN720917 OXJ720915:OXJ720917 PHF720915:PHF720917 PRB720915:PRB720917 QAX720915:QAX720917 QKT720915:QKT720917 QUP720915:QUP720917 REL720915:REL720917 ROH720915:ROH720917 RYD720915:RYD720917 SHZ720915:SHZ720917 SRV720915:SRV720917 TBR720915:TBR720917 TLN720915:TLN720917 TVJ720915:TVJ720917 UFF720915:UFF720917 UPB720915:UPB720917 UYX720915:UYX720917 VIT720915:VIT720917 VSP720915:VSP720917 WCL720915:WCL720917 WMH720915:WMH720917 WWD720915:WWD720917 V786451:V786453 JR786451:JR786453 TN786451:TN786453 ADJ786451:ADJ786453 ANF786451:ANF786453 AXB786451:AXB786453 BGX786451:BGX786453 BQT786451:BQT786453 CAP786451:CAP786453 CKL786451:CKL786453 CUH786451:CUH786453 DED786451:DED786453 DNZ786451:DNZ786453 DXV786451:DXV786453 EHR786451:EHR786453 ERN786451:ERN786453 FBJ786451:FBJ786453 FLF786451:FLF786453 FVB786451:FVB786453 GEX786451:GEX786453 GOT786451:GOT786453 GYP786451:GYP786453 HIL786451:HIL786453 HSH786451:HSH786453 ICD786451:ICD786453 ILZ786451:ILZ786453 IVV786451:IVV786453 JFR786451:JFR786453 JPN786451:JPN786453 JZJ786451:JZJ786453 KJF786451:KJF786453 KTB786451:KTB786453 LCX786451:LCX786453 LMT786451:LMT786453 LWP786451:LWP786453 MGL786451:MGL786453 MQH786451:MQH786453 NAD786451:NAD786453 NJZ786451:NJZ786453 NTV786451:NTV786453 ODR786451:ODR786453 ONN786451:ONN786453 OXJ786451:OXJ786453 PHF786451:PHF786453 PRB786451:PRB786453 QAX786451:QAX786453 QKT786451:QKT786453 QUP786451:QUP786453 REL786451:REL786453 ROH786451:ROH786453 RYD786451:RYD786453 SHZ786451:SHZ786453 SRV786451:SRV786453 TBR786451:TBR786453 TLN786451:TLN786453 TVJ786451:TVJ786453 UFF786451:UFF786453 UPB786451:UPB786453 UYX786451:UYX786453 VIT786451:VIT786453 VSP786451:VSP786453 WCL786451:WCL786453 WMH786451:WMH786453 WWD786451:WWD786453 V851987:V851989 JR851987:JR851989 TN851987:TN851989 ADJ851987:ADJ851989 ANF851987:ANF851989 AXB851987:AXB851989 BGX851987:BGX851989 BQT851987:BQT851989 CAP851987:CAP851989 CKL851987:CKL851989 CUH851987:CUH851989 DED851987:DED851989 DNZ851987:DNZ851989 DXV851987:DXV851989 EHR851987:EHR851989 ERN851987:ERN851989 FBJ851987:FBJ851989 FLF851987:FLF851989 FVB851987:FVB851989 GEX851987:GEX851989 GOT851987:GOT851989 GYP851987:GYP851989 HIL851987:HIL851989 HSH851987:HSH851989 ICD851987:ICD851989 ILZ851987:ILZ851989 IVV851987:IVV851989 JFR851987:JFR851989 JPN851987:JPN851989 JZJ851987:JZJ851989 KJF851987:KJF851989 KTB851987:KTB851989 LCX851987:LCX851989 LMT851987:LMT851989 LWP851987:LWP851989 MGL851987:MGL851989 MQH851987:MQH851989 NAD851987:NAD851989 NJZ851987:NJZ851989 NTV851987:NTV851989 ODR851987:ODR851989 ONN851987:ONN851989 OXJ851987:OXJ851989 PHF851987:PHF851989 PRB851987:PRB851989 QAX851987:QAX851989 QKT851987:QKT851989 QUP851987:QUP851989 REL851987:REL851989 ROH851987:ROH851989 RYD851987:RYD851989 SHZ851987:SHZ851989 SRV851987:SRV851989 TBR851987:TBR851989 TLN851987:TLN851989 TVJ851987:TVJ851989 UFF851987:UFF851989 UPB851987:UPB851989 UYX851987:UYX851989 VIT851987:VIT851989 VSP851987:VSP851989 WCL851987:WCL851989 WMH851987:WMH851989 WWD851987:WWD851989 V917523:V917525 JR917523:JR917525 TN917523:TN917525 ADJ917523:ADJ917525 ANF917523:ANF917525 AXB917523:AXB917525 BGX917523:BGX917525 BQT917523:BQT917525 CAP917523:CAP917525 CKL917523:CKL917525 CUH917523:CUH917525 DED917523:DED917525 DNZ917523:DNZ917525 DXV917523:DXV917525 EHR917523:EHR917525 ERN917523:ERN917525 FBJ917523:FBJ917525 FLF917523:FLF917525 FVB917523:FVB917525 GEX917523:GEX917525 GOT917523:GOT917525 GYP917523:GYP917525 HIL917523:HIL917525 HSH917523:HSH917525 ICD917523:ICD917525 ILZ917523:ILZ917525 IVV917523:IVV917525 JFR917523:JFR917525 JPN917523:JPN917525 JZJ917523:JZJ917525 KJF917523:KJF917525 KTB917523:KTB917525 LCX917523:LCX917525 LMT917523:LMT917525 LWP917523:LWP917525 MGL917523:MGL917525 MQH917523:MQH917525 NAD917523:NAD917525 NJZ917523:NJZ917525 NTV917523:NTV917525 ODR917523:ODR917525 ONN917523:ONN917525 OXJ917523:OXJ917525 PHF917523:PHF917525 PRB917523:PRB917525 QAX917523:QAX917525 QKT917523:QKT917525 QUP917523:QUP917525 REL917523:REL917525 ROH917523:ROH917525 RYD917523:RYD917525 SHZ917523:SHZ917525 SRV917523:SRV917525 TBR917523:TBR917525 TLN917523:TLN917525 TVJ917523:TVJ917525 UFF917523:UFF917525 UPB917523:UPB917525 UYX917523:UYX917525 VIT917523:VIT917525 VSP917523:VSP917525 WCL917523:WCL917525 WMH917523:WMH917525 WWD917523:WWD917525 V983059:V983061 JR983059:JR983061 TN983059:TN983061 ADJ983059:ADJ983061 ANF983059:ANF983061 AXB983059:AXB983061 BGX983059:BGX983061 BQT983059:BQT983061 CAP983059:CAP983061 CKL983059:CKL983061 CUH983059:CUH983061 DED983059:DED983061 DNZ983059:DNZ983061 DXV983059:DXV983061 EHR983059:EHR983061 ERN983059:ERN983061 FBJ983059:FBJ983061 FLF983059:FLF983061 FVB983059:FVB983061 GEX983059:GEX983061 GOT983059:GOT983061 GYP983059:GYP983061 HIL983059:HIL983061 HSH983059:HSH983061 ICD983059:ICD983061 ILZ983059:ILZ983061 IVV983059:IVV983061 JFR983059:JFR983061 JPN983059:JPN983061 JZJ983059:JZJ983061 KJF983059:KJF983061 KTB983059:KTB983061 LCX983059:LCX983061 LMT983059:LMT983061 LWP983059:LWP983061 MGL983059:MGL983061 MQH983059:MQH983061 NAD983059:NAD983061 NJZ983059:NJZ983061 NTV983059:NTV983061 ODR983059:ODR983061 ONN983059:ONN983061 OXJ983059:OXJ983061 PHF983059:PHF983061 PRB983059:PRB983061 QAX983059:QAX983061 QKT983059:QKT983061 QUP983059:QUP983061 REL983059:REL983061 ROH983059:ROH983061 RYD983059:RYD983061 SHZ983059:SHZ983061 SRV983059:SRV983061 TBR983059:TBR983061 TLN983059:TLN983061 TVJ983059:TVJ983061 UFF983059:UFF983061 UPB983059:UPB983061 UYX983059:UYX983061 VIT983059:VIT983061 VSP983059:VSP983061 WCL983059:WCL983061 WMH983059:WMH983061 WWD983059:WWD983061 X19:X21 JT19:JT21 TP19:TP21 ADL19:ADL21 ANH19:ANH21 AXD19:AXD21 BGZ19:BGZ21 BQV19:BQV21 CAR19:CAR21 CKN19:CKN21 CUJ19:CUJ21 DEF19:DEF21 DOB19:DOB21 DXX19:DXX21 EHT19:EHT21 ERP19:ERP21 FBL19:FBL21 FLH19:FLH21 FVD19:FVD21 GEZ19:GEZ21 GOV19:GOV21 GYR19:GYR21 HIN19:HIN21 HSJ19:HSJ21 ICF19:ICF21 IMB19:IMB21 IVX19:IVX21 JFT19:JFT21 JPP19:JPP21 JZL19:JZL21 KJH19:KJH21 KTD19:KTD21 LCZ19:LCZ21 LMV19:LMV21 LWR19:LWR21 MGN19:MGN21 MQJ19:MQJ21 NAF19:NAF21 NKB19:NKB21 NTX19:NTX21 ODT19:ODT21 ONP19:ONP21 OXL19:OXL21 PHH19:PHH21 PRD19:PRD21 QAZ19:QAZ21 QKV19:QKV21 QUR19:QUR21 REN19:REN21 ROJ19:ROJ21 RYF19:RYF21 SIB19:SIB21 SRX19:SRX21 TBT19:TBT21 TLP19:TLP21 TVL19:TVL21 UFH19:UFH21 UPD19:UPD21 UYZ19:UYZ21 VIV19:VIV21 VSR19:VSR21 WCN19:WCN21 WMJ19:WMJ21 WWF19:WWF21 X65555:X65557 JT65555:JT65557 TP65555:TP65557 ADL65555:ADL65557 ANH65555:ANH65557 AXD65555:AXD65557 BGZ65555:BGZ65557 BQV65555:BQV65557 CAR65555:CAR65557 CKN65555:CKN65557 CUJ65555:CUJ65557 DEF65555:DEF65557 DOB65555:DOB65557 DXX65555:DXX65557 EHT65555:EHT65557 ERP65555:ERP65557 FBL65555:FBL65557 FLH65555:FLH65557 FVD65555:FVD65557 GEZ65555:GEZ65557 GOV65555:GOV65557 GYR65555:GYR65557 HIN65555:HIN65557 HSJ65555:HSJ65557 ICF65555:ICF65557 IMB65555:IMB65557 IVX65555:IVX65557 JFT65555:JFT65557 JPP65555:JPP65557 JZL65555:JZL65557 KJH65555:KJH65557 KTD65555:KTD65557 LCZ65555:LCZ65557 LMV65555:LMV65557 LWR65555:LWR65557 MGN65555:MGN65557 MQJ65555:MQJ65557 NAF65555:NAF65557 NKB65555:NKB65557 NTX65555:NTX65557 ODT65555:ODT65557 ONP65555:ONP65557 OXL65555:OXL65557 PHH65555:PHH65557 PRD65555:PRD65557 QAZ65555:QAZ65557 QKV65555:QKV65557 QUR65555:QUR65557 REN65555:REN65557 ROJ65555:ROJ65557 RYF65555:RYF65557 SIB65555:SIB65557 SRX65555:SRX65557 TBT65555:TBT65557 TLP65555:TLP65557 TVL65555:TVL65557 UFH65555:UFH65557 UPD65555:UPD65557 UYZ65555:UYZ65557 VIV65555:VIV65557 VSR65555:VSR65557 WCN65555:WCN65557 WMJ65555:WMJ65557 WWF65555:WWF65557 X131091:X131093 JT131091:JT131093 TP131091:TP131093 ADL131091:ADL131093 ANH131091:ANH131093 AXD131091:AXD131093 BGZ131091:BGZ131093 BQV131091:BQV131093 CAR131091:CAR131093 CKN131091:CKN131093 CUJ131091:CUJ131093 DEF131091:DEF131093 DOB131091:DOB131093 DXX131091:DXX131093 EHT131091:EHT131093 ERP131091:ERP131093 FBL131091:FBL131093 FLH131091:FLH131093 FVD131091:FVD131093 GEZ131091:GEZ131093 GOV131091:GOV131093 GYR131091:GYR131093 HIN131091:HIN131093 HSJ131091:HSJ131093 ICF131091:ICF131093 IMB131091:IMB131093 IVX131091:IVX131093 JFT131091:JFT131093 JPP131091:JPP131093 JZL131091:JZL131093 KJH131091:KJH131093 KTD131091:KTD131093 LCZ131091:LCZ131093 LMV131091:LMV131093 LWR131091:LWR131093 MGN131091:MGN131093 MQJ131091:MQJ131093 NAF131091:NAF131093 NKB131091:NKB131093 NTX131091:NTX131093 ODT131091:ODT131093 ONP131091:ONP131093 OXL131091:OXL131093 PHH131091:PHH131093 PRD131091:PRD131093 QAZ131091:QAZ131093 QKV131091:QKV131093 QUR131091:QUR131093 REN131091:REN131093 ROJ131091:ROJ131093 RYF131091:RYF131093 SIB131091:SIB131093 SRX131091:SRX131093 TBT131091:TBT131093 TLP131091:TLP131093 TVL131091:TVL131093 UFH131091:UFH131093 UPD131091:UPD131093 UYZ131091:UYZ131093 VIV131091:VIV131093 VSR131091:VSR131093 WCN131091:WCN131093 WMJ131091:WMJ131093 WWF131091:WWF131093 X196627:X196629 JT196627:JT196629 TP196627:TP196629 ADL196627:ADL196629 ANH196627:ANH196629 AXD196627:AXD196629 BGZ196627:BGZ196629 BQV196627:BQV196629 CAR196627:CAR196629 CKN196627:CKN196629 CUJ196627:CUJ196629 DEF196627:DEF196629 DOB196627:DOB196629 DXX196627:DXX196629 EHT196627:EHT196629 ERP196627:ERP196629 FBL196627:FBL196629 FLH196627:FLH196629 FVD196627:FVD196629 GEZ196627:GEZ196629 GOV196627:GOV196629 GYR196627:GYR196629 HIN196627:HIN196629 HSJ196627:HSJ196629 ICF196627:ICF196629 IMB196627:IMB196629 IVX196627:IVX196629 JFT196627:JFT196629 JPP196627:JPP196629 JZL196627:JZL196629 KJH196627:KJH196629 KTD196627:KTD196629 LCZ196627:LCZ196629 LMV196627:LMV196629 LWR196627:LWR196629 MGN196627:MGN196629 MQJ196627:MQJ196629 NAF196627:NAF196629 NKB196627:NKB196629 NTX196627:NTX196629 ODT196627:ODT196629 ONP196627:ONP196629 OXL196627:OXL196629 PHH196627:PHH196629 PRD196627:PRD196629 QAZ196627:QAZ196629 QKV196627:QKV196629 QUR196627:QUR196629 REN196627:REN196629 ROJ196627:ROJ196629 RYF196627:RYF196629 SIB196627:SIB196629 SRX196627:SRX196629 TBT196627:TBT196629 TLP196627:TLP196629 TVL196627:TVL196629 UFH196627:UFH196629 UPD196627:UPD196629 UYZ196627:UYZ196629 VIV196627:VIV196629 VSR196627:VSR196629 WCN196627:WCN196629 WMJ196627:WMJ196629 WWF196627:WWF196629 X262163:X262165 JT262163:JT262165 TP262163:TP262165 ADL262163:ADL262165 ANH262163:ANH262165 AXD262163:AXD262165 BGZ262163:BGZ262165 BQV262163:BQV262165 CAR262163:CAR262165 CKN262163:CKN262165 CUJ262163:CUJ262165 DEF262163:DEF262165 DOB262163:DOB262165 DXX262163:DXX262165 EHT262163:EHT262165 ERP262163:ERP262165 FBL262163:FBL262165 FLH262163:FLH262165 FVD262163:FVD262165 GEZ262163:GEZ262165 GOV262163:GOV262165 GYR262163:GYR262165 HIN262163:HIN262165 HSJ262163:HSJ262165 ICF262163:ICF262165 IMB262163:IMB262165 IVX262163:IVX262165 JFT262163:JFT262165 JPP262163:JPP262165 JZL262163:JZL262165 KJH262163:KJH262165 KTD262163:KTD262165 LCZ262163:LCZ262165 LMV262163:LMV262165 LWR262163:LWR262165 MGN262163:MGN262165 MQJ262163:MQJ262165 NAF262163:NAF262165 NKB262163:NKB262165 NTX262163:NTX262165 ODT262163:ODT262165 ONP262163:ONP262165 OXL262163:OXL262165 PHH262163:PHH262165 PRD262163:PRD262165 QAZ262163:QAZ262165 QKV262163:QKV262165 QUR262163:QUR262165 REN262163:REN262165 ROJ262163:ROJ262165 RYF262163:RYF262165 SIB262163:SIB262165 SRX262163:SRX262165 TBT262163:TBT262165 TLP262163:TLP262165 TVL262163:TVL262165 UFH262163:UFH262165 UPD262163:UPD262165 UYZ262163:UYZ262165 VIV262163:VIV262165 VSR262163:VSR262165 WCN262163:WCN262165 WMJ262163:WMJ262165 WWF262163:WWF262165 X327699:X327701 JT327699:JT327701 TP327699:TP327701 ADL327699:ADL327701 ANH327699:ANH327701 AXD327699:AXD327701 BGZ327699:BGZ327701 BQV327699:BQV327701 CAR327699:CAR327701 CKN327699:CKN327701 CUJ327699:CUJ327701 DEF327699:DEF327701 DOB327699:DOB327701 DXX327699:DXX327701 EHT327699:EHT327701 ERP327699:ERP327701 FBL327699:FBL327701 FLH327699:FLH327701 FVD327699:FVD327701 GEZ327699:GEZ327701 GOV327699:GOV327701 GYR327699:GYR327701 HIN327699:HIN327701 HSJ327699:HSJ327701 ICF327699:ICF327701 IMB327699:IMB327701 IVX327699:IVX327701 JFT327699:JFT327701 JPP327699:JPP327701 JZL327699:JZL327701 KJH327699:KJH327701 KTD327699:KTD327701 LCZ327699:LCZ327701 LMV327699:LMV327701 LWR327699:LWR327701 MGN327699:MGN327701 MQJ327699:MQJ327701 NAF327699:NAF327701 NKB327699:NKB327701 NTX327699:NTX327701 ODT327699:ODT327701 ONP327699:ONP327701 OXL327699:OXL327701 PHH327699:PHH327701 PRD327699:PRD327701 QAZ327699:QAZ327701 QKV327699:QKV327701 QUR327699:QUR327701 REN327699:REN327701 ROJ327699:ROJ327701 RYF327699:RYF327701 SIB327699:SIB327701 SRX327699:SRX327701 TBT327699:TBT327701 TLP327699:TLP327701 TVL327699:TVL327701 UFH327699:UFH327701 UPD327699:UPD327701 UYZ327699:UYZ327701 VIV327699:VIV327701 VSR327699:VSR327701 WCN327699:WCN327701 WMJ327699:WMJ327701 WWF327699:WWF327701 X393235:X393237 JT393235:JT393237 TP393235:TP393237 ADL393235:ADL393237 ANH393235:ANH393237 AXD393235:AXD393237 BGZ393235:BGZ393237 BQV393235:BQV393237 CAR393235:CAR393237 CKN393235:CKN393237 CUJ393235:CUJ393237 DEF393235:DEF393237 DOB393235:DOB393237 DXX393235:DXX393237 EHT393235:EHT393237 ERP393235:ERP393237 FBL393235:FBL393237 FLH393235:FLH393237 FVD393235:FVD393237 GEZ393235:GEZ393237 GOV393235:GOV393237 GYR393235:GYR393237 HIN393235:HIN393237 HSJ393235:HSJ393237 ICF393235:ICF393237 IMB393235:IMB393237 IVX393235:IVX393237 JFT393235:JFT393237 JPP393235:JPP393237 JZL393235:JZL393237 KJH393235:KJH393237 KTD393235:KTD393237 LCZ393235:LCZ393237 LMV393235:LMV393237 LWR393235:LWR393237 MGN393235:MGN393237 MQJ393235:MQJ393237 NAF393235:NAF393237 NKB393235:NKB393237 NTX393235:NTX393237 ODT393235:ODT393237 ONP393235:ONP393237 OXL393235:OXL393237 PHH393235:PHH393237 PRD393235:PRD393237 QAZ393235:QAZ393237 QKV393235:QKV393237 QUR393235:QUR393237 REN393235:REN393237 ROJ393235:ROJ393237 RYF393235:RYF393237 SIB393235:SIB393237 SRX393235:SRX393237 TBT393235:TBT393237 TLP393235:TLP393237 TVL393235:TVL393237 UFH393235:UFH393237 UPD393235:UPD393237 UYZ393235:UYZ393237 VIV393235:VIV393237 VSR393235:VSR393237 WCN393235:WCN393237 WMJ393235:WMJ393237 WWF393235:WWF393237 X458771:X458773 JT458771:JT458773 TP458771:TP458773 ADL458771:ADL458773 ANH458771:ANH458773 AXD458771:AXD458773 BGZ458771:BGZ458773 BQV458771:BQV458773 CAR458771:CAR458773 CKN458771:CKN458773 CUJ458771:CUJ458773 DEF458771:DEF458773 DOB458771:DOB458773 DXX458771:DXX458773 EHT458771:EHT458773 ERP458771:ERP458773 FBL458771:FBL458773 FLH458771:FLH458773 FVD458771:FVD458773 GEZ458771:GEZ458773 GOV458771:GOV458773 GYR458771:GYR458773 HIN458771:HIN458773 HSJ458771:HSJ458773 ICF458771:ICF458773 IMB458771:IMB458773 IVX458771:IVX458773 JFT458771:JFT458773 JPP458771:JPP458773 JZL458771:JZL458773 KJH458771:KJH458773 KTD458771:KTD458773 LCZ458771:LCZ458773 LMV458771:LMV458773 LWR458771:LWR458773 MGN458771:MGN458773 MQJ458771:MQJ458773 NAF458771:NAF458773 NKB458771:NKB458773 NTX458771:NTX458773 ODT458771:ODT458773 ONP458771:ONP458773 OXL458771:OXL458773 PHH458771:PHH458773 PRD458771:PRD458773 QAZ458771:QAZ458773 QKV458771:QKV458773 QUR458771:QUR458773 REN458771:REN458773 ROJ458771:ROJ458773 RYF458771:RYF458773 SIB458771:SIB458773 SRX458771:SRX458773 TBT458771:TBT458773 TLP458771:TLP458773 TVL458771:TVL458773 UFH458771:UFH458773 UPD458771:UPD458773 UYZ458771:UYZ458773 VIV458771:VIV458773 VSR458771:VSR458773 WCN458771:WCN458773 WMJ458771:WMJ458773 WWF458771:WWF458773 X524307:X524309 JT524307:JT524309 TP524307:TP524309 ADL524307:ADL524309 ANH524307:ANH524309 AXD524307:AXD524309 BGZ524307:BGZ524309 BQV524307:BQV524309 CAR524307:CAR524309 CKN524307:CKN524309 CUJ524307:CUJ524309 DEF524307:DEF524309 DOB524307:DOB524309 DXX524307:DXX524309 EHT524307:EHT524309 ERP524307:ERP524309 FBL524307:FBL524309 FLH524307:FLH524309 FVD524307:FVD524309 GEZ524307:GEZ524309 GOV524307:GOV524309 GYR524307:GYR524309 HIN524307:HIN524309 HSJ524307:HSJ524309 ICF524307:ICF524309 IMB524307:IMB524309 IVX524307:IVX524309 JFT524307:JFT524309 JPP524307:JPP524309 JZL524307:JZL524309 KJH524307:KJH524309 KTD524307:KTD524309 LCZ524307:LCZ524309 LMV524307:LMV524309 LWR524307:LWR524309 MGN524307:MGN524309 MQJ524307:MQJ524309 NAF524307:NAF524309 NKB524307:NKB524309 NTX524307:NTX524309 ODT524307:ODT524309 ONP524307:ONP524309 OXL524307:OXL524309 PHH524307:PHH524309 PRD524307:PRD524309 QAZ524307:QAZ524309 QKV524307:QKV524309 QUR524307:QUR524309 REN524307:REN524309 ROJ524307:ROJ524309 RYF524307:RYF524309 SIB524307:SIB524309 SRX524307:SRX524309 TBT524307:TBT524309 TLP524307:TLP524309 TVL524307:TVL524309 UFH524307:UFH524309 UPD524307:UPD524309 UYZ524307:UYZ524309 VIV524307:VIV524309 VSR524307:VSR524309 WCN524307:WCN524309 WMJ524307:WMJ524309 WWF524307:WWF524309 X589843:X589845 JT589843:JT589845 TP589843:TP589845 ADL589843:ADL589845 ANH589843:ANH589845 AXD589843:AXD589845 BGZ589843:BGZ589845 BQV589843:BQV589845 CAR589843:CAR589845 CKN589843:CKN589845 CUJ589843:CUJ589845 DEF589843:DEF589845 DOB589843:DOB589845 DXX589843:DXX589845 EHT589843:EHT589845 ERP589843:ERP589845 FBL589843:FBL589845 FLH589843:FLH589845 FVD589843:FVD589845 GEZ589843:GEZ589845 GOV589843:GOV589845 GYR589843:GYR589845 HIN589843:HIN589845 HSJ589843:HSJ589845 ICF589843:ICF589845 IMB589843:IMB589845 IVX589843:IVX589845 JFT589843:JFT589845 JPP589843:JPP589845 JZL589843:JZL589845 KJH589843:KJH589845 KTD589843:KTD589845 LCZ589843:LCZ589845 LMV589843:LMV589845 LWR589843:LWR589845 MGN589843:MGN589845 MQJ589843:MQJ589845 NAF589843:NAF589845 NKB589843:NKB589845 NTX589843:NTX589845 ODT589843:ODT589845 ONP589843:ONP589845 OXL589843:OXL589845 PHH589843:PHH589845 PRD589843:PRD589845 QAZ589843:QAZ589845 QKV589843:QKV589845 QUR589843:QUR589845 REN589843:REN589845 ROJ589843:ROJ589845 RYF589843:RYF589845 SIB589843:SIB589845 SRX589843:SRX589845 TBT589843:TBT589845 TLP589843:TLP589845 TVL589843:TVL589845 UFH589843:UFH589845 UPD589843:UPD589845 UYZ589843:UYZ589845 VIV589843:VIV589845 VSR589843:VSR589845 WCN589843:WCN589845 WMJ589843:WMJ589845 WWF589843:WWF589845 X655379:X655381 JT655379:JT655381 TP655379:TP655381 ADL655379:ADL655381 ANH655379:ANH655381 AXD655379:AXD655381 BGZ655379:BGZ655381 BQV655379:BQV655381 CAR655379:CAR655381 CKN655379:CKN655381 CUJ655379:CUJ655381 DEF655379:DEF655381 DOB655379:DOB655381 DXX655379:DXX655381 EHT655379:EHT655381 ERP655379:ERP655381 FBL655379:FBL655381 FLH655379:FLH655381 FVD655379:FVD655381 GEZ655379:GEZ655381 GOV655379:GOV655381 GYR655379:GYR655381 HIN655379:HIN655381 HSJ655379:HSJ655381 ICF655379:ICF655381 IMB655379:IMB655381 IVX655379:IVX655381 JFT655379:JFT655381 JPP655379:JPP655381 JZL655379:JZL655381 KJH655379:KJH655381 KTD655379:KTD655381 LCZ655379:LCZ655381 LMV655379:LMV655381 LWR655379:LWR655381 MGN655379:MGN655381 MQJ655379:MQJ655381 NAF655379:NAF655381 NKB655379:NKB655381 NTX655379:NTX655381 ODT655379:ODT655381 ONP655379:ONP655381 OXL655379:OXL655381 PHH655379:PHH655381 PRD655379:PRD655381 QAZ655379:QAZ655381 QKV655379:QKV655381 QUR655379:QUR655381 REN655379:REN655381 ROJ655379:ROJ655381 RYF655379:RYF655381 SIB655379:SIB655381 SRX655379:SRX655381 TBT655379:TBT655381 TLP655379:TLP655381 TVL655379:TVL655381 UFH655379:UFH655381 UPD655379:UPD655381 UYZ655379:UYZ655381 VIV655379:VIV655381 VSR655379:VSR655381 WCN655379:WCN655381 WMJ655379:WMJ655381 WWF655379:WWF655381 X720915:X720917 JT720915:JT720917 TP720915:TP720917 ADL720915:ADL720917 ANH720915:ANH720917 AXD720915:AXD720917 BGZ720915:BGZ720917 BQV720915:BQV720917 CAR720915:CAR720917 CKN720915:CKN720917 CUJ720915:CUJ720917 DEF720915:DEF720917 DOB720915:DOB720917 DXX720915:DXX720917 EHT720915:EHT720917 ERP720915:ERP720917 FBL720915:FBL720917 FLH720915:FLH720917 FVD720915:FVD720917 GEZ720915:GEZ720917 GOV720915:GOV720917 GYR720915:GYR720917 HIN720915:HIN720917 HSJ720915:HSJ720917 ICF720915:ICF720917 IMB720915:IMB720917 IVX720915:IVX720917 JFT720915:JFT720917 JPP720915:JPP720917 JZL720915:JZL720917 KJH720915:KJH720917 KTD720915:KTD720917 LCZ720915:LCZ720917 LMV720915:LMV720917 LWR720915:LWR720917 MGN720915:MGN720917 MQJ720915:MQJ720917 NAF720915:NAF720917 NKB720915:NKB720917 NTX720915:NTX720917 ODT720915:ODT720917 ONP720915:ONP720917 OXL720915:OXL720917 PHH720915:PHH720917 PRD720915:PRD720917 QAZ720915:QAZ720917 QKV720915:QKV720917 QUR720915:QUR720917 REN720915:REN720917 ROJ720915:ROJ720917 RYF720915:RYF720917 SIB720915:SIB720917 SRX720915:SRX720917 TBT720915:TBT720917 TLP720915:TLP720917 TVL720915:TVL720917 UFH720915:UFH720917 UPD720915:UPD720917 UYZ720915:UYZ720917 VIV720915:VIV720917 VSR720915:VSR720917 WCN720915:WCN720917 WMJ720915:WMJ720917 WWF720915:WWF720917 X786451:X786453 JT786451:JT786453 TP786451:TP786453 ADL786451:ADL786453 ANH786451:ANH786453 AXD786451:AXD786453 BGZ786451:BGZ786453 BQV786451:BQV786453 CAR786451:CAR786453 CKN786451:CKN786453 CUJ786451:CUJ786453 DEF786451:DEF786453 DOB786451:DOB786453 DXX786451:DXX786453 EHT786451:EHT786453 ERP786451:ERP786453 FBL786451:FBL786453 FLH786451:FLH786453 FVD786451:FVD786453 GEZ786451:GEZ786453 GOV786451:GOV786453 GYR786451:GYR786453 HIN786451:HIN786453 HSJ786451:HSJ786453 ICF786451:ICF786453 IMB786451:IMB786453 IVX786451:IVX786453 JFT786451:JFT786453 JPP786451:JPP786453 JZL786451:JZL786453 KJH786451:KJH786453 KTD786451:KTD786453 LCZ786451:LCZ786453 LMV786451:LMV786453 LWR786451:LWR786453 MGN786451:MGN786453 MQJ786451:MQJ786453 NAF786451:NAF786453 NKB786451:NKB786453 NTX786451:NTX786453 ODT786451:ODT786453 ONP786451:ONP786453 OXL786451:OXL786453 PHH786451:PHH786453 PRD786451:PRD786453 QAZ786451:QAZ786453 QKV786451:QKV786453 QUR786451:QUR786453 REN786451:REN786453 ROJ786451:ROJ786453 RYF786451:RYF786453 SIB786451:SIB786453 SRX786451:SRX786453 TBT786451:TBT786453 TLP786451:TLP786453 TVL786451:TVL786453 UFH786451:UFH786453 UPD786451:UPD786453 UYZ786451:UYZ786453 VIV786451:VIV786453 VSR786451:VSR786453 WCN786451:WCN786453 WMJ786451:WMJ786453 WWF786451:WWF786453 X851987:X851989 JT851987:JT851989 TP851987:TP851989 ADL851987:ADL851989 ANH851987:ANH851989 AXD851987:AXD851989 BGZ851987:BGZ851989 BQV851987:BQV851989 CAR851987:CAR851989 CKN851987:CKN851989 CUJ851987:CUJ851989 DEF851987:DEF851989 DOB851987:DOB851989 DXX851987:DXX851989 EHT851987:EHT851989 ERP851987:ERP851989 FBL851987:FBL851989 FLH851987:FLH851989 FVD851987:FVD851989 GEZ851987:GEZ851989 GOV851987:GOV851989 GYR851987:GYR851989 HIN851987:HIN851989 HSJ851987:HSJ851989 ICF851987:ICF851989 IMB851987:IMB851989 IVX851987:IVX851989 JFT851987:JFT851989 JPP851987:JPP851989 JZL851987:JZL851989 KJH851987:KJH851989 KTD851987:KTD851989 LCZ851987:LCZ851989 LMV851987:LMV851989 LWR851987:LWR851989 MGN851987:MGN851989 MQJ851987:MQJ851989 NAF851987:NAF851989 NKB851987:NKB851989 NTX851987:NTX851989 ODT851987:ODT851989 ONP851987:ONP851989 OXL851987:OXL851989 PHH851987:PHH851989 PRD851987:PRD851989 QAZ851987:QAZ851989 QKV851987:QKV851989 QUR851987:QUR851989 REN851987:REN851989 ROJ851987:ROJ851989 RYF851987:RYF851989 SIB851987:SIB851989 SRX851987:SRX851989 TBT851987:TBT851989 TLP851987:TLP851989 TVL851987:TVL851989 UFH851987:UFH851989 UPD851987:UPD851989 UYZ851987:UYZ851989 VIV851987:VIV851989 VSR851987:VSR851989 WCN851987:WCN851989 WMJ851987:WMJ851989 WWF851987:WWF851989 X917523:X917525 JT917523:JT917525 TP917523:TP917525 ADL917523:ADL917525 ANH917523:ANH917525 AXD917523:AXD917525 BGZ917523:BGZ917525 BQV917523:BQV917525 CAR917523:CAR917525 CKN917523:CKN917525 CUJ917523:CUJ917525 DEF917523:DEF917525 DOB917523:DOB917525 DXX917523:DXX917525 EHT917523:EHT917525 ERP917523:ERP917525 FBL917523:FBL917525 FLH917523:FLH917525 FVD917523:FVD917525 GEZ917523:GEZ917525 GOV917523:GOV917525 GYR917523:GYR917525 HIN917523:HIN917525 HSJ917523:HSJ917525 ICF917523:ICF917525 IMB917523:IMB917525 IVX917523:IVX917525 JFT917523:JFT917525 JPP917523:JPP917525 JZL917523:JZL917525 KJH917523:KJH917525 KTD917523:KTD917525 LCZ917523:LCZ917525 LMV917523:LMV917525 LWR917523:LWR917525 MGN917523:MGN917525 MQJ917523:MQJ917525 NAF917523:NAF917525 NKB917523:NKB917525 NTX917523:NTX917525 ODT917523:ODT917525 ONP917523:ONP917525 OXL917523:OXL917525 PHH917523:PHH917525 PRD917523:PRD917525 QAZ917523:QAZ917525 QKV917523:QKV917525 QUR917523:QUR917525 REN917523:REN917525 ROJ917523:ROJ917525 RYF917523:RYF917525 SIB917523:SIB917525 SRX917523:SRX917525 TBT917523:TBT917525 TLP917523:TLP917525 TVL917523:TVL917525 UFH917523:UFH917525 UPD917523:UPD917525 UYZ917523:UYZ917525 VIV917523:VIV917525 VSR917523:VSR917525 WCN917523:WCN917525 WMJ917523:WMJ917525 WWF917523:WWF917525 X983059:X983061 JT983059:JT983061 TP983059:TP983061 ADL983059:ADL983061 ANH983059:ANH983061 AXD983059:AXD983061 BGZ983059:BGZ983061 BQV983059:BQV983061 CAR983059:CAR983061 CKN983059:CKN983061 CUJ983059:CUJ983061 DEF983059:DEF983061 DOB983059:DOB983061 DXX983059:DXX983061 EHT983059:EHT983061 ERP983059:ERP983061 FBL983059:FBL983061 FLH983059:FLH983061 FVD983059:FVD983061 GEZ983059:GEZ983061 GOV983059:GOV983061 GYR983059:GYR983061 HIN983059:HIN983061 HSJ983059:HSJ983061 ICF983059:ICF983061 IMB983059:IMB983061 IVX983059:IVX983061 JFT983059:JFT983061 JPP983059:JPP983061 JZL983059:JZL983061 KJH983059:KJH983061 KTD983059:KTD983061 LCZ983059:LCZ983061 LMV983059:LMV983061 LWR983059:LWR983061 MGN983059:MGN983061 MQJ983059:MQJ983061 NAF983059:NAF983061 NKB983059:NKB983061 NTX983059:NTX983061 ODT983059:ODT983061 ONP983059:ONP983061 OXL983059:OXL983061 PHH983059:PHH983061 PRD983059:PRD983061 QAZ983059:QAZ983061 QKV983059:QKV983061 QUR983059:QUR983061 REN983059:REN983061 ROJ983059:ROJ983061 RYF983059:RYF983061 SIB983059:SIB983061 SRX983059:SRX983061 TBT983059:TBT983061 TLP983059:TLP983061 TVL983059:TVL983061 UFH983059:UFH983061 UPD983059:UPD983061 UYZ983059:UYZ983061 VIV983059:VIV983061 VSR983059:VSR983061 WCN983059:WCN983061 WMJ983059:WMJ983061 WWF983059:WWF983061 V23:V25 JR23:JR25 TN23:TN25 ADJ23:ADJ25 ANF23:ANF25 AXB23:AXB25 BGX23:BGX25 BQT23:BQT25 CAP23:CAP25 CKL23:CKL25 CUH23:CUH25 DED23:DED25 DNZ23:DNZ25 DXV23:DXV25 EHR23:EHR25 ERN23:ERN25 FBJ23:FBJ25 FLF23:FLF25 FVB23:FVB25 GEX23:GEX25 GOT23:GOT25 GYP23:GYP25 HIL23:HIL25 HSH23:HSH25 ICD23:ICD25 ILZ23:ILZ25 IVV23:IVV25 JFR23:JFR25 JPN23:JPN25 JZJ23:JZJ25 KJF23:KJF25 KTB23:KTB25 LCX23:LCX25 LMT23:LMT25 LWP23:LWP25 MGL23:MGL25 MQH23:MQH25 NAD23:NAD25 NJZ23:NJZ25 NTV23:NTV25 ODR23:ODR25 ONN23:ONN25 OXJ23:OXJ25 PHF23:PHF25 PRB23:PRB25 QAX23:QAX25 QKT23:QKT25 QUP23:QUP25 REL23:REL25 ROH23:ROH25 RYD23:RYD25 SHZ23:SHZ25 SRV23:SRV25 TBR23:TBR25 TLN23:TLN25 TVJ23:TVJ25 UFF23:UFF25 UPB23:UPB25 UYX23:UYX25 VIT23:VIT25 VSP23:VSP25 WCL23:WCL25 WMH23:WMH25 WWD23:WWD25 V65559:V65561 JR65559:JR65561 TN65559:TN65561 ADJ65559:ADJ65561 ANF65559:ANF65561 AXB65559:AXB65561 BGX65559:BGX65561 BQT65559:BQT65561 CAP65559:CAP65561 CKL65559:CKL65561 CUH65559:CUH65561 DED65559:DED65561 DNZ65559:DNZ65561 DXV65559:DXV65561 EHR65559:EHR65561 ERN65559:ERN65561 FBJ65559:FBJ65561 FLF65559:FLF65561 FVB65559:FVB65561 GEX65559:GEX65561 GOT65559:GOT65561 GYP65559:GYP65561 HIL65559:HIL65561 HSH65559:HSH65561 ICD65559:ICD65561 ILZ65559:ILZ65561 IVV65559:IVV65561 JFR65559:JFR65561 JPN65559:JPN65561 JZJ65559:JZJ65561 KJF65559:KJF65561 KTB65559:KTB65561 LCX65559:LCX65561 LMT65559:LMT65561 LWP65559:LWP65561 MGL65559:MGL65561 MQH65559:MQH65561 NAD65559:NAD65561 NJZ65559:NJZ65561 NTV65559:NTV65561 ODR65559:ODR65561 ONN65559:ONN65561 OXJ65559:OXJ65561 PHF65559:PHF65561 PRB65559:PRB65561 QAX65559:QAX65561 QKT65559:QKT65561 QUP65559:QUP65561 REL65559:REL65561 ROH65559:ROH65561 RYD65559:RYD65561 SHZ65559:SHZ65561 SRV65559:SRV65561 TBR65559:TBR65561 TLN65559:TLN65561 TVJ65559:TVJ65561 UFF65559:UFF65561 UPB65559:UPB65561 UYX65559:UYX65561 VIT65559:VIT65561 VSP65559:VSP65561 WCL65559:WCL65561 WMH65559:WMH65561 WWD65559:WWD65561 V131095:V131097 JR131095:JR131097 TN131095:TN131097 ADJ131095:ADJ131097 ANF131095:ANF131097 AXB131095:AXB131097 BGX131095:BGX131097 BQT131095:BQT131097 CAP131095:CAP131097 CKL131095:CKL131097 CUH131095:CUH131097 DED131095:DED131097 DNZ131095:DNZ131097 DXV131095:DXV131097 EHR131095:EHR131097 ERN131095:ERN131097 FBJ131095:FBJ131097 FLF131095:FLF131097 FVB131095:FVB131097 GEX131095:GEX131097 GOT131095:GOT131097 GYP131095:GYP131097 HIL131095:HIL131097 HSH131095:HSH131097 ICD131095:ICD131097 ILZ131095:ILZ131097 IVV131095:IVV131097 JFR131095:JFR131097 JPN131095:JPN131097 JZJ131095:JZJ131097 KJF131095:KJF131097 KTB131095:KTB131097 LCX131095:LCX131097 LMT131095:LMT131097 LWP131095:LWP131097 MGL131095:MGL131097 MQH131095:MQH131097 NAD131095:NAD131097 NJZ131095:NJZ131097 NTV131095:NTV131097 ODR131095:ODR131097 ONN131095:ONN131097 OXJ131095:OXJ131097 PHF131095:PHF131097 PRB131095:PRB131097 QAX131095:QAX131097 QKT131095:QKT131097 QUP131095:QUP131097 REL131095:REL131097 ROH131095:ROH131097 RYD131095:RYD131097 SHZ131095:SHZ131097 SRV131095:SRV131097 TBR131095:TBR131097 TLN131095:TLN131097 TVJ131095:TVJ131097 UFF131095:UFF131097 UPB131095:UPB131097 UYX131095:UYX131097 VIT131095:VIT131097 VSP131095:VSP131097 WCL131095:WCL131097 WMH131095:WMH131097 WWD131095:WWD131097 V196631:V196633 JR196631:JR196633 TN196631:TN196633 ADJ196631:ADJ196633 ANF196631:ANF196633 AXB196631:AXB196633 BGX196631:BGX196633 BQT196631:BQT196633 CAP196631:CAP196633 CKL196631:CKL196633 CUH196631:CUH196633 DED196631:DED196633 DNZ196631:DNZ196633 DXV196631:DXV196633 EHR196631:EHR196633 ERN196631:ERN196633 FBJ196631:FBJ196633 FLF196631:FLF196633 FVB196631:FVB196633 GEX196631:GEX196633 GOT196631:GOT196633 GYP196631:GYP196633 HIL196631:HIL196633 HSH196631:HSH196633 ICD196631:ICD196633 ILZ196631:ILZ196633 IVV196631:IVV196633 JFR196631:JFR196633 JPN196631:JPN196633 JZJ196631:JZJ196633 KJF196631:KJF196633 KTB196631:KTB196633 LCX196631:LCX196633 LMT196631:LMT196633 LWP196631:LWP196633 MGL196631:MGL196633 MQH196631:MQH196633 NAD196631:NAD196633 NJZ196631:NJZ196633 NTV196631:NTV196633 ODR196631:ODR196633 ONN196631:ONN196633 OXJ196631:OXJ196633 PHF196631:PHF196633 PRB196631:PRB196633 QAX196631:QAX196633 QKT196631:QKT196633 QUP196631:QUP196633 REL196631:REL196633 ROH196631:ROH196633 RYD196631:RYD196633 SHZ196631:SHZ196633 SRV196631:SRV196633 TBR196631:TBR196633 TLN196631:TLN196633 TVJ196631:TVJ196633 UFF196631:UFF196633 UPB196631:UPB196633 UYX196631:UYX196633 VIT196631:VIT196633 VSP196631:VSP196633 WCL196631:WCL196633 WMH196631:WMH196633 WWD196631:WWD196633 V262167:V262169 JR262167:JR262169 TN262167:TN262169 ADJ262167:ADJ262169 ANF262167:ANF262169 AXB262167:AXB262169 BGX262167:BGX262169 BQT262167:BQT262169 CAP262167:CAP262169 CKL262167:CKL262169 CUH262167:CUH262169 DED262167:DED262169 DNZ262167:DNZ262169 DXV262167:DXV262169 EHR262167:EHR262169 ERN262167:ERN262169 FBJ262167:FBJ262169 FLF262167:FLF262169 FVB262167:FVB262169 GEX262167:GEX262169 GOT262167:GOT262169 GYP262167:GYP262169 HIL262167:HIL262169 HSH262167:HSH262169 ICD262167:ICD262169 ILZ262167:ILZ262169 IVV262167:IVV262169 JFR262167:JFR262169 JPN262167:JPN262169 JZJ262167:JZJ262169 KJF262167:KJF262169 KTB262167:KTB262169 LCX262167:LCX262169 LMT262167:LMT262169 LWP262167:LWP262169 MGL262167:MGL262169 MQH262167:MQH262169 NAD262167:NAD262169 NJZ262167:NJZ262169 NTV262167:NTV262169 ODR262167:ODR262169 ONN262167:ONN262169 OXJ262167:OXJ262169 PHF262167:PHF262169 PRB262167:PRB262169 QAX262167:QAX262169 QKT262167:QKT262169 QUP262167:QUP262169 REL262167:REL262169 ROH262167:ROH262169 RYD262167:RYD262169 SHZ262167:SHZ262169 SRV262167:SRV262169 TBR262167:TBR262169 TLN262167:TLN262169 TVJ262167:TVJ262169 UFF262167:UFF262169 UPB262167:UPB262169 UYX262167:UYX262169 VIT262167:VIT262169 VSP262167:VSP262169 WCL262167:WCL262169 WMH262167:WMH262169 WWD262167:WWD262169 V327703:V327705 JR327703:JR327705 TN327703:TN327705 ADJ327703:ADJ327705 ANF327703:ANF327705 AXB327703:AXB327705 BGX327703:BGX327705 BQT327703:BQT327705 CAP327703:CAP327705 CKL327703:CKL327705 CUH327703:CUH327705 DED327703:DED327705 DNZ327703:DNZ327705 DXV327703:DXV327705 EHR327703:EHR327705 ERN327703:ERN327705 FBJ327703:FBJ327705 FLF327703:FLF327705 FVB327703:FVB327705 GEX327703:GEX327705 GOT327703:GOT327705 GYP327703:GYP327705 HIL327703:HIL327705 HSH327703:HSH327705 ICD327703:ICD327705 ILZ327703:ILZ327705 IVV327703:IVV327705 JFR327703:JFR327705 JPN327703:JPN327705 JZJ327703:JZJ327705 KJF327703:KJF327705 KTB327703:KTB327705 LCX327703:LCX327705 LMT327703:LMT327705 LWP327703:LWP327705 MGL327703:MGL327705 MQH327703:MQH327705 NAD327703:NAD327705 NJZ327703:NJZ327705 NTV327703:NTV327705 ODR327703:ODR327705 ONN327703:ONN327705 OXJ327703:OXJ327705 PHF327703:PHF327705 PRB327703:PRB327705 QAX327703:QAX327705 QKT327703:QKT327705 QUP327703:QUP327705 REL327703:REL327705 ROH327703:ROH327705 RYD327703:RYD327705 SHZ327703:SHZ327705 SRV327703:SRV327705 TBR327703:TBR327705 TLN327703:TLN327705 TVJ327703:TVJ327705 UFF327703:UFF327705 UPB327703:UPB327705 UYX327703:UYX327705 VIT327703:VIT327705 VSP327703:VSP327705 WCL327703:WCL327705 WMH327703:WMH327705 WWD327703:WWD327705 V393239:V393241 JR393239:JR393241 TN393239:TN393241 ADJ393239:ADJ393241 ANF393239:ANF393241 AXB393239:AXB393241 BGX393239:BGX393241 BQT393239:BQT393241 CAP393239:CAP393241 CKL393239:CKL393241 CUH393239:CUH393241 DED393239:DED393241 DNZ393239:DNZ393241 DXV393239:DXV393241 EHR393239:EHR393241 ERN393239:ERN393241 FBJ393239:FBJ393241 FLF393239:FLF393241 FVB393239:FVB393241 GEX393239:GEX393241 GOT393239:GOT393241 GYP393239:GYP393241 HIL393239:HIL393241 HSH393239:HSH393241 ICD393239:ICD393241 ILZ393239:ILZ393241 IVV393239:IVV393241 JFR393239:JFR393241 JPN393239:JPN393241 JZJ393239:JZJ393241 KJF393239:KJF393241 KTB393239:KTB393241 LCX393239:LCX393241 LMT393239:LMT393241 LWP393239:LWP393241 MGL393239:MGL393241 MQH393239:MQH393241 NAD393239:NAD393241 NJZ393239:NJZ393241 NTV393239:NTV393241 ODR393239:ODR393241 ONN393239:ONN393241 OXJ393239:OXJ393241 PHF393239:PHF393241 PRB393239:PRB393241 QAX393239:QAX393241 QKT393239:QKT393241 QUP393239:QUP393241 REL393239:REL393241 ROH393239:ROH393241 RYD393239:RYD393241 SHZ393239:SHZ393241 SRV393239:SRV393241 TBR393239:TBR393241 TLN393239:TLN393241 TVJ393239:TVJ393241 UFF393239:UFF393241 UPB393239:UPB393241 UYX393239:UYX393241 VIT393239:VIT393241 VSP393239:VSP393241 WCL393239:WCL393241 WMH393239:WMH393241 WWD393239:WWD393241 V458775:V458777 JR458775:JR458777 TN458775:TN458777 ADJ458775:ADJ458777 ANF458775:ANF458777 AXB458775:AXB458777 BGX458775:BGX458777 BQT458775:BQT458777 CAP458775:CAP458777 CKL458775:CKL458777 CUH458775:CUH458777 DED458775:DED458777 DNZ458775:DNZ458777 DXV458775:DXV458777 EHR458775:EHR458777 ERN458775:ERN458777 FBJ458775:FBJ458777 FLF458775:FLF458777 FVB458775:FVB458777 GEX458775:GEX458777 GOT458775:GOT458777 GYP458775:GYP458777 HIL458775:HIL458777 HSH458775:HSH458777 ICD458775:ICD458777 ILZ458775:ILZ458777 IVV458775:IVV458777 JFR458775:JFR458777 JPN458775:JPN458777 JZJ458775:JZJ458777 KJF458775:KJF458777 KTB458775:KTB458777 LCX458775:LCX458777 LMT458775:LMT458777 LWP458775:LWP458777 MGL458775:MGL458777 MQH458775:MQH458777 NAD458775:NAD458777 NJZ458775:NJZ458777 NTV458775:NTV458777 ODR458775:ODR458777 ONN458775:ONN458777 OXJ458775:OXJ458777 PHF458775:PHF458777 PRB458775:PRB458777 QAX458775:QAX458777 QKT458775:QKT458777 QUP458775:QUP458777 REL458775:REL458777 ROH458775:ROH458777 RYD458775:RYD458777 SHZ458775:SHZ458777 SRV458775:SRV458777 TBR458775:TBR458777 TLN458775:TLN458777 TVJ458775:TVJ458777 UFF458775:UFF458777 UPB458775:UPB458777 UYX458775:UYX458777 VIT458775:VIT458777 VSP458775:VSP458777 WCL458775:WCL458777 WMH458775:WMH458777 WWD458775:WWD458777 V524311:V524313 JR524311:JR524313 TN524311:TN524313 ADJ524311:ADJ524313 ANF524311:ANF524313 AXB524311:AXB524313 BGX524311:BGX524313 BQT524311:BQT524313 CAP524311:CAP524313 CKL524311:CKL524313 CUH524311:CUH524313 DED524311:DED524313 DNZ524311:DNZ524313 DXV524311:DXV524313 EHR524311:EHR524313 ERN524311:ERN524313 FBJ524311:FBJ524313 FLF524311:FLF524313 FVB524311:FVB524313 GEX524311:GEX524313 GOT524311:GOT524313 GYP524311:GYP524313 HIL524311:HIL524313 HSH524311:HSH524313 ICD524311:ICD524313 ILZ524311:ILZ524313 IVV524311:IVV524313 JFR524311:JFR524313 JPN524311:JPN524313 JZJ524311:JZJ524313 KJF524311:KJF524313 KTB524311:KTB524313 LCX524311:LCX524313 LMT524311:LMT524313 LWP524311:LWP524313 MGL524311:MGL524313 MQH524311:MQH524313 NAD524311:NAD524313 NJZ524311:NJZ524313 NTV524311:NTV524313 ODR524311:ODR524313 ONN524311:ONN524313 OXJ524311:OXJ524313 PHF524311:PHF524313 PRB524311:PRB524313 QAX524311:QAX524313 QKT524311:QKT524313 QUP524311:QUP524313 REL524311:REL524313 ROH524311:ROH524313 RYD524311:RYD524313 SHZ524311:SHZ524313 SRV524311:SRV524313 TBR524311:TBR524313 TLN524311:TLN524313 TVJ524311:TVJ524313 UFF524311:UFF524313 UPB524311:UPB524313 UYX524311:UYX524313 VIT524311:VIT524313 VSP524311:VSP524313 WCL524311:WCL524313 WMH524311:WMH524313 WWD524311:WWD524313 V589847:V589849 JR589847:JR589849 TN589847:TN589849 ADJ589847:ADJ589849 ANF589847:ANF589849 AXB589847:AXB589849 BGX589847:BGX589849 BQT589847:BQT589849 CAP589847:CAP589849 CKL589847:CKL589849 CUH589847:CUH589849 DED589847:DED589849 DNZ589847:DNZ589849 DXV589847:DXV589849 EHR589847:EHR589849 ERN589847:ERN589849 FBJ589847:FBJ589849 FLF589847:FLF589849 FVB589847:FVB589849 GEX589847:GEX589849 GOT589847:GOT589849 GYP589847:GYP589849 HIL589847:HIL589849 HSH589847:HSH589849 ICD589847:ICD589849 ILZ589847:ILZ589849 IVV589847:IVV589849 JFR589847:JFR589849 JPN589847:JPN589849 JZJ589847:JZJ589849 KJF589847:KJF589849 KTB589847:KTB589849 LCX589847:LCX589849 LMT589847:LMT589849 LWP589847:LWP589849 MGL589847:MGL589849 MQH589847:MQH589849 NAD589847:NAD589849 NJZ589847:NJZ589849 NTV589847:NTV589849 ODR589847:ODR589849 ONN589847:ONN589849 OXJ589847:OXJ589849 PHF589847:PHF589849 PRB589847:PRB589849 QAX589847:QAX589849 QKT589847:QKT589849 QUP589847:QUP589849 REL589847:REL589849 ROH589847:ROH589849 RYD589847:RYD589849 SHZ589847:SHZ589849 SRV589847:SRV589849 TBR589847:TBR589849 TLN589847:TLN589849 TVJ589847:TVJ589849 UFF589847:UFF589849 UPB589847:UPB589849 UYX589847:UYX589849 VIT589847:VIT589849 VSP589847:VSP589849 WCL589847:WCL589849 WMH589847:WMH589849 WWD589847:WWD589849 V655383:V655385 JR655383:JR655385 TN655383:TN655385 ADJ655383:ADJ655385 ANF655383:ANF655385 AXB655383:AXB655385 BGX655383:BGX655385 BQT655383:BQT655385 CAP655383:CAP655385 CKL655383:CKL655385 CUH655383:CUH655385 DED655383:DED655385 DNZ655383:DNZ655385 DXV655383:DXV655385 EHR655383:EHR655385 ERN655383:ERN655385 FBJ655383:FBJ655385 FLF655383:FLF655385 FVB655383:FVB655385 GEX655383:GEX655385 GOT655383:GOT655385 GYP655383:GYP655385 HIL655383:HIL655385 HSH655383:HSH655385 ICD655383:ICD655385 ILZ655383:ILZ655385 IVV655383:IVV655385 JFR655383:JFR655385 JPN655383:JPN655385 JZJ655383:JZJ655385 KJF655383:KJF655385 KTB655383:KTB655385 LCX655383:LCX655385 LMT655383:LMT655385 LWP655383:LWP655385 MGL655383:MGL655385 MQH655383:MQH655385 NAD655383:NAD655385 NJZ655383:NJZ655385 NTV655383:NTV655385 ODR655383:ODR655385 ONN655383:ONN655385 OXJ655383:OXJ655385 PHF655383:PHF655385 PRB655383:PRB655385 QAX655383:QAX655385 QKT655383:QKT655385 QUP655383:QUP655385 REL655383:REL655385 ROH655383:ROH655385 RYD655383:RYD655385 SHZ655383:SHZ655385 SRV655383:SRV655385 TBR655383:TBR655385 TLN655383:TLN655385 TVJ655383:TVJ655385 UFF655383:UFF655385 UPB655383:UPB655385 UYX655383:UYX655385 VIT655383:VIT655385 VSP655383:VSP655385 WCL655383:WCL655385 WMH655383:WMH655385 WWD655383:WWD655385 V720919:V720921 JR720919:JR720921 TN720919:TN720921 ADJ720919:ADJ720921 ANF720919:ANF720921 AXB720919:AXB720921 BGX720919:BGX720921 BQT720919:BQT720921 CAP720919:CAP720921 CKL720919:CKL720921 CUH720919:CUH720921 DED720919:DED720921 DNZ720919:DNZ720921 DXV720919:DXV720921 EHR720919:EHR720921 ERN720919:ERN720921 FBJ720919:FBJ720921 FLF720919:FLF720921 FVB720919:FVB720921 GEX720919:GEX720921 GOT720919:GOT720921 GYP720919:GYP720921 HIL720919:HIL720921 HSH720919:HSH720921 ICD720919:ICD720921 ILZ720919:ILZ720921 IVV720919:IVV720921 JFR720919:JFR720921 JPN720919:JPN720921 JZJ720919:JZJ720921 KJF720919:KJF720921 KTB720919:KTB720921 LCX720919:LCX720921 LMT720919:LMT720921 LWP720919:LWP720921 MGL720919:MGL720921 MQH720919:MQH720921 NAD720919:NAD720921 NJZ720919:NJZ720921 NTV720919:NTV720921 ODR720919:ODR720921 ONN720919:ONN720921 OXJ720919:OXJ720921 PHF720919:PHF720921 PRB720919:PRB720921 QAX720919:QAX720921 QKT720919:QKT720921 QUP720919:QUP720921 REL720919:REL720921 ROH720919:ROH720921 RYD720919:RYD720921 SHZ720919:SHZ720921 SRV720919:SRV720921 TBR720919:TBR720921 TLN720919:TLN720921 TVJ720919:TVJ720921 UFF720919:UFF720921 UPB720919:UPB720921 UYX720919:UYX720921 VIT720919:VIT720921 VSP720919:VSP720921 WCL720919:WCL720921 WMH720919:WMH720921 WWD720919:WWD720921 V786455:V786457 JR786455:JR786457 TN786455:TN786457 ADJ786455:ADJ786457 ANF786455:ANF786457 AXB786455:AXB786457 BGX786455:BGX786457 BQT786455:BQT786457 CAP786455:CAP786457 CKL786455:CKL786457 CUH786455:CUH786457 DED786455:DED786457 DNZ786455:DNZ786457 DXV786455:DXV786457 EHR786455:EHR786457 ERN786455:ERN786457 FBJ786455:FBJ786457 FLF786455:FLF786457 FVB786455:FVB786457 GEX786455:GEX786457 GOT786455:GOT786457 GYP786455:GYP786457 HIL786455:HIL786457 HSH786455:HSH786457 ICD786455:ICD786457 ILZ786455:ILZ786457 IVV786455:IVV786457 JFR786455:JFR786457 JPN786455:JPN786457 JZJ786455:JZJ786457 KJF786455:KJF786457 KTB786455:KTB786457 LCX786455:LCX786457 LMT786455:LMT786457 LWP786455:LWP786457 MGL786455:MGL786457 MQH786455:MQH786457 NAD786455:NAD786457 NJZ786455:NJZ786457 NTV786455:NTV786457 ODR786455:ODR786457 ONN786455:ONN786457 OXJ786455:OXJ786457 PHF786455:PHF786457 PRB786455:PRB786457 QAX786455:QAX786457 QKT786455:QKT786457 QUP786455:QUP786457 REL786455:REL786457 ROH786455:ROH786457 RYD786455:RYD786457 SHZ786455:SHZ786457 SRV786455:SRV786457 TBR786455:TBR786457 TLN786455:TLN786457 TVJ786455:TVJ786457 UFF786455:UFF786457 UPB786455:UPB786457 UYX786455:UYX786457 VIT786455:VIT786457 VSP786455:VSP786457 WCL786455:WCL786457 WMH786455:WMH786457 WWD786455:WWD786457 V851991:V851993 JR851991:JR851993 TN851991:TN851993 ADJ851991:ADJ851993 ANF851991:ANF851993 AXB851991:AXB851993 BGX851991:BGX851993 BQT851991:BQT851993 CAP851991:CAP851993 CKL851991:CKL851993 CUH851991:CUH851993 DED851991:DED851993 DNZ851991:DNZ851993 DXV851991:DXV851993 EHR851991:EHR851993 ERN851991:ERN851993 FBJ851991:FBJ851993 FLF851991:FLF851993 FVB851991:FVB851993 GEX851991:GEX851993 GOT851991:GOT851993 GYP851991:GYP851993 HIL851991:HIL851993 HSH851991:HSH851993 ICD851991:ICD851993 ILZ851991:ILZ851993 IVV851991:IVV851993 JFR851991:JFR851993 JPN851991:JPN851993 JZJ851991:JZJ851993 KJF851991:KJF851993 KTB851991:KTB851993 LCX851991:LCX851993 LMT851991:LMT851993 LWP851991:LWP851993 MGL851991:MGL851993 MQH851991:MQH851993 NAD851991:NAD851993 NJZ851991:NJZ851993 NTV851991:NTV851993 ODR851991:ODR851993 ONN851991:ONN851993 OXJ851991:OXJ851993 PHF851991:PHF851993 PRB851991:PRB851993 QAX851991:QAX851993 QKT851991:QKT851993 QUP851991:QUP851993 REL851991:REL851993 ROH851991:ROH851993 RYD851991:RYD851993 SHZ851991:SHZ851993 SRV851991:SRV851993 TBR851991:TBR851993 TLN851991:TLN851993 TVJ851991:TVJ851993 UFF851991:UFF851993 UPB851991:UPB851993 UYX851991:UYX851993 VIT851991:VIT851993 VSP851991:VSP851993 WCL851991:WCL851993 WMH851991:WMH851993 WWD851991:WWD851993 V917527:V917529 JR917527:JR917529 TN917527:TN917529 ADJ917527:ADJ917529 ANF917527:ANF917529 AXB917527:AXB917529 BGX917527:BGX917529 BQT917527:BQT917529 CAP917527:CAP917529 CKL917527:CKL917529 CUH917527:CUH917529 DED917527:DED917529 DNZ917527:DNZ917529 DXV917527:DXV917529 EHR917527:EHR917529 ERN917527:ERN917529 FBJ917527:FBJ917529 FLF917527:FLF917529 FVB917527:FVB917529 GEX917527:GEX917529 GOT917527:GOT917529 GYP917527:GYP917529 HIL917527:HIL917529 HSH917527:HSH917529 ICD917527:ICD917529 ILZ917527:ILZ917529 IVV917527:IVV917529 JFR917527:JFR917529 JPN917527:JPN917529 JZJ917527:JZJ917529 KJF917527:KJF917529 KTB917527:KTB917529 LCX917527:LCX917529 LMT917527:LMT917529 LWP917527:LWP917529 MGL917527:MGL917529 MQH917527:MQH917529 NAD917527:NAD917529 NJZ917527:NJZ917529 NTV917527:NTV917529 ODR917527:ODR917529 ONN917527:ONN917529 OXJ917527:OXJ917529 PHF917527:PHF917529 PRB917527:PRB917529 QAX917527:QAX917529 QKT917527:QKT917529 QUP917527:QUP917529 REL917527:REL917529 ROH917527:ROH917529 RYD917527:RYD917529 SHZ917527:SHZ917529 SRV917527:SRV917529 TBR917527:TBR917529 TLN917527:TLN917529 TVJ917527:TVJ917529 UFF917527:UFF917529 UPB917527:UPB917529 UYX917527:UYX917529 VIT917527:VIT917529 VSP917527:VSP917529 WCL917527:WCL917529 WMH917527:WMH917529 WWD917527:WWD917529 V983063:V983065 JR983063:JR983065 TN983063:TN983065 ADJ983063:ADJ983065 ANF983063:ANF983065 AXB983063:AXB983065 BGX983063:BGX983065 BQT983063:BQT983065 CAP983063:CAP983065 CKL983063:CKL983065 CUH983063:CUH983065 DED983063:DED983065 DNZ983063:DNZ983065 DXV983063:DXV983065 EHR983063:EHR983065 ERN983063:ERN983065 FBJ983063:FBJ983065 FLF983063:FLF983065 FVB983063:FVB983065 GEX983063:GEX983065 GOT983063:GOT983065 GYP983063:GYP983065 HIL983063:HIL983065 HSH983063:HSH983065 ICD983063:ICD983065 ILZ983063:ILZ983065 IVV983063:IVV983065 JFR983063:JFR983065 JPN983063:JPN983065 JZJ983063:JZJ983065 KJF983063:KJF983065 KTB983063:KTB983065 LCX983063:LCX983065 LMT983063:LMT983065 LWP983063:LWP983065 MGL983063:MGL983065 MQH983063:MQH983065 NAD983063:NAD983065 NJZ983063:NJZ983065 NTV983063:NTV983065 ODR983063:ODR983065 ONN983063:ONN983065 OXJ983063:OXJ983065 PHF983063:PHF983065 PRB983063:PRB983065 QAX983063:QAX983065 QKT983063:QKT983065 QUP983063:QUP983065 REL983063:REL983065 ROH983063:ROH983065 RYD983063:RYD983065 SHZ983063:SHZ983065 SRV983063:SRV983065 TBR983063:TBR983065 TLN983063:TLN983065 TVJ983063:TVJ983065 UFF983063:UFF983065 UPB983063:UPB983065 UYX983063:UYX983065 VIT983063:VIT983065 VSP983063:VSP983065 WCL983063:WCL983065 WMH983063:WMH983065 WWD983063:WWD983065 X23:X25 JT23:JT25 TP23:TP25 ADL23:ADL25 ANH23:ANH25 AXD23:AXD25 BGZ23:BGZ25 BQV23:BQV25 CAR23:CAR25 CKN23:CKN25 CUJ23:CUJ25 DEF23:DEF25 DOB23:DOB25 DXX23:DXX25 EHT23:EHT25 ERP23:ERP25 FBL23:FBL25 FLH23:FLH25 FVD23:FVD25 GEZ23:GEZ25 GOV23:GOV25 GYR23:GYR25 HIN23:HIN25 HSJ23:HSJ25 ICF23:ICF25 IMB23:IMB25 IVX23:IVX25 JFT23:JFT25 JPP23:JPP25 JZL23:JZL25 KJH23:KJH25 KTD23:KTD25 LCZ23:LCZ25 LMV23:LMV25 LWR23:LWR25 MGN23:MGN25 MQJ23:MQJ25 NAF23:NAF25 NKB23:NKB25 NTX23:NTX25 ODT23:ODT25 ONP23:ONP25 OXL23:OXL25 PHH23:PHH25 PRD23:PRD25 QAZ23:QAZ25 QKV23:QKV25 QUR23:QUR25 REN23:REN25 ROJ23:ROJ25 RYF23:RYF25 SIB23:SIB25 SRX23:SRX25 TBT23:TBT25 TLP23:TLP25 TVL23:TVL25 UFH23:UFH25 UPD23:UPD25 UYZ23:UYZ25 VIV23:VIV25 VSR23:VSR25 WCN23:WCN25 WMJ23:WMJ25 WWF23:WWF25 X65559:X65561 JT65559:JT65561 TP65559:TP65561 ADL65559:ADL65561 ANH65559:ANH65561 AXD65559:AXD65561 BGZ65559:BGZ65561 BQV65559:BQV65561 CAR65559:CAR65561 CKN65559:CKN65561 CUJ65559:CUJ65561 DEF65559:DEF65561 DOB65559:DOB65561 DXX65559:DXX65561 EHT65559:EHT65561 ERP65559:ERP65561 FBL65559:FBL65561 FLH65559:FLH65561 FVD65559:FVD65561 GEZ65559:GEZ65561 GOV65559:GOV65561 GYR65559:GYR65561 HIN65559:HIN65561 HSJ65559:HSJ65561 ICF65559:ICF65561 IMB65559:IMB65561 IVX65559:IVX65561 JFT65559:JFT65561 JPP65559:JPP65561 JZL65559:JZL65561 KJH65559:KJH65561 KTD65559:KTD65561 LCZ65559:LCZ65561 LMV65559:LMV65561 LWR65559:LWR65561 MGN65559:MGN65561 MQJ65559:MQJ65561 NAF65559:NAF65561 NKB65559:NKB65561 NTX65559:NTX65561 ODT65559:ODT65561 ONP65559:ONP65561 OXL65559:OXL65561 PHH65559:PHH65561 PRD65559:PRD65561 QAZ65559:QAZ65561 QKV65559:QKV65561 QUR65559:QUR65561 REN65559:REN65561 ROJ65559:ROJ65561 RYF65559:RYF65561 SIB65559:SIB65561 SRX65559:SRX65561 TBT65559:TBT65561 TLP65559:TLP65561 TVL65559:TVL65561 UFH65559:UFH65561 UPD65559:UPD65561 UYZ65559:UYZ65561 VIV65559:VIV65561 VSR65559:VSR65561 WCN65559:WCN65561 WMJ65559:WMJ65561 WWF65559:WWF65561 X131095:X131097 JT131095:JT131097 TP131095:TP131097 ADL131095:ADL131097 ANH131095:ANH131097 AXD131095:AXD131097 BGZ131095:BGZ131097 BQV131095:BQV131097 CAR131095:CAR131097 CKN131095:CKN131097 CUJ131095:CUJ131097 DEF131095:DEF131097 DOB131095:DOB131097 DXX131095:DXX131097 EHT131095:EHT131097 ERP131095:ERP131097 FBL131095:FBL131097 FLH131095:FLH131097 FVD131095:FVD131097 GEZ131095:GEZ131097 GOV131095:GOV131097 GYR131095:GYR131097 HIN131095:HIN131097 HSJ131095:HSJ131097 ICF131095:ICF131097 IMB131095:IMB131097 IVX131095:IVX131097 JFT131095:JFT131097 JPP131095:JPP131097 JZL131095:JZL131097 KJH131095:KJH131097 KTD131095:KTD131097 LCZ131095:LCZ131097 LMV131095:LMV131097 LWR131095:LWR131097 MGN131095:MGN131097 MQJ131095:MQJ131097 NAF131095:NAF131097 NKB131095:NKB131097 NTX131095:NTX131097 ODT131095:ODT131097 ONP131095:ONP131097 OXL131095:OXL131097 PHH131095:PHH131097 PRD131095:PRD131097 QAZ131095:QAZ131097 QKV131095:QKV131097 QUR131095:QUR131097 REN131095:REN131097 ROJ131095:ROJ131097 RYF131095:RYF131097 SIB131095:SIB131097 SRX131095:SRX131097 TBT131095:TBT131097 TLP131095:TLP131097 TVL131095:TVL131097 UFH131095:UFH131097 UPD131095:UPD131097 UYZ131095:UYZ131097 VIV131095:VIV131097 VSR131095:VSR131097 WCN131095:WCN131097 WMJ131095:WMJ131097 WWF131095:WWF131097 X196631:X196633 JT196631:JT196633 TP196631:TP196633 ADL196631:ADL196633 ANH196631:ANH196633 AXD196631:AXD196633 BGZ196631:BGZ196633 BQV196631:BQV196633 CAR196631:CAR196633 CKN196631:CKN196633 CUJ196631:CUJ196633 DEF196631:DEF196633 DOB196631:DOB196633 DXX196631:DXX196633 EHT196631:EHT196633 ERP196631:ERP196633 FBL196631:FBL196633 FLH196631:FLH196633 FVD196631:FVD196633 GEZ196631:GEZ196633 GOV196631:GOV196633 GYR196631:GYR196633 HIN196631:HIN196633 HSJ196631:HSJ196633 ICF196631:ICF196633 IMB196631:IMB196633 IVX196631:IVX196633 JFT196631:JFT196633 JPP196631:JPP196633 JZL196631:JZL196633 KJH196631:KJH196633 KTD196631:KTD196633 LCZ196631:LCZ196633 LMV196631:LMV196633 LWR196631:LWR196633 MGN196631:MGN196633 MQJ196631:MQJ196633 NAF196631:NAF196633 NKB196631:NKB196633 NTX196631:NTX196633 ODT196631:ODT196633 ONP196631:ONP196633 OXL196631:OXL196633 PHH196631:PHH196633 PRD196631:PRD196633 QAZ196631:QAZ196633 QKV196631:QKV196633 QUR196631:QUR196633 REN196631:REN196633 ROJ196631:ROJ196633 RYF196631:RYF196633 SIB196631:SIB196633 SRX196631:SRX196633 TBT196631:TBT196633 TLP196631:TLP196633 TVL196631:TVL196633 UFH196631:UFH196633 UPD196631:UPD196633 UYZ196631:UYZ196633 VIV196631:VIV196633 VSR196631:VSR196633 WCN196631:WCN196633 WMJ196631:WMJ196633 WWF196631:WWF196633 X262167:X262169 JT262167:JT262169 TP262167:TP262169 ADL262167:ADL262169 ANH262167:ANH262169 AXD262167:AXD262169 BGZ262167:BGZ262169 BQV262167:BQV262169 CAR262167:CAR262169 CKN262167:CKN262169 CUJ262167:CUJ262169 DEF262167:DEF262169 DOB262167:DOB262169 DXX262167:DXX262169 EHT262167:EHT262169 ERP262167:ERP262169 FBL262167:FBL262169 FLH262167:FLH262169 FVD262167:FVD262169 GEZ262167:GEZ262169 GOV262167:GOV262169 GYR262167:GYR262169 HIN262167:HIN262169 HSJ262167:HSJ262169 ICF262167:ICF262169 IMB262167:IMB262169 IVX262167:IVX262169 JFT262167:JFT262169 JPP262167:JPP262169 JZL262167:JZL262169 KJH262167:KJH262169 KTD262167:KTD262169 LCZ262167:LCZ262169 LMV262167:LMV262169 LWR262167:LWR262169 MGN262167:MGN262169 MQJ262167:MQJ262169 NAF262167:NAF262169 NKB262167:NKB262169 NTX262167:NTX262169 ODT262167:ODT262169 ONP262167:ONP262169 OXL262167:OXL262169 PHH262167:PHH262169 PRD262167:PRD262169 QAZ262167:QAZ262169 QKV262167:QKV262169 QUR262167:QUR262169 REN262167:REN262169 ROJ262167:ROJ262169 RYF262167:RYF262169 SIB262167:SIB262169 SRX262167:SRX262169 TBT262167:TBT262169 TLP262167:TLP262169 TVL262167:TVL262169 UFH262167:UFH262169 UPD262167:UPD262169 UYZ262167:UYZ262169 VIV262167:VIV262169 VSR262167:VSR262169 WCN262167:WCN262169 WMJ262167:WMJ262169 WWF262167:WWF262169 X327703:X327705 JT327703:JT327705 TP327703:TP327705 ADL327703:ADL327705 ANH327703:ANH327705 AXD327703:AXD327705 BGZ327703:BGZ327705 BQV327703:BQV327705 CAR327703:CAR327705 CKN327703:CKN327705 CUJ327703:CUJ327705 DEF327703:DEF327705 DOB327703:DOB327705 DXX327703:DXX327705 EHT327703:EHT327705 ERP327703:ERP327705 FBL327703:FBL327705 FLH327703:FLH327705 FVD327703:FVD327705 GEZ327703:GEZ327705 GOV327703:GOV327705 GYR327703:GYR327705 HIN327703:HIN327705 HSJ327703:HSJ327705 ICF327703:ICF327705 IMB327703:IMB327705 IVX327703:IVX327705 JFT327703:JFT327705 JPP327703:JPP327705 JZL327703:JZL327705 KJH327703:KJH327705 KTD327703:KTD327705 LCZ327703:LCZ327705 LMV327703:LMV327705 LWR327703:LWR327705 MGN327703:MGN327705 MQJ327703:MQJ327705 NAF327703:NAF327705 NKB327703:NKB327705 NTX327703:NTX327705 ODT327703:ODT327705 ONP327703:ONP327705 OXL327703:OXL327705 PHH327703:PHH327705 PRD327703:PRD327705 QAZ327703:QAZ327705 QKV327703:QKV327705 QUR327703:QUR327705 REN327703:REN327705 ROJ327703:ROJ327705 RYF327703:RYF327705 SIB327703:SIB327705 SRX327703:SRX327705 TBT327703:TBT327705 TLP327703:TLP327705 TVL327703:TVL327705 UFH327703:UFH327705 UPD327703:UPD327705 UYZ327703:UYZ327705 VIV327703:VIV327705 VSR327703:VSR327705 WCN327703:WCN327705 WMJ327703:WMJ327705 WWF327703:WWF327705 X393239:X393241 JT393239:JT393241 TP393239:TP393241 ADL393239:ADL393241 ANH393239:ANH393241 AXD393239:AXD393241 BGZ393239:BGZ393241 BQV393239:BQV393241 CAR393239:CAR393241 CKN393239:CKN393241 CUJ393239:CUJ393241 DEF393239:DEF393241 DOB393239:DOB393241 DXX393239:DXX393241 EHT393239:EHT393241 ERP393239:ERP393241 FBL393239:FBL393241 FLH393239:FLH393241 FVD393239:FVD393241 GEZ393239:GEZ393241 GOV393239:GOV393241 GYR393239:GYR393241 HIN393239:HIN393241 HSJ393239:HSJ393241 ICF393239:ICF393241 IMB393239:IMB393241 IVX393239:IVX393241 JFT393239:JFT393241 JPP393239:JPP393241 JZL393239:JZL393241 KJH393239:KJH393241 KTD393239:KTD393241 LCZ393239:LCZ393241 LMV393239:LMV393241 LWR393239:LWR393241 MGN393239:MGN393241 MQJ393239:MQJ393241 NAF393239:NAF393241 NKB393239:NKB393241 NTX393239:NTX393241 ODT393239:ODT393241 ONP393239:ONP393241 OXL393239:OXL393241 PHH393239:PHH393241 PRD393239:PRD393241 QAZ393239:QAZ393241 QKV393239:QKV393241 QUR393239:QUR393241 REN393239:REN393241 ROJ393239:ROJ393241 RYF393239:RYF393241 SIB393239:SIB393241 SRX393239:SRX393241 TBT393239:TBT393241 TLP393239:TLP393241 TVL393239:TVL393241 UFH393239:UFH393241 UPD393239:UPD393241 UYZ393239:UYZ393241 VIV393239:VIV393241 VSR393239:VSR393241 WCN393239:WCN393241 WMJ393239:WMJ393241 WWF393239:WWF393241 X458775:X458777 JT458775:JT458777 TP458775:TP458777 ADL458775:ADL458777 ANH458775:ANH458777 AXD458775:AXD458777 BGZ458775:BGZ458777 BQV458775:BQV458777 CAR458775:CAR458777 CKN458775:CKN458777 CUJ458775:CUJ458777 DEF458775:DEF458777 DOB458775:DOB458777 DXX458775:DXX458777 EHT458775:EHT458777 ERP458775:ERP458777 FBL458775:FBL458777 FLH458775:FLH458777 FVD458775:FVD458777 GEZ458775:GEZ458777 GOV458775:GOV458777 GYR458775:GYR458777 HIN458775:HIN458777 HSJ458775:HSJ458777 ICF458775:ICF458777 IMB458775:IMB458777 IVX458775:IVX458777 JFT458775:JFT458777 JPP458775:JPP458777 JZL458775:JZL458777 KJH458775:KJH458777 KTD458775:KTD458777 LCZ458775:LCZ458777 LMV458775:LMV458777 LWR458775:LWR458777 MGN458775:MGN458777 MQJ458775:MQJ458777 NAF458775:NAF458777 NKB458775:NKB458777 NTX458775:NTX458777 ODT458775:ODT458777 ONP458775:ONP458777 OXL458775:OXL458777 PHH458775:PHH458777 PRD458775:PRD458777 QAZ458775:QAZ458777 QKV458775:QKV458777 QUR458775:QUR458777 REN458775:REN458777 ROJ458775:ROJ458777 RYF458775:RYF458777 SIB458775:SIB458777 SRX458775:SRX458777 TBT458775:TBT458777 TLP458775:TLP458777 TVL458775:TVL458777 UFH458775:UFH458777 UPD458775:UPD458777 UYZ458775:UYZ458777 VIV458775:VIV458777 VSR458775:VSR458777 WCN458775:WCN458777 WMJ458775:WMJ458777 WWF458775:WWF458777 X524311:X524313 JT524311:JT524313 TP524311:TP524313 ADL524311:ADL524313 ANH524311:ANH524313 AXD524311:AXD524313 BGZ524311:BGZ524313 BQV524311:BQV524313 CAR524311:CAR524313 CKN524311:CKN524313 CUJ524311:CUJ524313 DEF524311:DEF524313 DOB524311:DOB524313 DXX524311:DXX524313 EHT524311:EHT524313 ERP524311:ERP524313 FBL524311:FBL524313 FLH524311:FLH524313 FVD524311:FVD524313 GEZ524311:GEZ524313 GOV524311:GOV524313 GYR524311:GYR524313 HIN524311:HIN524313 HSJ524311:HSJ524313 ICF524311:ICF524313 IMB524311:IMB524313 IVX524311:IVX524313 JFT524311:JFT524313 JPP524311:JPP524313 JZL524311:JZL524313 KJH524311:KJH524313 KTD524311:KTD524313 LCZ524311:LCZ524313 LMV524311:LMV524313 LWR524311:LWR524313 MGN524311:MGN524313 MQJ524311:MQJ524313 NAF524311:NAF524313 NKB524311:NKB524313 NTX524311:NTX524313 ODT524311:ODT524313 ONP524311:ONP524313 OXL524311:OXL524313 PHH524311:PHH524313 PRD524311:PRD524313 QAZ524311:QAZ524313 QKV524311:QKV524313 QUR524311:QUR524313 REN524311:REN524313 ROJ524311:ROJ524313 RYF524311:RYF524313 SIB524311:SIB524313 SRX524311:SRX524313 TBT524311:TBT524313 TLP524311:TLP524313 TVL524311:TVL524313 UFH524311:UFH524313 UPD524311:UPD524313 UYZ524311:UYZ524313 VIV524311:VIV524313 VSR524311:VSR524313 WCN524311:WCN524313 WMJ524311:WMJ524313 WWF524311:WWF524313 X589847:X589849 JT589847:JT589849 TP589847:TP589849 ADL589847:ADL589849 ANH589847:ANH589849 AXD589847:AXD589849 BGZ589847:BGZ589849 BQV589847:BQV589849 CAR589847:CAR589849 CKN589847:CKN589849 CUJ589847:CUJ589849 DEF589847:DEF589849 DOB589847:DOB589849 DXX589847:DXX589849 EHT589847:EHT589849 ERP589847:ERP589849 FBL589847:FBL589849 FLH589847:FLH589849 FVD589847:FVD589849 GEZ589847:GEZ589849 GOV589847:GOV589849 GYR589847:GYR589849 HIN589847:HIN589849 HSJ589847:HSJ589849 ICF589847:ICF589849 IMB589847:IMB589849 IVX589847:IVX589849 JFT589847:JFT589849 JPP589847:JPP589849 JZL589847:JZL589849 KJH589847:KJH589849 KTD589847:KTD589849 LCZ589847:LCZ589849 LMV589847:LMV589849 LWR589847:LWR589849 MGN589847:MGN589849 MQJ589847:MQJ589849 NAF589847:NAF589849 NKB589847:NKB589849 NTX589847:NTX589849 ODT589847:ODT589849 ONP589847:ONP589849 OXL589847:OXL589849 PHH589847:PHH589849 PRD589847:PRD589849 QAZ589847:QAZ589849 QKV589847:QKV589849 QUR589847:QUR589849 REN589847:REN589849 ROJ589847:ROJ589849 RYF589847:RYF589849 SIB589847:SIB589849 SRX589847:SRX589849 TBT589847:TBT589849 TLP589847:TLP589849 TVL589847:TVL589849 UFH589847:UFH589849 UPD589847:UPD589849 UYZ589847:UYZ589849 VIV589847:VIV589849 VSR589847:VSR589849 WCN589847:WCN589849 WMJ589847:WMJ589849 WWF589847:WWF589849 X655383:X655385 JT655383:JT655385 TP655383:TP655385 ADL655383:ADL655385 ANH655383:ANH655385 AXD655383:AXD655385 BGZ655383:BGZ655385 BQV655383:BQV655385 CAR655383:CAR655385 CKN655383:CKN655385 CUJ655383:CUJ655385 DEF655383:DEF655385 DOB655383:DOB655385 DXX655383:DXX655385 EHT655383:EHT655385 ERP655383:ERP655385 FBL655383:FBL655385 FLH655383:FLH655385 FVD655383:FVD655385 GEZ655383:GEZ655385 GOV655383:GOV655385 GYR655383:GYR655385 HIN655383:HIN655385 HSJ655383:HSJ655385 ICF655383:ICF655385 IMB655383:IMB655385 IVX655383:IVX655385 JFT655383:JFT655385 JPP655383:JPP655385 JZL655383:JZL655385 KJH655383:KJH655385 KTD655383:KTD655385 LCZ655383:LCZ655385 LMV655383:LMV655385 LWR655383:LWR655385 MGN655383:MGN655385 MQJ655383:MQJ655385 NAF655383:NAF655385 NKB655383:NKB655385 NTX655383:NTX655385 ODT655383:ODT655385 ONP655383:ONP655385 OXL655383:OXL655385 PHH655383:PHH655385 PRD655383:PRD655385 QAZ655383:QAZ655385 QKV655383:QKV655385 QUR655383:QUR655385 REN655383:REN655385 ROJ655383:ROJ655385 RYF655383:RYF655385 SIB655383:SIB655385 SRX655383:SRX655385 TBT655383:TBT655385 TLP655383:TLP655385 TVL655383:TVL655385 UFH655383:UFH655385 UPD655383:UPD655385 UYZ655383:UYZ655385 VIV655383:VIV655385 VSR655383:VSR655385 WCN655383:WCN655385 WMJ655383:WMJ655385 WWF655383:WWF655385 X720919:X720921 JT720919:JT720921 TP720919:TP720921 ADL720919:ADL720921 ANH720919:ANH720921 AXD720919:AXD720921 BGZ720919:BGZ720921 BQV720919:BQV720921 CAR720919:CAR720921 CKN720919:CKN720921 CUJ720919:CUJ720921 DEF720919:DEF720921 DOB720919:DOB720921 DXX720919:DXX720921 EHT720919:EHT720921 ERP720919:ERP720921 FBL720919:FBL720921 FLH720919:FLH720921 FVD720919:FVD720921 GEZ720919:GEZ720921 GOV720919:GOV720921 GYR720919:GYR720921 HIN720919:HIN720921 HSJ720919:HSJ720921 ICF720919:ICF720921 IMB720919:IMB720921 IVX720919:IVX720921 JFT720919:JFT720921 JPP720919:JPP720921 JZL720919:JZL720921 KJH720919:KJH720921 KTD720919:KTD720921 LCZ720919:LCZ720921 LMV720919:LMV720921 LWR720919:LWR720921 MGN720919:MGN720921 MQJ720919:MQJ720921 NAF720919:NAF720921 NKB720919:NKB720921 NTX720919:NTX720921 ODT720919:ODT720921 ONP720919:ONP720921 OXL720919:OXL720921 PHH720919:PHH720921 PRD720919:PRD720921 QAZ720919:QAZ720921 QKV720919:QKV720921 QUR720919:QUR720921 REN720919:REN720921 ROJ720919:ROJ720921 RYF720919:RYF720921 SIB720919:SIB720921 SRX720919:SRX720921 TBT720919:TBT720921 TLP720919:TLP720921 TVL720919:TVL720921 UFH720919:UFH720921 UPD720919:UPD720921 UYZ720919:UYZ720921 VIV720919:VIV720921 VSR720919:VSR720921 WCN720919:WCN720921 WMJ720919:WMJ720921 WWF720919:WWF720921 X786455:X786457 JT786455:JT786457 TP786455:TP786457 ADL786455:ADL786457 ANH786455:ANH786457 AXD786455:AXD786457 BGZ786455:BGZ786457 BQV786455:BQV786457 CAR786455:CAR786457 CKN786455:CKN786457 CUJ786455:CUJ786457 DEF786455:DEF786457 DOB786455:DOB786457 DXX786455:DXX786457 EHT786455:EHT786457 ERP786455:ERP786457 FBL786455:FBL786457 FLH786455:FLH786457 FVD786455:FVD786457 GEZ786455:GEZ786457 GOV786455:GOV786457 GYR786455:GYR786457 HIN786455:HIN786457 HSJ786455:HSJ786457 ICF786455:ICF786457 IMB786455:IMB786457 IVX786455:IVX786457 JFT786455:JFT786457 JPP786455:JPP786457 JZL786455:JZL786457 KJH786455:KJH786457 KTD786455:KTD786457 LCZ786455:LCZ786457 LMV786455:LMV786457 LWR786455:LWR786457 MGN786455:MGN786457 MQJ786455:MQJ786457 NAF786455:NAF786457 NKB786455:NKB786457 NTX786455:NTX786457 ODT786455:ODT786457 ONP786455:ONP786457 OXL786455:OXL786457 PHH786455:PHH786457 PRD786455:PRD786457 QAZ786455:QAZ786457 QKV786455:QKV786457 QUR786455:QUR786457 REN786455:REN786457 ROJ786455:ROJ786457 RYF786455:RYF786457 SIB786455:SIB786457 SRX786455:SRX786457 TBT786455:TBT786457 TLP786455:TLP786457 TVL786455:TVL786457 UFH786455:UFH786457 UPD786455:UPD786457 UYZ786455:UYZ786457 VIV786455:VIV786457 VSR786455:VSR786457 WCN786455:WCN786457 WMJ786455:WMJ786457 WWF786455:WWF786457 X851991:X851993 JT851991:JT851993 TP851991:TP851993 ADL851991:ADL851993 ANH851991:ANH851993 AXD851991:AXD851993 BGZ851991:BGZ851993 BQV851991:BQV851993 CAR851991:CAR851993 CKN851991:CKN851993 CUJ851991:CUJ851993 DEF851991:DEF851993 DOB851991:DOB851993 DXX851991:DXX851993 EHT851991:EHT851993 ERP851991:ERP851993 FBL851991:FBL851993 FLH851991:FLH851993 FVD851991:FVD851993 GEZ851991:GEZ851993 GOV851991:GOV851993 GYR851991:GYR851993 HIN851991:HIN851993 HSJ851991:HSJ851993 ICF851991:ICF851993 IMB851991:IMB851993 IVX851991:IVX851993 JFT851991:JFT851993 JPP851991:JPP851993 JZL851991:JZL851993 KJH851991:KJH851993 KTD851991:KTD851993 LCZ851991:LCZ851993 LMV851991:LMV851993 LWR851991:LWR851993 MGN851991:MGN851993 MQJ851991:MQJ851993 NAF851991:NAF851993 NKB851991:NKB851993 NTX851991:NTX851993 ODT851991:ODT851993 ONP851991:ONP851993 OXL851991:OXL851993 PHH851991:PHH851993 PRD851991:PRD851993 QAZ851991:QAZ851993 QKV851991:QKV851993 QUR851991:QUR851993 REN851991:REN851993 ROJ851991:ROJ851993 RYF851991:RYF851993 SIB851991:SIB851993 SRX851991:SRX851993 TBT851991:TBT851993 TLP851991:TLP851993 TVL851991:TVL851993 UFH851991:UFH851993 UPD851991:UPD851993 UYZ851991:UYZ851993 VIV851991:VIV851993 VSR851991:VSR851993 WCN851991:WCN851993 WMJ851991:WMJ851993 WWF851991:WWF851993 X917527:X917529 JT917527:JT917529 TP917527:TP917529 ADL917527:ADL917529 ANH917527:ANH917529 AXD917527:AXD917529 BGZ917527:BGZ917529 BQV917527:BQV917529 CAR917527:CAR917529 CKN917527:CKN917529 CUJ917527:CUJ917529 DEF917527:DEF917529 DOB917527:DOB917529 DXX917527:DXX917529 EHT917527:EHT917529 ERP917527:ERP917529 FBL917527:FBL917529 FLH917527:FLH917529 FVD917527:FVD917529 GEZ917527:GEZ917529 GOV917527:GOV917529 GYR917527:GYR917529 HIN917527:HIN917529 HSJ917527:HSJ917529 ICF917527:ICF917529 IMB917527:IMB917529 IVX917527:IVX917529 JFT917527:JFT917529 JPP917527:JPP917529 JZL917527:JZL917529 KJH917527:KJH917529 KTD917527:KTD917529 LCZ917527:LCZ917529 LMV917527:LMV917529 LWR917527:LWR917529 MGN917527:MGN917529 MQJ917527:MQJ917529 NAF917527:NAF917529 NKB917527:NKB917529 NTX917527:NTX917529 ODT917527:ODT917529 ONP917527:ONP917529 OXL917527:OXL917529 PHH917527:PHH917529 PRD917527:PRD917529 QAZ917527:QAZ917529 QKV917527:QKV917529 QUR917527:QUR917529 REN917527:REN917529 ROJ917527:ROJ917529 RYF917527:RYF917529 SIB917527:SIB917529 SRX917527:SRX917529 TBT917527:TBT917529 TLP917527:TLP917529 TVL917527:TVL917529 UFH917527:UFH917529 UPD917527:UPD917529 UYZ917527:UYZ917529 VIV917527:VIV917529 VSR917527:VSR917529 WCN917527:WCN917529 WMJ917527:WMJ917529 WWF917527:WWF917529 X983063:X983065 JT983063:JT983065 TP983063:TP983065 ADL983063:ADL983065 ANH983063:ANH983065 AXD983063:AXD983065 BGZ983063:BGZ983065 BQV983063:BQV983065 CAR983063:CAR983065 CKN983063:CKN983065 CUJ983063:CUJ983065 DEF983063:DEF983065 DOB983063:DOB983065 DXX983063:DXX983065 EHT983063:EHT983065 ERP983063:ERP983065 FBL983063:FBL983065 FLH983063:FLH983065 FVD983063:FVD983065 GEZ983063:GEZ983065 GOV983063:GOV983065 GYR983063:GYR983065 HIN983063:HIN983065 HSJ983063:HSJ983065 ICF983063:ICF983065 IMB983063:IMB983065 IVX983063:IVX983065 JFT983063:JFT983065 JPP983063:JPP983065 JZL983063:JZL983065 KJH983063:KJH983065 KTD983063:KTD983065 LCZ983063:LCZ983065 LMV983063:LMV983065 LWR983063:LWR983065 MGN983063:MGN983065 MQJ983063:MQJ983065 NAF983063:NAF983065 NKB983063:NKB983065 NTX983063:NTX983065 ODT983063:ODT983065 ONP983063:ONP983065 OXL983063:OXL983065 PHH983063:PHH983065 PRD983063:PRD983065 QAZ983063:QAZ983065 QKV983063:QKV983065 QUR983063:QUR983065 REN983063:REN983065 ROJ983063:ROJ983065 RYF983063:RYF983065 SIB983063:SIB983065 SRX983063:SRX983065 TBT983063:TBT983065 TLP983063:TLP983065 TVL983063:TVL983065 UFH983063:UFH983065 UPD983063:UPD983065 UYZ983063:UYZ983065 VIV983063:VIV983065 VSR983063:VSR983065 WCN983063:WCN983065 WMJ983063:WMJ983065 WWF983063:WWF983065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workbookViewId="0">
      <selection activeCell="C41" sqref="C41"/>
    </sheetView>
  </sheetViews>
  <sheetFormatPr defaultColWidth="10" defaultRowHeight="13.5" x14ac:dyDescent="0.15"/>
  <cols>
    <col min="1" max="1" width="2.125" style="143" customWidth="1"/>
    <col min="2" max="3" width="10" style="143"/>
    <col min="4" max="4" width="50.625" style="143" customWidth="1"/>
    <col min="5" max="16384" width="10" style="143"/>
  </cols>
  <sheetData>
    <row r="1" spans="2:11" ht="14.25" x14ac:dyDescent="0.15">
      <c r="B1" s="143" t="s">
        <v>156</v>
      </c>
      <c r="D1" s="144"/>
      <c r="E1" s="144"/>
      <c r="F1" s="144"/>
    </row>
    <row r="2" spans="2:11" s="146" customFormat="1" ht="20.25" customHeight="1" x14ac:dyDescent="0.15">
      <c r="B2" s="145" t="s">
        <v>157</v>
      </c>
      <c r="C2" s="145"/>
      <c r="D2" s="144"/>
      <c r="E2" s="144"/>
      <c r="F2" s="144"/>
    </row>
    <row r="3" spans="2:11" s="146" customFormat="1" ht="20.25" customHeight="1" x14ac:dyDescent="0.15">
      <c r="B3" s="145"/>
      <c r="C3" s="145"/>
      <c r="D3" s="144"/>
      <c r="E3" s="144"/>
      <c r="F3" s="144"/>
    </row>
    <row r="4" spans="2:11" s="148" customFormat="1" ht="20.25" customHeight="1" x14ac:dyDescent="0.15">
      <c r="B4" s="147"/>
      <c r="C4" s="144" t="s">
        <v>158</v>
      </c>
      <c r="D4" s="144"/>
      <c r="F4" s="655" t="s">
        <v>159</v>
      </c>
      <c r="G4" s="655"/>
      <c r="H4" s="655"/>
      <c r="I4" s="655"/>
      <c r="J4" s="655"/>
      <c r="K4" s="655"/>
    </row>
    <row r="5" spans="2:11" s="148" customFormat="1" ht="20.25" customHeight="1" x14ac:dyDescent="0.15">
      <c r="B5" s="149"/>
      <c r="C5" s="144" t="s">
        <v>160</v>
      </c>
      <c r="D5" s="144"/>
      <c r="F5" s="655"/>
      <c r="G5" s="655"/>
      <c r="H5" s="655"/>
      <c r="I5" s="655"/>
      <c r="J5" s="655"/>
      <c r="K5" s="655"/>
    </row>
    <row r="6" spans="2:11" s="146" customFormat="1" ht="20.25" customHeight="1" x14ac:dyDescent="0.15">
      <c r="B6" s="150" t="s">
        <v>161</v>
      </c>
      <c r="C6" s="144"/>
      <c r="D6" s="144"/>
      <c r="E6" s="151"/>
      <c r="F6" s="152"/>
    </row>
    <row r="7" spans="2:11" s="146" customFormat="1" ht="20.25" customHeight="1" x14ac:dyDescent="0.15">
      <c r="B7" s="145"/>
      <c r="C7" s="145"/>
      <c r="D7" s="144"/>
      <c r="E7" s="151"/>
      <c r="F7" s="152"/>
    </row>
    <row r="8" spans="2:11" s="146" customFormat="1" ht="20.25" customHeight="1" x14ac:dyDescent="0.15">
      <c r="B8" s="144" t="s">
        <v>162</v>
      </c>
      <c r="C8" s="145"/>
      <c r="D8" s="144"/>
      <c r="E8" s="151"/>
      <c r="F8" s="152"/>
    </row>
    <row r="9" spans="2:11" s="146" customFormat="1" ht="20.25" customHeight="1" x14ac:dyDescent="0.15">
      <c r="B9" s="145"/>
      <c r="C9" s="145"/>
      <c r="D9" s="144"/>
      <c r="E9" s="144"/>
      <c r="F9" s="144"/>
    </row>
    <row r="10" spans="2:11" s="146" customFormat="1" ht="20.25" customHeight="1" x14ac:dyDescent="0.15">
      <c r="B10" s="144" t="s">
        <v>163</v>
      </c>
      <c r="C10" s="145"/>
      <c r="D10" s="144"/>
      <c r="E10" s="144"/>
      <c r="F10" s="144"/>
    </row>
    <row r="11" spans="2:11" s="146" customFormat="1" ht="20.25" customHeight="1" x14ac:dyDescent="0.15">
      <c r="B11" s="144"/>
      <c r="C11" s="145"/>
      <c r="D11" s="144"/>
      <c r="E11" s="144"/>
      <c r="F11" s="144"/>
    </row>
    <row r="12" spans="2:11" s="146" customFormat="1" ht="20.25" customHeight="1" x14ac:dyDescent="0.15">
      <c r="B12" s="144" t="s">
        <v>164</v>
      </c>
      <c r="C12" s="145"/>
      <c r="D12" s="144"/>
    </row>
    <row r="13" spans="2:11" s="146" customFormat="1" ht="20.25" customHeight="1" x14ac:dyDescent="0.15">
      <c r="B13" s="144"/>
      <c r="C13" s="145"/>
      <c r="D13" s="144"/>
    </row>
    <row r="14" spans="2:11" s="146" customFormat="1" ht="20.25" customHeight="1" x14ac:dyDescent="0.15">
      <c r="B14" s="144" t="s">
        <v>165</v>
      </c>
      <c r="C14" s="145"/>
      <c r="D14" s="144"/>
    </row>
    <row r="15" spans="2:11" s="146" customFormat="1" ht="20.25" customHeight="1" x14ac:dyDescent="0.15">
      <c r="B15" s="144"/>
      <c r="C15" s="145"/>
      <c r="D15" s="144"/>
    </row>
    <row r="16" spans="2:11" s="146" customFormat="1" ht="20.25" customHeight="1" x14ac:dyDescent="0.15">
      <c r="B16" s="144" t="s">
        <v>166</v>
      </c>
      <c r="C16" s="145"/>
      <c r="D16" s="144"/>
    </row>
    <row r="17" spans="2:25" s="146" customFormat="1" ht="20.25" customHeight="1" x14ac:dyDescent="0.15">
      <c r="B17" s="145"/>
      <c r="C17" s="145"/>
      <c r="D17" s="144"/>
    </row>
    <row r="18" spans="2:25" s="146" customFormat="1" ht="20.25" customHeight="1" x14ac:dyDescent="0.15">
      <c r="B18" s="144" t="s">
        <v>167</v>
      </c>
      <c r="C18" s="145"/>
      <c r="D18" s="144"/>
    </row>
    <row r="19" spans="2:25" s="146" customFormat="1" ht="20.25" customHeight="1" x14ac:dyDescent="0.15">
      <c r="B19" s="145"/>
      <c r="C19" s="145"/>
      <c r="D19" s="144"/>
    </row>
    <row r="20" spans="2:25" s="146" customFormat="1" ht="17.25" customHeight="1" x14ac:dyDescent="0.15">
      <c r="B20" s="144" t="s">
        <v>168</v>
      </c>
      <c r="C20" s="144"/>
      <c r="D20" s="144"/>
    </row>
    <row r="21" spans="2:25" s="146" customFormat="1" ht="17.25" customHeight="1" x14ac:dyDescent="0.15">
      <c r="B21" s="144" t="s">
        <v>169</v>
      </c>
      <c r="C21" s="144"/>
      <c r="D21" s="144"/>
    </row>
    <row r="22" spans="2:25" s="146" customFormat="1" ht="17.25" customHeight="1" x14ac:dyDescent="0.15">
      <c r="B22" s="144"/>
      <c r="C22" s="144"/>
      <c r="D22" s="144"/>
    </row>
    <row r="23" spans="2:25" s="146" customFormat="1" ht="17.25" customHeight="1" x14ac:dyDescent="0.15">
      <c r="B23" s="144"/>
      <c r="C23" s="153" t="s">
        <v>170</v>
      </c>
      <c r="D23" s="153" t="s">
        <v>171</v>
      </c>
    </row>
    <row r="24" spans="2:25" s="146" customFormat="1" ht="17.25" customHeight="1" x14ac:dyDescent="0.15">
      <c r="B24" s="144"/>
      <c r="C24" s="153">
        <v>1</v>
      </c>
      <c r="D24" s="154" t="s">
        <v>90</v>
      </c>
    </row>
    <row r="25" spans="2:25" s="146" customFormat="1" ht="17.25" customHeight="1" x14ac:dyDescent="0.15">
      <c r="B25" s="144"/>
      <c r="C25" s="153">
        <v>2</v>
      </c>
      <c r="D25" s="154" t="s">
        <v>172</v>
      </c>
    </row>
    <row r="26" spans="2:25" s="146" customFormat="1" ht="17.25" customHeight="1" x14ac:dyDescent="0.15">
      <c r="B26" s="144"/>
      <c r="C26" s="153">
        <v>3</v>
      </c>
      <c r="D26" s="154" t="s">
        <v>173</v>
      </c>
    </row>
    <row r="27" spans="2:25" s="146" customFormat="1" ht="17.25" customHeight="1" x14ac:dyDescent="0.15">
      <c r="B27" s="144"/>
      <c r="C27" s="153">
        <v>4</v>
      </c>
      <c r="D27" s="154" t="s">
        <v>174</v>
      </c>
    </row>
    <row r="28" spans="2:25" s="146" customFormat="1" ht="17.25" customHeight="1" x14ac:dyDescent="0.15">
      <c r="B28" s="144"/>
      <c r="C28" s="153">
        <v>5</v>
      </c>
      <c r="D28" s="154" t="s">
        <v>175</v>
      </c>
    </row>
    <row r="29" spans="2:25" s="146" customFormat="1" ht="17.25" customHeight="1" x14ac:dyDescent="0.15">
      <c r="B29" s="144"/>
      <c r="C29" s="151"/>
      <c r="D29" s="152"/>
    </row>
    <row r="30" spans="2:25" s="146" customFormat="1" ht="17.25" customHeight="1" x14ac:dyDescent="0.15">
      <c r="B30" s="144" t="s">
        <v>176</v>
      </c>
      <c r="C30" s="144"/>
      <c r="D30" s="144"/>
      <c r="E30" s="148"/>
      <c r="F30" s="148"/>
    </row>
    <row r="31" spans="2:25" s="146" customFormat="1" ht="17.25" customHeight="1" x14ac:dyDescent="0.15">
      <c r="B31" s="144" t="s">
        <v>177</v>
      </c>
      <c r="C31" s="144"/>
      <c r="D31" s="144"/>
      <c r="E31" s="148"/>
      <c r="F31" s="148"/>
    </row>
    <row r="32" spans="2:25" s="146" customFormat="1" ht="17.25" customHeight="1" x14ac:dyDescent="0.15">
      <c r="B32" s="144"/>
      <c r="C32" s="144"/>
      <c r="D32" s="144"/>
      <c r="E32" s="148"/>
      <c r="F32" s="148"/>
      <c r="G32" s="155"/>
      <c r="H32" s="155"/>
      <c r="J32" s="155"/>
      <c r="K32" s="155"/>
      <c r="L32" s="155"/>
      <c r="M32" s="155"/>
      <c r="N32" s="155"/>
      <c r="O32" s="155"/>
      <c r="R32" s="155"/>
      <c r="S32" s="155"/>
      <c r="T32" s="155"/>
      <c r="W32" s="155"/>
      <c r="X32" s="155"/>
      <c r="Y32" s="155"/>
    </row>
    <row r="33" spans="2:51" s="146" customFormat="1" ht="17.25" customHeight="1" x14ac:dyDescent="0.15">
      <c r="B33" s="144"/>
      <c r="C33" s="153" t="s">
        <v>178</v>
      </c>
      <c r="D33" s="153" t="s">
        <v>179</v>
      </c>
      <c r="E33" s="148"/>
      <c r="F33" s="148"/>
      <c r="G33" s="155"/>
      <c r="H33" s="155"/>
      <c r="J33" s="155"/>
      <c r="K33" s="155"/>
      <c r="L33" s="155"/>
      <c r="M33" s="155"/>
      <c r="N33" s="155"/>
      <c r="O33" s="155"/>
      <c r="R33" s="155"/>
      <c r="S33" s="155"/>
      <c r="T33" s="155"/>
      <c r="W33" s="155"/>
      <c r="X33" s="155"/>
      <c r="Y33" s="155"/>
    </row>
    <row r="34" spans="2:51" s="146" customFormat="1" ht="17.25" customHeight="1" x14ac:dyDescent="0.15">
      <c r="B34" s="144"/>
      <c r="C34" s="153" t="s">
        <v>180</v>
      </c>
      <c r="D34" s="154" t="s">
        <v>181</v>
      </c>
      <c r="E34" s="148"/>
      <c r="F34" s="148"/>
      <c r="G34" s="155"/>
      <c r="H34" s="155"/>
      <c r="J34" s="155"/>
      <c r="K34" s="155"/>
      <c r="L34" s="155"/>
      <c r="M34" s="155"/>
      <c r="N34" s="155"/>
      <c r="O34" s="155"/>
      <c r="R34" s="155"/>
      <c r="S34" s="155"/>
      <c r="T34" s="155"/>
      <c r="W34" s="155"/>
      <c r="X34" s="155"/>
      <c r="Y34" s="155"/>
    </row>
    <row r="35" spans="2:51" s="146" customFormat="1" ht="17.25" customHeight="1" x14ac:dyDescent="0.15">
      <c r="B35" s="144"/>
      <c r="C35" s="153" t="s">
        <v>182</v>
      </c>
      <c r="D35" s="154" t="s">
        <v>183</v>
      </c>
      <c r="E35" s="148"/>
      <c r="F35" s="148"/>
      <c r="G35" s="155"/>
      <c r="H35" s="155"/>
      <c r="J35" s="155"/>
      <c r="K35" s="155"/>
      <c r="L35" s="155"/>
      <c r="M35" s="155"/>
      <c r="N35" s="155"/>
      <c r="O35" s="155"/>
      <c r="R35" s="155"/>
      <c r="S35" s="155"/>
      <c r="T35" s="155"/>
      <c r="W35" s="155"/>
      <c r="X35" s="155"/>
      <c r="Y35" s="155"/>
    </row>
    <row r="36" spans="2:51" s="146" customFormat="1" ht="17.25" customHeight="1" x14ac:dyDescent="0.15">
      <c r="B36" s="144"/>
      <c r="C36" s="153" t="s">
        <v>184</v>
      </c>
      <c r="D36" s="154" t="s">
        <v>185</v>
      </c>
      <c r="E36" s="148"/>
      <c r="F36" s="148"/>
      <c r="G36" s="155"/>
      <c r="H36" s="155"/>
      <c r="J36" s="155"/>
      <c r="K36" s="155"/>
      <c r="L36" s="155"/>
      <c r="M36" s="155"/>
      <c r="N36" s="155"/>
      <c r="O36" s="155"/>
      <c r="R36" s="155"/>
      <c r="S36" s="155"/>
      <c r="T36" s="155"/>
      <c r="W36" s="155"/>
      <c r="X36" s="155"/>
      <c r="Y36" s="155"/>
    </row>
    <row r="37" spans="2:51" s="146" customFormat="1" ht="17.25" customHeight="1" x14ac:dyDescent="0.15">
      <c r="B37" s="144"/>
      <c r="C37" s="153" t="s">
        <v>186</v>
      </c>
      <c r="D37" s="154" t="s">
        <v>187</v>
      </c>
      <c r="E37" s="148"/>
      <c r="F37" s="148"/>
      <c r="G37" s="155"/>
      <c r="H37" s="155"/>
      <c r="J37" s="155"/>
      <c r="K37" s="155"/>
      <c r="L37" s="155"/>
      <c r="M37" s="155"/>
      <c r="N37" s="155"/>
      <c r="O37" s="155"/>
      <c r="R37" s="155"/>
      <c r="S37" s="155"/>
      <c r="T37" s="155"/>
      <c r="W37" s="155"/>
      <c r="X37" s="155"/>
      <c r="Y37" s="155"/>
    </row>
    <row r="38" spans="2:51" s="146" customFormat="1" ht="17.25" customHeight="1" x14ac:dyDescent="0.15">
      <c r="B38" s="144"/>
      <c r="C38" s="144"/>
      <c r="D38" s="144"/>
      <c r="E38" s="148"/>
      <c r="F38" s="148"/>
      <c r="G38" s="155"/>
      <c r="H38" s="155"/>
      <c r="J38" s="155"/>
      <c r="K38" s="155"/>
      <c r="L38" s="155"/>
      <c r="M38" s="155"/>
      <c r="N38" s="155"/>
      <c r="O38" s="155"/>
      <c r="R38" s="155"/>
      <c r="S38" s="155"/>
      <c r="T38" s="155"/>
      <c r="W38" s="155"/>
      <c r="X38" s="155"/>
      <c r="Y38" s="155"/>
    </row>
    <row r="39" spans="2:51" s="146" customFormat="1" ht="17.25" customHeight="1" x14ac:dyDescent="0.15">
      <c r="B39" s="144"/>
      <c r="C39" s="156" t="s">
        <v>188</v>
      </c>
      <c r="D39" s="144"/>
      <c r="E39" s="148"/>
      <c r="F39" s="148"/>
      <c r="G39" s="155"/>
      <c r="H39" s="155"/>
      <c r="J39" s="155"/>
      <c r="K39" s="155"/>
      <c r="L39" s="155"/>
      <c r="M39" s="155"/>
      <c r="N39" s="155"/>
      <c r="O39" s="155"/>
      <c r="R39" s="155"/>
      <c r="S39" s="155"/>
      <c r="T39" s="155"/>
      <c r="W39" s="155"/>
      <c r="X39" s="155"/>
      <c r="Y39" s="155"/>
    </row>
    <row r="40" spans="2:51" s="146" customFormat="1" ht="17.25" customHeight="1" x14ac:dyDescent="0.15">
      <c r="B40" s="148"/>
      <c r="C40" s="144" t="s">
        <v>189</v>
      </c>
      <c r="D40" s="148"/>
      <c r="E40" s="148"/>
      <c r="F40" s="156"/>
      <c r="G40" s="155"/>
      <c r="H40" s="155"/>
      <c r="J40" s="155"/>
      <c r="K40" s="155"/>
      <c r="L40" s="155"/>
      <c r="M40" s="155"/>
      <c r="N40" s="155"/>
      <c r="O40" s="155"/>
      <c r="R40" s="155"/>
      <c r="S40" s="155"/>
      <c r="T40" s="155"/>
      <c r="W40" s="155"/>
      <c r="X40" s="155"/>
      <c r="Y40" s="155"/>
    </row>
    <row r="41" spans="2:51" s="146" customFormat="1" ht="17.25" customHeight="1" x14ac:dyDescent="0.15">
      <c r="B41" s="148"/>
      <c r="C41" s="144" t="s">
        <v>190</v>
      </c>
      <c r="D41" s="148"/>
      <c r="E41" s="148"/>
      <c r="F41" s="144"/>
      <c r="G41" s="155"/>
      <c r="H41" s="155"/>
      <c r="J41" s="155"/>
      <c r="K41" s="155"/>
      <c r="L41" s="155"/>
      <c r="M41" s="155"/>
      <c r="N41" s="155"/>
      <c r="O41" s="155"/>
      <c r="R41" s="155"/>
      <c r="S41" s="155"/>
      <c r="T41" s="155"/>
      <c r="W41" s="155"/>
      <c r="X41" s="155"/>
      <c r="Y41" s="155"/>
    </row>
    <row r="42" spans="2:51" s="146" customFormat="1" ht="17.25" customHeight="1" x14ac:dyDescent="0.15">
      <c r="B42" s="144"/>
      <c r="C42" s="144"/>
      <c r="D42" s="144"/>
      <c r="E42" s="156"/>
      <c r="F42" s="155"/>
      <c r="G42" s="155"/>
      <c r="H42" s="155"/>
      <c r="J42" s="155"/>
      <c r="K42" s="155"/>
      <c r="L42" s="155"/>
      <c r="M42" s="155"/>
      <c r="N42" s="155"/>
      <c r="O42" s="155"/>
      <c r="R42" s="155"/>
      <c r="S42" s="155"/>
      <c r="T42" s="155"/>
      <c r="W42" s="155"/>
      <c r="X42" s="155"/>
      <c r="Y42" s="155"/>
    </row>
    <row r="43" spans="2:51" s="146" customFormat="1" ht="17.25" customHeight="1" x14ac:dyDescent="0.15">
      <c r="B43" s="144" t="s">
        <v>191</v>
      </c>
      <c r="C43" s="144"/>
      <c r="D43" s="144"/>
    </row>
    <row r="44" spans="2:51" s="146" customFormat="1" ht="17.25" customHeight="1" x14ac:dyDescent="0.15">
      <c r="B44" s="144" t="s">
        <v>192</v>
      </c>
      <c r="C44" s="144"/>
      <c r="D44" s="144"/>
      <c r="AH44" s="157"/>
      <c r="AI44" s="157"/>
      <c r="AJ44" s="157"/>
      <c r="AK44" s="157"/>
      <c r="AL44" s="157"/>
      <c r="AM44" s="157"/>
      <c r="AN44" s="157"/>
      <c r="AO44" s="157"/>
      <c r="AP44" s="157"/>
      <c r="AQ44" s="157"/>
      <c r="AR44" s="157"/>
      <c r="AS44" s="157"/>
    </row>
    <row r="45" spans="2:51" s="146" customFormat="1" ht="17.25" customHeight="1" x14ac:dyDescent="0.15">
      <c r="B45" s="158" t="s">
        <v>193</v>
      </c>
      <c r="C45" s="148"/>
      <c r="D45" s="148"/>
      <c r="E45" s="159"/>
      <c r="F45" s="159"/>
      <c r="G45" s="159"/>
      <c r="H45" s="159"/>
      <c r="I45" s="159"/>
      <c r="J45" s="159"/>
      <c r="K45" s="159"/>
      <c r="L45" s="159"/>
      <c r="M45" s="159"/>
      <c r="N45" s="159"/>
      <c r="O45" s="160"/>
      <c r="P45" s="160"/>
      <c r="Q45" s="159"/>
      <c r="R45" s="160"/>
      <c r="S45" s="159"/>
      <c r="T45" s="159"/>
      <c r="U45" s="160"/>
      <c r="V45" s="157"/>
      <c r="W45" s="157"/>
      <c r="X45" s="157"/>
      <c r="Y45" s="159"/>
      <c r="Z45" s="159"/>
      <c r="AA45" s="159"/>
      <c r="AB45" s="159"/>
      <c r="AC45" s="157"/>
      <c r="AD45" s="159"/>
      <c r="AE45" s="160"/>
      <c r="AF45" s="160"/>
      <c r="AG45" s="160"/>
      <c r="AH45" s="160"/>
      <c r="AI45" s="161"/>
      <c r="AJ45" s="160"/>
      <c r="AK45" s="160"/>
      <c r="AL45" s="160"/>
      <c r="AM45" s="160"/>
      <c r="AN45" s="160"/>
      <c r="AO45" s="160"/>
      <c r="AP45" s="160"/>
      <c r="AQ45" s="160"/>
      <c r="AR45" s="160"/>
      <c r="AS45" s="160"/>
      <c r="AT45" s="160"/>
      <c r="AU45" s="160"/>
      <c r="AV45" s="160"/>
      <c r="AW45" s="160"/>
      <c r="AX45" s="160"/>
      <c r="AY45" s="161"/>
    </row>
    <row r="46" spans="2:51" s="146" customFormat="1" ht="17.25" customHeight="1" x14ac:dyDescent="0.15">
      <c r="F46" s="157"/>
    </row>
    <row r="47" spans="2:51" s="146" customFormat="1" ht="17.25" customHeight="1" x14ac:dyDescent="0.15">
      <c r="B47" s="144" t="s">
        <v>194</v>
      </c>
      <c r="C47" s="144"/>
    </row>
    <row r="48" spans="2:51" s="146" customFormat="1" ht="17.25" customHeight="1" x14ac:dyDescent="0.15">
      <c r="B48" s="144"/>
      <c r="C48" s="144"/>
    </row>
    <row r="49" spans="2:54" s="146" customFormat="1" ht="17.25" customHeight="1" x14ac:dyDescent="0.15">
      <c r="B49" s="144" t="s">
        <v>195</v>
      </c>
      <c r="C49" s="144"/>
    </row>
    <row r="50" spans="2:54" s="146" customFormat="1" ht="17.25" customHeight="1" x14ac:dyDescent="0.15">
      <c r="B50" s="144" t="s">
        <v>196</v>
      </c>
      <c r="C50" s="144"/>
    </row>
    <row r="51" spans="2:54" s="146" customFormat="1" ht="17.25" customHeight="1" x14ac:dyDescent="0.15">
      <c r="B51" s="144"/>
      <c r="C51" s="144"/>
    </row>
    <row r="52" spans="2:54" s="146" customFormat="1" ht="17.25" customHeight="1" x14ac:dyDescent="0.15">
      <c r="B52" s="144" t="s">
        <v>197</v>
      </c>
      <c r="C52" s="144"/>
    </row>
    <row r="53" spans="2:54" s="146" customFormat="1" ht="17.25" customHeight="1" x14ac:dyDescent="0.15">
      <c r="B53" s="144" t="s">
        <v>198</v>
      </c>
      <c r="C53" s="144"/>
    </row>
    <row r="54" spans="2:54" s="146" customFormat="1" ht="17.25" customHeight="1" x14ac:dyDescent="0.15">
      <c r="B54" s="144"/>
      <c r="C54" s="144"/>
    </row>
    <row r="55" spans="2:54" s="146" customFormat="1" ht="17.25" customHeight="1" x14ac:dyDescent="0.15">
      <c r="B55" s="144" t="s">
        <v>199</v>
      </c>
      <c r="C55" s="144"/>
      <c r="D55" s="144"/>
    </row>
    <row r="56" spans="2:54" s="146" customFormat="1" ht="17.25" customHeight="1" x14ac:dyDescent="0.15">
      <c r="B56" s="144"/>
      <c r="C56" s="144"/>
      <c r="D56" s="144"/>
    </row>
    <row r="57" spans="2:54" s="146" customFormat="1" ht="17.25" customHeight="1" x14ac:dyDescent="0.15">
      <c r="B57" s="148" t="s">
        <v>200</v>
      </c>
      <c r="C57" s="148"/>
      <c r="D57" s="144"/>
    </row>
    <row r="58" spans="2:54" s="146" customFormat="1" ht="17.25" customHeight="1" x14ac:dyDescent="0.15">
      <c r="B58" s="148" t="s">
        <v>201</v>
      </c>
      <c r="C58" s="148"/>
      <c r="D58" s="144"/>
    </row>
    <row r="59" spans="2:54" s="146" customFormat="1" ht="17.25" customHeight="1" x14ac:dyDescent="0.15">
      <c r="B59" s="148" t="s">
        <v>202</v>
      </c>
      <c r="C59" s="148"/>
      <c r="D59" s="144"/>
    </row>
    <row r="60" spans="2:54" s="146" customFormat="1" ht="17.25" customHeight="1" x14ac:dyDescent="0.15"/>
    <row r="61" spans="2:54" s="146" customFormat="1" ht="17.25" customHeight="1" x14ac:dyDescent="0.15">
      <c r="B61" s="146" t="s">
        <v>203</v>
      </c>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row>
    <row r="62" spans="2:54" s="146" customFormat="1" ht="17.25" customHeight="1" x14ac:dyDescent="0.15">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row>
    <row r="63" spans="2:54" s="146" customFormat="1" ht="17.25" customHeight="1" x14ac:dyDescent="0.15">
      <c r="B63" s="146" t="s">
        <v>204</v>
      </c>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row>
    <row r="64" spans="2:54" s="146" customFormat="1" ht="17.25" customHeight="1" x14ac:dyDescent="0.15">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row>
    <row r="65" spans="2:71" s="146" customFormat="1" ht="17.25" customHeight="1" x14ac:dyDescent="0.15">
      <c r="B65" s="146" t="s">
        <v>205</v>
      </c>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row>
    <row r="66" spans="2:71" s="146" customFormat="1" ht="17.25" customHeight="1" x14ac:dyDescent="0.15">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row>
    <row r="67" spans="2:71" s="146" customFormat="1" ht="17.25" customHeight="1" x14ac:dyDescent="0.2">
      <c r="B67" s="146" t="s">
        <v>206</v>
      </c>
      <c r="BL67" s="163"/>
      <c r="BM67" s="164"/>
      <c r="BN67" s="163"/>
      <c r="BO67" s="163"/>
      <c r="BP67" s="163"/>
      <c r="BQ67" s="165"/>
      <c r="BR67" s="166"/>
      <c r="BS67" s="166"/>
    </row>
    <row r="68" spans="2:71" s="146" customFormat="1" ht="17.25" customHeight="1" x14ac:dyDescent="0.15">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row>
    <row r="69" spans="2:71" s="146" customFormat="1" ht="17.25" customHeight="1" x14ac:dyDescent="0.15">
      <c r="B69" s="146" t="s">
        <v>207</v>
      </c>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row>
    <row r="70" spans="2:71" s="146" customFormat="1" ht="17.25" customHeight="1" x14ac:dyDescent="0.15">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row>
    <row r="71" spans="2:71" ht="17.25" customHeight="1" x14ac:dyDescent="0.15">
      <c r="B71" s="143" t="s">
        <v>208</v>
      </c>
    </row>
    <row r="72" spans="2:71" ht="17.25" customHeight="1" x14ac:dyDescent="0.15">
      <c r="B72" s="146" t="s">
        <v>209</v>
      </c>
    </row>
    <row r="73" spans="2:71" ht="17.25" customHeight="1" x14ac:dyDescent="0.15">
      <c r="B73" s="167" t="s">
        <v>210</v>
      </c>
    </row>
    <row r="74" spans="2:71" ht="17.25" customHeight="1" x14ac:dyDescent="0.15"/>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（別紙22）中重度者ケア体制加算</vt:lpstr>
      <vt:lpstr>（別紙22ー２）別紙計算書</vt:lpstr>
      <vt:lpstr>（別紙23）認知症加算</vt:lpstr>
      <vt:lpstr>（別紙23-2）別紙計算書</vt:lpstr>
      <vt:lpstr>（別紙14－3）サービス提供体制強化加算</vt:lpstr>
      <vt:lpstr>参考計算書Ａ（有資格者の割合）</vt:lpstr>
      <vt:lpstr>参考計算書B（勤続年数）</vt:lpstr>
      <vt:lpstr>（別紙21）生活相談員配置等加算（共生型通所介護）</vt:lpstr>
      <vt:lpstr>勤務表の記入方法</vt:lpstr>
      <vt:lpstr>勤務表（参考様式１_100名まで）</vt:lpstr>
      <vt:lpstr>勤務表（参考様式1_1枚版）</vt:lpstr>
      <vt:lpstr>シフト記号表（勤務時間帯）</vt:lpstr>
      <vt:lpstr>プルダウン・リスト</vt:lpstr>
      <vt:lpstr>割引率の設定</vt:lpstr>
      <vt:lpstr>'シフト記号表（勤務時間帯）'!【記載例】シフト記号</vt:lpstr>
      <vt:lpstr>'（別紙14－3）サービス提供体制強化加算'!Print_Area</vt:lpstr>
      <vt:lpstr>'（別紙21）生活相談員配置等加算（共生型通所介護）'!Print_Area</vt:lpstr>
      <vt:lpstr>'（別紙22）中重度者ケア体制加算'!Print_Area</vt:lpstr>
      <vt:lpstr>'（別紙22ー２）別紙計算書'!Print_Area</vt:lpstr>
      <vt:lpstr>'（別紙23）認知症加算'!Print_Area</vt:lpstr>
      <vt:lpstr>'（別紙23-2）別紙計算書'!Print_Area</vt:lpstr>
      <vt:lpstr>割引率の設定!Print_Area</vt:lpstr>
      <vt:lpstr>'勤務表（参考様式１_100名まで）'!Print_Area</vt:lpstr>
      <vt:lpstr>'勤務表（参考様式1_1枚版）'!Print_Area</vt:lpstr>
      <vt:lpstr>勤務表の記入方法!Print_Area</vt:lpstr>
      <vt:lpstr>'参考計算書Ａ（有資格者の割合）'!Print_Area</vt:lpstr>
      <vt:lpstr>'参考計算書B（勤続年数）'!Print_Area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2024-03-18T05:16:12Z</cp:lastPrinted>
  <dcterms:created xsi:type="dcterms:W3CDTF">2015-03-09T01:12:09Z</dcterms:created>
  <dcterms:modified xsi:type="dcterms:W3CDTF">2024-03-18T10:34:21Z</dcterms:modified>
</cp:coreProperties>
</file>