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11160" yWindow="-16320" windowWidth="2370" windowHeight="15840" tabRatio="867" activeTab="1"/>
  </bookViews>
  <sheets>
    <sheet name="はじめに" sheetId="74" r:id="rId1"/>
    <sheet name="基本情報入力シート" sheetId="73" r:id="rId2"/>
    <sheet name="別紙様式2-1 計画書_総括表" sheetId="70" r:id="rId3"/>
    <sheet name="別紙様式2-2 個表_処遇" sheetId="9" r:id="rId4"/>
    <sheet name="別紙様式2-3 個表_特定" sheetId="72" r:id="rId5"/>
    <sheet name="別紙様式2-4 個表_ベースアップ" sheetId="77" r:id="rId6"/>
    <sheet name="【参考】数式用" sheetId="16" state="hidden" r:id="rId7"/>
    <sheet name="【参考】数式用2" sheetId="76" state="hidden" r:id="rId8"/>
  </sheets>
  <definedNames>
    <definedName name="特定" localSheetId="7">#REF!</definedName>
    <definedName name="特定" localSheetId="0">#REF!</definedName>
    <definedName name="特定" localSheetId="5">#REF!</definedName>
    <definedName name="特定">#REF!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R12" i="77" l="1"/>
  <c r="R13" i="77"/>
  <c r="R14" i="77"/>
  <c r="R15" i="77"/>
  <c r="R16" i="77"/>
  <c r="R17" i="77"/>
  <c r="R18" i="77"/>
  <c r="R19" i="77"/>
  <c r="R20" i="77"/>
  <c r="R21" i="77"/>
  <c r="R22" i="77"/>
  <c r="R23" i="77"/>
  <c r="R24" i="77"/>
  <c r="R25" i="77"/>
  <c r="R26" i="77"/>
  <c r="R27" i="77"/>
  <c r="R28" i="77"/>
  <c r="R29" i="77"/>
  <c r="R30" i="77"/>
  <c r="R31" i="77"/>
  <c r="R32" i="77"/>
  <c r="R33" i="77"/>
  <c r="R34" i="77"/>
  <c r="R35" i="77"/>
  <c r="R36" i="77"/>
  <c r="R37" i="77"/>
  <c r="R38" i="77"/>
  <c r="R39" i="77"/>
  <c r="R40" i="77"/>
  <c r="R41" i="77"/>
  <c r="R42" i="77"/>
  <c r="R43" i="77"/>
  <c r="R44" i="77"/>
  <c r="R45" i="77"/>
  <c r="R46" i="77"/>
  <c r="R47" i="77"/>
  <c r="R48" i="77"/>
  <c r="R49" i="77"/>
  <c r="R50" i="77"/>
  <c r="R51" i="77"/>
  <c r="R52" i="77"/>
  <c r="R53" i="77"/>
  <c r="R54" i="77"/>
  <c r="R55" i="77"/>
  <c r="R56" i="77"/>
  <c r="R57" i="77"/>
  <c r="R58" i="77"/>
  <c r="R59" i="77"/>
  <c r="R60" i="77"/>
  <c r="R61" i="77"/>
  <c r="R62" i="77"/>
  <c r="R63" i="77"/>
  <c r="R64" i="77"/>
  <c r="R65" i="77"/>
  <c r="R66" i="77"/>
  <c r="R67" i="77"/>
  <c r="R68" i="77"/>
  <c r="R69" i="77"/>
  <c r="R70" i="77"/>
  <c r="R71" i="77"/>
  <c r="R72" i="77"/>
  <c r="R73" i="77"/>
  <c r="R74" i="77"/>
  <c r="R75" i="77"/>
  <c r="R76" i="77"/>
  <c r="R77" i="77"/>
  <c r="R78" i="77"/>
  <c r="R79" i="77"/>
  <c r="R80" i="77"/>
  <c r="R81" i="77"/>
  <c r="R82" i="77"/>
  <c r="R83" i="77"/>
  <c r="R84" i="77"/>
  <c r="R85" i="77"/>
  <c r="R86" i="77"/>
  <c r="R87" i="77"/>
  <c r="R88" i="77"/>
  <c r="R89" i="77"/>
  <c r="R90" i="77"/>
  <c r="R91" i="77"/>
  <c r="R92" i="77"/>
  <c r="R93" i="77"/>
  <c r="R94" i="77"/>
  <c r="R95" i="77"/>
  <c r="R96" i="77"/>
  <c r="R97" i="77"/>
  <c r="R98" i="77"/>
  <c r="R99" i="77"/>
  <c r="R100" i="77"/>
  <c r="R101" i="77"/>
  <c r="R102" i="77"/>
  <c r="R103" i="77"/>
  <c r="R104" i="77"/>
  <c r="R105" i="77"/>
  <c r="R106" i="77"/>
  <c r="R107" i="77"/>
  <c r="R108" i="77"/>
  <c r="R109" i="77"/>
  <c r="R110" i="77"/>
  <c r="R111" i="77"/>
  <c r="AH55" i="70" l="1"/>
  <c r="O97" i="70" l="1"/>
  <c r="X97" i="70" s="1"/>
  <c r="AC96" i="70" s="1"/>
  <c r="O96" i="70"/>
  <c r="O94" i="70"/>
  <c r="O93" i="70"/>
  <c r="AH99" i="70"/>
  <c r="AF13" i="77"/>
  <c r="AF14" i="77"/>
  <c r="AF15" i="77"/>
  <c r="AF16" i="77"/>
  <c r="AF17" i="77"/>
  <c r="AF18" i="77"/>
  <c r="AF19" i="77"/>
  <c r="AF20" i="77"/>
  <c r="AF21" i="77"/>
  <c r="AF22" i="77"/>
  <c r="AF23" i="77"/>
  <c r="AF24" i="77"/>
  <c r="AF25" i="77"/>
  <c r="AF26" i="77"/>
  <c r="AF27" i="77"/>
  <c r="AF28" i="77"/>
  <c r="AF29" i="77"/>
  <c r="AF30" i="77"/>
  <c r="AF31" i="77"/>
  <c r="AF32" i="77"/>
  <c r="AF33" i="77"/>
  <c r="AF34" i="77"/>
  <c r="AF35" i="77"/>
  <c r="AF36" i="77"/>
  <c r="AF37" i="77"/>
  <c r="AF38" i="77"/>
  <c r="AF39" i="77"/>
  <c r="AF40" i="77"/>
  <c r="AF41" i="77"/>
  <c r="AF42" i="77"/>
  <c r="AF43" i="77"/>
  <c r="AF44" i="77"/>
  <c r="AF45" i="77"/>
  <c r="AF46" i="77"/>
  <c r="AF47" i="77"/>
  <c r="AF48" i="77"/>
  <c r="AF49" i="77"/>
  <c r="AF50" i="77"/>
  <c r="AF51" i="77"/>
  <c r="AF52" i="77"/>
  <c r="AF53" i="77"/>
  <c r="AF54" i="77"/>
  <c r="AF55" i="77"/>
  <c r="AF56" i="77"/>
  <c r="AF57" i="77"/>
  <c r="AF58" i="77"/>
  <c r="AF59" i="77"/>
  <c r="AF60" i="77"/>
  <c r="AF61" i="77"/>
  <c r="AF62" i="77"/>
  <c r="AF63" i="77"/>
  <c r="AF64" i="77"/>
  <c r="AF65" i="77"/>
  <c r="AF66" i="77"/>
  <c r="AF67" i="77"/>
  <c r="AF68" i="77"/>
  <c r="AF69" i="77"/>
  <c r="AF70" i="77"/>
  <c r="AF71" i="77"/>
  <c r="AF72" i="77"/>
  <c r="AF73" i="77"/>
  <c r="AF74" i="77"/>
  <c r="AF75" i="77"/>
  <c r="AF76" i="77"/>
  <c r="AF77" i="77"/>
  <c r="AF78" i="77"/>
  <c r="AF79" i="77"/>
  <c r="AF80" i="77"/>
  <c r="AF81" i="77"/>
  <c r="AF82" i="77"/>
  <c r="AF83" i="77"/>
  <c r="AF84" i="77"/>
  <c r="AF85" i="77"/>
  <c r="AF86" i="77"/>
  <c r="AF87" i="77"/>
  <c r="AF88" i="77"/>
  <c r="AF89" i="77"/>
  <c r="AF90" i="77"/>
  <c r="AF91" i="77"/>
  <c r="AF92" i="77"/>
  <c r="AF93" i="77"/>
  <c r="AF94" i="77"/>
  <c r="AF95" i="77"/>
  <c r="AF96" i="77"/>
  <c r="AF97" i="77"/>
  <c r="AF98" i="77"/>
  <c r="AF99" i="77"/>
  <c r="AF100" i="77"/>
  <c r="AF101" i="77"/>
  <c r="AF102" i="77"/>
  <c r="AF103" i="77"/>
  <c r="AF104" i="77"/>
  <c r="AF105" i="77"/>
  <c r="AF106" i="77"/>
  <c r="AF107" i="77"/>
  <c r="AF108" i="77"/>
  <c r="AF109" i="77"/>
  <c r="AF110" i="77"/>
  <c r="AF111" i="77"/>
  <c r="AF12" i="77"/>
  <c r="AF12" i="9"/>
  <c r="R98" i="70" l="1"/>
  <c r="R95" i="70"/>
  <c r="X94" i="70"/>
  <c r="AC93" i="70" s="1"/>
  <c r="S13" i="77" l="1"/>
  <c r="S14" i="77"/>
  <c r="S15" i="77"/>
  <c r="S16" i="77"/>
  <c r="S17" i="77"/>
  <c r="S18" i="77"/>
  <c r="S19" i="77"/>
  <c r="S20" i="77"/>
  <c r="S21" i="77"/>
  <c r="S22" i="77"/>
  <c r="S23" i="77"/>
  <c r="S24" i="77"/>
  <c r="S25" i="77"/>
  <c r="S26" i="77"/>
  <c r="S27" i="77"/>
  <c r="S28" i="77"/>
  <c r="S29" i="77"/>
  <c r="S30" i="77"/>
  <c r="S31" i="77"/>
  <c r="S32" i="77"/>
  <c r="S33" i="77"/>
  <c r="S34" i="77"/>
  <c r="S35" i="77"/>
  <c r="S36" i="77"/>
  <c r="S37" i="77"/>
  <c r="S38" i="77"/>
  <c r="S39" i="77"/>
  <c r="S40" i="77"/>
  <c r="S41" i="77"/>
  <c r="S42" i="77"/>
  <c r="S43" i="77"/>
  <c r="S44" i="77"/>
  <c r="S45" i="77"/>
  <c r="S46" i="77"/>
  <c r="S47" i="77"/>
  <c r="S48" i="77"/>
  <c r="S49" i="77"/>
  <c r="S50" i="77"/>
  <c r="S51" i="77"/>
  <c r="S52" i="77"/>
  <c r="S53" i="77"/>
  <c r="S54" i="77"/>
  <c r="S55" i="77"/>
  <c r="S56" i="77"/>
  <c r="S57" i="77"/>
  <c r="S58" i="77"/>
  <c r="S59" i="77"/>
  <c r="S60" i="77"/>
  <c r="S61" i="77"/>
  <c r="S62" i="77"/>
  <c r="S63" i="77"/>
  <c r="S64" i="77"/>
  <c r="S65" i="77"/>
  <c r="S66" i="77"/>
  <c r="S67" i="77"/>
  <c r="S68" i="77"/>
  <c r="S69" i="77"/>
  <c r="S70" i="77"/>
  <c r="S71" i="77"/>
  <c r="S72" i="77"/>
  <c r="S73" i="77"/>
  <c r="S74" i="77"/>
  <c r="S75" i="77"/>
  <c r="S76" i="77"/>
  <c r="S77" i="77"/>
  <c r="S78" i="77"/>
  <c r="S79" i="77"/>
  <c r="S80" i="77"/>
  <c r="S81" i="77"/>
  <c r="S82" i="77"/>
  <c r="S83" i="77"/>
  <c r="S84" i="77"/>
  <c r="S85" i="77"/>
  <c r="S86" i="77"/>
  <c r="S87" i="77"/>
  <c r="S88" i="77"/>
  <c r="S89" i="77"/>
  <c r="S90" i="77"/>
  <c r="S91" i="77"/>
  <c r="S92" i="77"/>
  <c r="S93" i="77"/>
  <c r="S94" i="77"/>
  <c r="S95" i="77"/>
  <c r="S96" i="77"/>
  <c r="S97" i="77"/>
  <c r="S98" i="77"/>
  <c r="S99" i="77"/>
  <c r="S100" i="77"/>
  <c r="S101" i="77"/>
  <c r="S102" i="77"/>
  <c r="S103" i="77"/>
  <c r="S104" i="77"/>
  <c r="S105" i="77"/>
  <c r="S106" i="77"/>
  <c r="S107" i="77"/>
  <c r="S108" i="77"/>
  <c r="S109" i="77"/>
  <c r="S110" i="77"/>
  <c r="S111" i="77"/>
  <c r="S12" i="77"/>
  <c r="AD31" i="70" l="1"/>
  <c r="AD29" i="70" s="1"/>
  <c r="W31" i="70"/>
  <c r="W29" i="70" s="1"/>
  <c r="P31" i="70"/>
  <c r="P29" i="70" s="1"/>
  <c r="D28" i="70"/>
  <c r="H10" i="70"/>
  <c r="AG81" i="70" l="1"/>
  <c r="B13" i="77" l="1"/>
  <c r="C13" i="77"/>
  <c r="D13" i="77"/>
  <c r="E13" i="77"/>
  <c r="F13" i="77"/>
  <c r="G13" i="77"/>
  <c r="H13" i="77"/>
  <c r="I13" i="77"/>
  <c r="J13" i="77"/>
  <c r="K13" i="77"/>
  <c r="B14" i="77"/>
  <c r="C14" i="77"/>
  <c r="D14" i="77"/>
  <c r="E14" i="77"/>
  <c r="F14" i="77"/>
  <c r="G14" i="77"/>
  <c r="H14" i="77"/>
  <c r="I14" i="77"/>
  <c r="J14" i="77"/>
  <c r="K14" i="77"/>
  <c r="B15" i="77"/>
  <c r="C15" i="77"/>
  <c r="D15" i="77"/>
  <c r="E15" i="77"/>
  <c r="F15" i="77"/>
  <c r="G15" i="77"/>
  <c r="H15" i="77"/>
  <c r="I15" i="77"/>
  <c r="J15" i="77"/>
  <c r="K15" i="77"/>
  <c r="B16" i="77"/>
  <c r="C16" i="77"/>
  <c r="D16" i="77"/>
  <c r="E16" i="77"/>
  <c r="F16" i="77"/>
  <c r="G16" i="77"/>
  <c r="H16" i="77"/>
  <c r="I16" i="77"/>
  <c r="J16" i="77"/>
  <c r="K16" i="77"/>
  <c r="B17" i="77"/>
  <c r="C17" i="77"/>
  <c r="D17" i="77"/>
  <c r="E17" i="77"/>
  <c r="F17" i="77"/>
  <c r="G17" i="77"/>
  <c r="H17" i="77"/>
  <c r="I17" i="77"/>
  <c r="J17" i="77"/>
  <c r="K17" i="77"/>
  <c r="B18" i="77"/>
  <c r="C18" i="77"/>
  <c r="D18" i="77"/>
  <c r="E18" i="77"/>
  <c r="F18" i="77"/>
  <c r="G18" i="77"/>
  <c r="H18" i="77"/>
  <c r="I18" i="77"/>
  <c r="J18" i="77"/>
  <c r="K18" i="77"/>
  <c r="B19" i="77"/>
  <c r="C19" i="77"/>
  <c r="D19" i="77"/>
  <c r="E19" i="77"/>
  <c r="F19" i="77"/>
  <c r="G19" i="77"/>
  <c r="H19" i="77"/>
  <c r="I19" i="77"/>
  <c r="J19" i="77"/>
  <c r="K19" i="77"/>
  <c r="B20" i="77"/>
  <c r="C20" i="77"/>
  <c r="D20" i="77"/>
  <c r="E20" i="77"/>
  <c r="F20" i="77"/>
  <c r="G20" i="77"/>
  <c r="H20" i="77"/>
  <c r="I20" i="77"/>
  <c r="J20" i="77"/>
  <c r="K20" i="77"/>
  <c r="B21" i="77"/>
  <c r="C21" i="77"/>
  <c r="D21" i="77"/>
  <c r="E21" i="77"/>
  <c r="F21" i="77"/>
  <c r="G21" i="77"/>
  <c r="H21" i="77"/>
  <c r="I21" i="77"/>
  <c r="J21" i="77"/>
  <c r="K21" i="77"/>
  <c r="B22" i="77"/>
  <c r="C22" i="77"/>
  <c r="D22" i="77"/>
  <c r="E22" i="77"/>
  <c r="F22" i="77"/>
  <c r="G22" i="77"/>
  <c r="H22" i="77"/>
  <c r="I22" i="77"/>
  <c r="J22" i="77"/>
  <c r="K22" i="77"/>
  <c r="B23" i="77"/>
  <c r="C23" i="77"/>
  <c r="D23" i="77"/>
  <c r="E23" i="77"/>
  <c r="F23" i="77"/>
  <c r="G23" i="77"/>
  <c r="H23" i="77"/>
  <c r="I23" i="77"/>
  <c r="J23" i="77"/>
  <c r="K23" i="77"/>
  <c r="B24" i="77"/>
  <c r="C24" i="77"/>
  <c r="D24" i="77"/>
  <c r="E24" i="77"/>
  <c r="F24" i="77"/>
  <c r="G24" i="77"/>
  <c r="H24" i="77"/>
  <c r="I24" i="77"/>
  <c r="J24" i="77"/>
  <c r="K24" i="77"/>
  <c r="B25" i="77"/>
  <c r="C25" i="77"/>
  <c r="D25" i="77"/>
  <c r="E25" i="77"/>
  <c r="F25" i="77"/>
  <c r="G25" i="77"/>
  <c r="H25" i="77"/>
  <c r="I25" i="77"/>
  <c r="J25" i="77"/>
  <c r="K25" i="77"/>
  <c r="B26" i="77"/>
  <c r="C26" i="77"/>
  <c r="D26" i="77"/>
  <c r="E26" i="77"/>
  <c r="F26" i="77"/>
  <c r="G26" i="77"/>
  <c r="H26" i="77"/>
  <c r="I26" i="77"/>
  <c r="J26" i="77"/>
  <c r="K26" i="77"/>
  <c r="B27" i="77"/>
  <c r="C27" i="77"/>
  <c r="D27" i="77"/>
  <c r="E27" i="77"/>
  <c r="F27" i="77"/>
  <c r="G27" i="77"/>
  <c r="H27" i="77"/>
  <c r="I27" i="77"/>
  <c r="J27" i="77"/>
  <c r="K27" i="77"/>
  <c r="B28" i="77"/>
  <c r="C28" i="77"/>
  <c r="D28" i="77"/>
  <c r="E28" i="77"/>
  <c r="F28" i="77"/>
  <c r="G28" i="77"/>
  <c r="H28" i="77"/>
  <c r="I28" i="77"/>
  <c r="J28" i="77"/>
  <c r="K28" i="77"/>
  <c r="B29" i="77"/>
  <c r="C29" i="77"/>
  <c r="D29" i="77"/>
  <c r="E29" i="77"/>
  <c r="F29" i="77"/>
  <c r="G29" i="77"/>
  <c r="H29" i="77"/>
  <c r="I29" i="77"/>
  <c r="J29" i="77"/>
  <c r="K29" i="77"/>
  <c r="B30" i="77"/>
  <c r="C30" i="77"/>
  <c r="D30" i="77"/>
  <c r="E30" i="77"/>
  <c r="F30" i="77"/>
  <c r="G30" i="77"/>
  <c r="H30" i="77"/>
  <c r="I30" i="77"/>
  <c r="J30" i="77"/>
  <c r="K30" i="77"/>
  <c r="B31" i="77"/>
  <c r="C31" i="77"/>
  <c r="D31" i="77"/>
  <c r="E31" i="77"/>
  <c r="F31" i="77"/>
  <c r="G31" i="77"/>
  <c r="H31" i="77"/>
  <c r="I31" i="77"/>
  <c r="J31" i="77"/>
  <c r="K31" i="77"/>
  <c r="B32" i="77"/>
  <c r="C32" i="77"/>
  <c r="D32" i="77"/>
  <c r="E32" i="77"/>
  <c r="F32" i="77"/>
  <c r="G32" i="77"/>
  <c r="H32" i="77"/>
  <c r="I32" i="77"/>
  <c r="J32" i="77"/>
  <c r="K32" i="77"/>
  <c r="B33" i="77"/>
  <c r="C33" i="77"/>
  <c r="D33" i="77"/>
  <c r="E33" i="77"/>
  <c r="F33" i="77"/>
  <c r="G33" i="77"/>
  <c r="H33" i="77"/>
  <c r="I33" i="77"/>
  <c r="J33" i="77"/>
  <c r="K33" i="77"/>
  <c r="B34" i="77"/>
  <c r="C34" i="77"/>
  <c r="D34" i="77"/>
  <c r="E34" i="77"/>
  <c r="F34" i="77"/>
  <c r="G34" i="77"/>
  <c r="H34" i="77"/>
  <c r="I34" i="77"/>
  <c r="J34" i="77"/>
  <c r="K34" i="77"/>
  <c r="B35" i="77"/>
  <c r="C35" i="77"/>
  <c r="D35" i="77"/>
  <c r="E35" i="77"/>
  <c r="F35" i="77"/>
  <c r="G35" i="77"/>
  <c r="H35" i="77"/>
  <c r="I35" i="77"/>
  <c r="J35" i="77"/>
  <c r="K35" i="77"/>
  <c r="B36" i="77"/>
  <c r="C36" i="77"/>
  <c r="D36" i="77"/>
  <c r="E36" i="77"/>
  <c r="F36" i="77"/>
  <c r="G36" i="77"/>
  <c r="H36" i="77"/>
  <c r="I36" i="77"/>
  <c r="J36" i="77"/>
  <c r="K36" i="77"/>
  <c r="B37" i="77"/>
  <c r="C37" i="77"/>
  <c r="D37" i="77"/>
  <c r="E37" i="77"/>
  <c r="F37" i="77"/>
  <c r="G37" i="77"/>
  <c r="H37" i="77"/>
  <c r="I37" i="77"/>
  <c r="J37" i="77"/>
  <c r="K37" i="77"/>
  <c r="B38" i="77"/>
  <c r="C38" i="77"/>
  <c r="D38" i="77"/>
  <c r="E38" i="77"/>
  <c r="F38" i="77"/>
  <c r="G38" i="77"/>
  <c r="H38" i="77"/>
  <c r="I38" i="77"/>
  <c r="J38" i="77"/>
  <c r="K38" i="77"/>
  <c r="B39" i="77"/>
  <c r="C39" i="77"/>
  <c r="D39" i="77"/>
  <c r="E39" i="77"/>
  <c r="F39" i="77"/>
  <c r="G39" i="77"/>
  <c r="H39" i="77"/>
  <c r="I39" i="77"/>
  <c r="J39" i="77"/>
  <c r="K39" i="77"/>
  <c r="B40" i="77"/>
  <c r="C40" i="77"/>
  <c r="D40" i="77"/>
  <c r="E40" i="77"/>
  <c r="F40" i="77"/>
  <c r="G40" i="77"/>
  <c r="H40" i="77"/>
  <c r="I40" i="77"/>
  <c r="J40" i="77"/>
  <c r="K40" i="77"/>
  <c r="B41" i="77"/>
  <c r="C41" i="77"/>
  <c r="D41" i="77"/>
  <c r="E41" i="77"/>
  <c r="F41" i="77"/>
  <c r="G41" i="77"/>
  <c r="H41" i="77"/>
  <c r="I41" i="77"/>
  <c r="J41" i="77"/>
  <c r="K41" i="77"/>
  <c r="B42" i="77"/>
  <c r="C42" i="77"/>
  <c r="D42" i="77"/>
  <c r="E42" i="77"/>
  <c r="F42" i="77"/>
  <c r="G42" i="77"/>
  <c r="H42" i="77"/>
  <c r="I42" i="77"/>
  <c r="J42" i="77"/>
  <c r="K42" i="77"/>
  <c r="B43" i="77"/>
  <c r="C43" i="77"/>
  <c r="D43" i="77"/>
  <c r="E43" i="77"/>
  <c r="F43" i="77"/>
  <c r="G43" i="77"/>
  <c r="H43" i="77"/>
  <c r="I43" i="77"/>
  <c r="J43" i="77"/>
  <c r="K43" i="77"/>
  <c r="B44" i="77"/>
  <c r="C44" i="77"/>
  <c r="D44" i="77"/>
  <c r="E44" i="77"/>
  <c r="F44" i="77"/>
  <c r="G44" i="77"/>
  <c r="H44" i="77"/>
  <c r="I44" i="77"/>
  <c r="J44" i="77"/>
  <c r="K44" i="77"/>
  <c r="B45" i="77"/>
  <c r="C45" i="77"/>
  <c r="D45" i="77"/>
  <c r="E45" i="77"/>
  <c r="F45" i="77"/>
  <c r="G45" i="77"/>
  <c r="H45" i="77"/>
  <c r="I45" i="77"/>
  <c r="J45" i="77"/>
  <c r="K45" i="77"/>
  <c r="B46" i="77"/>
  <c r="C46" i="77"/>
  <c r="D46" i="77"/>
  <c r="E46" i="77"/>
  <c r="F46" i="77"/>
  <c r="G46" i="77"/>
  <c r="H46" i="77"/>
  <c r="I46" i="77"/>
  <c r="J46" i="77"/>
  <c r="K46" i="77"/>
  <c r="B47" i="77"/>
  <c r="C47" i="77"/>
  <c r="D47" i="77"/>
  <c r="E47" i="77"/>
  <c r="F47" i="77"/>
  <c r="G47" i="77"/>
  <c r="H47" i="77"/>
  <c r="I47" i="77"/>
  <c r="J47" i="77"/>
  <c r="K47" i="77"/>
  <c r="B48" i="77"/>
  <c r="C48" i="77"/>
  <c r="D48" i="77"/>
  <c r="E48" i="77"/>
  <c r="F48" i="77"/>
  <c r="G48" i="77"/>
  <c r="H48" i="77"/>
  <c r="I48" i="77"/>
  <c r="J48" i="77"/>
  <c r="K48" i="77"/>
  <c r="B49" i="77"/>
  <c r="C49" i="77"/>
  <c r="D49" i="77"/>
  <c r="E49" i="77"/>
  <c r="F49" i="77"/>
  <c r="G49" i="77"/>
  <c r="H49" i="77"/>
  <c r="I49" i="77"/>
  <c r="J49" i="77"/>
  <c r="K49" i="77"/>
  <c r="B50" i="77"/>
  <c r="C50" i="77"/>
  <c r="D50" i="77"/>
  <c r="E50" i="77"/>
  <c r="F50" i="77"/>
  <c r="G50" i="77"/>
  <c r="H50" i="77"/>
  <c r="I50" i="77"/>
  <c r="J50" i="77"/>
  <c r="K50" i="77"/>
  <c r="B51" i="77"/>
  <c r="C51" i="77"/>
  <c r="D51" i="77"/>
  <c r="E51" i="77"/>
  <c r="F51" i="77"/>
  <c r="G51" i="77"/>
  <c r="H51" i="77"/>
  <c r="I51" i="77"/>
  <c r="J51" i="77"/>
  <c r="K51" i="77"/>
  <c r="B52" i="77"/>
  <c r="C52" i="77"/>
  <c r="D52" i="77"/>
  <c r="E52" i="77"/>
  <c r="F52" i="77"/>
  <c r="G52" i="77"/>
  <c r="H52" i="77"/>
  <c r="I52" i="77"/>
  <c r="J52" i="77"/>
  <c r="K52" i="77"/>
  <c r="B53" i="77"/>
  <c r="C53" i="77"/>
  <c r="D53" i="77"/>
  <c r="E53" i="77"/>
  <c r="F53" i="77"/>
  <c r="G53" i="77"/>
  <c r="H53" i="77"/>
  <c r="I53" i="77"/>
  <c r="J53" i="77"/>
  <c r="K53" i="77"/>
  <c r="B54" i="77"/>
  <c r="C54" i="77"/>
  <c r="D54" i="77"/>
  <c r="E54" i="77"/>
  <c r="F54" i="77"/>
  <c r="G54" i="77"/>
  <c r="H54" i="77"/>
  <c r="I54" i="77"/>
  <c r="J54" i="77"/>
  <c r="K54" i="77"/>
  <c r="B55" i="77"/>
  <c r="C55" i="77"/>
  <c r="D55" i="77"/>
  <c r="E55" i="77"/>
  <c r="F55" i="77"/>
  <c r="G55" i="77"/>
  <c r="H55" i="77"/>
  <c r="I55" i="77"/>
  <c r="J55" i="77"/>
  <c r="K55" i="77"/>
  <c r="B56" i="77"/>
  <c r="C56" i="77"/>
  <c r="D56" i="77"/>
  <c r="E56" i="77"/>
  <c r="F56" i="77"/>
  <c r="G56" i="77"/>
  <c r="H56" i="77"/>
  <c r="I56" i="77"/>
  <c r="J56" i="77"/>
  <c r="K56" i="77"/>
  <c r="B57" i="77"/>
  <c r="C57" i="77"/>
  <c r="D57" i="77"/>
  <c r="E57" i="77"/>
  <c r="F57" i="77"/>
  <c r="G57" i="77"/>
  <c r="H57" i="77"/>
  <c r="I57" i="77"/>
  <c r="J57" i="77"/>
  <c r="K57" i="77"/>
  <c r="B58" i="77"/>
  <c r="C58" i="77"/>
  <c r="D58" i="77"/>
  <c r="E58" i="77"/>
  <c r="F58" i="77"/>
  <c r="G58" i="77"/>
  <c r="H58" i="77"/>
  <c r="I58" i="77"/>
  <c r="J58" i="77"/>
  <c r="K58" i="77"/>
  <c r="B59" i="77"/>
  <c r="C59" i="77"/>
  <c r="D59" i="77"/>
  <c r="E59" i="77"/>
  <c r="F59" i="77"/>
  <c r="G59" i="77"/>
  <c r="H59" i="77"/>
  <c r="I59" i="77"/>
  <c r="J59" i="77"/>
  <c r="K59" i="77"/>
  <c r="B60" i="77"/>
  <c r="C60" i="77"/>
  <c r="D60" i="77"/>
  <c r="E60" i="77"/>
  <c r="F60" i="77"/>
  <c r="G60" i="77"/>
  <c r="H60" i="77"/>
  <c r="I60" i="77"/>
  <c r="J60" i="77"/>
  <c r="K60" i="77"/>
  <c r="B61" i="77"/>
  <c r="C61" i="77"/>
  <c r="D61" i="77"/>
  <c r="E61" i="77"/>
  <c r="F61" i="77"/>
  <c r="G61" i="77"/>
  <c r="H61" i="77"/>
  <c r="I61" i="77"/>
  <c r="J61" i="77"/>
  <c r="K61" i="77"/>
  <c r="B62" i="77"/>
  <c r="C62" i="77"/>
  <c r="D62" i="77"/>
  <c r="E62" i="77"/>
  <c r="F62" i="77"/>
  <c r="G62" i="77"/>
  <c r="H62" i="77"/>
  <c r="I62" i="77"/>
  <c r="J62" i="77"/>
  <c r="K62" i="77"/>
  <c r="B63" i="77"/>
  <c r="C63" i="77"/>
  <c r="D63" i="77"/>
  <c r="E63" i="77"/>
  <c r="F63" i="77"/>
  <c r="G63" i="77"/>
  <c r="H63" i="77"/>
  <c r="I63" i="77"/>
  <c r="J63" i="77"/>
  <c r="K63" i="77"/>
  <c r="B64" i="77"/>
  <c r="C64" i="77"/>
  <c r="D64" i="77"/>
  <c r="E64" i="77"/>
  <c r="F64" i="77"/>
  <c r="G64" i="77"/>
  <c r="H64" i="77"/>
  <c r="I64" i="77"/>
  <c r="J64" i="77"/>
  <c r="K64" i="77"/>
  <c r="B65" i="77"/>
  <c r="C65" i="77"/>
  <c r="D65" i="77"/>
  <c r="E65" i="77"/>
  <c r="F65" i="77"/>
  <c r="G65" i="77"/>
  <c r="H65" i="77"/>
  <c r="I65" i="77"/>
  <c r="J65" i="77"/>
  <c r="K65" i="77"/>
  <c r="B66" i="77"/>
  <c r="C66" i="77"/>
  <c r="D66" i="77"/>
  <c r="E66" i="77"/>
  <c r="F66" i="77"/>
  <c r="G66" i="77"/>
  <c r="H66" i="77"/>
  <c r="I66" i="77"/>
  <c r="J66" i="77"/>
  <c r="K66" i="77"/>
  <c r="B67" i="77"/>
  <c r="C67" i="77"/>
  <c r="D67" i="77"/>
  <c r="E67" i="77"/>
  <c r="F67" i="77"/>
  <c r="G67" i="77"/>
  <c r="H67" i="77"/>
  <c r="I67" i="77"/>
  <c r="J67" i="77"/>
  <c r="K67" i="77"/>
  <c r="B68" i="77"/>
  <c r="C68" i="77"/>
  <c r="D68" i="77"/>
  <c r="E68" i="77"/>
  <c r="F68" i="77"/>
  <c r="G68" i="77"/>
  <c r="H68" i="77"/>
  <c r="I68" i="77"/>
  <c r="J68" i="77"/>
  <c r="K68" i="77"/>
  <c r="B69" i="77"/>
  <c r="C69" i="77"/>
  <c r="D69" i="77"/>
  <c r="E69" i="77"/>
  <c r="F69" i="77"/>
  <c r="G69" i="77"/>
  <c r="H69" i="77"/>
  <c r="I69" i="77"/>
  <c r="J69" i="77"/>
  <c r="K69" i="77"/>
  <c r="B70" i="77"/>
  <c r="C70" i="77"/>
  <c r="D70" i="77"/>
  <c r="E70" i="77"/>
  <c r="F70" i="77"/>
  <c r="G70" i="77"/>
  <c r="H70" i="77"/>
  <c r="I70" i="77"/>
  <c r="J70" i="77"/>
  <c r="K70" i="77"/>
  <c r="B71" i="77"/>
  <c r="C71" i="77"/>
  <c r="D71" i="77"/>
  <c r="E71" i="77"/>
  <c r="F71" i="77"/>
  <c r="G71" i="77"/>
  <c r="H71" i="77"/>
  <c r="I71" i="77"/>
  <c r="J71" i="77"/>
  <c r="K71" i="77"/>
  <c r="B72" i="77"/>
  <c r="C72" i="77"/>
  <c r="D72" i="77"/>
  <c r="E72" i="77"/>
  <c r="F72" i="77"/>
  <c r="G72" i="77"/>
  <c r="H72" i="77"/>
  <c r="I72" i="77"/>
  <c r="J72" i="77"/>
  <c r="K72" i="77"/>
  <c r="B73" i="77"/>
  <c r="C73" i="77"/>
  <c r="D73" i="77"/>
  <c r="E73" i="77"/>
  <c r="F73" i="77"/>
  <c r="G73" i="77"/>
  <c r="H73" i="77"/>
  <c r="I73" i="77"/>
  <c r="J73" i="77"/>
  <c r="K73" i="77"/>
  <c r="B74" i="77"/>
  <c r="C74" i="77"/>
  <c r="D74" i="77"/>
  <c r="E74" i="77"/>
  <c r="F74" i="77"/>
  <c r="G74" i="77"/>
  <c r="H74" i="77"/>
  <c r="I74" i="77"/>
  <c r="J74" i="77"/>
  <c r="K74" i="77"/>
  <c r="B75" i="77"/>
  <c r="C75" i="77"/>
  <c r="D75" i="77"/>
  <c r="E75" i="77"/>
  <c r="F75" i="77"/>
  <c r="G75" i="77"/>
  <c r="H75" i="77"/>
  <c r="I75" i="77"/>
  <c r="J75" i="77"/>
  <c r="K75" i="77"/>
  <c r="B76" i="77"/>
  <c r="C76" i="77"/>
  <c r="D76" i="77"/>
  <c r="E76" i="77"/>
  <c r="F76" i="77"/>
  <c r="G76" i="77"/>
  <c r="H76" i="77"/>
  <c r="I76" i="77"/>
  <c r="J76" i="77"/>
  <c r="K76" i="77"/>
  <c r="B77" i="77"/>
  <c r="C77" i="77"/>
  <c r="D77" i="77"/>
  <c r="E77" i="77"/>
  <c r="F77" i="77"/>
  <c r="G77" i="77"/>
  <c r="H77" i="77"/>
  <c r="I77" i="77"/>
  <c r="J77" i="77"/>
  <c r="K77" i="77"/>
  <c r="B78" i="77"/>
  <c r="C78" i="77"/>
  <c r="D78" i="77"/>
  <c r="E78" i="77"/>
  <c r="F78" i="77"/>
  <c r="G78" i="77"/>
  <c r="H78" i="77"/>
  <c r="I78" i="77"/>
  <c r="J78" i="77"/>
  <c r="K78" i="77"/>
  <c r="B79" i="77"/>
  <c r="C79" i="77"/>
  <c r="D79" i="77"/>
  <c r="E79" i="77"/>
  <c r="F79" i="77"/>
  <c r="G79" i="77"/>
  <c r="H79" i="77"/>
  <c r="I79" i="77"/>
  <c r="J79" i="77"/>
  <c r="K79" i="77"/>
  <c r="B80" i="77"/>
  <c r="C80" i="77"/>
  <c r="D80" i="77"/>
  <c r="E80" i="77"/>
  <c r="F80" i="77"/>
  <c r="G80" i="77"/>
  <c r="H80" i="77"/>
  <c r="I80" i="77"/>
  <c r="J80" i="77"/>
  <c r="K80" i="77"/>
  <c r="B81" i="77"/>
  <c r="C81" i="77"/>
  <c r="D81" i="77"/>
  <c r="E81" i="77"/>
  <c r="F81" i="77"/>
  <c r="G81" i="77"/>
  <c r="H81" i="77"/>
  <c r="I81" i="77"/>
  <c r="J81" i="77"/>
  <c r="K81" i="77"/>
  <c r="B82" i="77"/>
  <c r="C82" i="77"/>
  <c r="D82" i="77"/>
  <c r="E82" i="77"/>
  <c r="F82" i="77"/>
  <c r="G82" i="77"/>
  <c r="H82" i="77"/>
  <c r="I82" i="77"/>
  <c r="J82" i="77"/>
  <c r="K82" i="77"/>
  <c r="B83" i="77"/>
  <c r="C83" i="77"/>
  <c r="D83" i="77"/>
  <c r="E83" i="77"/>
  <c r="F83" i="77"/>
  <c r="G83" i="77"/>
  <c r="H83" i="77"/>
  <c r="I83" i="77"/>
  <c r="J83" i="77"/>
  <c r="K83" i="77"/>
  <c r="B84" i="77"/>
  <c r="C84" i="77"/>
  <c r="D84" i="77"/>
  <c r="E84" i="77"/>
  <c r="F84" i="77"/>
  <c r="G84" i="77"/>
  <c r="H84" i="77"/>
  <c r="I84" i="77"/>
  <c r="J84" i="77"/>
  <c r="K84" i="77"/>
  <c r="B85" i="77"/>
  <c r="C85" i="77"/>
  <c r="D85" i="77"/>
  <c r="E85" i="77"/>
  <c r="F85" i="77"/>
  <c r="G85" i="77"/>
  <c r="H85" i="77"/>
  <c r="I85" i="77"/>
  <c r="J85" i="77"/>
  <c r="K85" i="77"/>
  <c r="B86" i="77"/>
  <c r="C86" i="77"/>
  <c r="D86" i="77"/>
  <c r="E86" i="77"/>
  <c r="F86" i="77"/>
  <c r="G86" i="77"/>
  <c r="H86" i="77"/>
  <c r="I86" i="77"/>
  <c r="J86" i="77"/>
  <c r="K86" i="77"/>
  <c r="B87" i="77"/>
  <c r="C87" i="77"/>
  <c r="D87" i="77"/>
  <c r="E87" i="77"/>
  <c r="F87" i="77"/>
  <c r="G87" i="77"/>
  <c r="H87" i="77"/>
  <c r="I87" i="77"/>
  <c r="J87" i="77"/>
  <c r="K87" i="77"/>
  <c r="B88" i="77"/>
  <c r="C88" i="77"/>
  <c r="D88" i="77"/>
  <c r="E88" i="77"/>
  <c r="F88" i="77"/>
  <c r="G88" i="77"/>
  <c r="H88" i="77"/>
  <c r="I88" i="77"/>
  <c r="J88" i="77"/>
  <c r="K88" i="77"/>
  <c r="B89" i="77"/>
  <c r="C89" i="77"/>
  <c r="D89" i="77"/>
  <c r="E89" i="77"/>
  <c r="F89" i="77"/>
  <c r="G89" i="77"/>
  <c r="H89" i="77"/>
  <c r="I89" i="77"/>
  <c r="J89" i="77"/>
  <c r="K89" i="77"/>
  <c r="B90" i="77"/>
  <c r="C90" i="77"/>
  <c r="D90" i="77"/>
  <c r="E90" i="77"/>
  <c r="F90" i="77"/>
  <c r="G90" i="77"/>
  <c r="H90" i="77"/>
  <c r="I90" i="77"/>
  <c r="J90" i="77"/>
  <c r="K90" i="77"/>
  <c r="B91" i="77"/>
  <c r="C91" i="77"/>
  <c r="D91" i="77"/>
  <c r="E91" i="77"/>
  <c r="F91" i="77"/>
  <c r="G91" i="77"/>
  <c r="H91" i="77"/>
  <c r="I91" i="77"/>
  <c r="J91" i="77"/>
  <c r="K91" i="77"/>
  <c r="B92" i="77"/>
  <c r="C92" i="77"/>
  <c r="D92" i="77"/>
  <c r="E92" i="77"/>
  <c r="F92" i="77"/>
  <c r="G92" i="77"/>
  <c r="H92" i="77"/>
  <c r="I92" i="77"/>
  <c r="J92" i="77"/>
  <c r="K92" i="77"/>
  <c r="B93" i="77"/>
  <c r="C93" i="77"/>
  <c r="D93" i="77"/>
  <c r="E93" i="77"/>
  <c r="F93" i="77"/>
  <c r="G93" i="77"/>
  <c r="H93" i="77"/>
  <c r="I93" i="77"/>
  <c r="J93" i="77"/>
  <c r="K93" i="77"/>
  <c r="B94" i="77"/>
  <c r="C94" i="77"/>
  <c r="D94" i="77"/>
  <c r="E94" i="77"/>
  <c r="F94" i="77"/>
  <c r="G94" i="77"/>
  <c r="H94" i="77"/>
  <c r="I94" i="77"/>
  <c r="J94" i="77"/>
  <c r="K94" i="77"/>
  <c r="B95" i="77"/>
  <c r="C95" i="77"/>
  <c r="D95" i="77"/>
  <c r="E95" i="77"/>
  <c r="F95" i="77"/>
  <c r="G95" i="77"/>
  <c r="H95" i="77"/>
  <c r="I95" i="77"/>
  <c r="J95" i="77"/>
  <c r="K95" i="77"/>
  <c r="B96" i="77"/>
  <c r="C96" i="77"/>
  <c r="D96" i="77"/>
  <c r="E96" i="77"/>
  <c r="F96" i="77"/>
  <c r="G96" i="77"/>
  <c r="H96" i="77"/>
  <c r="I96" i="77"/>
  <c r="J96" i="77"/>
  <c r="K96" i="77"/>
  <c r="B97" i="77"/>
  <c r="C97" i="77"/>
  <c r="D97" i="77"/>
  <c r="E97" i="77"/>
  <c r="F97" i="77"/>
  <c r="G97" i="77"/>
  <c r="H97" i="77"/>
  <c r="I97" i="77"/>
  <c r="J97" i="77"/>
  <c r="K97" i="77"/>
  <c r="B98" i="77"/>
  <c r="C98" i="77"/>
  <c r="D98" i="77"/>
  <c r="E98" i="77"/>
  <c r="F98" i="77"/>
  <c r="G98" i="77"/>
  <c r="H98" i="77"/>
  <c r="I98" i="77"/>
  <c r="J98" i="77"/>
  <c r="K98" i="77"/>
  <c r="B99" i="77"/>
  <c r="C99" i="77"/>
  <c r="D99" i="77"/>
  <c r="E99" i="77"/>
  <c r="F99" i="77"/>
  <c r="G99" i="77"/>
  <c r="H99" i="77"/>
  <c r="I99" i="77"/>
  <c r="J99" i="77"/>
  <c r="K99" i="77"/>
  <c r="B100" i="77"/>
  <c r="C100" i="77"/>
  <c r="D100" i="77"/>
  <c r="E100" i="77"/>
  <c r="F100" i="77"/>
  <c r="G100" i="77"/>
  <c r="H100" i="77"/>
  <c r="I100" i="77"/>
  <c r="J100" i="77"/>
  <c r="K100" i="77"/>
  <c r="B101" i="77"/>
  <c r="C101" i="77"/>
  <c r="D101" i="77"/>
  <c r="E101" i="77"/>
  <c r="F101" i="77"/>
  <c r="G101" i="77"/>
  <c r="H101" i="77"/>
  <c r="I101" i="77"/>
  <c r="J101" i="77"/>
  <c r="K101" i="77"/>
  <c r="B102" i="77"/>
  <c r="C102" i="77"/>
  <c r="D102" i="77"/>
  <c r="E102" i="77"/>
  <c r="F102" i="77"/>
  <c r="G102" i="77"/>
  <c r="H102" i="77"/>
  <c r="I102" i="77"/>
  <c r="J102" i="77"/>
  <c r="K102" i="77"/>
  <c r="B103" i="77"/>
  <c r="C103" i="77"/>
  <c r="D103" i="77"/>
  <c r="E103" i="77"/>
  <c r="F103" i="77"/>
  <c r="G103" i="77"/>
  <c r="H103" i="77"/>
  <c r="I103" i="77"/>
  <c r="J103" i="77"/>
  <c r="K103" i="77"/>
  <c r="B104" i="77"/>
  <c r="C104" i="77"/>
  <c r="D104" i="77"/>
  <c r="E104" i="77"/>
  <c r="F104" i="77"/>
  <c r="G104" i="77"/>
  <c r="H104" i="77"/>
  <c r="I104" i="77"/>
  <c r="J104" i="77"/>
  <c r="K104" i="77"/>
  <c r="B105" i="77"/>
  <c r="C105" i="77"/>
  <c r="D105" i="77"/>
  <c r="E105" i="77"/>
  <c r="F105" i="77"/>
  <c r="G105" i="77"/>
  <c r="H105" i="77"/>
  <c r="I105" i="77"/>
  <c r="J105" i="77"/>
  <c r="K105" i="77"/>
  <c r="B106" i="77"/>
  <c r="C106" i="77"/>
  <c r="D106" i="77"/>
  <c r="E106" i="77"/>
  <c r="F106" i="77"/>
  <c r="G106" i="77"/>
  <c r="H106" i="77"/>
  <c r="I106" i="77"/>
  <c r="J106" i="77"/>
  <c r="K106" i="77"/>
  <c r="B107" i="77"/>
  <c r="C107" i="77"/>
  <c r="D107" i="77"/>
  <c r="E107" i="77"/>
  <c r="F107" i="77"/>
  <c r="G107" i="77"/>
  <c r="H107" i="77"/>
  <c r="I107" i="77"/>
  <c r="J107" i="77"/>
  <c r="K107" i="77"/>
  <c r="B108" i="77"/>
  <c r="C108" i="77"/>
  <c r="D108" i="77"/>
  <c r="E108" i="77"/>
  <c r="F108" i="77"/>
  <c r="G108" i="77"/>
  <c r="H108" i="77"/>
  <c r="I108" i="77"/>
  <c r="J108" i="77"/>
  <c r="K108" i="77"/>
  <c r="B109" i="77"/>
  <c r="C109" i="77"/>
  <c r="D109" i="77"/>
  <c r="E109" i="77"/>
  <c r="F109" i="77"/>
  <c r="G109" i="77"/>
  <c r="H109" i="77"/>
  <c r="I109" i="77"/>
  <c r="J109" i="77"/>
  <c r="K109" i="77"/>
  <c r="B110" i="77"/>
  <c r="C110" i="77"/>
  <c r="D110" i="77"/>
  <c r="E110" i="77"/>
  <c r="F110" i="77"/>
  <c r="G110" i="77"/>
  <c r="H110" i="77"/>
  <c r="I110" i="77"/>
  <c r="J110" i="77"/>
  <c r="K110" i="77"/>
  <c r="B111" i="77"/>
  <c r="C111" i="77"/>
  <c r="D111" i="77"/>
  <c r="E111" i="77"/>
  <c r="F111" i="77"/>
  <c r="G111" i="77"/>
  <c r="H111" i="77"/>
  <c r="I111" i="77"/>
  <c r="J111" i="77"/>
  <c r="K111" i="77"/>
  <c r="K12" i="77"/>
  <c r="J12" i="77"/>
  <c r="I12" i="77"/>
  <c r="H12" i="77"/>
  <c r="G12" i="77"/>
  <c r="F12" i="77"/>
  <c r="E12" i="77"/>
  <c r="D12" i="77"/>
  <c r="C12" i="77"/>
  <c r="B12" i="77"/>
  <c r="M13" i="77" l="1"/>
  <c r="N13" i="77"/>
  <c r="O13" i="77"/>
  <c r="P13" i="77"/>
  <c r="U13" i="77" s="1"/>
  <c r="M14" i="77"/>
  <c r="N14" i="77"/>
  <c r="O14" i="77"/>
  <c r="P14" i="77"/>
  <c r="U14" i="77" s="1"/>
  <c r="M15" i="77"/>
  <c r="N15" i="77"/>
  <c r="O15" i="77"/>
  <c r="P15" i="77"/>
  <c r="U15" i="77" s="1"/>
  <c r="M16" i="77"/>
  <c r="N16" i="77"/>
  <c r="O16" i="77"/>
  <c r="P16" i="77"/>
  <c r="U16" i="77" s="1"/>
  <c r="M17" i="77"/>
  <c r="N17" i="77"/>
  <c r="O17" i="77"/>
  <c r="P17" i="77"/>
  <c r="U17" i="77" s="1"/>
  <c r="M18" i="77"/>
  <c r="N18" i="77"/>
  <c r="O18" i="77"/>
  <c r="P18" i="77"/>
  <c r="U18" i="77" s="1"/>
  <c r="M19" i="77"/>
  <c r="N19" i="77"/>
  <c r="O19" i="77"/>
  <c r="P19" i="77"/>
  <c r="U19" i="77" s="1"/>
  <c r="M20" i="77"/>
  <c r="N20" i="77"/>
  <c r="O20" i="77"/>
  <c r="P20" i="77"/>
  <c r="U20" i="77" s="1"/>
  <c r="M21" i="77"/>
  <c r="N21" i="77"/>
  <c r="O21" i="77"/>
  <c r="P21" i="77"/>
  <c r="U21" i="77" s="1"/>
  <c r="M22" i="77"/>
  <c r="N22" i="77"/>
  <c r="O22" i="77"/>
  <c r="P22" i="77"/>
  <c r="U22" i="77" s="1"/>
  <c r="M23" i="77"/>
  <c r="N23" i="77"/>
  <c r="O23" i="77"/>
  <c r="P23" i="77"/>
  <c r="U23" i="77" s="1"/>
  <c r="M24" i="77"/>
  <c r="N24" i="77"/>
  <c r="O24" i="77"/>
  <c r="P24" i="77"/>
  <c r="U24" i="77" s="1"/>
  <c r="M25" i="77"/>
  <c r="N25" i="77"/>
  <c r="O25" i="77"/>
  <c r="P25" i="77"/>
  <c r="U25" i="77" s="1"/>
  <c r="M26" i="77"/>
  <c r="N26" i="77"/>
  <c r="O26" i="77"/>
  <c r="P26" i="77"/>
  <c r="U26" i="77" s="1"/>
  <c r="M27" i="77"/>
  <c r="N27" i="77"/>
  <c r="O27" i="77"/>
  <c r="P27" i="77"/>
  <c r="U27" i="77" s="1"/>
  <c r="M28" i="77"/>
  <c r="N28" i="77"/>
  <c r="O28" i="77"/>
  <c r="P28" i="77"/>
  <c r="U28" i="77" s="1"/>
  <c r="M29" i="77"/>
  <c r="N29" i="77"/>
  <c r="O29" i="77"/>
  <c r="P29" i="77"/>
  <c r="U29" i="77" s="1"/>
  <c r="M30" i="77"/>
  <c r="N30" i="77"/>
  <c r="O30" i="77"/>
  <c r="P30" i="77"/>
  <c r="U30" i="77" s="1"/>
  <c r="M31" i="77"/>
  <c r="N31" i="77"/>
  <c r="O31" i="77"/>
  <c r="P31" i="77"/>
  <c r="U31" i="77" s="1"/>
  <c r="M32" i="77"/>
  <c r="N32" i="77"/>
  <c r="O32" i="77"/>
  <c r="P32" i="77"/>
  <c r="U32" i="77" s="1"/>
  <c r="M33" i="77"/>
  <c r="N33" i="77"/>
  <c r="O33" i="77"/>
  <c r="P33" i="77"/>
  <c r="U33" i="77" s="1"/>
  <c r="M34" i="77"/>
  <c r="N34" i="77"/>
  <c r="O34" i="77"/>
  <c r="P34" i="77"/>
  <c r="U34" i="77" s="1"/>
  <c r="M35" i="77"/>
  <c r="N35" i="77"/>
  <c r="O35" i="77"/>
  <c r="P35" i="77"/>
  <c r="U35" i="77" s="1"/>
  <c r="M36" i="77"/>
  <c r="N36" i="77"/>
  <c r="O36" i="77"/>
  <c r="P36" i="77"/>
  <c r="U36" i="77" s="1"/>
  <c r="M37" i="77"/>
  <c r="N37" i="77"/>
  <c r="O37" i="77"/>
  <c r="P37" i="77"/>
  <c r="U37" i="77" s="1"/>
  <c r="M38" i="77"/>
  <c r="N38" i="77"/>
  <c r="O38" i="77"/>
  <c r="P38" i="77"/>
  <c r="U38" i="77" s="1"/>
  <c r="M39" i="77"/>
  <c r="N39" i="77"/>
  <c r="O39" i="77"/>
  <c r="P39" i="77"/>
  <c r="U39" i="77" s="1"/>
  <c r="M40" i="77"/>
  <c r="N40" i="77"/>
  <c r="O40" i="77"/>
  <c r="P40" i="77"/>
  <c r="U40" i="77" s="1"/>
  <c r="M41" i="77"/>
  <c r="N41" i="77"/>
  <c r="O41" i="77"/>
  <c r="P41" i="77"/>
  <c r="U41" i="77" s="1"/>
  <c r="M42" i="77"/>
  <c r="N42" i="77"/>
  <c r="O42" i="77"/>
  <c r="P42" i="77"/>
  <c r="U42" i="77" s="1"/>
  <c r="M43" i="77"/>
  <c r="N43" i="77"/>
  <c r="O43" i="77"/>
  <c r="P43" i="77"/>
  <c r="U43" i="77" s="1"/>
  <c r="M44" i="77"/>
  <c r="N44" i="77"/>
  <c r="O44" i="77"/>
  <c r="P44" i="77"/>
  <c r="U44" i="77" s="1"/>
  <c r="M45" i="77"/>
  <c r="N45" i="77"/>
  <c r="O45" i="77"/>
  <c r="P45" i="77"/>
  <c r="U45" i="77" s="1"/>
  <c r="M46" i="77"/>
  <c r="N46" i="77"/>
  <c r="O46" i="77"/>
  <c r="P46" i="77"/>
  <c r="U46" i="77" s="1"/>
  <c r="M47" i="77"/>
  <c r="N47" i="77"/>
  <c r="O47" i="77"/>
  <c r="P47" i="77"/>
  <c r="U47" i="77" s="1"/>
  <c r="M48" i="77"/>
  <c r="N48" i="77"/>
  <c r="O48" i="77"/>
  <c r="P48" i="77"/>
  <c r="U48" i="77" s="1"/>
  <c r="M49" i="77"/>
  <c r="N49" i="77"/>
  <c r="O49" i="77"/>
  <c r="P49" i="77"/>
  <c r="U49" i="77" s="1"/>
  <c r="M50" i="77"/>
  <c r="N50" i="77"/>
  <c r="O50" i="77"/>
  <c r="P50" i="77"/>
  <c r="U50" i="77" s="1"/>
  <c r="M51" i="77"/>
  <c r="N51" i="77"/>
  <c r="O51" i="77"/>
  <c r="P51" i="77"/>
  <c r="U51" i="77" s="1"/>
  <c r="M52" i="77"/>
  <c r="N52" i="77"/>
  <c r="O52" i="77"/>
  <c r="P52" i="77"/>
  <c r="U52" i="77" s="1"/>
  <c r="M53" i="77"/>
  <c r="N53" i="77"/>
  <c r="O53" i="77"/>
  <c r="P53" i="77"/>
  <c r="U53" i="77" s="1"/>
  <c r="M54" i="77"/>
  <c r="N54" i="77"/>
  <c r="O54" i="77"/>
  <c r="P54" i="77"/>
  <c r="U54" i="77" s="1"/>
  <c r="M55" i="77"/>
  <c r="N55" i="77"/>
  <c r="O55" i="77"/>
  <c r="P55" i="77"/>
  <c r="U55" i="77" s="1"/>
  <c r="M56" i="77"/>
  <c r="N56" i="77"/>
  <c r="O56" i="77"/>
  <c r="P56" i="77"/>
  <c r="U56" i="77" s="1"/>
  <c r="M57" i="77"/>
  <c r="N57" i="77"/>
  <c r="O57" i="77"/>
  <c r="P57" i="77"/>
  <c r="U57" i="77" s="1"/>
  <c r="M58" i="77"/>
  <c r="N58" i="77"/>
  <c r="O58" i="77"/>
  <c r="P58" i="77"/>
  <c r="U58" i="77" s="1"/>
  <c r="M59" i="77"/>
  <c r="N59" i="77"/>
  <c r="O59" i="77"/>
  <c r="P59" i="77"/>
  <c r="U59" i="77" s="1"/>
  <c r="M60" i="77"/>
  <c r="N60" i="77"/>
  <c r="O60" i="77"/>
  <c r="P60" i="77"/>
  <c r="U60" i="77" s="1"/>
  <c r="M61" i="77"/>
  <c r="N61" i="77"/>
  <c r="O61" i="77"/>
  <c r="P61" i="77"/>
  <c r="U61" i="77" s="1"/>
  <c r="M62" i="77"/>
  <c r="N62" i="77"/>
  <c r="O62" i="77"/>
  <c r="P62" i="77"/>
  <c r="U62" i="77" s="1"/>
  <c r="M63" i="77"/>
  <c r="N63" i="77"/>
  <c r="O63" i="77"/>
  <c r="P63" i="77"/>
  <c r="U63" i="77" s="1"/>
  <c r="M64" i="77"/>
  <c r="N64" i="77"/>
  <c r="O64" i="77"/>
  <c r="P64" i="77"/>
  <c r="U64" i="77" s="1"/>
  <c r="M65" i="77"/>
  <c r="N65" i="77"/>
  <c r="O65" i="77"/>
  <c r="P65" i="77"/>
  <c r="U65" i="77" s="1"/>
  <c r="M66" i="77"/>
  <c r="N66" i="77"/>
  <c r="O66" i="77"/>
  <c r="P66" i="77"/>
  <c r="U66" i="77" s="1"/>
  <c r="M67" i="77"/>
  <c r="N67" i="77"/>
  <c r="O67" i="77"/>
  <c r="P67" i="77"/>
  <c r="U67" i="77" s="1"/>
  <c r="M68" i="77"/>
  <c r="N68" i="77"/>
  <c r="O68" i="77"/>
  <c r="P68" i="77"/>
  <c r="U68" i="77" s="1"/>
  <c r="M69" i="77"/>
  <c r="N69" i="77"/>
  <c r="O69" i="77"/>
  <c r="P69" i="77"/>
  <c r="U69" i="77" s="1"/>
  <c r="M70" i="77"/>
  <c r="N70" i="77"/>
  <c r="O70" i="77"/>
  <c r="P70" i="77"/>
  <c r="U70" i="77" s="1"/>
  <c r="M71" i="77"/>
  <c r="N71" i="77"/>
  <c r="O71" i="77"/>
  <c r="P71" i="77"/>
  <c r="U71" i="77" s="1"/>
  <c r="M72" i="77"/>
  <c r="N72" i="77"/>
  <c r="O72" i="77"/>
  <c r="P72" i="77"/>
  <c r="U72" i="77" s="1"/>
  <c r="M73" i="77"/>
  <c r="N73" i="77"/>
  <c r="O73" i="77"/>
  <c r="P73" i="77"/>
  <c r="U73" i="77" s="1"/>
  <c r="M74" i="77"/>
  <c r="N74" i="77"/>
  <c r="O74" i="77"/>
  <c r="P74" i="77"/>
  <c r="U74" i="77" s="1"/>
  <c r="M75" i="77"/>
  <c r="N75" i="77"/>
  <c r="O75" i="77"/>
  <c r="P75" i="77"/>
  <c r="U75" i="77" s="1"/>
  <c r="M76" i="77"/>
  <c r="N76" i="77"/>
  <c r="O76" i="77"/>
  <c r="P76" i="77"/>
  <c r="U76" i="77" s="1"/>
  <c r="M77" i="77"/>
  <c r="N77" i="77"/>
  <c r="O77" i="77"/>
  <c r="P77" i="77"/>
  <c r="U77" i="77" s="1"/>
  <c r="M78" i="77"/>
  <c r="N78" i="77"/>
  <c r="O78" i="77"/>
  <c r="P78" i="77"/>
  <c r="U78" i="77" s="1"/>
  <c r="M79" i="77"/>
  <c r="N79" i="77"/>
  <c r="O79" i="77"/>
  <c r="P79" i="77"/>
  <c r="U79" i="77" s="1"/>
  <c r="M80" i="77"/>
  <c r="N80" i="77"/>
  <c r="O80" i="77"/>
  <c r="P80" i="77"/>
  <c r="U80" i="77" s="1"/>
  <c r="M81" i="77"/>
  <c r="N81" i="77"/>
  <c r="O81" i="77"/>
  <c r="P81" i="77"/>
  <c r="U81" i="77" s="1"/>
  <c r="M82" i="77"/>
  <c r="N82" i="77"/>
  <c r="O82" i="77"/>
  <c r="P82" i="77"/>
  <c r="U82" i="77" s="1"/>
  <c r="M83" i="77"/>
  <c r="N83" i="77"/>
  <c r="O83" i="77"/>
  <c r="P83" i="77"/>
  <c r="U83" i="77" s="1"/>
  <c r="M84" i="77"/>
  <c r="N84" i="77"/>
  <c r="O84" i="77"/>
  <c r="P84" i="77"/>
  <c r="U84" i="77" s="1"/>
  <c r="M85" i="77"/>
  <c r="N85" i="77"/>
  <c r="O85" i="77"/>
  <c r="P85" i="77"/>
  <c r="U85" i="77" s="1"/>
  <c r="M86" i="77"/>
  <c r="N86" i="77"/>
  <c r="O86" i="77"/>
  <c r="P86" i="77"/>
  <c r="U86" i="77" s="1"/>
  <c r="M87" i="77"/>
  <c r="N87" i="77"/>
  <c r="O87" i="77"/>
  <c r="P87" i="77"/>
  <c r="U87" i="77" s="1"/>
  <c r="M88" i="77"/>
  <c r="N88" i="77"/>
  <c r="O88" i="77"/>
  <c r="P88" i="77"/>
  <c r="U88" i="77" s="1"/>
  <c r="M89" i="77"/>
  <c r="N89" i="77"/>
  <c r="O89" i="77"/>
  <c r="P89" i="77"/>
  <c r="U89" i="77" s="1"/>
  <c r="M90" i="77"/>
  <c r="N90" i="77"/>
  <c r="O90" i="77"/>
  <c r="P90" i="77"/>
  <c r="U90" i="77" s="1"/>
  <c r="M91" i="77"/>
  <c r="N91" i="77"/>
  <c r="O91" i="77"/>
  <c r="P91" i="77"/>
  <c r="U91" i="77" s="1"/>
  <c r="M92" i="77"/>
  <c r="N92" i="77"/>
  <c r="O92" i="77"/>
  <c r="P92" i="77"/>
  <c r="U92" i="77" s="1"/>
  <c r="M93" i="77"/>
  <c r="N93" i="77"/>
  <c r="O93" i="77"/>
  <c r="P93" i="77"/>
  <c r="U93" i="77" s="1"/>
  <c r="M94" i="77"/>
  <c r="N94" i="77"/>
  <c r="O94" i="77"/>
  <c r="P94" i="77"/>
  <c r="U94" i="77" s="1"/>
  <c r="M95" i="77"/>
  <c r="N95" i="77"/>
  <c r="O95" i="77"/>
  <c r="P95" i="77"/>
  <c r="U95" i="77" s="1"/>
  <c r="M96" i="77"/>
  <c r="N96" i="77"/>
  <c r="O96" i="77"/>
  <c r="P96" i="77"/>
  <c r="U96" i="77" s="1"/>
  <c r="M97" i="77"/>
  <c r="N97" i="77"/>
  <c r="O97" i="77"/>
  <c r="P97" i="77"/>
  <c r="U97" i="77" s="1"/>
  <c r="M98" i="77"/>
  <c r="N98" i="77"/>
  <c r="O98" i="77"/>
  <c r="P98" i="77"/>
  <c r="U98" i="77" s="1"/>
  <c r="M99" i="77"/>
  <c r="N99" i="77"/>
  <c r="O99" i="77"/>
  <c r="P99" i="77"/>
  <c r="U99" i="77" s="1"/>
  <c r="M100" i="77"/>
  <c r="N100" i="77"/>
  <c r="O100" i="77"/>
  <c r="P100" i="77"/>
  <c r="U100" i="77" s="1"/>
  <c r="M101" i="77"/>
  <c r="N101" i="77"/>
  <c r="O101" i="77"/>
  <c r="P101" i="77"/>
  <c r="U101" i="77" s="1"/>
  <c r="M102" i="77"/>
  <c r="N102" i="77"/>
  <c r="O102" i="77"/>
  <c r="P102" i="77"/>
  <c r="U102" i="77" s="1"/>
  <c r="M103" i="77"/>
  <c r="N103" i="77"/>
  <c r="O103" i="77"/>
  <c r="P103" i="77"/>
  <c r="U103" i="77" s="1"/>
  <c r="M104" i="77"/>
  <c r="N104" i="77"/>
  <c r="O104" i="77"/>
  <c r="P104" i="77"/>
  <c r="U104" i="77" s="1"/>
  <c r="M105" i="77"/>
  <c r="N105" i="77"/>
  <c r="O105" i="77"/>
  <c r="P105" i="77"/>
  <c r="U105" i="77" s="1"/>
  <c r="M106" i="77"/>
  <c r="N106" i="77"/>
  <c r="O106" i="77"/>
  <c r="P106" i="77"/>
  <c r="U106" i="77" s="1"/>
  <c r="M107" i="77"/>
  <c r="N107" i="77"/>
  <c r="O107" i="77"/>
  <c r="P107" i="77"/>
  <c r="U107" i="77" s="1"/>
  <c r="M108" i="77"/>
  <c r="N108" i="77"/>
  <c r="O108" i="77"/>
  <c r="P108" i="77"/>
  <c r="U108" i="77" s="1"/>
  <c r="M109" i="77"/>
  <c r="N109" i="77"/>
  <c r="O109" i="77"/>
  <c r="P109" i="77"/>
  <c r="U109" i="77" s="1"/>
  <c r="M110" i="77"/>
  <c r="N110" i="77"/>
  <c r="O110" i="77"/>
  <c r="P110" i="77"/>
  <c r="U110" i="77" s="1"/>
  <c r="M111" i="77"/>
  <c r="N111" i="77"/>
  <c r="O111" i="77"/>
  <c r="P111" i="77"/>
  <c r="U111" i="77" s="1"/>
  <c r="P12" i="77"/>
  <c r="U12" i="77" s="1"/>
  <c r="O12" i="77"/>
  <c r="N12" i="77"/>
  <c r="M12" i="77"/>
  <c r="L15" i="77"/>
  <c r="L16" i="77"/>
  <c r="L17" i="77"/>
  <c r="L18" i="77"/>
  <c r="L19" i="77"/>
  <c r="L20" i="77"/>
  <c r="L21" i="77"/>
  <c r="L22" i="77"/>
  <c r="L23" i="77"/>
  <c r="L24" i="77"/>
  <c r="L25" i="77"/>
  <c r="L26" i="77"/>
  <c r="L27" i="77"/>
  <c r="L28" i="77"/>
  <c r="L29" i="77"/>
  <c r="L30" i="77"/>
  <c r="L31" i="77"/>
  <c r="L32" i="77"/>
  <c r="L33" i="77"/>
  <c r="L34" i="77"/>
  <c r="L35" i="77"/>
  <c r="L36" i="77"/>
  <c r="L37" i="77"/>
  <c r="L38" i="77"/>
  <c r="L39" i="77"/>
  <c r="L40" i="77"/>
  <c r="L41" i="77"/>
  <c r="L42" i="77"/>
  <c r="L43" i="77"/>
  <c r="L44" i="77"/>
  <c r="L45" i="77"/>
  <c r="L46" i="77"/>
  <c r="L47" i="77"/>
  <c r="L48" i="77"/>
  <c r="L49" i="77"/>
  <c r="L50" i="77"/>
  <c r="L51" i="77"/>
  <c r="L52" i="77"/>
  <c r="L53" i="77"/>
  <c r="L54" i="77"/>
  <c r="L55" i="77"/>
  <c r="L56" i="77"/>
  <c r="L57" i="77"/>
  <c r="L58" i="77"/>
  <c r="L59" i="77"/>
  <c r="L60" i="77"/>
  <c r="L61" i="77"/>
  <c r="L62" i="77"/>
  <c r="L63" i="77"/>
  <c r="L64" i="77"/>
  <c r="L65" i="77"/>
  <c r="L66" i="77"/>
  <c r="L67" i="77"/>
  <c r="L68" i="77"/>
  <c r="L69" i="77"/>
  <c r="L70" i="77"/>
  <c r="L71" i="77"/>
  <c r="L72" i="77"/>
  <c r="L73" i="77"/>
  <c r="L74" i="77"/>
  <c r="L75" i="77"/>
  <c r="L76" i="77"/>
  <c r="L77" i="77"/>
  <c r="L78" i="77"/>
  <c r="L79" i="77"/>
  <c r="L80" i="77"/>
  <c r="L81" i="77"/>
  <c r="L82" i="77"/>
  <c r="L83" i="77"/>
  <c r="L84" i="77"/>
  <c r="L85" i="77"/>
  <c r="L86" i="77"/>
  <c r="L87" i="77"/>
  <c r="L88" i="77"/>
  <c r="L89" i="77"/>
  <c r="L90" i="77"/>
  <c r="L91" i="77"/>
  <c r="L92" i="77"/>
  <c r="L93" i="77"/>
  <c r="L94" i="77"/>
  <c r="L95" i="77"/>
  <c r="L96" i="77"/>
  <c r="L97" i="77"/>
  <c r="L98" i="77"/>
  <c r="L99" i="77"/>
  <c r="L100" i="77"/>
  <c r="L101" i="77"/>
  <c r="L102" i="77"/>
  <c r="L103" i="77"/>
  <c r="L104" i="77"/>
  <c r="L105" i="77"/>
  <c r="L106" i="77"/>
  <c r="L107" i="77"/>
  <c r="L108" i="77"/>
  <c r="L109" i="77"/>
  <c r="L110" i="77"/>
  <c r="L111" i="77"/>
  <c r="L13" i="77"/>
  <c r="L14" i="77"/>
  <c r="L12" i="77"/>
  <c r="D3" i="77"/>
  <c r="AH109" i="77" l="1"/>
  <c r="AH102" i="77"/>
  <c r="AH92" i="77"/>
  <c r="AH84" i="77"/>
  <c r="AH76" i="77"/>
  <c r="AH68" i="77"/>
  <c r="AH60" i="77"/>
  <c r="AH52" i="77"/>
  <c r="AH44" i="77"/>
  <c r="AH36" i="77"/>
  <c r="AH28" i="77"/>
  <c r="AH20" i="77"/>
  <c r="A13" i="77"/>
  <c r="A14" i="77" s="1"/>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39" i="77" s="1"/>
  <c r="A40" i="77" s="1"/>
  <c r="A41" i="77" s="1"/>
  <c r="A42" i="77" s="1"/>
  <c r="A43" i="77" s="1"/>
  <c r="A44" i="77" s="1"/>
  <c r="A45" i="77" s="1"/>
  <c r="A46" i="77" s="1"/>
  <c r="A47" i="77" s="1"/>
  <c r="A48" i="77" s="1"/>
  <c r="A49" i="77" s="1"/>
  <c r="A50" i="77" s="1"/>
  <c r="A51" i="77" s="1"/>
  <c r="A52" i="77" s="1"/>
  <c r="A53" i="77" s="1"/>
  <c r="A54" i="77" s="1"/>
  <c r="A55" i="77" s="1"/>
  <c r="A56" i="77" s="1"/>
  <c r="A57" i="77" s="1"/>
  <c r="A58" i="77" s="1"/>
  <c r="A59" i="77" s="1"/>
  <c r="A60" i="77" s="1"/>
  <c r="A61" i="77" s="1"/>
  <c r="A62" i="77" s="1"/>
  <c r="A63" i="77" s="1"/>
  <c r="A64" i="77" s="1"/>
  <c r="A65" i="77" s="1"/>
  <c r="A66" i="77" s="1"/>
  <c r="A67" i="77" s="1"/>
  <c r="A68" i="77" s="1"/>
  <c r="A69" i="77" s="1"/>
  <c r="A70" i="77" s="1"/>
  <c r="A71" i="77" s="1"/>
  <c r="A72" i="77" s="1"/>
  <c r="A73" i="77" s="1"/>
  <c r="A74" i="77" s="1"/>
  <c r="A75" i="77" s="1"/>
  <c r="A76" i="77" s="1"/>
  <c r="A77" i="77" s="1"/>
  <c r="A78" i="77" s="1"/>
  <c r="A79" i="77" s="1"/>
  <c r="A80" i="77" s="1"/>
  <c r="A81" i="77" s="1"/>
  <c r="A82" i="77" s="1"/>
  <c r="A83" i="77" s="1"/>
  <c r="A84" i="77" s="1"/>
  <c r="A85" i="77" s="1"/>
  <c r="A86" i="77" s="1"/>
  <c r="A87" i="77" s="1"/>
  <c r="A88" i="77" s="1"/>
  <c r="A89" i="77" s="1"/>
  <c r="A90" i="77" s="1"/>
  <c r="A91" i="77" s="1"/>
  <c r="A92" i="77" s="1"/>
  <c r="A93" i="77" s="1"/>
  <c r="A94" i="77" s="1"/>
  <c r="A95" i="77" s="1"/>
  <c r="A96" i="77" s="1"/>
  <c r="A97" i="77" s="1"/>
  <c r="A98" i="77" s="1"/>
  <c r="A99" i="77" s="1"/>
  <c r="A100" i="77" s="1"/>
  <c r="A101" i="77" s="1"/>
  <c r="A102" i="77" s="1"/>
  <c r="A103" i="77" s="1"/>
  <c r="A104" i="77" s="1"/>
  <c r="A105" i="77" s="1"/>
  <c r="A106" i="77" s="1"/>
  <c r="A107" i="77" s="1"/>
  <c r="A108" i="77" s="1"/>
  <c r="A109" i="77" s="1"/>
  <c r="A110" i="77" s="1"/>
  <c r="A111" i="77" s="1"/>
  <c r="AH87" i="77" l="1"/>
  <c r="AH107" i="77"/>
  <c r="AH79" i="77"/>
  <c r="AH95" i="77"/>
  <c r="AH100" i="77"/>
  <c r="AH14" i="77"/>
  <c r="AH22" i="77"/>
  <c r="AH30" i="77"/>
  <c r="AH38" i="77"/>
  <c r="AH46" i="77"/>
  <c r="AH54" i="77"/>
  <c r="AH62" i="77"/>
  <c r="AH70" i="77"/>
  <c r="AH78" i="77"/>
  <c r="AH86" i="77"/>
  <c r="AH94" i="77"/>
  <c r="AH106" i="77"/>
  <c r="AH12" i="77"/>
  <c r="AH16" i="77"/>
  <c r="AH24" i="77"/>
  <c r="AH32" i="77"/>
  <c r="AH40" i="77"/>
  <c r="AH48" i="77"/>
  <c r="AH56" i="77"/>
  <c r="AH64" i="77"/>
  <c r="AH72" i="77"/>
  <c r="AH75" i="77"/>
  <c r="AH80" i="77"/>
  <c r="AH83" i="77"/>
  <c r="AH88" i="77"/>
  <c r="AH91" i="77"/>
  <c r="AH96" i="77"/>
  <c r="AH99" i="77"/>
  <c r="AH101" i="77"/>
  <c r="AH108" i="77"/>
  <c r="AH110" i="77"/>
  <c r="AH18" i="77"/>
  <c r="AH26" i="77"/>
  <c r="AH34" i="77"/>
  <c r="AH42" i="77"/>
  <c r="AH50" i="77"/>
  <c r="AH58" i="77"/>
  <c r="AH66" i="77"/>
  <c r="AH74" i="77"/>
  <c r="AH82" i="77"/>
  <c r="AH90" i="77"/>
  <c r="AH98" i="77"/>
  <c r="AH13" i="77"/>
  <c r="AH73" i="77"/>
  <c r="AH81" i="77"/>
  <c r="AH89" i="77"/>
  <c r="AH97" i="77"/>
  <c r="AH104" i="77"/>
  <c r="AH111" i="77"/>
  <c r="AH17" i="77"/>
  <c r="AH21" i="77"/>
  <c r="AH25" i="77"/>
  <c r="AH49" i="77"/>
  <c r="AH53" i="77"/>
  <c r="AH65" i="77"/>
  <c r="AH29" i="77"/>
  <c r="AH33" i="77"/>
  <c r="AH37" i="77"/>
  <c r="AH41" i="77"/>
  <c r="AH45" i="77"/>
  <c r="AH57" i="77"/>
  <c r="AH61" i="77"/>
  <c r="AH69" i="77"/>
  <c r="AH15" i="77"/>
  <c r="AH19" i="77"/>
  <c r="AH23" i="77"/>
  <c r="AH27" i="77"/>
  <c r="AH31" i="77"/>
  <c r="AH35" i="77"/>
  <c r="AH39" i="77"/>
  <c r="AH43" i="77"/>
  <c r="AH47" i="77"/>
  <c r="AH51" i="77"/>
  <c r="AH55" i="77"/>
  <c r="AH59" i="77"/>
  <c r="AH63" i="77"/>
  <c r="AH67" i="77"/>
  <c r="AH71" i="77"/>
  <c r="AH77" i="77"/>
  <c r="AH85" i="77"/>
  <c r="AH93" i="77"/>
  <c r="AH103" i="77"/>
  <c r="AH105" i="77"/>
  <c r="O5" i="77" l="1"/>
  <c r="AD28" i="70" s="1"/>
  <c r="AJ27" i="70" s="1"/>
  <c r="AE66" i="70" l="1"/>
  <c r="Y66" i="70"/>
  <c r="S66" i="70"/>
  <c r="Z74" i="70" l="1"/>
  <c r="T74" i="70"/>
  <c r="AF74" i="70"/>
  <c r="AW74" i="70"/>
  <c r="AW73" i="70"/>
  <c r="AX73" i="70" s="1"/>
  <c r="AW72" i="70"/>
  <c r="AX72" i="70" s="1"/>
  <c r="AW69" i="70"/>
  <c r="AX69" i="70" s="1"/>
  <c r="N74" i="70" l="1"/>
  <c r="AK18" i="72" l="1"/>
  <c r="AL18" i="72"/>
  <c r="AK19" i="72"/>
  <c r="AL19" i="72"/>
  <c r="AK20" i="72"/>
  <c r="AL20" i="72"/>
  <c r="AK21" i="72"/>
  <c r="AL21" i="72"/>
  <c r="AK22" i="72"/>
  <c r="AL22" i="72"/>
  <c r="AK23" i="72"/>
  <c r="AL23" i="72"/>
  <c r="AK24" i="72"/>
  <c r="AL24" i="72"/>
  <c r="AK25" i="72"/>
  <c r="AL25" i="72"/>
  <c r="AK26" i="72"/>
  <c r="AL26" i="72"/>
  <c r="AK27" i="72"/>
  <c r="AL27" i="72"/>
  <c r="AK28" i="72"/>
  <c r="AL28" i="72"/>
  <c r="AK29" i="72"/>
  <c r="AL29" i="72"/>
  <c r="AK30" i="72"/>
  <c r="AL30" i="72"/>
  <c r="AK31" i="72"/>
  <c r="AL31" i="72"/>
  <c r="AK32" i="72"/>
  <c r="AL32" i="72"/>
  <c r="AK33" i="72"/>
  <c r="AL33" i="72"/>
  <c r="AK34" i="72"/>
  <c r="AL34" i="72"/>
  <c r="AK35" i="72"/>
  <c r="AL35" i="72"/>
  <c r="AK36" i="72"/>
  <c r="AL36" i="72"/>
  <c r="AK37" i="72"/>
  <c r="AL37" i="72"/>
  <c r="AK38" i="72"/>
  <c r="AL38" i="72"/>
  <c r="AK39" i="72"/>
  <c r="AL39" i="72"/>
  <c r="AK40" i="72"/>
  <c r="AL40" i="72"/>
  <c r="AK41" i="72"/>
  <c r="AL41" i="72"/>
  <c r="AK42" i="72"/>
  <c r="AL42" i="72"/>
  <c r="AK43" i="72"/>
  <c r="AL43" i="72"/>
  <c r="AK44" i="72"/>
  <c r="AL44" i="72"/>
  <c r="AK45" i="72"/>
  <c r="AL45" i="72"/>
  <c r="AK46" i="72"/>
  <c r="AL46" i="72"/>
  <c r="AK47" i="72"/>
  <c r="AL47" i="72"/>
  <c r="AK48" i="72"/>
  <c r="AL48" i="72"/>
  <c r="AK49" i="72"/>
  <c r="AL49" i="72"/>
  <c r="AK50" i="72"/>
  <c r="AL50" i="72"/>
  <c r="AK51" i="72"/>
  <c r="AL51" i="72"/>
  <c r="AK52" i="72"/>
  <c r="AL52" i="72"/>
  <c r="AK53" i="72"/>
  <c r="AL53" i="72"/>
  <c r="AK54" i="72"/>
  <c r="AL54" i="72"/>
  <c r="AK55" i="72"/>
  <c r="AL55" i="72"/>
  <c r="AK56" i="72"/>
  <c r="AL56" i="72"/>
  <c r="AK57" i="72"/>
  <c r="AL57" i="72"/>
  <c r="AK58" i="72"/>
  <c r="AL58" i="72"/>
  <c r="AK59" i="72"/>
  <c r="AL59" i="72"/>
  <c r="AK60" i="72"/>
  <c r="AL60" i="72"/>
  <c r="AK61" i="72"/>
  <c r="AL61" i="72"/>
  <c r="AK62" i="72"/>
  <c r="AL62" i="72"/>
  <c r="AK63" i="72"/>
  <c r="AL63" i="72"/>
  <c r="AK64" i="72"/>
  <c r="AL64" i="72"/>
  <c r="AK65" i="72"/>
  <c r="AL65" i="72"/>
  <c r="AK66" i="72"/>
  <c r="AL66" i="72"/>
  <c r="AK67" i="72"/>
  <c r="AL67" i="72"/>
  <c r="AK68" i="72"/>
  <c r="AL68" i="72"/>
  <c r="AK69" i="72"/>
  <c r="AL69" i="72"/>
  <c r="AK70" i="72"/>
  <c r="AL70" i="72"/>
  <c r="AK71" i="72"/>
  <c r="AL71" i="72"/>
  <c r="AK72" i="72"/>
  <c r="AL72" i="72"/>
  <c r="AK73" i="72"/>
  <c r="AL73" i="72"/>
  <c r="AK74" i="72"/>
  <c r="AL74" i="72"/>
  <c r="AK75" i="72"/>
  <c r="AL75" i="72"/>
  <c r="AK76" i="72"/>
  <c r="AL76" i="72"/>
  <c r="AK77" i="72"/>
  <c r="AL77" i="72"/>
  <c r="AK78" i="72"/>
  <c r="AL78" i="72"/>
  <c r="AK79" i="72"/>
  <c r="AL79" i="72"/>
  <c r="AK80" i="72"/>
  <c r="AL80" i="72"/>
  <c r="AK81" i="72"/>
  <c r="AL81" i="72"/>
  <c r="AK82" i="72"/>
  <c r="AL82" i="72"/>
  <c r="AK83" i="72"/>
  <c r="AL83" i="72"/>
  <c r="AK84" i="72"/>
  <c r="AL84" i="72"/>
  <c r="AK85" i="72"/>
  <c r="AL85" i="72"/>
  <c r="AK86" i="72"/>
  <c r="AL86" i="72"/>
  <c r="AK87" i="72"/>
  <c r="AL87" i="72"/>
  <c r="AK88" i="72"/>
  <c r="AL88" i="72"/>
  <c r="AK89" i="72"/>
  <c r="AL89" i="72"/>
  <c r="AK90" i="72"/>
  <c r="AL90" i="72"/>
  <c r="AK91" i="72"/>
  <c r="AL91" i="72"/>
  <c r="AK92" i="72"/>
  <c r="AL92" i="72"/>
  <c r="AK93" i="72"/>
  <c r="AL93" i="72"/>
  <c r="AK94" i="72"/>
  <c r="AL94" i="72"/>
  <c r="AK95" i="72"/>
  <c r="AL95" i="72"/>
  <c r="AK96" i="72"/>
  <c r="AL96" i="72"/>
  <c r="AK97" i="72"/>
  <c r="AL97" i="72"/>
  <c r="AK98" i="72"/>
  <c r="AL98" i="72"/>
  <c r="AK99" i="72"/>
  <c r="AL99" i="72"/>
  <c r="AK100" i="72"/>
  <c r="AL100" i="72"/>
  <c r="AK101" i="72"/>
  <c r="AL101" i="72"/>
  <c r="AK102" i="72"/>
  <c r="AL102" i="72"/>
  <c r="AK103" i="72"/>
  <c r="AL103" i="72"/>
  <c r="AK104" i="72"/>
  <c r="AL104" i="72"/>
  <c r="AK105" i="72"/>
  <c r="AL105" i="72"/>
  <c r="AK106" i="72"/>
  <c r="AL106" i="72"/>
  <c r="AK107" i="72"/>
  <c r="AL107" i="72"/>
  <c r="AK108" i="72"/>
  <c r="AL108" i="72"/>
  <c r="AK109" i="72"/>
  <c r="AL109" i="72"/>
  <c r="AK110" i="72"/>
  <c r="AL110" i="72"/>
  <c r="AK111" i="72"/>
  <c r="AL111" i="72"/>
  <c r="AK13" i="72"/>
  <c r="AL13" i="72"/>
  <c r="AK14" i="72"/>
  <c r="AL14" i="72"/>
  <c r="AK15" i="72"/>
  <c r="AL15" i="72"/>
  <c r="AK16" i="72"/>
  <c r="AL16" i="72"/>
  <c r="AK17" i="72"/>
  <c r="AL17" i="72"/>
  <c r="AL12" i="72"/>
  <c r="AK12" i="72"/>
  <c r="N111" i="72" l="1"/>
  <c r="M111" i="72"/>
  <c r="N110" i="72"/>
  <c r="M110" i="72"/>
  <c r="N109" i="72"/>
  <c r="M109" i="72"/>
  <c r="N108" i="72"/>
  <c r="M108" i="72"/>
  <c r="N107" i="72"/>
  <c r="M107" i="72"/>
  <c r="N106" i="72"/>
  <c r="M106" i="72"/>
  <c r="N105" i="72"/>
  <c r="M105" i="72"/>
  <c r="N104" i="72"/>
  <c r="M104" i="72"/>
  <c r="N103" i="72"/>
  <c r="M103" i="72"/>
  <c r="N102" i="72"/>
  <c r="M102" i="72"/>
  <c r="N101" i="72"/>
  <c r="M101" i="72"/>
  <c r="N100" i="72"/>
  <c r="M100" i="72"/>
  <c r="N99" i="72"/>
  <c r="M99" i="72"/>
  <c r="N98" i="72"/>
  <c r="M98" i="72"/>
  <c r="N97" i="72"/>
  <c r="M97" i="72"/>
  <c r="N96" i="72"/>
  <c r="M96" i="72"/>
  <c r="N95" i="72"/>
  <c r="M95" i="72"/>
  <c r="N94" i="72"/>
  <c r="M94" i="72"/>
  <c r="N93" i="72"/>
  <c r="M93" i="72"/>
  <c r="N92" i="72"/>
  <c r="M92" i="72"/>
  <c r="N91" i="72"/>
  <c r="M91" i="72"/>
  <c r="N90" i="72"/>
  <c r="M90" i="72"/>
  <c r="N89" i="72"/>
  <c r="M89" i="72"/>
  <c r="N88" i="72"/>
  <c r="M88" i="72"/>
  <c r="N87" i="72"/>
  <c r="M87" i="72"/>
  <c r="N86" i="72"/>
  <c r="M86" i="72"/>
  <c r="N85" i="72"/>
  <c r="M85" i="72"/>
  <c r="N84" i="72"/>
  <c r="M84" i="72"/>
  <c r="N83" i="72"/>
  <c r="M83" i="72"/>
  <c r="N82" i="72"/>
  <c r="M82" i="72"/>
  <c r="N81" i="72"/>
  <c r="M81" i="72"/>
  <c r="N80" i="72"/>
  <c r="M80" i="72"/>
  <c r="N79" i="72"/>
  <c r="M79" i="72"/>
  <c r="N78" i="72"/>
  <c r="M78" i="72"/>
  <c r="N77" i="72"/>
  <c r="M77" i="72"/>
  <c r="N76" i="72"/>
  <c r="M76" i="72"/>
  <c r="N75" i="72"/>
  <c r="M75" i="72"/>
  <c r="N74" i="72"/>
  <c r="M74" i="72"/>
  <c r="N73" i="72"/>
  <c r="M73" i="72"/>
  <c r="N72" i="72"/>
  <c r="M72" i="72"/>
  <c r="N71" i="72"/>
  <c r="M71" i="72"/>
  <c r="N70" i="72"/>
  <c r="M70" i="72"/>
  <c r="N69" i="72"/>
  <c r="M69" i="72"/>
  <c r="N68" i="72"/>
  <c r="M68" i="72"/>
  <c r="N67" i="72"/>
  <c r="M67" i="72"/>
  <c r="N66" i="72"/>
  <c r="M66" i="72"/>
  <c r="N65" i="72"/>
  <c r="M65" i="72"/>
  <c r="N64" i="72"/>
  <c r="M64" i="72"/>
  <c r="N63" i="72"/>
  <c r="M63" i="72"/>
  <c r="N62" i="72"/>
  <c r="M62" i="72"/>
  <c r="N61" i="72"/>
  <c r="M61" i="72"/>
  <c r="N60" i="72"/>
  <c r="M60" i="72"/>
  <c r="N59" i="72"/>
  <c r="M59" i="72"/>
  <c r="N58" i="72"/>
  <c r="M58" i="72"/>
  <c r="N57" i="72"/>
  <c r="M57" i="72"/>
  <c r="N56" i="72"/>
  <c r="M56" i="72"/>
  <c r="N55" i="72"/>
  <c r="M55" i="72"/>
  <c r="N54" i="72"/>
  <c r="M54" i="72"/>
  <c r="N53" i="72"/>
  <c r="M53" i="72"/>
  <c r="N52" i="72"/>
  <c r="M52" i="72"/>
  <c r="N51" i="72"/>
  <c r="M51" i="72"/>
  <c r="N50" i="72"/>
  <c r="M50" i="72"/>
  <c r="N49" i="72"/>
  <c r="M49" i="72"/>
  <c r="N48" i="72"/>
  <c r="M48" i="72"/>
  <c r="N47" i="72"/>
  <c r="M47" i="72"/>
  <c r="N46" i="72"/>
  <c r="M46" i="72"/>
  <c r="N45" i="72"/>
  <c r="M45" i="72"/>
  <c r="N44" i="72"/>
  <c r="M44" i="72"/>
  <c r="N43" i="72"/>
  <c r="M43" i="72"/>
  <c r="N42" i="72"/>
  <c r="M42" i="72"/>
  <c r="N41" i="72"/>
  <c r="M41" i="72"/>
  <c r="N40" i="72"/>
  <c r="M40" i="72"/>
  <c r="N39" i="72"/>
  <c r="M39" i="72"/>
  <c r="N38" i="72"/>
  <c r="M38" i="72"/>
  <c r="N37" i="72"/>
  <c r="M37" i="72"/>
  <c r="N36" i="72"/>
  <c r="M36" i="72"/>
  <c r="N35" i="72"/>
  <c r="M35" i="72"/>
  <c r="N34" i="72"/>
  <c r="M34" i="72"/>
  <c r="N33" i="72"/>
  <c r="M33" i="72"/>
  <c r="N32" i="72"/>
  <c r="M32" i="72"/>
  <c r="N31" i="72"/>
  <c r="M31" i="72"/>
  <c r="N30" i="72"/>
  <c r="M30" i="72"/>
  <c r="N29" i="72"/>
  <c r="M29" i="72"/>
  <c r="N28" i="72"/>
  <c r="M28" i="72"/>
  <c r="N27" i="72"/>
  <c r="M27" i="72"/>
  <c r="N26" i="72"/>
  <c r="M26" i="72"/>
  <c r="N25" i="72"/>
  <c r="M25" i="72"/>
  <c r="N24" i="72"/>
  <c r="M24" i="72"/>
  <c r="N23" i="72"/>
  <c r="M23" i="72"/>
  <c r="N22" i="72"/>
  <c r="M22" i="72"/>
  <c r="N21" i="72"/>
  <c r="M21" i="72"/>
  <c r="N20" i="72"/>
  <c r="M20" i="72"/>
  <c r="N19" i="72"/>
  <c r="M19" i="72"/>
  <c r="N18" i="72"/>
  <c r="M18" i="72"/>
  <c r="N17" i="72"/>
  <c r="M17" i="72"/>
  <c r="N16" i="72"/>
  <c r="M16" i="72"/>
  <c r="N15" i="72"/>
  <c r="M15" i="72"/>
  <c r="N14" i="72"/>
  <c r="M14" i="72"/>
  <c r="N13" i="72"/>
  <c r="M13" i="72"/>
  <c r="N12" i="72"/>
  <c r="M12" i="72"/>
  <c r="O17" i="9"/>
  <c r="N111" i="9"/>
  <c r="M111" i="9"/>
  <c r="N110" i="9"/>
  <c r="M110" i="9"/>
  <c r="N109" i="9"/>
  <c r="M109" i="9"/>
  <c r="N108" i="9"/>
  <c r="M108" i="9"/>
  <c r="N107" i="9"/>
  <c r="M107" i="9"/>
  <c r="N106" i="9"/>
  <c r="M106" i="9"/>
  <c r="N105" i="9"/>
  <c r="M105" i="9"/>
  <c r="N104" i="9"/>
  <c r="M104" i="9"/>
  <c r="N103" i="9"/>
  <c r="M103" i="9"/>
  <c r="N102" i="9"/>
  <c r="M102" i="9"/>
  <c r="N101" i="9"/>
  <c r="M101" i="9"/>
  <c r="N100" i="9"/>
  <c r="M100" i="9"/>
  <c r="N99" i="9"/>
  <c r="M99" i="9"/>
  <c r="N98" i="9"/>
  <c r="M98" i="9"/>
  <c r="N97" i="9"/>
  <c r="M97" i="9"/>
  <c r="N96" i="9"/>
  <c r="M96" i="9"/>
  <c r="N95" i="9"/>
  <c r="M95" i="9"/>
  <c r="N94" i="9"/>
  <c r="M94" i="9"/>
  <c r="N93" i="9"/>
  <c r="M93" i="9"/>
  <c r="N92" i="9"/>
  <c r="M92" i="9"/>
  <c r="N91" i="9"/>
  <c r="M91" i="9"/>
  <c r="N90" i="9"/>
  <c r="M90" i="9"/>
  <c r="N89" i="9"/>
  <c r="M89" i="9"/>
  <c r="N88" i="9"/>
  <c r="M88" i="9"/>
  <c r="N87" i="9"/>
  <c r="M87" i="9"/>
  <c r="N86" i="9"/>
  <c r="M86" i="9"/>
  <c r="N85" i="9"/>
  <c r="M85" i="9"/>
  <c r="N84" i="9"/>
  <c r="M84" i="9"/>
  <c r="N83" i="9"/>
  <c r="M83" i="9"/>
  <c r="N82" i="9"/>
  <c r="M82" i="9"/>
  <c r="N81" i="9"/>
  <c r="M81" i="9"/>
  <c r="N80" i="9"/>
  <c r="M80" i="9"/>
  <c r="N79" i="9"/>
  <c r="M79" i="9"/>
  <c r="N78" i="9"/>
  <c r="M78" i="9"/>
  <c r="N77" i="9"/>
  <c r="M77" i="9"/>
  <c r="N76" i="9"/>
  <c r="M76" i="9"/>
  <c r="N75" i="9"/>
  <c r="M75" i="9"/>
  <c r="N74" i="9"/>
  <c r="M74" i="9"/>
  <c r="N73" i="9"/>
  <c r="M73" i="9"/>
  <c r="N72" i="9"/>
  <c r="M72" i="9"/>
  <c r="N71" i="9"/>
  <c r="M71" i="9"/>
  <c r="N70" i="9"/>
  <c r="M70" i="9"/>
  <c r="N69" i="9"/>
  <c r="M69" i="9"/>
  <c r="N68" i="9"/>
  <c r="M68" i="9"/>
  <c r="N67" i="9"/>
  <c r="M67" i="9"/>
  <c r="N66" i="9"/>
  <c r="M66" i="9"/>
  <c r="N65" i="9"/>
  <c r="M65" i="9"/>
  <c r="N64" i="9"/>
  <c r="M64" i="9"/>
  <c r="N63" i="9"/>
  <c r="M63" i="9"/>
  <c r="N62" i="9"/>
  <c r="M62" i="9"/>
  <c r="N61" i="9"/>
  <c r="M61" i="9"/>
  <c r="N60" i="9"/>
  <c r="M60" i="9"/>
  <c r="N59" i="9"/>
  <c r="M59" i="9"/>
  <c r="N58" i="9"/>
  <c r="M58" i="9"/>
  <c r="N57" i="9"/>
  <c r="M57" i="9"/>
  <c r="N56" i="9"/>
  <c r="M56" i="9"/>
  <c r="N55" i="9"/>
  <c r="M55" i="9"/>
  <c r="N54" i="9"/>
  <c r="M54" i="9"/>
  <c r="N53" i="9"/>
  <c r="M53" i="9"/>
  <c r="N52" i="9"/>
  <c r="M52" i="9"/>
  <c r="N51" i="9"/>
  <c r="M51" i="9"/>
  <c r="N50" i="9"/>
  <c r="M50" i="9"/>
  <c r="N49" i="9"/>
  <c r="M49" i="9"/>
  <c r="N48" i="9"/>
  <c r="M48" i="9"/>
  <c r="N47" i="9"/>
  <c r="M47" i="9"/>
  <c r="N46" i="9"/>
  <c r="M46" i="9"/>
  <c r="N45" i="9"/>
  <c r="M45" i="9"/>
  <c r="N44" i="9"/>
  <c r="M44" i="9"/>
  <c r="N43" i="9"/>
  <c r="M43" i="9"/>
  <c r="N42" i="9"/>
  <c r="M42" i="9"/>
  <c r="N41" i="9"/>
  <c r="M41" i="9"/>
  <c r="N40" i="9"/>
  <c r="M40" i="9"/>
  <c r="N39" i="9"/>
  <c r="M39" i="9"/>
  <c r="N38" i="9"/>
  <c r="M38" i="9"/>
  <c r="N37" i="9"/>
  <c r="M37" i="9"/>
  <c r="N36" i="9"/>
  <c r="M36" i="9"/>
  <c r="N35" i="9"/>
  <c r="M35" i="9"/>
  <c r="N34" i="9"/>
  <c r="M34" i="9"/>
  <c r="N33" i="9"/>
  <c r="M33" i="9"/>
  <c r="N32" i="9"/>
  <c r="M32" i="9"/>
  <c r="N31" i="9"/>
  <c r="M31" i="9"/>
  <c r="N30" i="9"/>
  <c r="M30" i="9"/>
  <c r="N29" i="9"/>
  <c r="M29" i="9"/>
  <c r="N28" i="9"/>
  <c r="M28" i="9"/>
  <c r="N27" i="9"/>
  <c r="M27" i="9"/>
  <c r="N26" i="9"/>
  <c r="M26" i="9"/>
  <c r="N25" i="9"/>
  <c r="M25" i="9"/>
  <c r="N24" i="9"/>
  <c r="M24" i="9"/>
  <c r="N23" i="9"/>
  <c r="M23" i="9"/>
  <c r="N22" i="9"/>
  <c r="M22" i="9"/>
  <c r="N21" i="9"/>
  <c r="M21" i="9"/>
  <c r="N20" i="9"/>
  <c r="M20" i="9"/>
  <c r="N19" i="9"/>
  <c r="M19" i="9"/>
  <c r="N18" i="9"/>
  <c r="M18" i="9"/>
  <c r="N17" i="9"/>
  <c r="M17" i="9"/>
  <c r="N16" i="9"/>
  <c r="M16" i="9"/>
  <c r="N15" i="9"/>
  <c r="M15" i="9"/>
  <c r="N14" i="9"/>
  <c r="M14" i="9"/>
  <c r="N13" i="9"/>
  <c r="M13" i="9"/>
  <c r="N12" i="9"/>
  <c r="M12" i="9"/>
  <c r="AF111" i="9" l="1"/>
  <c r="R111" i="9"/>
  <c r="Q111" i="9"/>
  <c r="P111" i="9"/>
  <c r="U111" i="9" s="1"/>
  <c r="O111" i="9"/>
  <c r="L111" i="9"/>
  <c r="K111" i="9"/>
  <c r="J111" i="9"/>
  <c r="I111" i="9"/>
  <c r="H111" i="9"/>
  <c r="G111" i="9"/>
  <c r="F111" i="9"/>
  <c r="E111" i="9"/>
  <c r="D111" i="9"/>
  <c r="C111" i="9"/>
  <c r="B111" i="9"/>
  <c r="AF110" i="9"/>
  <c r="R110" i="9"/>
  <c r="Q110" i="9"/>
  <c r="P110" i="9"/>
  <c r="U110" i="9" s="1"/>
  <c r="O110" i="9"/>
  <c r="L110" i="9"/>
  <c r="K110" i="9"/>
  <c r="J110" i="9"/>
  <c r="I110" i="9"/>
  <c r="H110" i="9"/>
  <c r="G110" i="9"/>
  <c r="F110" i="9"/>
  <c r="E110" i="9"/>
  <c r="D110" i="9"/>
  <c r="C110" i="9"/>
  <c r="B110" i="9"/>
  <c r="AF109" i="9"/>
  <c r="R109" i="9"/>
  <c r="Q109" i="9"/>
  <c r="P109" i="9"/>
  <c r="U109" i="9" s="1"/>
  <c r="O109" i="9"/>
  <c r="L109" i="9"/>
  <c r="K109" i="9"/>
  <c r="J109" i="9"/>
  <c r="I109" i="9"/>
  <c r="H109" i="9"/>
  <c r="G109" i="9"/>
  <c r="F109" i="9"/>
  <c r="E109" i="9"/>
  <c r="D109" i="9"/>
  <c r="C109" i="9"/>
  <c r="B109" i="9"/>
  <c r="AF108" i="9"/>
  <c r="R108" i="9"/>
  <c r="Q108" i="9"/>
  <c r="P108" i="9"/>
  <c r="U108" i="9" s="1"/>
  <c r="O108" i="9"/>
  <c r="L108" i="9"/>
  <c r="K108" i="9"/>
  <c r="J108" i="9"/>
  <c r="I108" i="9"/>
  <c r="H108" i="9"/>
  <c r="G108" i="9"/>
  <c r="F108" i="9"/>
  <c r="E108" i="9"/>
  <c r="D108" i="9"/>
  <c r="C108" i="9"/>
  <c r="B108" i="9"/>
  <c r="AF107" i="9"/>
  <c r="R107" i="9"/>
  <c r="Q107" i="9"/>
  <c r="P107" i="9"/>
  <c r="U107" i="9" s="1"/>
  <c r="O107" i="9"/>
  <c r="L107" i="9"/>
  <c r="K107" i="9"/>
  <c r="J107" i="9"/>
  <c r="I107" i="9"/>
  <c r="H107" i="9"/>
  <c r="G107" i="9"/>
  <c r="F107" i="9"/>
  <c r="E107" i="9"/>
  <c r="D107" i="9"/>
  <c r="C107" i="9"/>
  <c r="B107" i="9"/>
  <c r="AF106" i="9"/>
  <c r="R106" i="9"/>
  <c r="Q106" i="9"/>
  <c r="P106" i="9"/>
  <c r="U106" i="9" s="1"/>
  <c r="O106" i="9"/>
  <c r="L106" i="9"/>
  <c r="K106" i="9"/>
  <c r="J106" i="9"/>
  <c r="I106" i="9"/>
  <c r="H106" i="9"/>
  <c r="G106" i="9"/>
  <c r="F106" i="9"/>
  <c r="E106" i="9"/>
  <c r="D106" i="9"/>
  <c r="C106" i="9"/>
  <c r="B106" i="9"/>
  <c r="AF105" i="9"/>
  <c r="R105" i="9"/>
  <c r="Q105" i="9"/>
  <c r="P105" i="9"/>
  <c r="U105" i="9" s="1"/>
  <c r="O105" i="9"/>
  <c r="L105" i="9"/>
  <c r="K105" i="9"/>
  <c r="J105" i="9"/>
  <c r="I105" i="9"/>
  <c r="H105" i="9"/>
  <c r="G105" i="9"/>
  <c r="F105" i="9"/>
  <c r="E105" i="9"/>
  <c r="D105" i="9"/>
  <c r="C105" i="9"/>
  <c r="B105" i="9"/>
  <c r="AF104" i="9"/>
  <c r="R104" i="9"/>
  <c r="Q104" i="9"/>
  <c r="P104" i="9"/>
  <c r="U104" i="9" s="1"/>
  <c r="O104" i="9"/>
  <c r="L104" i="9"/>
  <c r="K104" i="9"/>
  <c r="J104" i="9"/>
  <c r="I104" i="9"/>
  <c r="H104" i="9"/>
  <c r="G104" i="9"/>
  <c r="F104" i="9"/>
  <c r="E104" i="9"/>
  <c r="D104" i="9"/>
  <c r="C104" i="9"/>
  <c r="B104" i="9"/>
  <c r="AF103" i="9"/>
  <c r="R103" i="9"/>
  <c r="Q103" i="9"/>
  <c r="P103" i="9"/>
  <c r="U103" i="9" s="1"/>
  <c r="O103" i="9"/>
  <c r="L103" i="9"/>
  <c r="K103" i="9"/>
  <c r="J103" i="9"/>
  <c r="I103" i="9"/>
  <c r="H103" i="9"/>
  <c r="G103" i="9"/>
  <c r="F103" i="9"/>
  <c r="E103" i="9"/>
  <c r="D103" i="9"/>
  <c r="C103" i="9"/>
  <c r="B103" i="9"/>
  <c r="AF102" i="9"/>
  <c r="R102" i="9"/>
  <c r="Q102" i="9"/>
  <c r="P102" i="9"/>
  <c r="U102" i="9" s="1"/>
  <c r="O102" i="9"/>
  <c r="L102" i="9"/>
  <c r="K102" i="9"/>
  <c r="J102" i="9"/>
  <c r="I102" i="9"/>
  <c r="H102" i="9"/>
  <c r="G102" i="9"/>
  <c r="F102" i="9"/>
  <c r="E102" i="9"/>
  <c r="D102" i="9"/>
  <c r="C102" i="9"/>
  <c r="B102" i="9"/>
  <c r="AF101" i="9"/>
  <c r="R101" i="9"/>
  <c r="Q101" i="9"/>
  <c r="P101" i="9"/>
  <c r="U101" i="9" s="1"/>
  <c r="O101" i="9"/>
  <c r="L101" i="9"/>
  <c r="K101" i="9"/>
  <c r="J101" i="9"/>
  <c r="I101" i="9"/>
  <c r="H101" i="9"/>
  <c r="G101" i="9"/>
  <c r="F101" i="9"/>
  <c r="E101" i="9"/>
  <c r="D101" i="9"/>
  <c r="C101" i="9"/>
  <c r="B101" i="9"/>
  <c r="AF100" i="9"/>
  <c r="R100" i="9"/>
  <c r="Q100" i="9"/>
  <c r="P100" i="9"/>
  <c r="U100" i="9" s="1"/>
  <c r="O100" i="9"/>
  <c r="L100" i="9"/>
  <c r="K100" i="9"/>
  <c r="J100" i="9"/>
  <c r="I100" i="9"/>
  <c r="H100" i="9"/>
  <c r="G100" i="9"/>
  <c r="F100" i="9"/>
  <c r="E100" i="9"/>
  <c r="D100" i="9"/>
  <c r="C100" i="9"/>
  <c r="B100" i="9"/>
  <c r="AF99" i="9"/>
  <c r="R99" i="9"/>
  <c r="Q99" i="9"/>
  <c r="P99" i="9"/>
  <c r="U99" i="9" s="1"/>
  <c r="O99" i="9"/>
  <c r="L99" i="9"/>
  <c r="K99" i="9"/>
  <c r="J99" i="9"/>
  <c r="I99" i="9"/>
  <c r="H99" i="9"/>
  <c r="G99" i="9"/>
  <c r="F99" i="9"/>
  <c r="E99" i="9"/>
  <c r="D99" i="9"/>
  <c r="C99" i="9"/>
  <c r="B99" i="9"/>
  <c r="AF98" i="9"/>
  <c r="R98" i="9"/>
  <c r="Q98" i="9"/>
  <c r="P98" i="9"/>
  <c r="U98" i="9" s="1"/>
  <c r="O98" i="9"/>
  <c r="L98" i="9"/>
  <c r="K98" i="9"/>
  <c r="J98" i="9"/>
  <c r="I98" i="9"/>
  <c r="H98" i="9"/>
  <c r="G98" i="9"/>
  <c r="F98" i="9"/>
  <c r="E98" i="9"/>
  <c r="D98" i="9"/>
  <c r="C98" i="9"/>
  <c r="B98" i="9"/>
  <c r="AF97" i="9"/>
  <c r="R97" i="9"/>
  <c r="Q97" i="9"/>
  <c r="P97" i="9"/>
  <c r="U97" i="9" s="1"/>
  <c r="O97" i="9"/>
  <c r="L97" i="9"/>
  <c r="K97" i="9"/>
  <c r="J97" i="9"/>
  <c r="I97" i="9"/>
  <c r="H97" i="9"/>
  <c r="G97" i="9"/>
  <c r="F97" i="9"/>
  <c r="E97" i="9"/>
  <c r="D97" i="9"/>
  <c r="C97" i="9"/>
  <c r="B97" i="9"/>
  <c r="AF96" i="9"/>
  <c r="R96" i="9"/>
  <c r="Q96" i="9"/>
  <c r="P96" i="9"/>
  <c r="U96" i="9" s="1"/>
  <c r="O96" i="9"/>
  <c r="L96" i="9"/>
  <c r="K96" i="9"/>
  <c r="J96" i="9"/>
  <c r="I96" i="9"/>
  <c r="H96" i="9"/>
  <c r="G96" i="9"/>
  <c r="F96" i="9"/>
  <c r="E96" i="9"/>
  <c r="D96" i="9"/>
  <c r="C96" i="9"/>
  <c r="B96" i="9"/>
  <c r="AF95" i="9"/>
  <c r="R95" i="9"/>
  <c r="Q95" i="9"/>
  <c r="P95" i="9"/>
  <c r="U95" i="9" s="1"/>
  <c r="O95" i="9"/>
  <c r="L95" i="9"/>
  <c r="K95" i="9"/>
  <c r="J95" i="9"/>
  <c r="I95" i="9"/>
  <c r="H95" i="9"/>
  <c r="G95" i="9"/>
  <c r="F95" i="9"/>
  <c r="E95" i="9"/>
  <c r="D95" i="9"/>
  <c r="C95" i="9"/>
  <c r="B95" i="9"/>
  <c r="AF94" i="9"/>
  <c r="R94" i="9"/>
  <c r="Q94" i="9"/>
  <c r="P94" i="9"/>
  <c r="U94" i="9" s="1"/>
  <c r="O94" i="9"/>
  <c r="L94" i="9"/>
  <c r="K94" i="9"/>
  <c r="J94" i="9"/>
  <c r="I94" i="9"/>
  <c r="H94" i="9"/>
  <c r="G94" i="9"/>
  <c r="F94" i="9"/>
  <c r="E94" i="9"/>
  <c r="D94" i="9"/>
  <c r="C94" i="9"/>
  <c r="B94" i="9"/>
  <c r="AF93" i="9"/>
  <c r="R93" i="9"/>
  <c r="Q93" i="9"/>
  <c r="P93" i="9"/>
  <c r="U93" i="9" s="1"/>
  <c r="O93" i="9"/>
  <c r="L93" i="9"/>
  <c r="K93" i="9"/>
  <c r="J93" i="9"/>
  <c r="I93" i="9"/>
  <c r="H93" i="9"/>
  <c r="G93" i="9"/>
  <c r="F93" i="9"/>
  <c r="E93" i="9"/>
  <c r="D93" i="9"/>
  <c r="C93" i="9"/>
  <c r="B93" i="9"/>
  <c r="AF92" i="9"/>
  <c r="R92" i="9"/>
  <c r="Q92" i="9"/>
  <c r="P92" i="9"/>
  <c r="U92" i="9" s="1"/>
  <c r="O92" i="9"/>
  <c r="L92" i="9"/>
  <c r="K92" i="9"/>
  <c r="J92" i="9"/>
  <c r="I92" i="9"/>
  <c r="H92" i="9"/>
  <c r="G92" i="9"/>
  <c r="F92" i="9"/>
  <c r="E92" i="9"/>
  <c r="D92" i="9"/>
  <c r="C92" i="9"/>
  <c r="B92" i="9"/>
  <c r="AF91" i="9"/>
  <c r="R91" i="9"/>
  <c r="Q91" i="9"/>
  <c r="P91" i="9"/>
  <c r="U91" i="9" s="1"/>
  <c r="O91" i="9"/>
  <c r="L91" i="9"/>
  <c r="K91" i="9"/>
  <c r="J91" i="9"/>
  <c r="I91" i="9"/>
  <c r="H91" i="9"/>
  <c r="G91" i="9"/>
  <c r="F91" i="9"/>
  <c r="E91" i="9"/>
  <c r="D91" i="9"/>
  <c r="C91" i="9"/>
  <c r="B91" i="9"/>
  <c r="AF90" i="9"/>
  <c r="R90" i="9"/>
  <c r="Q90" i="9"/>
  <c r="P90" i="9"/>
  <c r="U90" i="9" s="1"/>
  <c r="O90" i="9"/>
  <c r="L90" i="9"/>
  <c r="K90" i="9"/>
  <c r="J90" i="9"/>
  <c r="I90" i="9"/>
  <c r="H90" i="9"/>
  <c r="G90" i="9"/>
  <c r="F90" i="9"/>
  <c r="E90" i="9"/>
  <c r="D90" i="9"/>
  <c r="C90" i="9"/>
  <c r="B90" i="9"/>
  <c r="AF89" i="9"/>
  <c r="R89" i="9"/>
  <c r="Q89" i="9"/>
  <c r="P89" i="9"/>
  <c r="U89" i="9" s="1"/>
  <c r="O89" i="9"/>
  <c r="L89" i="9"/>
  <c r="K89" i="9"/>
  <c r="J89" i="9"/>
  <c r="I89" i="9"/>
  <c r="H89" i="9"/>
  <c r="G89" i="9"/>
  <c r="F89" i="9"/>
  <c r="E89" i="9"/>
  <c r="D89" i="9"/>
  <c r="C89" i="9"/>
  <c r="B89" i="9"/>
  <c r="AF88" i="9"/>
  <c r="R88" i="9"/>
  <c r="Q88" i="9"/>
  <c r="P88" i="9"/>
  <c r="U88" i="9" s="1"/>
  <c r="O88" i="9"/>
  <c r="L88" i="9"/>
  <c r="K88" i="9"/>
  <c r="J88" i="9"/>
  <c r="I88" i="9"/>
  <c r="H88" i="9"/>
  <c r="G88" i="9"/>
  <c r="F88" i="9"/>
  <c r="E88" i="9"/>
  <c r="D88" i="9"/>
  <c r="C88" i="9"/>
  <c r="B88" i="9"/>
  <c r="AF87" i="9"/>
  <c r="R87" i="9"/>
  <c r="Q87" i="9"/>
  <c r="P87" i="9"/>
  <c r="U87" i="9" s="1"/>
  <c r="O87" i="9"/>
  <c r="L87" i="9"/>
  <c r="K87" i="9"/>
  <c r="J87" i="9"/>
  <c r="I87" i="9"/>
  <c r="H87" i="9"/>
  <c r="G87" i="9"/>
  <c r="F87" i="9"/>
  <c r="E87" i="9"/>
  <c r="D87" i="9"/>
  <c r="C87" i="9"/>
  <c r="B87" i="9"/>
  <c r="AF86" i="9"/>
  <c r="R86" i="9"/>
  <c r="Q86" i="9"/>
  <c r="P86" i="9"/>
  <c r="U86" i="9" s="1"/>
  <c r="O86" i="9"/>
  <c r="L86" i="9"/>
  <c r="K86" i="9"/>
  <c r="J86" i="9"/>
  <c r="I86" i="9"/>
  <c r="H86" i="9"/>
  <c r="G86" i="9"/>
  <c r="F86" i="9"/>
  <c r="E86" i="9"/>
  <c r="D86" i="9"/>
  <c r="C86" i="9"/>
  <c r="B86" i="9"/>
  <c r="AF85" i="9"/>
  <c r="R85" i="9"/>
  <c r="Q85" i="9"/>
  <c r="P85" i="9"/>
  <c r="U85" i="9" s="1"/>
  <c r="O85" i="9"/>
  <c r="L85" i="9"/>
  <c r="K85" i="9"/>
  <c r="J85" i="9"/>
  <c r="I85" i="9"/>
  <c r="H85" i="9"/>
  <c r="G85" i="9"/>
  <c r="F85" i="9"/>
  <c r="E85" i="9"/>
  <c r="D85" i="9"/>
  <c r="C85" i="9"/>
  <c r="B85" i="9"/>
  <c r="AF84" i="9"/>
  <c r="R84" i="9"/>
  <c r="Q84" i="9"/>
  <c r="P84" i="9"/>
  <c r="U84" i="9" s="1"/>
  <c r="O84" i="9"/>
  <c r="L84" i="9"/>
  <c r="K84" i="9"/>
  <c r="J84" i="9"/>
  <c r="I84" i="9"/>
  <c r="H84" i="9"/>
  <c r="G84" i="9"/>
  <c r="F84" i="9"/>
  <c r="E84" i="9"/>
  <c r="D84" i="9"/>
  <c r="C84" i="9"/>
  <c r="B84" i="9"/>
  <c r="AF83" i="9"/>
  <c r="R83" i="9"/>
  <c r="Q83" i="9"/>
  <c r="P83" i="9"/>
  <c r="U83" i="9" s="1"/>
  <c r="O83" i="9"/>
  <c r="L83" i="9"/>
  <c r="K83" i="9"/>
  <c r="J83" i="9"/>
  <c r="I83" i="9"/>
  <c r="H83" i="9"/>
  <c r="G83" i="9"/>
  <c r="F83" i="9"/>
  <c r="E83" i="9"/>
  <c r="D83" i="9"/>
  <c r="C83" i="9"/>
  <c r="B83" i="9"/>
  <c r="AF82" i="9"/>
  <c r="R82" i="9"/>
  <c r="Q82" i="9"/>
  <c r="P82" i="9"/>
  <c r="U82" i="9" s="1"/>
  <c r="O82" i="9"/>
  <c r="L82" i="9"/>
  <c r="K82" i="9"/>
  <c r="J82" i="9"/>
  <c r="I82" i="9"/>
  <c r="H82" i="9"/>
  <c r="G82" i="9"/>
  <c r="F82" i="9"/>
  <c r="E82" i="9"/>
  <c r="D82" i="9"/>
  <c r="C82" i="9"/>
  <c r="B82" i="9"/>
  <c r="AF81" i="9"/>
  <c r="R81" i="9"/>
  <c r="Q81" i="9"/>
  <c r="P81" i="9"/>
  <c r="U81" i="9" s="1"/>
  <c r="O81" i="9"/>
  <c r="L81" i="9"/>
  <c r="K81" i="9"/>
  <c r="J81" i="9"/>
  <c r="I81" i="9"/>
  <c r="H81" i="9"/>
  <c r="G81" i="9"/>
  <c r="F81" i="9"/>
  <c r="E81" i="9"/>
  <c r="D81" i="9"/>
  <c r="C81" i="9"/>
  <c r="B81" i="9"/>
  <c r="AF80" i="9"/>
  <c r="R80" i="9"/>
  <c r="Q80" i="9"/>
  <c r="P80" i="9"/>
  <c r="U80" i="9" s="1"/>
  <c r="O80" i="9"/>
  <c r="L80" i="9"/>
  <c r="K80" i="9"/>
  <c r="J80" i="9"/>
  <c r="I80" i="9"/>
  <c r="H80" i="9"/>
  <c r="G80" i="9"/>
  <c r="F80" i="9"/>
  <c r="E80" i="9"/>
  <c r="D80" i="9"/>
  <c r="C80" i="9"/>
  <c r="B80" i="9"/>
  <c r="AF79" i="9"/>
  <c r="R79" i="9"/>
  <c r="Q79" i="9"/>
  <c r="P79" i="9"/>
  <c r="U79" i="9" s="1"/>
  <c r="O79" i="9"/>
  <c r="L79" i="9"/>
  <c r="K79" i="9"/>
  <c r="J79" i="9"/>
  <c r="I79" i="9"/>
  <c r="H79" i="9"/>
  <c r="G79" i="9"/>
  <c r="F79" i="9"/>
  <c r="E79" i="9"/>
  <c r="D79" i="9"/>
  <c r="C79" i="9"/>
  <c r="B79" i="9"/>
  <c r="AF78" i="9"/>
  <c r="R78" i="9"/>
  <c r="Q78" i="9"/>
  <c r="P78" i="9"/>
  <c r="U78" i="9" s="1"/>
  <c r="O78" i="9"/>
  <c r="L78" i="9"/>
  <c r="K78" i="9"/>
  <c r="J78" i="9"/>
  <c r="I78" i="9"/>
  <c r="H78" i="9"/>
  <c r="G78" i="9"/>
  <c r="F78" i="9"/>
  <c r="E78" i="9"/>
  <c r="D78" i="9"/>
  <c r="C78" i="9"/>
  <c r="B78" i="9"/>
  <c r="AF77" i="9"/>
  <c r="R77" i="9"/>
  <c r="Q77" i="9"/>
  <c r="P77" i="9"/>
  <c r="U77" i="9" s="1"/>
  <c r="O77" i="9"/>
  <c r="L77" i="9"/>
  <c r="K77" i="9"/>
  <c r="J77" i="9"/>
  <c r="I77" i="9"/>
  <c r="H77" i="9"/>
  <c r="G77" i="9"/>
  <c r="F77" i="9"/>
  <c r="E77" i="9"/>
  <c r="D77" i="9"/>
  <c r="C77" i="9"/>
  <c r="B77" i="9"/>
  <c r="AF76" i="9"/>
  <c r="R76" i="9"/>
  <c r="Q76" i="9"/>
  <c r="P76" i="9"/>
  <c r="U76" i="9" s="1"/>
  <c r="O76" i="9"/>
  <c r="L76" i="9"/>
  <c r="K76" i="9"/>
  <c r="J76" i="9"/>
  <c r="I76" i="9"/>
  <c r="H76" i="9"/>
  <c r="G76" i="9"/>
  <c r="F76" i="9"/>
  <c r="E76" i="9"/>
  <c r="D76" i="9"/>
  <c r="C76" i="9"/>
  <c r="B76" i="9"/>
  <c r="AF75" i="9"/>
  <c r="R75" i="9"/>
  <c r="Q75" i="9"/>
  <c r="P75" i="9"/>
  <c r="U75" i="9" s="1"/>
  <c r="O75" i="9"/>
  <c r="L75" i="9"/>
  <c r="K75" i="9"/>
  <c r="J75" i="9"/>
  <c r="I75" i="9"/>
  <c r="H75" i="9"/>
  <c r="G75" i="9"/>
  <c r="F75" i="9"/>
  <c r="E75" i="9"/>
  <c r="D75" i="9"/>
  <c r="C75" i="9"/>
  <c r="B75" i="9"/>
  <c r="AF74" i="9"/>
  <c r="R74" i="9"/>
  <c r="Q74" i="9"/>
  <c r="P74" i="9"/>
  <c r="U74" i="9" s="1"/>
  <c r="O74" i="9"/>
  <c r="L74" i="9"/>
  <c r="K74" i="9"/>
  <c r="J74" i="9"/>
  <c r="I74" i="9"/>
  <c r="H74" i="9"/>
  <c r="G74" i="9"/>
  <c r="F74" i="9"/>
  <c r="E74" i="9"/>
  <c r="D74" i="9"/>
  <c r="C74" i="9"/>
  <c r="B74" i="9"/>
  <c r="AF73" i="9"/>
  <c r="R73" i="9"/>
  <c r="Q73" i="9"/>
  <c r="P73" i="9"/>
  <c r="U73" i="9" s="1"/>
  <c r="O73" i="9"/>
  <c r="L73" i="9"/>
  <c r="K73" i="9"/>
  <c r="J73" i="9"/>
  <c r="I73" i="9"/>
  <c r="H73" i="9"/>
  <c r="G73" i="9"/>
  <c r="F73" i="9"/>
  <c r="E73" i="9"/>
  <c r="D73" i="9"/>
  <c r="C73" i="9"/>
  <c r="B73" i="9"/>
  <c r="AF72" i="9"/>
  <c r="R72" i="9"/>
  <c r="Q72" i="9"/>
  <c r="P72" i="9"/>
  <c r="U72" i="9" s="1"/>
  <c r="O72" i="9"/>
  <c r="L72" i="9"/>
  <c r="K72" i="9"/>
  <c r="J72" i="9"/>
  <c r="I72" i="9"/>
  <c r="H72" i="9"/>
  <c r="G72" i="9"/>
  <c r="F72" i="9"/>
  <c r="E72" i="9"/>
  <c r="D72" i="9"/>
  <c r="C72" i="9"/>
  <c r="B72" i="9"/>
  <c r="AF71" i="9"/>
  <c r="R71" i="9"/>
  <c r="Q71" i="9"/>
  <c r="P71" i="9"/>
  <c r="U71" i="9" s="1"/>
  <c r="O71" i="9"/>
  <c r="L71" i="9"/>
  <c r="K71" i="9"/>
  <c r="J71" i="9"/>
  <c r="I71" i="9"/>
  <c r="H71" i="9"/>
  <c r="G71" i="9"/>
  <c r="F71" i="9"/>
  <c r="E71" i="9"/>
  <c r="D71" i="9"/>
  <c r="C71" i="9"/>
  <c r="B71" i="9"/>
  <c r="AF70" i="9"/>
  <c r="R70" i="9"/>
  <c r="Q70" i="9"/>
  <c r="P70" i="9"/>
  <c r="U70" i="9" s="1"/>
  <c r="O70" i="9"/>
  <c r="L70" i="9"/>
  <c r="K70" i="9"/>
  <c r="J70" i="9"/>
  <c r="I70" i="9"/>
  <c r="H70" i="9"/>
  <c r="G70" i="9"/>
  <c r="F70" i="9"/>
  <c r="E70" i="9"/>
  <c r="D70" i="9"/>
  <c r="C70" i="9"/>
  <c r="B70" i="9"/>
  <c r="AF69" i="9"/>
  <c r="R69" i="9"/>
  <c r="Q69" i="9"/>
  <c r="P69" i="9"/>
  <c r="U69" i="9" s="1"/>
  <c r="O69" i="9"/>
  <c r="L69" i="9"/>
  <c r="K69" i="9"/>
  <c r="J69" i="9"/>
  <c r="I69" i="9"/>
  <c r="H69" i="9"/>
  <c r="G69" i="9"/>
  <c r="F69" i="9"/>
  <c r="E69" i="9"/>
  <c r="D69" i="9"/>
  <c r="C69" i="9"/>
  <c r="B69" i="9"/>
  <c r="AF68" i="9"/>
  <c r="R68" i="9"/>
  <c r="Q68" i="9"/>
  <c r="P68" i="9"/>
  <c r="U68" i="9" s="1"/>
  <c r="O68" i="9"/>
  <c r="L68" i="9"/>
  <c r="K68" i="9"/>
  <c r="J68" i="9"/>
  <c r="I68" i="9"/>
  <c r="H68" i="9"/>
  <c r="G68" i="9"/>
  <c r="F68" i="9"/>
  <c r="E68" i="9"/>
  <c r="D68" i="9"/>
  <c r="C68" i="9"/>
  <c r="B68" i="9"/>
  <c r="AF67" i="9"/>
  <c r="R67" i="9"/>
  <c r="Q67" i="9"/>
  <c r="P67" i="9"/>
  <c r="U67" i="9" s="1"/>
  <c r="O67" i="9"/>
  <c r="L67" i="9"/>
  <c r="K67" i="9"/>
  <c r="J67" i="9"/>
  <c r="I67" i="9"/>
  <c r="H67" i="9"/>
  <c r="G67" i="9"/>
  <c r="F67" i="9"/>
  <c r="E67" i="9"/>
  <c r="D67" i="9"/>
  <c r="C67" i="9"/>
  <c r="B67" i="9"/>
  <c r="AF66" i="9"/>
  <c r="R66" i="9"/>
  <c r="Q66" i="9"/>
  <c r="P66" i="9"/>
  <c r="U66" i="9" s="1"/>
  <c r="O66" i="9"/>
  <c r="L66" i="9"/>
  <c r="K66" i="9"/>
  <c r="J66" i="9"/>
  <c r="I66" i="9"/>
  <c r="H66" i="9"/>
  <c r="G66" i="9"/>
  <c r="F66" i="9"/>
  <c r="E66" i="9"/>
  <c r="D66" i="9"/>
  <c r="C66" i="9"/>
  <c r="B66" i="9"/>
  <c r="AF65" i="9"/>
  <c r="R65" i="9"/>
  <c r="Q65" i="9"/>
  <c r="P65" i="9"/>
  <c r="U65" i="9" s="1"/>
  <c r="O65" i="9"/>
  <c r="L65" i="9"/>
  <c r="K65" i="9"/>
  <c r="J65" i="9"/>
  <c r="I65" i="9"/>
  <c r="H65" i="9"/>
  <c r="G65" i="9"/>
  <c r="F65" i="9"/>
  <c r="E65" i="9"/>
  <c r="D65" i="9"/>
  <c r="C65" i="9"/>
  <c r="B65" i="9"/>
  <c r="AF64" i="9"/>
  <c r="R64" i="9"/>
  <c r="Q64" i="9"/>
  <c r="P64" i="9"/>
  <c r="U64" i="9" s="1"/>
  <c r="O64" i="9"/>
  <c r="L64" i="9"/>
  <c r="K64" i="9"/>
  <c r="J64" i="9"/>
  <c r="I64" i="9"/>
  <c r="H64" i="9"/>
  <c r="G64" i="9"/>
  <c r="F64" i="9"/>
  <c r="E64" i="9"/>
  <c r="D64" i="9"/>
  <c r="C64" i="9"/>
  <c r="B64" i="9"/>
  <c r="AF63" i="9"/>
  <c r="R63" i="9"/>
  <c r="Q63" i="9"/>
  <c r="P63" i="9"/>
  <c r="U63" i="9" s="1"/>
  <c r="O63" i="9"/>
  <c r="L63" i="9"/>
  <c r="K63" i="9"/>
  <c r="J63" i="9"/>
  <c r="I63" i="9"/>
  <c r="H63" i="9"/>
  <c r="G63" i="9"/>
  <c r="F63" i="9"/>
  <c r="E63" i="9"/>
  <c r="D63" i="9"/>
  <c r="C63" i="9"/>
  <c r="B63" i="9"/>
  <c r="AF62" i="9"/>
  <c r="R62" i="9"/>
  <c r="Q62" i="9"/>
  <c r="P62" i="9"/>
  <c r="U62" i="9" s="1"/>
  <c r="O62" i="9"/>
  <c r="L62" i="9"/>
  <c r="K62" i="9"/>
  <c r="J62" i="9"/>
  <c r="I62" i="9"/>
  <c r="H62" i="9"/>
  <c r="G62" i="9"/>
  <c r="F62" i="9"/>
  <c r="E62" i="9"/>
  <c r="D62" i="9"/>
  <c r="C62" i="9"/>
  <c r="B62" i="9"/>
  <c r="AF61" i="9"/>
  <c r="R61" i="9"/>
  <c r="Q61" i="9"/>
  <c r="P61" i="9"/>
  <c r="U61" i="9" s="1"/>
  <c r="O61" i="9"/>
  <c r="L61" i="9"/>
  <c r="K61" i="9"/>
  <c r="J61" i="9"/>
  <c r="I61" i="9"/>
  <c r="H61" i="9"/>
  <c r="G61" i="9"/>
  <c r="F61" i="9"/>
  <c r="E61" i="9"/>
  <c r="D61" i="9"/>
  <c r="C61" i="9"/>
  <c r="B61" i="9"/>
  <c r="AF60" i="9"/>
  <c r="R60" i="9"/>
  <c r="Q60" i="9"/>
  <c r="P60" i="9"/>
  <c r="U60" i="9" s="1"/>
  <c r="O60" i="9"/>
  <c r="L60" i="9"/>
  <c r="K60" i="9"/>
  <c r="J60" i="9"/>
  <c r="I60" i="9"/>
  <c r="H60" i="9"/>
  <c r="G60" i="9"/>
  <c r="F60" i="9"/>
  <c r="E60" i="9"/>
  <c r="D60" i="9"/>
  <c r="C60" i="9"/>
  <c r="B60" i="9"/>
  <c r="AF59" i="9"/>
  <c r="R59" i="9"/>
  <c r="Q59" i="9"/>
  <c r="P59" i="9"/>
  <c r="U59" i="9" s="1"/>
  <c r="O59" i="9"/>
  <c r="L59" i="9"/>
  <c r="K59" i="9"/>
  <c r="J59" i="9"/>
  <c r="I59" i="9"/>
  <c r="H59" i="9"/>
  <c r="G59" i="9"/>
  <c r="F59" i="9"/>
  <c r="E59" i="9"/>
  <c r="D59" i="9"/>
  <c r="C59" i="9"/>
  <c r="B59" i="9"/>
  <c r="AF58" i="9"/>
  <c r="R58" i="9"/>
  <c r="Q58" i="9"/>
  <c r="P58" i="9"/>
  <c r="U58" i="9" s="1"/>
  <c r="O58" i="9"/>
  <c r="L58" i="9"/>
  <c r="K58" i="9"/>
  <c r="J58" i="9"/>
  <c r="I58" i="9"/>
  <c r="H58" i="9"/>
  <c r="G58" i="9"/>
  <c r="F58" i="9"/>
  <c r="E58" i="9"/>
  <c r="D58" i="9"/>
  <c r="C58" i="9"/>
  <c r="B58" i="9"/>
  <c r="AF57" i="9"/>
  <c r="R57" i="9"/>
  <c r="Q57" i="9"/>
  <c r="P57" i="9"/>
  <c r="U57" i="9" s="1"/>
  <c r="O57" i="9"/>
  <c r="L57" i="9"/>
  <c r="K57" i="9"/>
  <c r="J57" i="9"/>
  <c r="I57" i="9"/>
  <c r="H57" i="9"/>
  <c r="G57" i="9"/>
  <c r="F57" i="9"/>
  <c r="E57" i="9"/>
  <c r="D57" i="9"/>
  <c r="C57" i="9"/>
  <c r="B57" i="9"/>
  <c r="AF56" i="9"/>
  <c r="R56" i="9"/>
  <c r="Q56" i="9"/>
  <c r="P56" i="9"/>
  <c r="U56" i="9" s="1"/>
  <c r="O56" i="9"/>
  <c r="L56" i="9"/>
  <c r="K56" i="9"/>
  <c r="J56" i="9"/>
  <c r="I56" i="9"/>
  <c r="H56" i="9"/>
  <c r="G56" i="9"/>
  <c r="F56" i="9"/>
  <c r="E56" i="9"/>
  <c r="D56" i="9"/>
  <c r="C56" i="9"/>
  <c r="B56" i="9"/>
  <c r="AF55" i="9"/>
  <c r="R55" i="9"/>
  <c r="Q55" i="9"/>
  <c r="P55" i="9"/>
  <c r="U55" i="9" s="1"/>
  <c r="O55" i="9"/>
  <c r="L55" i="9"/>
  <c r="K55" i="9"/>
  <c r="J55" i="9"/>
  <c r="I55" i="9"/>
  <c r="H55" i="9"/>
  <c r="G55" i="9"/>
  <c r="F55" i="9"/>
  <c r="E55" i="9"/>
  <c r="D55" i="9"/>
  <c r="C55" i="9"/>
  <c r="B55" i="9"/>
  <c r="AF54" i="9"/>
  <c r="R54" i="9"/>
  <c r="Q54" i="9"/>
  <c r="P54" i="9"/>
  <c r="U54" i="9" s="1"/>
  <c r="O54" i="9"/>
  <c r="L54" i="9"/>
  <c r="K54" i="9"/>
  <c r="J54" i="9"/>
  <c r="I54" i="9"/>
  <c r="H54" i="9"/>
  <c r="G54" i="9"/>
  <c r="F54" i="9"/>
  <c r="E54" i="9"/>
  <c r="D54" i="9"/>
  <c r="C54" i="9"/>
  <c r="B54" i="9"/>
  <c r="AF53" i="9"/>
  <c r="R53" i="9"/>
  <c r="Q53" i="9"/>
  <c r="P53" i="9"/>
  <c r="U53" i="9" s="1"/>
  <c r="O53" i="9"/>
  <c r="L53" i="9"/>
  <c r="K53" i="9"/>
  <c r="J53" i="9"/>
  <c r="I53" i="9"/>
  <c r="H53" i="9"/>
  <c r="G53" i="9"/>
  <c r="F53" i="9"/>
  <c r="E53" i="9"/>
  <c r="D53" i="9"/>
  <c r="C53" i="9"/>
  <c r="B53" i="9"/>
  <c r="AF52" i="9"/>
  <c r="R52" i="9"/>
  <c r="Q52" i="9"/>
  <c r="P52" i="9"/>
  <c r="U52" i="9" s="1"/>
  <c r="O52" i="9"/>
  <c r="L52" i="9"/>
  <c r="K52" i="9"/>
  <c r="J52" i="9"/>
  <c r="I52" i="9"/>
  <c r="H52" i="9"/>
  <c r="G52" i="9"/>
  <c r="F52" i="9"/>
  <c r="E52" i="9"/>
  <c r="D52" i="9"/>
  <c r="C52" i="9"/>
  <c r="B52" i="9"/>
  <c r="AF51" i="9"/>
  <c r="R51" i="9"/>
  <c r="Q51" i="9"/>
  <c r="P51" i="9"/>
  <c r="U51" i="9" s="1"/>
  <c r="O51" i="9"/>
  <c r="L51" i="9"/>
  <c r="K51" i="9"/>
  <c r="J51" i="9"/>
  <c r="I51" i="9"/>
  <c r="H51" i="9"/>
  <c r="G51" i="9"/>
  <c r="F51" i="9"/>
  <c r="E51" i="9"/>
  <c r="D51" i="9"/>
  <c r="C51" i="9"/>
  <c r="B51" i="9"/>
  <c r="AF50" i="9"/>
  <c r="R50" i="9"/>
  <c r="Q50" i="9"/>
  <c r="P50" i="9"/>
  <c r="U50" i="9" s="1"/>
  <c r="O50" i="9"/>
  <c r="L50" i="9"/>
  <c r="K50" i="9"/>
  <c r="J50" i="9"/>
  <c r="I50" i="9"/>
  <c r="H50" i="9"/>
  <c r="G50" i="9"/>
  <c r="F50" i="9"/>
  <c r="E50" i="9"/>
  <c r="D50" i="9"/>
  <c r="C50" i="9"/>
  <c r="B50" i="9"/>
  <c r="AF49" i="9"/>
  <c r="R49" i="9"/>
  <c r="Q49" i="9"/>
  <c r="P49" i="9"/>
  <c r="U49" i="9" s="1"/>
  <c r="O49" i="9"/>
  <c r="L49" i="9"/>
  <c r="K49" i="9"/>
  <c r="J49" i="9"/>
  <c r="I49" i="9"/>
  <c r="H49" i="9"/>
  <c r="G49" i="9"/>
  <c r="F49" i="9"/>
  <c r="E49" i="9"/>
  <c r="D49" i="9"/>
  <c r="C49" i="9"/>
  <c r="B49" i="9"/>
  <c r="AF48" i="9"/>
  <c r="R48" i="9"/>
  <c r="Q48" i="9"/>
  <c r="P48" i="9"/>
  <c r="U48" i="9" s="1"/>
  <c r="O48" i="9"/>
  <c r="L48" i="9"/>
  <c r="K48" i="9"/>
  <c r="J48" i="9"/>
  <c r="I48" i="9"/>
  <c r="H48" i="9"/>
  <c r="G48" i="9"/>
  <c r="F48" i="9"/>
  <c r="E48" i="9"/>
  <c r="D48" i="9"/>
  <c r="C48" i="9"/>
  <c r="B48" i="9"/>
  <c r="AF47" i="9"/>
  <c r="R47" i="9"/>
  <c r="Q47" i="9"/>
  <c r="P47" i="9"/>
  <c r="U47" i="9" s="1"/>
  <c r="O47" i="9"/>
  <c r="L47" i="9"/>
  <c r="K47" i="9"/>
  <c r="J47" i="9"/>
  <c r="I47" i="9"/>
  <c r="H47" i="9"/>
  <c r="G47" i="9"/>
  <c r="F47" i="9"/>
  <c r="E47" i="9"/>
  <c r="D47" i="9"/>
  <c r="C47" i="9"/>
  <c r="B47" i="9"/>
  <c r="AF46" i="9"/>
  <c r="R46" i="9"/>
  <c r="Q46" i="9"/>
  <c r="P46" i="9"/>
  <c r="U46" i="9" s="1"/>
  <c r="O46" i="9"/>
  <c r="L46" i="9"/>
  <c r="K46" i="9"/>
  <c r="J46" i="9"/>
  <c r="I46" i="9"/>
  <c r="H46" i="9"/>
  <c r="G46" i="9"/>
  <c r="F46" i="9"/>
  <c r="E46" i="9"/>
  <c r="D46" i="9"/>
  <c r="C46" i="9"/>
  <c r="B46" i="9"/>
  <c r="AF45" i="9"/>
  <c r="R45" i="9"/>
  <c r="Q45" i="9"/>
  <c r="P45" i="9"/>
  <c r="U45" i="9" s="1"/>
  <c r="O45" i="9"/>
  <c r="L45" i="9"/>
  <c r="K45" i="9"/>
  <c r="J45" i="9"/>
  <c r="I45" i="9"/>
  <c r="H45" i="9"/>
  <c r="G45" i="9"/>
  <c r="F45" i="9"/>
  <c r="E45" i="9"/>
  <c r="D45" i="9"/>
  <c r="C45" i="9"/>
  <c r="B45" i="9"/>
  <c r="AF44" i="9"/>
  <c r="R44" i="9"/>
  <c r="Q44" i="9"/>
  <c r="P44" i="9"/>
  <c r="U44" i="9" s="1"/>
  <c r="O44" i="9"/>
  <c r="L44" i="9"/>
  <c r="K44" i="9"/>
  <c r="J44" i="9"/>
  <c r="I44" i="9"/>
  <c r="H44" i="9"/>
  <c r="G44" i="9"/>
  <c r="F44" i="9"/>
  <c r="E44" i="9"/>
  <c r="D44" i="9"/>
  <c r="C44" i="9"/>
  <c r="B44" i="9"/>
  <c r="AF43" i="9"/>
  <c r="R43" i="9"/>
  <c r="Q43" i="9"/>
  <c r="P43" i="9"/>
  <c r="U43" i="9" s="1"/>
  <c r="O43" i="9"/>
  <c r="L43" i="9"/>
  <c r="K43" i="9"/>
  <c r="J43" i="9"/>
  <c r="I43" i="9"/>
  <c r="H43" i="9"/>
  <c r="G43" i="9"/>
  <c r="F43" i="9"/>
  <c r="E43" i="9"/>
  <c r="D43" i="9"/>
  <c r="C43" i="9"/>
  <c r="B43" i="9"/>
  <c r="AF42" i="9"/>
  <c r="R42" i="9"/>
  <c r="Q42" i="9"/>
  <c r="P42" i="9"/>
  <c r="U42" i="9" s="1"/>
  <c r="O42" i="9"/>
  <c r="L42" i="9"/>
  <c r="K42" i="9"/>
  <c r="J42" i="9"/>
  <c r="I42" i="9"/>
  <c r="H42" i="9"/>
  <c r="G42" i="9"/>
  <c r="F42" i="9"/>
  <c r="E42" i="9"/>
  <c r="D42" i="9"/>
  <c r="C42" i="9"/>
  <c r="B42" i="9"/>
  <c r="AF41" i="9"/>
  <c r="R41" i="9"/>
  <c r="Q41" i="9"/>
  <c r="P41" i="9"/>
  <c r="U41" i="9" s="1"/>
  <c r="O41" i="9"/>
  <c r="L41" i="9"/>
  <c r="K41" i="9"/>
  <c r="J41" i="9"/>
  <c r="I41" i="9"/>
  <c r="H41" i="9"/>
  <c r="G41" i="9"/>
  <c r="F41" i="9"/>
  <c r="E41" i="9"/>
  <c r="D41" i="9"/>
  <c r="C41" i="9"/>
  <c r="B41" i="9"/>
  <c r="AF40" i="9"/>
  <c r="R40" i="9"/>
  <c r="Q40" i="9"/>
  <c r="P40" i="9"/>
  <c r="U40" i="9" s="1"/>
  <c r="O40" i="9"/>
  <c r="L40" i="9"/>
  <c r="K40" i="9"/>
  <c r="J40" i="9"/>
  <c r="I40" i="9"/>
  <c r="H40" i="9"/>
  <c r="G40" i="9"/>
  <c r="F40" i="9"/>
  <c r="E40" i="9"/>
  <c r="D40" i="9"/>
  <c r="C40" i="9"/>
  <c r="B40" i="9"/>
  <c r="AF39" i="9"/>
  <c r="R39" i="9"/>
  <c r="Q39" i="9"/>
  <c r="P39" i="9"/>
  <c r="U39" i="9" s="1"/>
  <c r="O39" i="9"/>
  <c r="L39" i="9"/>
  <c r="K39" i="9"/>
  <c r="J39" i="9"/>
  <c r="I39" i="9"/>
  <c r="H39" i="9"/>
  <c r="G39" i="9"/>
  <c r="F39" i="9"/>
  <c r="E39" i="9"/>
  <c r="D39" i="9"/>
  <c r="C39" i="9"/>
  <c r="B39" i="9"/>
  <c r="AF38" i="9"/>
  <c r="R38" i="9"/>
  <c r="Q38" i="9"/>
  <c r="P38" i="9"/>
  <c r="U38" i="9" s="1"/>
  <c r="O38" i="9"/>
  <c r="L38" i="9"/>
  <c r="K38" i="9"/>
  <c r="J38" i="9"/>
  <c r="I38" i="9"/>
  <c r="H38" i="9"/>
  <c r="G38" i="9"/>
  <c r="F38" i="9"/>
  <c r="E38" i="9"/>
  <c r="D38" i="9"/>
  <c r="C38" i="9"/>
  <c r="B38" i="9"/>
  <c r="AF37" i="9"/>
  <c r="R37" i="9"/>
  <c r="Q37" i="9"/>
  <c r="P37" i="9"/>
  <c r="U37" i="9" s="1"/>
  <c r="O37" i="9"/>
  <c r="L37" i="9"/>
  <c r="K37" i="9"/>
  <c r="J37" i="9"/>
  <c r="I37" i="9"/>
  <c r="H37" i="9"/>
  <c r="G37" i="9"/>
  <c r="F37" i="9"/>
  <c r="E37" i="9"/>
  <c r="D37" i="9"/>
  <c r="C37" i="9"/>
  <c r="B37" i="9"/>
  <c r="AF36" i="9"/>
  <c r="R36" i="9"/>
  <c r="Q36" i="9"/>
  <c r="P36" i="9"/>
  <c r="U36" i="9" s="1"/>
  <c r="O36" i="9"/>
  <c r="L36" i="9"/>
  <c r="K36" i="9"/>
  <c r="J36" i="9"/>
  <c r="I36" i="9"/>
  <c r="H36" i="9"/>
  <c r="G36" i="9"/>
  <c r="F36" i="9"/>
  <c r="E36" i="9"/>
  <c r="D36" i="9"/>
  <c r="C36" i="9"/>
  <c r="B36" i="9"/>
  <c r="AF35" i="9"/>
  <c r="R35" i="9"/>
  <c r="Q35" i="9"/>
  <c r="P35" i="9"/>
  <c r="U35" i="9" s="1"/>
  <c r="O35" i="9"/>
  <c r="L35" i="9"/>
  <c r="K35" i="9"/>
  <c r="J35" i="9"/>
  <c r="I35" i="9"/>
  <c r="H35" i="9"/>
  <c r="G35" i="9"/>
  <c r="F35" i="9"/>
  <c r="E35" i="9"/>
  <c r="D35" i="9"/>
  <c r="C35" i="9"/>
  <c r="B35" i="9"/>
  <c r="AF34" i="9"/>
  <c r="R34" i="9"/>
  <c r="Q34" i="9"/>
  <c r="P34" i="9"/>
  <c r="U34" i="9" s="1"/>
  <c r="O34" i="9"/>
  <c r="L34" i="9"/>
  <c r="K34" i="9"/>
  <c r="J34" i="9"/>
  <c r="I34" i="9"/>
  <c r="H34" i="9"/>
  <c r="G34" i="9"/>
  <c r="F34" i="9"/>
  <c r="E34" i="9"/>
  <c r="D34" i="9"/>
  <c r="C34" i="9"/>
  <c r="B34" i="9"/>
  <c r="AF33" i="9"/>
  <c r="R33" i="9"/>
  <c r="Q33" i="9"/>
  <c r="P33" i="9"/>
  <c r="U33" i="9" s="1"/>
  <c r="O33" i="9"/>
  <c r="L33" i="9"/>
  <c r="K33" i="9"/>
  <c r="J33" i="9"/>
  <c r="I33" i="9"/>
  <c r="H33" i="9"/>
  <c r="G33" i="9"/>
  <c r="F33" i="9"/>
  <c r="E33" i="9"/>
  <c r="D33" i="9"/>
  <c r="C33" i="9"/>
  <c r="B33" i="9"/>
  <c r="AF32" i="9"/>
  <c r="R32" i="9"/>
  <c r="Q32" i="9"/>
  <c r="P32" i="9"/>
  <c r="U32" i="9" s="1"/>
  <c r="O32" i="9"/>
  <c r="L32" i="9"/>
  <c r="K32" i="9"/>
  <c r="J32" i="9"/>
  <c r="I32" i="9"/>
  <c r="H32" i="9"/>
  <c r="G32" i="9"/>
  <c r="F32" i="9"/>
  <c r="E32" i="9"/>
  <c r="D32" i="9"/>
  <c r="C32" i="9"/>
  <c r="B32" i="9"/>
  <c r="AF31" i="9"/>
  <c r="R31" i="9"/>
  <c r="Q31" i="9"/>
  <c r="P31" i="9"/>
  <c r="U31" i="9" s="1"/>
  <c r="O31" i="9"/>
  <c r="L31" i="9"/>
  <c r="K31" i="9"/>
  <c r="J31" i="9"/>
  <c r="I31" i="9"/>
  <c r="H31" i="9"/>
  <c r="G31" i="9"/>
  <c r="F31" i="9"/>
  <c r="E31" i="9"/>
  <c r="D31" i="9"/>
  <c r="C31" i="9"/>
  <c r="B31" i="9"/>
  <c r="AF30" i="9"/>
  <c r="R30" i="9"/>
  <c r="Q30" i="9"/>
  <c r="P30" i="9"/>
  <c r="U30" i="9" s="1"/>
  <c r="O30" i="9"/>
  <c r="L30" i="9"/>
  <c r="K30" i="9"/>
  <c r="J30" i="9"/>
  <c r="I30" i="9"/>
  <c r="H30" i="9"/>
  <c r="G30" i="9"/>
  <c r="F30" i="9"/>
  <c r="E30" i="9"/>
  <c r="D30" i="9"/>
  <c r="C30" i="9"/>
  <c r="B30" i="9"/>
  <c r="AF29" i="9"/>
  <c r="R29" i="9"/>
  <c r="Q29" i="9"/>
  <c r="P29" i="9"/>
  <c r="U29" i="9" s="1"/>
  <c r="O29" i="9"/>
  <c r="L29" i="9"/>
  <c r="K29" i="9"/>
  <c r="J29" i="9"/>
  <c r="I29" i="9"/>
  <c r="H29" i="9"/>
  <c r="G29" i="9"/>
  <c r="F29" i="9"/>
  <c r="E29" i="9"/>
  <c r="D29" i="9"/>
  <c r="C29" i="9"/>
  <c r="B29" i="9"/>
  <c r="AF28" i="9"/>
  <c r="R28" i="9"/>
  <c r="Q28" i="9"/>
  <c r="P28" i="9"/>
  <c r="U28" i="9" s="1"/>
  <c r="O28" i="9"/>
  <c r="L28" i="9"/>
  <c r="K28" i="9"/>
  <c r="J28" i="9"/>
  <c r="I28" i="9"/>
  <c r="H28" i="9"/>
  <c r="G28" i="9"/>
  <c r="F28" i="9"/>
  <c r="E28" i="9"/>
  <c r="D28" i="9"/>
  <c r="C28" i="9"/>
  <c r="B28" i="9"/>
  <c r="AF27" i="9"/>
  <c r="R27" i="9"/>
  <c r="Q27" i="9"/>
  <c r="P27" i="9"/>
  <c r="U27" i="9" s="1"/>
  <c r="O27" i="9"/>
  <c r="L27" i="9"/>
  <c r="K27" i="9"/>
  <c r="J27" i="9"/>
  <c r="I27" i="9"/>
  <c r="H27" i="9"/>
  <c r="G27" i="9"/>
  <c r="F27" i="9"/>
  <c r="E27" i="9"/>
  <c r="D27" i="9"/>
  <c r="C27" i="9"/>
  <c r="B27" i="9"/>
  <c r="AF26" i="9"/>
  <c r="R26" i="9"/>
  <c r="Q26" i="9"/>
  <c r="P26" i="9"/>
  <c r="U26" i="9" s="1"/>
  <c r="O26" i="9"/>
  <c r="L26" i="9"/>
  <c r="K26" i="9"/>
  <c r="J26" i="9"/>
  <c r="I26" i="9"/>
  <c r="H26" i="9"/>
  <c r="G26" i="9"/>
  <c r="F26" i="9"/>
  <c r="E26" i="9"/>
  <c r="D26" i="9"/>
  <c r="C26" i="9"/>
  <c r="B26" i="9"/>
  <c r="AF25" i="9"/>
  <c r="R25" i="9"/>
  <c r="Q25" i="9"/>
  <c r="P25" i="9"/>
  <c r="U25" i="9" s="1"/>
  <c r="O25" i="9"/>
  <c r="L25" i="9"/>
  <c r="K25" i="9"/>
  <c r="J25" i="9"/>
  <c r="I25" i="9"/>
  <c r="H25" i="9"/>
  <c r="G25" i="9"/>
  <c r="F25" i="9"/>
  <c r="E25" i="9"/>
  <c r="D25" i="9"/>
  <c r="C25" i="9"/>
  <c r="B25" i="9"/>
  <c r="AF24" i="9"/>
  <c r="R24" i="9"/>
  <c r="Q24" i="9"/>
  <c r="P24" i="9"/>
  <c r="U24" i="9" s="1"/>
  <c r="O24" i="9"/>
  <c r="L24" i="9"/>
  <c r="K24" i="9"/>
  <c r="J24" i="9"/>
  <c r="I24" i="9"/>
  <c r="H24" i="9"/>
  <c r="G24" i="9"/>
  <c r="F24" i="9"/>
  <c r="E24" i="9"/>
  <c r="D24" i="9"/>
  <c r="C24" i="9"/>
  <c r="B24" i="9"/>
  <c r="AF23" i="9"/>
  <c r="R23" i="9"/>
  <c r="Q23" i="9"/>
  <c r="P23" i="9"/>
  <c r="U23" i="9" s="1"/>
  <c r="O23" i="9"/>
  <c r="L23" i="9"/>
  <c r="K23" i="9"/>
  <c r="J23" i="9"/>
  <c r="I23" i="9"/>
  <c r="H23" i="9"/>
  <c r="G23" i="9"/>
  <c r="F23" i="9"/>
  <c r="E23" i="9"/>
  <c r="D23" i="9"/>
  <c r="C23" i="9"/>
  <c r="B23" i="9"/>
  <c r="AF22" i="9"/>
  <c r="R22" i="9"/>
  <c r="Q22" i="9"/>
  <c r="P22" i="9"/>
  <c r="U22" i="9" s="1"/>
  <c r="O22" i="9"/>
  <c r="L22" i="9"/>
  <c r="K22" i="9"/>
  <c r="J22" i="9"/>
  <c r="I22" i="9"/>
  <c r="H22" i="9"/>
  <c r="G22" i="9"/>
  <c r="F22" i="9"/>
  <c r="E22" i="9"/>
  <c r="D22" i="9"/>
  <c r="C22" i="9"/>
  <c r="B22" i="9"/>
  <c r="AF21" i="9"/>
  <c r="R21" i="9"/>
  <c r="Q21" i="9"/>
  <c r="P21" i="9"/>
  <c r="U21" i="9" s="1"/>
  <c r="O21" i="9"/>
  <c r="L21" i="9"/>
  <c r="K21" i="9"/>
  <c r="J21" i="9"/>
  <c r="I21" i="9"/>
  <c r="H21" i="9"/>
  <c r="G21" i="9"/>
  <c r="F21" i="9"/>
  <c r="E21" i="9"/>
  <c r="D21" i="9"/>
  <c r="C21" i="9"/>
  <c r="B21" i="9"/>
  <c r="AF20" i="9"/>
  <c r="R20" i="9"/>
  <c r="Q20" i="9"/>
  <c r="P20" i="9"/>
  <c r="U20" i="9" s="1"/>
  <c r="O20" i="9"/>
  <c r="L20" i="9"/>
  <c r="K20" i="9"/>
  <c r="J20" i="9"/>
  <c r="I20" i="9"/>
  <c r="H20" i="9"/>
  <c r="G20" i="9"/>
  <c r="F20" i="9"/>
  <c r="E20" i="9"/>
  <c r="D20" i="9"/>
  <c r="C20" i="9"/>
  <c r="B20" i="9"/>
  <c r="AF19" i="9"/>
  <c r="R19" i="9"/>
  <c r="Q19" i="9"/>
  <c r="P19" i="9"/>
  <c r="U19" i="9" s="1"/>
  <c r="O19" i="9"/>
  <c r="L19" i="9"/>
  <c r="K19" i="9"/>
  <c r="J19" i="9"/>
  <c r="I19" i="9"/>
  <c r="H19" i="9"/>
  <c r="G19" i="9"/>
  <c r="F19" i="9"/>
  <c r="E19" i="9"/>
  <c r="D19" i="9"/>
  <c r="C19" i="9"/>
  <c r="B19" i="9"/>
  <c r="AF18" i="9"/>
  <c r="R18" i="9"/>
  <c r="Q18" i="9"/>
  <c r="P18" i="9"/>
  <c r="U18" i="9" s="1"/>
  <c r="O18" i="9"/>
  <c r="L18" i="9"/>
  <c r="K18" i="9"/>
  <c r="J18" i="9"/>
  <c r="I18" i="9"/>
  <c r="H18" i="9"/>
  <c r="G18" i="9"/>
  <c r="F18" i="9"/>
  <c r="E18" i="9"/>
  <c r="D18" i="9"/>
  <c r="C18" i="9"/>
  <c r="B18" i="9"/>
  <c r="AF17" i="9"/>
  <c r="R17" i="9"/>
  <c r="Q17" i="9"/>
  <c r="P17" i="9"/>
  <c r="U17" i="9" s="1"/>
  <c r="L17" i="9"/>
  <c r="K17" i="9"/>
  <c r="J17" i="9"/>
  <c r="I17" i="9"/>
  <c r="H17" i="9"/>
  <c r="G17" i="9"/>
  <c r="F17" i="9"/>
  <c r="E17" i="9"/>
  <c r="D17" i="9"/>
  <c r="C17" i="9"/>
  <c r="B17" i="9"/>
  <c r="AG111" i="72"/>
  <c r="R111" i="72"/>
  <c r="Q111" i="72"/>
  <c r="P111" i="72"/>
  <c r="U111" i="72" s="1"/>
  <c r="O111" i="72"/>
  <c r="L111" i="72"/>
  <c r="K111" i="72"/>
  <c r="J111" i="72"/>
  <c r="I111" i="72"/>
  <c r="H111" i="72"/>
  <c r="G111" i="72"/>
  <c r="F111" i="72"/>
  <c r="E111" i="72"/>
  <c r="D111" i="72"/>
  <c r="C111" i="72"/>
  <c r="B111" i="72"/>
  <c r="AG110" i="72"/>
  <c r="R110" i="72"/>
  <c r="Q110" i="72"/>
  <c r="P110" i="72"/>
  <c r="U110" i="72" s="1"/>
  <c r="O110" i="72"/>
  <c r="L110" i="72"/>
  <c r="K110" i="72"/>
  <c r="J110" i="72"/>
  <c r="I110" i="72"/>
  <c r="H110" i="72"/>
  <c r="G110" i="72"/>
  <c r="F110" i="72"/>
  <c r="E110" i="72"/>
  <c r="D110" i="72"/>
  <c r="C110" i="72"/>
  <c r="B110" i="72"/>
  <c r="AG109" i="72"/>
  <c r="R109" i="72"/>
  <c r="Q109" i="72"/>
  <c r="P109" i="72"/>
  <c r="U109" i="72" s="1"/>
  <c r="O109" i="72"/>
  <c r="L109" i="72"/>
  <c r="K109" i="72"/>
  <c r="J109" i="72"/>
  <c r="I109" i="72"/>
  <c r="H109" i="72"/>
  <c r="G109" i="72"/>
  <c r="F109" i="72"/>
  <c r="E109" i="72"/>
  <c r="D109" i="72"/>
  <c r="C109" i="72"/>
  <c r="B109" i="72"/>
  <c r="AG108" i="72"/>
  <c r="R108" i="72"/>
  <c r="Q108" i="72"/>
  <c r="P108" i="72"/>
  <c r="U108" i="72" s="1"/>
  <c r="O108" i="72"/>
  <c r="L108" i="72"/>
  <c r="K108" i="72"/>
  <c r="J108" i="72"/>
  <c r="I108" i="72"/>
  <c r="H108" i="72"/>
  <c r="G108" i="72"/>
  <c r="F108" i="72"/>
  <c r="E108" i="72"/>
  <c r="D108" i="72"/>
  <c r="C108" i="72"/>
  <c r="B108" i="72"/>
  <c r="AG107" i="72"/>
  <c r="R107" i="72"/>
  <c r="Q107" i="72"/>
  <c r="P107" i="72"/>
  <c r="U107" i="72" s="1"/>
  <c r="O107" i="72"/>
  <c r="L107" i="72"/>
  <c r="K107" i="72"/>
  <c r="J107" i="72"/>
  <c r="I107" i="72"/>
  <c r="H107" i="72"/>
  <c r="G107" i="72"/>
  <c r="F107" i="72"/>
  <c r="E107" i="72"/>
  <c r="D107" i="72"/>
  <c r="C107" i="72"/>
  <c r="B107" i="72"/>
  <c r="AG106" i="72"/>
  <c r="R106" i="72"/>
  <c r="Q106" i="72"/>
  <c r="P106" i="72"/>
  <c r="U106" i="72" s="1"/>
  <c r="O106" i="72"/>
  <c r="L106" i="72"/>
  <c r="K106" i="72"/>
  <c r="J106" i="72"/>
  <c r="I106" i="72"/>
  <c r="H106" i="72"/>
  <c r="G106" i="72"/>
  <c r="F106" i="72"/>
  <c r="E106" i="72"/>
  <c r="D106" i="72"/>
  <c r="C106" i="72"/>
  <c r="B106" i="72"/>
  <c r="AG105" i="72"/>
  <c r="R105" i="72"/>
  <c r="Q105" i="72"/>
  <c r="P105" i="72"/>
  <c r="U105" i="72" s="1"/>
  <c r="O105" i="72"/>
  <c r="L105" i="72"/>
  <c r="K105" i="72"/>
  <c r="J105" i="72"/>
  <c r="I105" i="72"/>
  <c r="H105" i="72"/>
  <c r="G105" i="72"/>
  <c r="F105" i="72"/>
  <c r="E105" i="72"/>
  <c r="D105" i="72"/>
  <c r="C105" i="72"/>
  <c r="B105" i="72"/>
  <c r="AG104" i="72"/>
  <c r="R104" i="72"/>
  <c r="Q104" i="72"/>
  <c r="P104" i="72"/>
  <c r="U104" i="72" s="1"/>
  <c r="O104" i="72"/>
  <c r="L104" i="72"/>
  <c r="K104" i="72"/>
  <c r="J104" i="72"/>
  <c r="I104" i="72"/>
  <c r="H104" i="72"/>
  <c r="G104" i="72"/>
  <c r="F104" i="72"/>
  <c r="E104" i="72"/>
  <c r="D104" i="72"/>
  <c r="C104" i="72"/>
  <c r="B104" i="72"/>
  <c r="AG103" i="72"/>
  <c r="R103" i="72"/>
  <c r="Q103" i="72"/>
  <c r="P103" i="72"/>
  <c r="U103" i="72" s="1"/>
  <c r="O103" i="72"/>
  <c r="L103" i="72"/>
  <c r="K103" i="72"/>
  <c r="J103" i="72"/>
  <c r="I103" i="72"/>
  <c r="H103" i="72"/>
  <c r="G103" i="72"/>
  <c r="F103" i="72"/>
  <c r="E103" i="72"/>
  <c r="D103" i="72"/>
  <c r="C103" i="72"/>
  <c r="B103" i="72"/>
  <c r="AG102" i="72"/>
  <c r="R102" i="72"/>
  <c r="Q102" i="72"/>
  <c r="P102" i="72"/>
  <c r="U102" i="72" s="1"/>
  <c r="O102" i="72"/>
  <c r="L102" i="72"/>
  <c r="K102" i="72"/>
  <c r="J102" i="72"/>
  <c r="I102" i="72"/>
  <c r="H102" i="72"/>
  <c r="G102" i="72"/>
  <c r="F102" i="72"/>
  <c r="E102" i="72"/>
  <c r="D102" i="72"/>
  <c r="C102" i="72"/>
  <c r="B102" i="72"/>
  <c r="AG101" i="72"/>
  <c r="R101" i="72"/>
  <c r="Q101" i="72"/>
  <c r="P101" i="72"/>
  <c r="U101" i="72" s="1"/>
  <c r="O101" i="72"/>
  <c r="L101" i="72"/>
  <c r="K101" i="72"/>
  <c r="J101" i="72"/>
  <c r="I101" i="72"/>
  <c r="H101" i="72"/>
  <c r="G101" i="72"/>
  <c r="F101" i="72"/>
  <c r="E101" i="72"/>
  <c r="D101" i="72"/>
  <c r="C101" i="72"/>
  <c r="B101" i="72"/>
  <c r="AG100" i="72"/>
  <c r="R100" i="72"/>
  <c r="Q100" i="72"/>
  <c r="P100" i="72"/>
  <c r="U100" i="72" s="1"/>
  <c r="O100" i="72"/>
  <c r="L100" i="72"/>
  <c r="K100" i="72"/>
  <c r="J100" i="72"/>
  <c r="I100" i="72"/>
  <c r="H100" i="72"/>
  <c r="G100" i="72"/>
  <c r="F100" i="72"/>
  <c r="E100" i="72"/>
  <c r="D100" i="72"/>
  <c r="C100" i="72"/>
  <c r="B100" i="72"/>
  <c r="AG99" i="72"/>
  <c r="R99" i="72"/>
  <c r="Q99" i="72"/>
  <c r="P99" i="72"/>
  <c r="U99" i="72" s="1"/>
  <c r="O99" i="72"/>
  <c r="L99" i="72"/>
  <c r="K99" i="72"/>
  <c r="J99" i="72"/>
  <c r="I99" i="72"/>
  <c r="H99" i="72"/>
  <c r="G99" i="72"/>
  <c r="F99" i="72"/>
  <c r="E99" i="72"/>
  <c r="D99" i="72"/>
  <c r="C99" i="72"/>
  <c r="B99" i="72"/>
  <c r="AG98" i="72"/>
  <c r="R98" i="72"/>
  <c r="Q98" i="72"/>
  <c r="P98" i="72"/>
  <c r="U98" i="72" s="1"/>
  <c r="O98" i="72"/>
  <c r="L98" i="72"/>
  <c r="K98" i="72"/>
  <c r="J98" i="72"/>
  <c r="I98" i="72"/>
  <c r="H98" i="72"/>
  <c r="G98" i="72"/>
  <c r="F98" i="72"/>
  <c r="E98" i="72"/>
  <c r="D98" i="72"/>
  <c r="C98" i="72"/>
  <c r="B98" i="72"/>
  <c r="AG97" i="72"/>
  <c r="R97" i="72"/>
  <c r="Q97" i="72"/>
  <c r="P97" i="72"/>
  <c r="U97" i="72" s="1"/>
  <c r="O97" i="72"/>
  <c r="L97" i="72"/>
  <c r="K97" i="72"/>
  <c r="J97" i="72"/>
  <c r="I97" i="72"/>
  <c r="H97" i="72"/>
  <c r="G97" i="72"/>
  <c r="F97" i="72"/>
  <c r="E97" i="72"/>
  <c r="D97" i="72"/>
  <c r="C97" i="72"/>
  <c r="B97" i="72"/>
  <c r="AG96" i="72"/>
  <c r="R96" i="72"/>
  <c r="Q96" i="72"/>
  <c r="P96" i="72"/>
  <c r="U96" i="72" s="1"/>
  <c r="O96" i="72"/>
  <c r="L96" i="72"/>
  <c r="K96" i="72"/>
  <c r="J96" i="72"/>
  <c r="I96" i="72"/>
  <c r="H96" i="72"/>
  <c r="G96" i="72"/>
  <c r="F96" i="72"/>
  <c r="E96" i="72"/>
  <c r="D96" i="72"/>
  <c r="C96" i="72"/>
  <c r="B96" i="72"/>
  <c r="AG95" i="72"/>
  <c r="R95" i="72"/>
  <c r="Q95" i="72"/>
  <c r="P95" i="72"/>
  <c r="U95" i="72" s="1"/>
  <c r="O95" i="72"/>
  <c r="L95" i="72"/>
  <c r="K95" i="72"/>
  <c r="J95" i="72"/>
  <c r="I95" i="72"/>
  <c r="H95" i="72"/>
  <c r="G95" i="72"/>
  <c r="F95" i="72"/>
  <c r="E95" i="72"/>
  <c r="D95" i="72"/>
  <c r="C95" i="72"/>
  <c r="B95" i="72"/>
  <c r="AG94" i="72"/>
  <c r="R94" i="72"/>
  <c r="Q94" i="72"/>
  <c r="P94" i="72"/>
  <c r="U94" i="72" s="1"/>
  <c r="O94" i="72"/>
  <c r="L94" i="72"/>
  <c r="K94" i="72"/>
  <c r="J94" i="72"/>
  <c r="I94" i="72"/>
  <c r="H94" i="72"/>
  <c r="G94" i="72"/>
  <c r="F94" i="72"/>
  <c r="E94" i="72"/>
  <c r="D94" i="72"/>
  <c r="C94" i="72"/>
  <c r="B94" i="72"/>
  <c r="AG93" i="72"/>
  <c r="R93" i="72"/>
  <c r="Q93" i="72"/>
  <c r="P93" i="72"/>
  <c r="U93" i="72" s="1"/>
  <c r="O93" i="72"/>
  <c r="L93" i="72"/>
  <c r="K93" i="72"/>
  <c r="J93" i="72"/>
  <c r="I93" i="72"/>
  <c r="H93" i="72"/>
  <c r="G93" i="72"/>
  <c r="F93" i="72"/>
  <c r="E93" i="72"/>
  <c r="D93" i="72"/>
  <c r="C93" i="72"/>
  <c r="B93" i="72"/>
  <c r="AG92" i="72"/>
  <c r="R92" i="72"/>
  <c r="Q92" i="72"/>
  <c r="P92" i="72"/>
  <c r="U92" i="72" s="1"/>
  <c r="O92" i="72"/>
  <c r="L92" i="72"/>
  <c r="K92" i="72"/>
  <c r="J92" i="72"/>
  <c r="I92" i="72"/>
  <c r="H92" i="72"/>
  <c r="G92" i="72"/>
  <c r="F92" i="72"/>
  <c r="E92" i="72"/>
  <c r="D92" i="72"/>
  <c r="C92" i="72"/>
  <c r="B92" i="72"/>
  <c r="AG91" i="72"/>
  <c r="R91" i="72"/>
  <c r="Q91" i="72"/>
  <c r="P91" i="72"/>
  <c r="U91" i="72" s="1"/>
  <c r="O91" i="72"/>
  <c r="L91" i="72"/>
  <c r="K91" i="72"/>
  <c r="J91" i="72"/>
  <c r="I91" i="72"/>
  <c r="H91" i="72"/>
  <c r="G91" i="72"/>
  <c r="F91" i="72"/>
  <c r="E91" i="72"/>
  <c r="D91" i="72"/>
  <c r="C91" i="72"/>
  <c r="B91" i="72"/>
  <c r="AG90" i="72"/>
  <c r="R90" i="72"/>
  <c r="Q90" i="72"/>
  <c r="P90" i="72"/>
  <c r="U90" i="72" s="1"/>
  <c r="O90" i="72"/>
  <c r="L90" i="72"/>
  <c r="K90" i="72"/>
  <c r="J90" i="72"/>
  <c r="I90" i="72"/>
  <c r="H90" i="72"/>
  <c r="G90" i="72"/>
  <c r="F90" i="72"/>
  <c r="E90" i="72"/>
  <c r="D90" i="72"/>
  <c r="C90" i="72"/>
  <c r="B90" i="72"/>
  <c r="AG89" i="72"/>
  <c r="R89" i="72"/>
  <c r="Q89" i="72"/>
  <c r="P89" i="72"/>
  <c r="U89" i="72" s="1"/>
  <c r="O89" i="72"/>
  <c r="L89" i="72"/>
  <c r="K89" i="72"/>
  <c r="J89" i="72"/>
  <c r="I89" i="72"/>
  <c r="H89" i="72"/>
  <c r="G89" i="72"/>
  <c r="F89" i="72"/>
  <c r="E89" i="72"/>
  <c r="D89" i="72"/>
  <c r="C89" i="72"/>
  <c r="B89" i="72"/>
  <c r="AG88" i="72"/>
  <c r="R88" i="72"/>
  <c r="Q88" i="72"/>
  <c r="P88" i="72"/>
  <c r="U88" i="72" s="1"/>
  <c r="O88" i="72"/>
  <c r="L88" i="72"/>
  <c r="K88" i="72"/>
  <c r="J88" i="72"/>
  <c r="I88" i="72"/>
  <c r="H88" i="72"/>
  <c r="G88" i="72"/>
  <c r="F88" i="72"/>
  <c r="E88" i="72"/>
  <c r="D88" i="72"/>
  <c r="C88" i="72"/>
  <c r="B88" i="72"/>
  <c r="AG87" i="72"/>
  <c r="R87" i="72"/>
  <c r="Q87" i="72"/>
  <c r="P87" i="72"/>
  <c r="U87" i="72" s="1"/>
  <c r="O87" i="72"/>
  <c r="L87" i="72"/>
  <c r="K87" i="72"/>
  <c r="J87" i="72"/>
  <c r="I87" i="72"/>
  <c r="H87" i="72"/>
  <c r="G87" i="72"/>
  <c r="F87" i="72"/>
  <c r="E87" i="72"/>
  <c r="D87" i="72"/>
  <c r="C87" i="72"/>
  <c r="B87" i="72"/>
  <c r="AG86" i="72"/>
  <c r="R86" i="72"/>
  <c r="Q86" i="72"/>
  <c r="P86" i="72"/>
  <c r="U86" i="72" s="1"/>
  <c r="O86" i="72"/>
  <c r="L86" i="72"/>
  <c r="K86" i="72"/>
  <c r="J86" i="72"/>
  <c r="I86" i="72"/>
  <c r="H86" i="72"/>
  <c r="G86" i="72"/>
  <c r="F86" i="72"/>
  <c r="E86" i="72"/>
  <c r="D86" i="72"/>
  <c r="C86" i="72"/>
  <c r="B86" i="72"/>
  <c r="AG85" i="72"/>
  <c r="R85" i="72"/>
  <c r="Q85" i="72"/>
  <c r="P85" i="72"/>
  <c r="U85" i="72" s="1"/>
  <c r="O85" i="72"/>
  <c r="L85" i="72"/>
  <c r="K85" i="72"/>
  <c r="J85" i="72"/>
  <c r="I85" i="72"/>
  <c r="H85" i="72"/>
  <c r="G85" i="72"/>
  <c r="F85" i="72"/>
  <c r="E85" i="72"/>
  <c r="D85" i="72"/>
  <c r="C85" i="72"/>
  <c r="B85" i="72"/>
  <c r="AG84" i="72"/>
  <c r="R84" i="72"/>
  <c r="Q84" i="72"/>
  <c r="P84" i="72"/>
  <c r="U84" i="72" s="1"/>
  <c r="O84" i="72"/>
  <c r="L84" i="72"/>
  <c r="K84" i="72"/>
  <c r="J84" i="72"/>
  <c r="I84" i="72"/>
  <c r="H84" i="72"/>
  <c r="G84" i="72"/>
  <c r="F84" i="72"/>
  <c r="E84" i="72"/>
  <c r="D84" i="72"/>
  <c r="C84" i="72"/>
  <c r="B84" i="72"/>
  <c r="AG83" i="72"/>
  <c r="R83" i="72"/>
  <c r="Q83" i="72"/>
  <c r="P83" i="72"/>
  <c r="U83" i="72" s="1"/>
  <c r="O83" i="72"/>
  <c r="L83" i="72"/>
  <c r="K83" i="72"/>
  <c r="J83" i="72"/>
  <c r="I83" i="72"/>
  <c r="H83" i="72"/>
  <c r="G83" i="72"/>
  <c r="F83" i="72"/>
  <c r="E83" i="72"/>
  <c r="D83" i="72"/>
  <c r="C83" i="72"/>
  <c r="B83" i="72"/>
  <c r="AG82" i="72"/>
  <c r="R82" i="72"/>
  <c r="Q82" i="72"/>
  <c r="P82" i="72"/>
  <c r="U82" i="72" s="1"/>
  <c r="O82" i="72"/>
  <c r="L82" i="72"/>
  <c r="K82" i="72"/>
  <c r="J82" i="72"/>
  <c r="I82" i="72"/>
  <c r="H82" i="72"/>
  <c r="G82" i="72"/>
  <c r="F82" i="72"/>
  <c r="E82" i="72"/>
  <c r="D82" i="72"/>
  <c r="C82" i="72"/>
  <c r="B82" i="72"/>
  <c r="AG81" i="72"/>
  <c r="R81" i="72"/>
  <c r="Q81" i="72"/>
  <c r="P81" i="72"/>
  <c r="U81" i="72" s="1"/>
  <c r="O81" i="72"/>
  <c r="L81" i="72"/>
  <c r="K81" i="72"/>
  <c r="J81" i="72"/>
  <c r="I81" i="72"/>
  <c r="H81" i="72"/>
  <c r="G81" i="72"/>
  <c r="F81" i="72"/>
  <c r="E81" i="72"/>
  <c r="D81" i="72"/>
  <c r="C81" i="72"/>
  <c r="B81" i="72"/>
  <c r="AG80" i="72"/>
  <c r="R80" i="72"/>
  <c r="Q80" i="72"/>
  <c r="P80" i="72"/>
  <c r="U80" i="72" s="1"/>
  <c r="O80" i="72"/>
  <c r="L80" i="72"/>
  <c r="K80" i="72"/>
  <c r="J80" i="72"/>
  <c r="I80" i="72"/>
  <c r="H80" i="72"/>
  <c r="G80" i="72"/>
  <c r="F80" i="72"/>
  <c r="E80" i="72"/>
  <c r="D80" i="72"/>
  <c r="C80" i="72"/>
  <c r="B80" i="72"/>
  <c r="AG79" i="72"/>
  <c r="R79" i="72"/>
  <c r="Q79" i="72"/>
  <c r="P79" i="72"/>
  <c r="U79" i="72" s="1"/>
  <c r="O79" i="72"/>
  <c r="L79" i="72"/>
  <c r="K79" i="72"/>
  <c r="J79" i="72"/>
  <c r="I79" i="72"/>
  <c r="H79" i="72"/>
  <c r="G79" i="72"/>
  <c r="F79" i="72"/>
  <c r="E79" i="72"/>
  <c r="D79" i="72"/>
  <c r="C79" i="72"/>
  <c r="B79" i="72"/>
  <c r="AG78" i="72"/>
  <c r="R78" i="72"/>
  <c r="Q78" i="72"/>
  <c r="P78" i="72"/>
  <c r="U78" i="72" s="1"/>
  <c r="O78" i="72"/>
  <c r="L78" i="72"/>
  <c r="K78" i="72"/>
  <c r="J78" i="72"/>
  <c r="I78" i="72"/>
  <c r="H78" i="72"/>
  <c r="G78" i="72"/>
  <c r="F78" i="72"/>
  <c r="E78" i="72"/>
  <c r="D78" i="72"/>
  <c r="C78" i="72"/>
  <c r="B78" i="72"/>
  <c r="AG77" i="72"/>
  <c r="R77" i="72"/>
  <c r="Q77" i="72"/>
  <c r="P77" i="72"/>
  <c r="U77" i="72" s="1"/>
  <c r="O77" i="72"/>
  <c r="L77" i="72"/>
  <c r="K77" i="72"/>
  <c r="J77" i="72"/>
  <c r="I77" i="72"/>
  <c r="H77" i="72"/>
  <c r="G77" i="72"/>
  <c r="F77" i="72"/>
  <c r="E77" i="72"/>
  <c r="D77" i="72"/>
  <c r="C77" i="72"/>
  <c r="B77" i="72"/>
  <c r="AG76" i="72"/>
  <c r="R76" i="72"/>
  <c r="Q76" i="72"/>
  <c r="P76" i="72"/>
  <c r="U76" i="72" s="1"/>
  <c r="O76" i="72"/>
  <c r="L76" i="72"/>
  <c r="K76" i="72"/>
  <c r="J76" i="72"/>
  <c r="I76" i="72"/>
  <c r="H76" i="72"/>
  <c r="G76" i="72"/>
  <c r="F76" i="72"/>
  <c r="E76" i="72"/>
  <c r="D76" i="72"/>
  <c r="C76" i="72"/>
  <c r="B76" i="72"/>
  <c r="AG75" i="72"/>
  <c r="R75" i="72"/>
  <c r="Q75" i="72"/>
  <c r="P75" i="72"/>
  <c r="U75" i="72" s="1"/>
  <c r="O75" i="72"/>
  <c r="L75" i="72"/>
  <c r="K75" i="72"/>
  <c r="J75" i="72"/>
  <c r="I75" i="72"/>
  <c r="H75" i="72"/>
  <c r="G75" i="72"/>
  <c r="F75" i="72"/>
  <c r="E75" i="72"/>
  <c r="D75" i="72"/>
  <c r="C75" i="72"/>
  <c r="B75" i="72"/>
  <c r="AG74" i="72"/>
  <c r="R74" i="72"/>
  <c r="Q74" i="72"/>
  <c r="P74" i="72"/>
  <c r="U74" i="72" s="1"/>
  <c r="O74" i="72"/>
  <c r="L74" i="72"/>
  <c r="K74" i="72"/>
  <c r="J74" i="72"/>
  <c r="I74" i="72"/>
  <c r="H74" i="72"/>
  <c r="G74" i="72"/>
  <c r="F74" i="72"/>
  <c r="E74" i="72"/>
  <c r="D74" i="72"/>
  <c r="C74" i="72"/>
  <c r="B74" i="72"/>
  <c r="AG73" i="72"/>
  <c r="R73" i="72"/>
  <c r="Q73" i="72"/>
  <c r="P73" i="72"/>
  <c r="U73" i="72" s="1"/>
  <c r="O73" i="72"/>
  <c r="L73" i="72"/>
  <c r="K73" i="72"/>
  <c r="J73" i="72"/>
  <c r="I73" i="72"/>
  <c r="H73" i="72"/>
  <c r="G73" i="72"/>
  <c r="F73" i="72"/>
  <c r="E73" i="72"/>
  <c r="D73" i="72"/>
  <c r="C73" i="72"/>
  <c r="B73" i="72"/>
  <c r="AG72" i="72"/>
  <c r="R72" i="72"/>
  <c r="Q72" i="72"/>
  <c r="P72" i="72"/>
  <c r="U72" i="72" s="1"/>
  <c r="O72" i="72"/>
  <c r="L72" i="72"/>
  <c r="K72" i="72"/>
  <c r="J72" i="72"/>
  <c r="I72" i="72"/>
  <c r="H72" i="72"/>
  <c r="G72" i="72"/>
  <c r="F72" i="72"/>
  <c r="E72" i="72"/>
  <c r="D72" i="72"/>
  <c r="C72" i="72"/>
  <c r="B72" i="72"/>
  <c r="AG71" i="72"/>
  <c r="R71" i="72"/>
  <c r="Q71" i="72"/>
  <c r="P71" i="72"/>
  <c r="U71" i="72" s="1"/>
  <c r="O71" i="72"/>
  <c r="L71" i="72"/>
  <c r="K71" i="72"/>
  <c r="J71" i="72"/>
  <c r="I71" i="72"/>
  <c r="H71" i="72"/>
  <c r="G71" i="72"/>
  <c r="F71" i="72"/>
  <c r="E71" i="72"/>
  <c r="D71" i="72"/>
  <c r="C71" i="72"/>
  <c r="B71" i="72"/>
  <c r="AG70" i="72"/>
  <c r="R70" i="72"/>
  <c r="Q70" i="72"/>
  <c r="P70" i="72"/>
  <c r="U70" i="72" s="1"/>
  <c r="O70" i="72"/>
  <c r="L70" i="72"/>
  <c r="K70" i="72"/>
  <c r="J70" i="72"/>
  <c r="I70" i="72"/>
  <c r="H70" i="72"/>
  <c r="G70" i="72"/>
  <c r="F70" i="72"/>
  <c r="E70" i="72"/>
  <c r="D70" i="72"/>
  <c r="C70" i="72"/>
  <c r="B70" i="72"/>
  <c r="AG69" i="72"/>
  <c r="R69" i="72"/>
  <c r="Q69" i="72"/>
  <c r="P69" i="72"/>
  <c r="U69" i="72" s="1"/>
  <c r="O69" i="72"/>
  <c r="L69" i="72"/>
  <c r="K69" i="72"/>
  <c r="J69" i="72"/>
  <c r="I69" i="72"/>
  <c r="H69" i="72"/>
  <c r="G69" i="72"/>
  <c r="F69" i="72"/>
  <c r="E69" i="72"/>
  <c r="D69" i="72"/>
  <c r="C69" i="72"/>
  <c r="B69" i="72"/>
  <c r="AG68" i="72"/>
  <c r="R68" i="72"/>
  <c r="Q68" i="72"/>
  <c r="P68" i="72"/>
  <c r="U68" i="72" s="1"/>
  <c r="O68" i="72"/>
  <c r="L68" i="72"/>
  <c r="K68" i="72"/>
  <c r="J68" i="72"/>
  <c r="I68" i="72"/>
  <c r="H68" i="72"/>
  <c r="G68" i="72"/>
  <c r="F68" i="72"/>
  <c r="E68" i="72"/>
  <c r="D68" i="72"/>
  <c r="C68" i="72"/>
  <c r="B68" i="72"/>
  <c r="AG67" i="72"/>
  <c r="R67" i="72"/>
  <c r="Q67" i="72"/>
  <c r="P67" i="72"/>
  <c r="U67" i="72" s="1"/>
  <c r="O67" i="72"/>
  <c r="L67" i="72"/>
  <c r="K67" i="72"/>
  <c r="J67" i="72"/>
  <c r="I67" i="72"/>
  <c r="H67" i="72"/>
  <c r="G67" i="72"/>
  <c r="F67" i="72"/>
  <c r="E67" i="72"/>
  <c r="D67" i="72"/>
  <c r="C67" i="72"/>
  <c r="B67" i="72"/>
  <c r="AG66" i="72"/>
  <c r="R66" i="72"/>
  <c r="Q66" i="72"/>
  <c r="P66" i="72"/>
  <c r="U66" i="72" s="1"/>
  <c r="O66" i="72"/>
  <c r="L66" i="72"/>
  <c r="K66" i="72"/>
  <c r="J66" i="72"/>
  <c r="I66" i="72"/>
  <c r="H66" i="72"/>
  <c r="G66" i="72"/>
  <c r="F66" i="72"/>
  <c r="E66" i="72"/>
  <c r="D66" i="72"/>
  <c r="C66" i="72"/>
  <c r="B66" i="72"/>
  <c r="AG65" i="72"/>
  <c r="R65" i="72"/>
  <c r="Q65" i="72"/>
  <c r="P65" i="72"/>
  <c r="U65" i="72" s="1"/>
  <c r="O65" i="72"/>
  <c r="L65" i="72"/>
  <c r="K65" i="72"/>
  <c r="J65" i="72"/>
  <c r="I65" i="72"/>
  <c r="H65" i="72"/>
  <c r="G65" i="72"/>
  <c r="F65" i="72"/>
  <c r="E65" i="72"/>
  <c r="D65" i="72"/>
  <c r="C65" i="72"/>
  <c r="B65" i="72"/>
  <c r="AG64" i="72"/>
  <c r="R64" i="72"/>
  <c r="Q64" i="72"/>
  <c r="P64" i="72"/>
  <c r="U64" i="72" s="1"/>
  <c r="O64" i="72"/>
  <c r="L64" i="72"/>
  <c r="K64" i="72"/>
  <c r="J64" i="72"/>
  <c r="I64" i="72"/>
  <c r="H64" i="72"/>
  <c r="G64" i="72"/>
  <c r="F64" i="72"/>
  <c r="E64" i="72"/>
  <c r="D64" i="72"/>
  <c r="C64" i="72"/>
  <c r="B64" i="72"/>
  <c r="AG63" i="72"/>
  <c r="R63" i="72"/>
  <c r="Q63" i="72"/>
  <c r="P63" i="72"/>
  <c r="U63" i="72" s="1"/>
  <c r="O63" i="72"/>
  <c r="L63" i="72"/>
  <c r="K63" i="72"/>
  <c r="J63" i="72"/>
  <c r="I63" i="72"/>
  <c r="H63" i="72"/>
  <c r="G63" i="72"/>
  <c r="F63" i="72"/>
  <c r="E63" i="72"/>
  <c r="D63" i="72"/>
  <c r="C63" i="72"/>
  <c r="B63" i="72"/>
  <c r="AG62" i="72"/>
  <c r="R62" i="72"/>
  <c r="Q62" i="72"/>
  <c r="P62" i="72"/>
  <c r="U62" i="72" s="1"/>
  <c r="O62" i="72"/>
  <c r="L62" i="72"/>
  <c r="K62" i="72"/>
  <c r="J62" i="72"/>
  <c r="I62" i="72"/>
  <c r="H62" i="72"/>
  <c r="G62" i="72"/>
  <c r="F62" i="72"/>
  <c r="E62" i="72"/>
  <c r="D62" i="72"/>
  <c r="C62" i="72"/>
  <c r="B62" i="72"/>
  <c r="AG61" i="72"/>
  <c r="R61" i="72"/>
  <c r="Q61" i="72"/>
  <c r="P61" i="72"/>
  <c r="U61" i="72" s="1"/>
  <c r="O61" i="72"/>
  <c r="L61" i="72"/>
  <c r="K61" i="72"/>
  <c r="J61" i="72"/>
  <c r="I61" i="72"/>
  <c r="H61" i="72"/>
  <c r="G61" i="72"/>
  <c r="F61" i="72"/>
  <c r="E61" i="72"/>
  <c r="D61" i="72"/>
  <c r="C61" i="72"/>
  <c r="B61" i="72"/>
  <c r="AG60" i="72"/>
  <c r="R60" i="72"/>
  <c r="Q60" i="72"/>
  <c r="P60" i="72"/>
  <c r="U60" i="72" s="1"/>
  <c r="O60" i="72"/>
  <c r="L60" i="72"/>
  <c r="K60" i="72"/>
  <c r="J60" i="72"/>
  <c r="I60" i="72"/>
  <c r="H60" i="72"/>
  <c r="G60" i="72"/>
  <c r="F60" i="72"/>
  <c r="E60" i="72"/>
  <c r="D60" i="72"/>
  <c r="C60" i="72"/>
  <c r="B60" i="72"/>
  <c r="AG59" i="72"/>
  <c r="R59" i="72"/>
  <c r="Q59" i="72"/>
  <c r="P59" i="72"/>
  <c r="U59" i="72" s="1"/>
  <c r="O59" i="72"/>
  <c r="L59" i="72"/>
  <c r="K59" i="72"/>
  <c r="J59" i="72"/>
  <c r="I59" i="72"/>
  <c r="H59" i="72"/>
  <c r="G59" i="72"/>
  <c r="F59" i="72"/>
  <c r="E59" i="72"/>
  <c r="D59" i="72"/>
  <c r="C59" i="72"/>
  <c r="B59" i="72"/>
  <c r="AG58" i="72"/>
  <c r="R58" i="72"/>
  <c r="Q58" i="72"/>
  <c r="P58" i="72"/>
  <c r="U58" i="72" s="1"/>
  <c r="O58" i="72"/>
  <c r="L58" i="72"/>
  <c r="K58" i="72"/>
  <c r="J58" i="72"/>
  <c r="I58" i="72"/>
  <c r="H58" i="72"/>
  <c r="G58" i="72"/>
  <c r="F58" i="72"/>
  <c r="E58" i="72"/>
  <c r="D58" i="72"/>
  <c r="C58" i="72"/>
  <c r="B58" i="72"/>
  <c r="AG57" i="72"/>
  <c r="R57" i="72"/>
  <c r="Q57" i="72"/>
  <c r="P57" i="72"/>
  <c r="U57" i="72" s="1"/>
  <c r="O57" i="72"/>
  <c r="L57" i="72"/>
  <c r="K57" i="72"/>
  <c r="J57" i="72"/>
  <c r="I57" i="72"/>
  <c r="H57" i="72"/>
  <c r="G57" i="72"/>
  <c r="F57" i="72"/>
  <c r="E57" i="72"/>
  <c r="D57" i="72"/>
  <c r="C57" i="72"/>
  <c r="B57" i="72"/>
  <c r="AG56" i="72"/>
  <c r="R56" i="72"/>
  <c r="Q56" i="72"/>
  <c r="P56" i="72"/>
  <c r="U56" i="72" s="1"/>
  <c r="O56" i="72"/>
  <c r="L56" i="72"/>
  <c r="K56" i="72"/>
  <c r="J56" i="72"/>
  <c r="I56" i="72"/>
  <c r="H56" i="72"/>
  <c r="G56" i="72"/>
  <c r="F56" i="72"/>
  <c r="E56" i="72"/>
  <c r="D56" i="72"/>
  <c r="C56" i="72"/>
  <c r="B56" i="72"/>
  <c r="AG55" i="72"/>
  <c r="R55" i="72"/>
  <c r="Q55" i="72"/>
  <c r="P55" i="72"/>
  <c r="U55" i="72" s="1"/>
  <c r="O55" i="72"/>
  <c r="L55" i="72"/>
  <c r="K55" i="72"/>
  <c r="J55" i="72"/>
  <c r="I55" i="72"/>
  <c r="H55" i="72"/>
  <c r="G55" i="72"/>
  <c r="F55" i="72"/>
  <c r="E55" i="72"/>
  <c r="D55" i="72"/>
  <c r="C55" i="72"/>
  <c r="B55" i="72"/>
  <c r="AG54" i="72"/>
  <c r="R54" i="72"/>
  <c r="Q54" i="72"/>
  <c r="P54" i="72"/>
  <c r="U54" i="72" s="1"/>
  <c r="O54" i="72"/>
  <c r="L54" i="72"/>
  <c r="K54" i="72"/>
  <c r="J54" i="72"/>
  <c r="I54" i="72"/>
  <c r="H54" i="72"/>
  <c r="G54" i="72"/>
  <c r="F54" i="72"/>
  <c r="E54" i="72"/>
  <c r="D54" i="72"/>
  <c r="C54" i="72"/>
  <c r="B54" i="72"/>
  <c r="AG53" i="72"/>
  <c r="R53" i="72"/>
  <c r="Q53" i="72"/>
  <c r="P53" i="72"/>
  <c r="U53" i="72" s="1"/>
  <c r="O53" i="72"/>
  <c r="L53" i="72"/>
  <c r="K53" i="72"/>
  <c r="J53" i="72"/>
  <c r="I53" i="72"/>
  <c r="H53" i="72"/>
  <c r="G53" i="72"/>
  <c r="F53" i="72"/>
  <c r="E53" i="72"/>
  <c r="D53" i="72"/>
  <c r="C53" i="72"/>
  <c r="B53" i="72"/>
  <c r="AG52" i="72"/>
  <c r="R52" i="72"/>
  <c r="Q52" i="72"/>
  <c r="P52" i="72"/>
  <c r="U52" i="72" s="1"/>
  <c r="O52" i="72"/>
  <c r="L52" i="72"/>
  <c r="K52" i="72"/>
  <c r="J52" i="72"/>
  <c r="I52" i="72"/>
  <c r="H52" i="72"/>
  <c r="G52" i="72"/>
  <c r="F52" i="72"/>
  <c r="E52" i="72"/>
  <c r="D52" i="72"/>
  <c r="C52" i="72"/>
  <c r="B52" i="72"/>
  <c r="AG51" i="72"/>
  <c r="R51" i="72"/>
  <c r="Q51" i="72"/>
  <c r="P51" i="72"/>
  <c r="U51" i="72" s="1"/>
  <c r="O51" i="72"/>
  <c r="L51" i="72"/>
  <c r="K51" i="72"/>
  <c r="J51" i="72"/>
  <c r="I51" i="72"/>
  <c r="H51" i="72"/>
  <c r="G51" i="72"/>
  <c r="F51" i="72"/>
  <c r="E51" i="72"/>
  <c r="D51" i="72"/>
  <c r="C51" i="72"/>
  <c r="B51" i="72"/>
  <c r="AG50" i="72"/>
  <c r="R50" i="72"/>
  <c r="Q50" i="72"/>
  <c r="P50" i="72"/>
  <c r="U50" i="72" s="1"/>
  <c r="O50" i="72"/>
  <c r="L50" i="72"/>
  <c r="K50" i="72"/>
  <c r="J50" i="72"/>
  <c r="I50" i="72"/>
  <c r="H50" i="72"/>
  <c r="G50" i="72"/>
  <c r="F50" i="72"/>
  <c r="E50" i="72"/>
  <c r="D50" i="72"/>
  <c r="C50" i="72"/>
  <c r="B50" i="72"/>
  <c r="AG49" i="72"/>
  <c r="R49" i="72"/>
  <c r="Q49" i="72"/>
  <c r="P49" i="72"/>
  <c r="U49" i="72" s="1"/>
  <c r="O49" i="72"/>
  <c r="L49" i="72"/>
  <c r="K49" i="72"/>
  <c r="J49" i="72"/>
  <c r="I49" i="72"/>
  <c r="H49" i="72"/>
  <c r="G49" i="72"/>
  <c r="F49" i="72"/>
  <c r="E49" i="72"/>
  <c r="D49" i="72"/>
  <c r="C49" i="72"/>
  <c r="B49" i="72"/>
  <c r="AG48" i="72"/>
  <c r="R48" i="72"/>
  <c r="Q48" i="72"/>
  <c r="P48" i="72"/>
  <c r="U48" i="72" s="1"/>
  <c r="O48" i="72"/>
  <c r="L48" i="72"/>
  <c r="K48" i="72"/>
  <c r="J48" i="72"/>
  <c r="I48" i="72"/>
  <c r="H48" i="72"/>
  <c r="G48" i="72"/>
  <c r="F48" i="72"/>
  <c r="E48" i="72"/>
  <c r="D48" i="72"/>
  <c r="C48" i="72"/>
  <c r="B48" i="72"/>
  <c r="AG47" i="72"/>
  <c r="R47" i="72"/>
  <c r="Q47" i="72"/>
  <c r="P47" i="72"/>
  <c r="U47" i="72" s="1"/>
  <c r="O47" i="72"/>
  <c r="L47" i="72"/>
  <c r="K47" i="72"/>
  <c r="J47" i="72"/>
  <c r="I47" i="72"/>
  <c r="H47" i="72"/>
  <c r="G47" i="72"/>
  <c r="F47" i="72"/>
  <c r="E47" i="72"/>
  <c r="D47" i="72"/>
  <c r="C47" i="72"/>
  <c r="B47" i="72"/>
  <c r="AG46" i="72"/>
  <c r="R46" i="72"/>
  <c r="Q46" i="72"/>
  <c r="P46" i="72"/>
  <c r="U46" i="72" s="1"/>
  <c r="O46" i="72"/>
  <c r="L46" i="72"/>
  <c r="K46" i="72"/>
  <c r="J46" i="72"/>
  <c r="I46" i="72"/>
  <c r="H46" i="72"/>
  <c r="G46" i="72"/>
  <c r="F46" i="72"/>
  <c r="E46" i="72"/>
  <c r="D46" i="72"/>
  <c r="C46" i="72"/>
  <c r="B46" i="72"/>
  <c r="AG45" i="72"/>
  <c r="R45" i="72"/>
  <c r="Q45" i="72"/>
  <c r="P45" i="72"/>
  <c r="U45" i="72" s="1"/>
  <c r="O45" i="72"/>
  <c r="L45" i="72"/>
  <c r="K45" i="72"/>
  <c r="J45" i="72"/>
  <c r="I45" i="72"/>
  <c r="H45" i="72"/>
  <c r="G45" i="72"/>
  <c r="F45" i="72"/>
  <c r="E45" i="72"/>
  <c r="D45" i="72"/>
  <c r="C45" i="72"/>
  <c r="B45" i="72"/>
  <c r="AG44" i="72"/>
  <c r="R44" i="72"/>
  <c r="Q44" i="72"/>
  <c r="P44" i="72"/>
  <c r="U44" i="72" s="1"/>
  <c r="O44" i="72"/>
  <c r="L44" i="72"/>
  <c r="K44" i="72"/>
  <c r="J44" i="72"/>
  <c r="I44" i="72"/>
  <c r="H44" i="72"/>
  <c r="G44" i="72"/>
  <c r="F44" i="72"/>
  <c r="E44" i="72"/>
  <c r="D44" i="72"/>
  <c r="C44" i="72"/>
  <c r="B44" i="72"/>
  <c r="AG43" i="72"/>
  <c r="R43" i="72"/>
  <c r="Q43" i="72"/>
  <c r="P43" i="72"/>
  <c r="U43" i="72" s="1"/>
  <c r="O43" i="72"/>
  <c r="L43" i="72"/>
  <c r="K43" i="72"/>
  <c r="J43" i="72"/>
  <c r="I43" i="72"/>
  <c r="H43" i="72"/>
  <c r="G43" i="72"/>
  <c r="F43" i="72"/>
  <c r="E43" i="72"/>
  <c r="D43" i="72"/>
  <c r="C43" i="72"/>
  <c r="B43" i="72"/>
  <c r="AG42" i="72"/>
  <c r="R42" i="72"/>
  <c r="Q42" i="72"/>
  <c r="P42" i="72"/>
  <c r="U42" i="72" s="1"/>
  <c r="O42" i="72"/>
  <c r="L42" i="72"/>
  <c r="K42" i="72"/>
  <c r="J42" i="72"/>
  <c r="I42" i="72"/>
  <c r="H42" i="72"/>
  <c r="G42" i="72"/>
  <c r="F42" i="72"/>
  <c r="E42" i="72"/>
  <c r="D42" i="72"/>
  <c r="C42" i="72"/>
  <c r="B42" i="72"/>
  <c r="AG41" i="72"/>
  <c r="R41" i="72"/>
  <c r="Q41" i="72"/>
  <c r="P41" i="72"/>
  <c r="U41" i="72" s="1"/>
  <c r="O41" i="72"/>
  <c r="L41" i="72"/>
  <c r="K41" i="72"/>
  <c r="J41" i="72"/>
  <c r="I41" i="72"/>
  <c r="H41" i="72"/>
  <c r="G41" i="72"/>
  <c r="F41" i="72"/>
  <c r="E41" i="72"/>
  <c r="D41" i="72"/>
  <c r="C41" i="72"/>
  <c r="B41" i="72"/>
  <c r="AG40" i="72"/>
  <c r="R40" i="72"/>
  <c r="Q40" i="72"/>
  <c r="P40" i="72"/>
  <c r="U40" i="72" s="1"/>
  <c r="O40" i="72"/>
  <c r="L40" i="72"/>
  <c r="K40" i="72"/>
  <c r="J40" i="72"/>
  <c r="I40" i="72"/>
  <c r="H40" i="72"/>
  <c r="G40" i="72"/>
  <c r="F40" i="72"/>
  <c r="E40" i="72"/>
  <c r="D40" i="72"/>
  <c r="C40" i="72"/>
  <c r="B40" i="72"/>
  <c r="AG39" i="72"/>
  <c r="R39" i="72"/>
  <c r="Q39" i="72"/>
  <c r="P39" i="72"/>
  <c r="U39" i="72" s="1"/>
  <c r="O39" i="72"/>
  <c r="L39" i="72"/>
  <c r="K39" i="72"/>
  <c r="J39" i="72"/>
  <c r="I39" i="72"/>
  <c r="H39" i="72"/>
  <c r="G39" i="72"/>
  <c r="F39" i="72"/>
  <c r="E39" i="72"/>
  <c r="D39" i="72"/>
  <c r="C39" i="72"/>
  <c r="B39" i="72"/>
  <c r="AG38" i="72"/>
  <c r="R38" i="72"/>
  <c r="Q38" i="72"/>
  <c r="P38" i="72"/>
  <c r="U38" i="72" s="1"/>
  <c r="O38" i="72"/>
  <c r="L38" i="72"/>
  <c r="K38" i="72"/>
  <c r="J38" i="72"/>
  <c r="I38" i="72"/>
  <c r="H38" i="72"/>
  <c r="G38" i="72"/>
  <c r="F38" i="72"/>
  <c r="E38" i="72"/>
  <c r="D38" i="72"/>
  <c r="C38" i="72"/>
  <c r="B38" i="72"/>
  <c r="AG37" i="72"/>
  <c r="R37" i="72"/>
  <c r="Q37" i="72"/>
  <c r="P37" i="72"/>
  <c r="U37" i="72" s="1"/>
  <c r="O37" i="72"/>
  <c r="L37" i="72"/>
  <c r="K37" i="72"/>
  <c r="J37" i="72"/>
  <c r="I37" i="72"/>
  <c r="H37" i="72"/>
  <c r="G37" i="72"/>
  <c r="F37" i="72"/>
  <c r="E37" i="72"/>
  <c r="D37" i="72"/>
  <c r="C37" i="72"/>
  <c r="B37" i="72"/>
  <c r="AG36" i="72"/>
  <c r="R36" i="72"/>
  <c r="Q36" i="72"/>
  <c r="P36" i="72"/>
  <c r="U36" i="72" s="1"/>
  <c r="O36" i="72"/>
  <c r="L36" i="72"/>
  <c r="K36" i="72"/>
  <c r="J36" i="72"/>
  <c r="I36" i="72"/>
  <c r="H36" i="72"/>
  <c r="G36" i="72"/>
  <c r="F36" i="72"/>
  <c r="E36" i="72"/>
  <c r="D36" i="72"/>
  <c r="C36" i="72"/>
  <c r="B36" i="72"/>
  <c r="AG35" i="72"/>
  <c r="R35" i="72"/>
  <c r="Q35" i="72"/>
  <c r="P35" i="72"/>
  <c r="U35" i="72" s="1"/>
  <c r="O35" i="72"/>
  <c r="L35" i="72"/>
  <c r="K35" i="72"/>
  <c r="J35" i="72"/>
  <c r="I35" i="72"/>
  <c r="H35" i="72"/>
  <c r="G35" i="72"/>
  <c r="F35" i="72"/>
  <c r="E35" i="72"/>
  <c r="D35" i="72"/>
  <c r="C35" i="72"/>
  <c r="B35" i="72"/>
  <c r="AG34" i="72"/>
  <c r="R34" i="72"/>
  <c r="Q34" i="72"/>
  <c r="P34" i="72"/>
  <c r="U34" i="72" s="1"/>
  <c r="O34" i="72"/>
  <c r="L34" i="72"/>
  <c r="K34" i="72"/>
  <c r="J34" i="72"/>
  <c r="I34" i="72"/>
  <c r="H34" i="72"/>
  <c r="G34" i="72"/>
  <c r="F34" i="72"/>
  <c r="E34" i="72"/>
  <c r="D34" i="72"/>
  <c r="C34" i="72"/>
  <c r="B34" i="72"/>
  <c r="AG33" i="72"/>
  <c r="R33" i="72"/>
  <c r="Q33" i="72"/>
  <c r="P33" i="72"/>
  <c r="U33" i="72" s="1"/>
  <c r="O33" i="72"/>
  <c r="L33" i="72"/>
  <c r="K33" i="72"/>
  <c r="J33" i="72"/>
  <c r="I33" i="72"/>
  <c r="H33" i="72"/>
  <c r="G33" i="72"/>
  <c r="F33" i="72"/>
  <c r="E33" i="72"/>
  <c r="D33" i="72"/>
  <c r="C33" i="72"/>
  <c r="B33" i="72"/>
  <c r="AG32" i="72"/>
  <c r="R32" i="72"/>
  <c r="Q32" i="72"/>
  <c r="P32" i="72"/>
  <c r="U32" i="72" s="1"/>
  <c r="O32" i="72"/>
  <c r="L32" i="72"/>
  <c r="K32" i="72"/>
  <c r="J32" i="72"/>
  <c r="I32" i="72"/>
  <c r="H32" i="72"/>
  <c r="G32" i="72"/>
  <c r="F32" i="72"/>
  <c r="E32" i="72"/>
  <c r="D32" i="72"/>
  <c r="C32" i="72"/>
  <c r="B32" i="72"/>
  <c r="AG31" i="72"/>
  <c r="R31" i="72"/>
  <c r="Q31" i="72"/>
  <c r="P31" i="72"/>
  <c r="U31" i="72" s="1"/>
  <c r="O31" i="72"/>
  <c r="L31" i="72"/>
  <c r="K31" i="72"/>
  <c r="J31" i="72"/>
  <c r="I31" i="72"/>
  <c r="H31" i="72"/>
  <c r="G31" i="72"/>
  <c r="F31" i="72"/>
  <c r="E31" i="72"/>
  <c r="D31" i="72"/>
  <c r="C31" i="72"/>
  <c r="B31" i="72"/>
  <c r="AG30" i="72"/>
  <c r="R30" i="72"/>
  <c r="Q30" i="72"/>
  <c r="P30" i="72"/>
  <c r="U30" i="72" s="1"/>
  <c r="O30" i="72"/>
  <c r="L30" i="72"/>
  <c r="K30" i="72"/>
  <c r="J30" i="72"/>
  <c r="I30" i="72"/>
  <c r="H30" i="72"/>
  <c r="G30" i="72"/>
  <c r="F30" i="72"/>
  <c r="E30" i="72"/>
  <c r="D30" i="72"/>
  <c r="C30" i="72"/>
  <c r="B30" i="72"/>
  <c r="AG29" i="72"/>
  <c r="R29" i="72"/>
  <c r="Q29" i="72"/>
  <c r="P29" i="72"/>
  <c r="U29" i="72" s="1"/>
  <c r="O29" i="72"/>
  <c r="L29" i="72"/>
  <c r="K29" i="72"/>
  <c r="J29" i="72"/>
  <c r="I29" i="72"/>
  <c r="H29" i="72"/>
  <c r="G29" i="72"/>
  <c r="F29" i="72"/>
  <c r="E29" i="72"/>
  <c r="D29" i="72"/>
  <c r="C29" i="72"/>
  <c r="B29" i="72"/>
  <c r="AG28" i="72"/>
  <c r="R28" i="72"/>
  <c r="Q28" i="72"/>
  <c r="P28" i="72"/>
  <c r="U28" i="72" s="1"/>
  <c r="O28" i="72"/>
  <c r="L28" i="72"/>
  <c r="K28" i="72"/>
  <c r="J28" i="72"/>
  <c r="I28" i="72"/>
  <c r="H28" i="72"/>
  <c r="G28" i="72"/>
  <c r="F28" i="72"/>
  <c r="E28" i="72"/>
  <c r="D28" i="72"/>
  <c r="C28" i="72"/>
  <c r="B28" i="72"/>
  <c r="AG27" i="72"/>
  <c r="R27" i="72"/>
  <c r="Q27" i="72"/>
  <c r="P27" i="72"/>
  <c r="U27" i="72" s="1"/>
  <c r="O27" i="72"/>
  <c r="L27" i="72"/>
  <c r="K27" i="72"/>
  <c r="J27" i="72"/>
  <c r="I27" i="72"/>
  <c r="H27" i="72"/>
  <c r="G27" i="72"/>
  <c r="F27" i="72"/>
  <c r="E27" i="72"/>
  <c r="D27" i="72"/>
  <c r="C27" i="72"/>
  <c r="B27" i="72"/>
  <c r="AG26" i="72"/>
  <c r="R26" i="72"/>
  <c r="Q26" i="72"/>
  <c r="P26" i="72"/>
  <c r="U26" i="72" s="1"/>
  <c r="O26" i="72"/>
  <c r="L26" i="72"/>
  <c r="K26" i="72"/>
  <c r="J26" i="72"/>
  <c r="I26" i="72"/>
  <c r="H26" i="72"/>
  <c r="G26" i="72"/>
  <c r="F26" i="72"/>
  <c r="E26" i="72"/>
  <c r="D26" i="72"/>
  <c r="C26" i="72"/>
  <c r="B26" i="72"/>
  <c r="AG25" i="72"/>
  <c r="R25" i="72"/>
  <c r="Q25" i="72"/>
  <c r="P25" i="72"/>
  <c r="U25" i="72" s="1"/>
  <c r="O25" i="72"/>
  <c r="L25" i="72"/>
  <c r="K25" i="72"/>
  <c r="J25" i="72"/>
  <c r="I25" i="72"/>
  <c r="H25" i="72"/>
  <c r="G25" i="72"/>
  <c r="F25" i="72"/>
  <c r="E25" i="72"/>
  <c r="D25" i="72"/>
  <c r="C25" i="72"/>
  <c r="B25" i="72"/>
  <c r="AG24" i="72"/>
  <c r="R24" i="72"/>
  <c r="Q24" i="72"/>
  <c r="P24" i="72"/>
  <c r="U24" i="72" s="1"/>
  <c r="O24" i="72"/>
  <c r="L24" i="72"/>
  <c r="K24" i="72"/>
  <c r="J24" i="72"/>
  <c r="I24" i="72"/>
  <c r="H24" i="72"/>
  <c r="G24" i="72"/>
  <c r="F24" i="72"/>
  <c r="E24" i="72"/>
  <c r="D24" i="72"/>
  <c r="C24" i="72"/>
  <c r="B24" i="72"/>
  <c r="AG23" i="72"/>
  <c r="R23" i="72"/>
  <c r="Q23" i="72"/>
  <c r="P23" i="72"/>
  <c r="U23" i="72" s="1"/>
  <c r="O23" i="72"/>
  <c r="L23" i="72"/>
  <c r="K23" i="72"/>
  <c r="J23" i="72"/>
  <c r="I23" i="72"/>
  <c r="H23" i="72"/>
  <c r="G23" i="72"/>
  <c r="F23" i="72"/>
  <c r="E23" i="72"/>
  <c r="D23" i="72"/>
  <c r="C23" i="72"/>
  <c r="B23" i="72"/>
  <c r="AG22" i="72"/>
  <c r="R22" i="72"/>
  <c r="Q22" i="72"/>
  <c r="P22" i="72"/>
  <c r="U22" i="72" s="1"/>
  <c r="O22" i="72"/>
  <c r="L22" i="72"/>
  <c r="K22" i="72"/>
  <c r="J22" i="72"/>
  <c r="I22" i="72"/>
  <c r="H22" i="72"/>
  <c r="G22" i="72"/>
  <c r="F22" i="72"/>
  <c r="E22" i="72"/>
  <c r="D22" i="72"/>
  <c r="C22" i="72"/>
  <c r="B22" i="72"/>
  <c r="AG21" i="72"/>
  <c r="R21" i="72"/>
  <c r="Q21" i="72"/>
  <c r="P21" i="72"/>
  <c r="U21" i="72" s="1"/>
  <c r="O21" i="72"/>
  <c r="L21" i="72"/>
  <c r="K21" i="72"/>
  <c r="J21" i="72"/>
  <c r="I21" i="72"/>
  <c r="H21" i="72"/>
  <c r="G21" i="72"/>
  <c r="F21" i="72"/>
  <c r="E21" i="72"/>
  <c r="D21" i="72"/>
  <c r="C21" i="72"/>
  <c r="B21" i="72"/>
  <c r="AG20" i="72"/>
  <c r="R20" i="72"/>
  <c r="Q20" i="72"/>
  <c r="P20" i="72"/>
  <c r="U20" i="72" s="1"/>
  <c r="O20" i="72"/>
  <c r="L20" i="72"/>
  <c r="K20" i="72"/>
  <c r="J20" i="72"/>
  <c r="I20" i="72"/>
  <c r="H20" i="72"/>
  <c r="G20" i="72"/>
  <c r="F20" i="72"/>
  <c r="E20" i="72"/>
  <c r="D20" i="72"/>
  <c r="C20" i="72"/>
  <c r="B20" i="72"/>
  <c r="AG19" i="72"/>
  <c r="R19" i="72"/>
  <c r="Q19" i="72"/>
  <c r="P19" i="72"/>
  <c r="U19" i="72" s="1"/>
  <c r="O19" i="72"/>
  <c r="L19" i="72"/>
  <c r="K19" i="72"/>
  <c r="J19" i="72"/>
  <c r="I19" i="72"/>
  <c r="H19" i="72"/>
  <c r="G19" i="72"/>
  <c r="F19" i="72"/>
  <c r="E19" i="72"/>
  <c r="D19" i="72"/>
  <c r="C19" i="72"/>
  <c r="B19" i="72"/>
  <c r="AG18" i="72"/>
  <c r="R18" i="72"/>
  <c r="Q18" i="72"/>
  <c r="P18" i="72"/>
  <c r="U18" i="72" s="1"/>
  <c r="O18" i="72"/>
  <c r="L18" i="72"/>
  <c r="K18" i="72"/>
  <c r="J18" i="72"/>
  <c r="I18" i="72"/>
  <c r="H18" i="72"/>
  <c r="G18" i="72"/>
  <c r="F18" i="72"/>
  <c r="E18" i="72"/>
  <c r="D18" i="72"/>
  <c r="C18" i="72"/>
  <c r="B18" i="72"/>
  <c r="AG17" i="72"/>
  <c r="R17" i="72"/>
  <c r="Q17" i="72"/>
  <c r="P17" i="72"/>
  <c r="U17" i="72" s="1"/>
  <c r="O17" i="72"/>
  <c r="L17" i="72"/>
  <c r="K17" i="72"/>
  <c r="J17" i="72"/>
  <c r="I17" i="72"/>
  <c r="H17" i="72"/>
  <c r="G17" i="72"/>
  <c r="F17" i="72"/>
  <c r="E17" i="72"/>
  <c r="D17" i="72"/>
  <c r="C17" i="72"/>
  <c r="B17" i="72"/>
  <c r="B34" i="73"/>
  <c r="B35" i="73" s="1"/>
  <c r="B36" i="73" s="1"/>
  <c r="B37" i="73" s="1"/>
  <c r="B38" i="73" s="1"/>
  <c r="B39" i="73" s="1"/>
  <c r="B40" i="73" s="1"/>
  <c r="B41" i="73" s="1"/>
  <c r="B42" i="73" s="1"/>
  <c r="B43" i="73" s="1"/>
  <c r="B44" i="73" s="1"/>
  <c r="B45" i="73" s="1"/>
  <c r="B46" i="73" s="1"/>
  <c r="B47" i="73" s="1"/>
  <c r="B48" i="73" s="1"/>
  <c r="B49" i="73" s="1"/>
  <c r="B50" i="73" s="1"/>
  <c r="B51" i="73" s="1"/>
  <c r="B52" i="73" s="1"/>
  <c r="B53" i="73" s="1"/>
  <c r="B54" i="73" s="1"/>
  <c r="B55" i="73" s="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AH17" i="9" l="1"/>
  <c r="AH18" i="9"/>
  <c r="AH19" i="9"/>
  <c r="AH20" i="9"/>
  <c r="AH21" i="9"/>
  <c r="AH22" i="9"/>
  <c r="AH23" i="9"/>
  <c r="AH24" i="9"/>
  <c r="AH25" i="9"/>
  <c r="AH26" i="9"/>
  <c r="AI17" i="72"/>
  <c r="AI19" i="72"/>
  <c r="AI21" i="72"/>
  <c r="AI23" i="72"/>
  <c r="AI25" i="72"/>
  <c r="AI26" i="72"/>
  <c r="AI27" i="72"/>
  <c r="AI28" i="72"/>
  <c r="AI29" i="72"/>
  <c r="AI30" i="72"/>
  <c r="AI31" i="72"/>
  <c r="AI32" i="72"/>
  <c r="AI33" i="72"/>
  <c r="AI34" i="72"/>
  <c r="AI35" i="72"/>
  <c r="AI36" i="72"/>
  <c r="AI37" i="72"/>
  <c r="AI38" i="72"/>
  <c r="AI39" i="72"/>
  <c r="AI40" i="72"/>
  <c r="AI41" i="72"/>
  <c r="AI42" i="72"/>
  <c r="AI43" i="72"/>
  <c r="AI44" i="72"/>
  <c r="AI45" i="72"/>
  <c r="AI46" i="72"/>
  <c r="AI47" i="72"/>
  <c r="AI48" i="72"/>
  <c r="AI49" i="72"/>
  <c r="AI50" i="72"/>
  <c r="AI51" i="72"/>
  <c r="AI52" i="72"/>
  <c r="AI53" i="72"/>
  <c r="AI54" i="72"/>
  <c r="AI55" i="72"/>
  <c r="AI56" i="72"/>
  <c r="AI57" i="72"/>
  <c r="AI58" i="72"/>
  <c r="AI59" i="72"/>
  <c r="AI60" i="72"/>
  <c r="AI61" i="72"/>
  <c r="AI62" i="72"/>
  <c r="AI63" i="72"/>
  <c r="AI64" i="72"/>
  <c r="AI65" i="72"/>
  <c r="AI66" i="72"/>
  <c r="AI67" i="72"/>
  <c r="AI68" i="72"/>
  <c r="AI69" i="72"/>
  <c r="AI70" i="72"/>
  <c r="AI71" i="72"/>
  <c r="AI72" i="72"/>
  <c r="AI73" i="72"/>
  <c r="AI74" i="72"/>
  <c r="AI75" i="72"/>
  <c r="AI76" i="72"/>
  <c r="AI77" i="72"/>
  <c r="AI78" i="72"/>
  <c r="AI79" i="72"/>
  <c r="AI80" i="72"/>
  <c r="AI81" i="72"/>
  <c r="AI82" i="72"/>
  <c r="AI83" i="72"/>
  <c r="AI84" i="72"/>
  <c r="AI85" i="72"/>
  <c r="AI86" i="72"/>
  <c r="AI87" i="72"/>
  <c r="AI88" i="72"/>
  <c r="AI89" i="72"/>
  <c r="AI90" i="72"/>
  <c r="AI18" i="72"/>
  <c r="AI20" i="72"/>
  <c r="AI22" i="72"/>
  <c r="AI24" i="72"/>
  <c r="AH27" i="9"/>
  <c r="AH28" i="9"/>
  <c r="AH29" i="9"/>
  <c r="AH30" i="9"/>
  <c r="AH31" i="9"/>
  <c r="AH32" i="9"/>
  <c r="AH33" i="9"/>
  <c r="AH34" i="9"/>
  <c r="AH35" i="9"/>
  <c r="AH36" i="9"/>
  <c r="AH37" i="9"/>
  <c r="AH38" i="9"/>
  <c r="AH39" i="9"/>
  <c r="AH40" i="9"/>
  <c r="AH41" i="9"/>
  <c r="AH42" i="9"/>
  <c r="AH43" i="9"/>
  <c r="AH44" i="9"/>
  <c r="AH45" i="9"/>
  <c r="AH46" i="9"/>
  <c r="AH47" i="9"/>
  <c r="AH48" i="9"/>
  <c r="AH49" i="9"/>
  <c r="AH50" i="9"/>
  <c r="AH51" i="9"/>
  <c r="AH52" i="9"/>
  <c r="AH53" i="9"/>
  <c r="AH54" i="9"/>
  <c r="AH55" i="9"/>
  <c r="AH56" i="9"/>
  <c r="AH57" i="9"/>
  <c r="AH58" i="9"/>
  <c r="AH59" i="9"/>
  <c r="AH60" i="9"/>
  <c r="AH61" i="9"/>
  <c r="AH62" i="9"/>
  <c r="AH63" i="9"/>
  <c r="AH64" i="9"/>
  <c r="AH65" i="9"/>
  <c r="AH66" i="9"/>
  <c r="AH67" i="9"/>
  <c r="AH68" i="9"/>
  <c r="AH69" i="9"/>
  <c r="AH70" i="9"/>
  <c r="AH71" i="9"/>
  <c r="AH72" i="9"/>
  <c r="AH73" i="9"/>
  <c r="AH74" i="9"/>
  <c r="AH75" i="9"/>
  <c r="AH76" i="9"/>
  <c r="AH77" i="9"/>
  <c r="AH78" i="9"/>
  <c r="AH79" i="9"/>
  <c r="AH80" i="9"/>
  <c r="AH81" i="9"/>
  <c r="AH82" i="9"/>
  <c r="AH83" i="9"/>
  <c r="AH84" i="9"/>
  <c r="AH85" i="9"/>
  <c r="AH86" i="9"/>
  <c r="AH87" i="9"/>
  <c r="AH88" i="9"/>
  <c r="AH89" i="9"/>
  <c r="AH90" i="9"/>
  <c r="AH91" i="9"/>
  <c r="AH92" i="9"/>
  <c r="AH93" i="9"/>
  <c r="AH94" i="9"/>
  <c r="AH95" i="9"/>
  <c r="AH96" i="9"/>
  <c r="AH97" i="9"/>
  <c r="AH98" i="9"/>
  <c r="AH99" i="9"/>
  <c r="AH100" i="9"/>
  <c r="AH101" i="9"/>
  <c r="AH102" i="9"/>
  <c r="AH103" i="9"/>
  <c r="AH104" i="9"/>
  <c r="AH105" i="9"/>
  <c r="AH106" i="9"/>
  <c r="AH107" i="9"/>
  <c r="AH108" i="9"/>
  <c r="AH109" i="9"/>
  <c r="AH110" i="9"/>
  <c r="AH111" i="9"/>
  <c r="AI91" i="72"/>
  <c r="AI92" i="72"/>
  <c r="AI93" i="72"/>
  <c r="AI94" i="72"/>
  <c r="AI95" i="72"/>
  <c r="AI96" i="72"/>
  <c r="AI97" i="72"/>
  <c r="AI98" i="72"/>
  <c r="AI99" i="72"/>
  <c r="AI100" i="72"/>
  <c r="AI101" i="72"/>
  <c r="AI102" i="72"/>
  <c r="AI103" i="72"/>
  <c r="AI104" i="72"/>
  <c r="AI105" i="72"/>
  <c r="AI106" i="72"/>
  <c r="AI107" i="72"/>
  <c r="AI108" i="72"/>
  <c r="AI109" i="72"/>
  <c r="AI110" i="72"/>
  <c r="AI111" i="72"/>
  <c r="Q12" i="9" l="1"/>
  <c r="Q13" i="9"/>
  <c r="Q14" i="9"/>
  <c r="G13" i="70" l="1"/>
  <c r="G14" i="70"/>
  <c r="AC15" i="70"/>
  <c r="AF16" i="9" l="1"/>
  <c r="AF15" i="9"/>
  <c r="AF14" i="9"/>
  <c r="AF13" i="9"/>
  <c r="AG16" i="72"/>
  <c r="AG15" i="72"/>
  <c r="AG14" i="72"/>
  <c r="AG13" i="72"/>
  <c r="AG12" i="72"/>
  <c r="D3" i="9" l="1"/>
  <c r="R16" i="72"/>
  <c r="Q16" i="72"/>
  <c r="P16" i="72"/>
  <c r="U16" i="72" s="1"/>
  <c r="O16" i="72"/>
  <c r="L16" i="72"/>
  <c r="K16" i="72"/>
  <c r="J16" i="72"/>
  <c r="I16" i="72"/>
  <c r="H16" i="72"/>
  <c r="G16" i="72"/>
  <c r="F16" i="72"/>
  <c r="E16" i="72"/>
  <c r="D16" i="72"/>
  <c r="C16" i="72"/>
  <c r="B16" i="72"/>
  <c r="R15" i="72"/>
  <c r="Q15" i="72"/>
  <c r="P15" i="72"/>
  <c r="U15" i="72" s="1"/>
  <c r="O15" i="72"/>
  <c r="L15" i="72"/>
  <c r="K15" i="72"/>
  <c r="J15" i="72"/>
  <c r="I15" i="72"/>
  <c r="H15" i="72"/>
  <c r="G15" i="72"/>
  <c r="F15" i="72"/>
  <c r="E15" i="72"/>
  <c r="D15" i="72"/>
  <c r="C15" i="72"/>
  <c r="B15" i="72"/>
  <c r="R14" i="72"/>
  <c r="Q14" i="72"/>
  <c r="P14" i="72"/>
  <c r="U14" i="72" s="1"/>
  <c r="O14" i="72"/>
  <c r="L14" i="72"/>
  <c r="K14" i="72"/>
  <c r="J14" i="72"/>
  <c r="I14" i="72"/>
  <c r="H14" i="72"/>
  <c r="G14" i="72"/>
  <c r="F14" i="72"/>
  <c r="E14" i="72"/>
  <c r="D14" i="72"/>
  <c r="C14" i="72"/>
  <c r="B14" i="72"/>
  <c r="R13" i="72"/>
  <c r="Q13" i="72"/>
  <c r="P13" i="72"/>
  <c r="U13" i="72" s="1"/>
  <c r="O13" i="72"/>
  <c r="L13" i="72"/>
  <c r="K13" i="72"/>
  <c r="J13" i="72"/>
  <c r="I13" i="72"/>
  <c r="H13" i="72"/>
  <c r="G13" i="72"/>
  <c r="F13" i="72"/>
  <c r="E13" i="72"/>
  <c r="D13" i="72"/>
  <c r="C13" i="72"/>
  <c r="B13" i="72"/>
  <c r="R12" i="72"/>
  <c r="Q12" i="72"/>
  <c r="P12" i="72"/>
  <c r="U12" i="72" s="1"/>
  <c r="O12" i="72"/>
  <c r="L12" i="72"/>
  <c r="K12" i="72"/>
  <c r="J12" i="72"/>
  <c r="I12" i="72"/>
  <c r="H12" i="72"/>
  <c r="G12" i="72"/>
  <c r="F12" i="72"/>
  <c r="E12" i="72"/>
  <c r="D12" i="72"/>
  <c r="C12" i="72"/>
  <c r="B12" i="72"/>
  <c r="AC1" i="70"/>
  <c r="D3" i="72"/>
  <c r="T15" i="70"/>
  <c r="K15" i="70"/>
  <c r="G12" i="70"/>
  <c r="G11" i="70"/>
  <c r="G9" i="70"/>
  <c r="G8" i="70"/>
  <c r="AC17" i="73"/>
  <c r="B13" i="9"/>
  <c r="C13" i="9"/>
  <c r="D13" i="9"/>
  <c r="E13" i="9"/>
  <c r="F13" i="9"/>
  <c r="G13" i="9"/>
  <c r="H13" i="9"/>
  <c r="I13" i="9"/>
  <c r="J13" i="9"/>
  <c r="K13" i="9"/>
  <c r="L13" i="9"/>
  <c r="O13" i="9"/>
  <c r="P13" i="9"/>
  <c r="U13" i="9" s="1"/>
  <c r="R13" i="9"/>
  <c r="B14" i="9"/>
  <c r="C14" i="9"/>
  <c r="D14" i="9"/>
  <c r="E14" i="9"/>
  <c r="F14" i="9"/>
  <c r="G14" i="9"/>
  <c r="H14" i="9"/>
  <c r="I14" i="9"/>
  <c r="J14" i="9"/>
  <c r="K14" i="9"/>
  <c r="L14" i="9"/>
  <c r="O14" i="9"/>
  <c r="P14" i="9"/>
  <c r="U14" i="9" s="1"/>
  <c r="R14" i="9"/>
  <c r="B15" i="9"/>
  <c r="C15" i="9"/>
  <c r="D15" i="9"/>
  <c r="E15" i="9"/>
  <c r="F15" i="9"/>
  <c r="G15" i="9"/>
  <c r="H15" i="9"/>
  <c r="I15" i="9"/>
  <c r="J15" i="9"/>
  <c r="K15" i="9"/>
  <c r="L15" i="9"/>
  <c r="O15" i="9"/>
  <c r="P15" i="9"/>
  <c r="U15" i="9" s="1"/>
  <c r="Q15" i="9"/>
  <c r="R15" i="9"/>
  <c r="B16" i="9"/>
  <c r="C16" i="9"/>
  <c r="D16" i="9"/>
  <c r="E16" i="9"/>
  <c r="F16" i="9"/>
  <c r="G16" i="9"/>
  <c r="H16" i="9"/>
  <c r="I16" i="9"/>
  <c r="J16" i="9"/>
  <c r="K16" i="9"/>
  <c r="L16" i="9"/>
  <c r="O16" i="9"/>
  <c r="P16" i="9"/>
  <c r="U16" i="9" s="1"/>
  <c r="Q16" i="9"/>
  <c r="R16" i="9"/>
  <c r="P12" i="9"/>
  <c r="U12" i="9" s="1"/>
  <c r="R12" i="9"/>
  <c r="O12" i="9"/>
  <c r="C12" i="9"/>
  <c r="D12" i="9"/>
  <c r="E12" i="9"/>
  <c r="F12" i="9"/>
  <c r="G12" i="9"/>
  <c r="H12" i="9"/>
  <c r="I12" i="9"/>
  <c r="J12" i="9"/>
  <c r="K12" i="9"/>
  <c r="L12" i="9"/>
  <c r="B12" i="9"/>
  <c r="AI13" i="72" l="1"/>
  <c r="AI14" i="72"/>
  <c r="AI15" i="72"/>
  <c r="AI16" i="72"/>
  <c r="AI12" i="72"/>
  <c r="A13" i="72"/>
  <c r="A14" i="72" s="1"/>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75" i="72" s="1"/>
  <c r="A76" i="72" s="1"/>
  <c r="A77" i="72" s="1"/>
  <c r="A78" i="72" s="1"/>
  <c r="A79" i="72" s="1"/>
  <c r="A80" i="72" s="1"/>
  <c r="A81" i="72" s="1"/>
  <c r="A82" i="72" s="1"/>
  <c r="A83" i="72" s="1"/>
  <c r="A84" i="72" s="1"/>
  <c r="A85" i="72" s="1"/>
  <c r="A86" i="72" s="1"/>
  <c r="A87" i="72" s="1"/>
  <c r="A88" i="72" s="1"/>
  <c r="A89" i="72" s="1"/>
  <c r="A90" i="72" s="1"/>
  <c r="A91" i="72" s="1"/>
  <c r="A92" i="72" s="1"/>
  <c r="A93" i="72" s="1"/>
  <c r="A94" i="72" s="1"/>
  <c r="A95" i="72" s="1"/>
  <c r="A96" i="72" s="1"/>
  <c r="A97" i="72" s="1"/>
  <c r="A98" i="72" s="1"/>
  <c r="A99" i="72" s="1"/>
  <c r="A100" i="72" s="1"/>
  <c r="A101" i="72" s="1"/>
  <c r="A102" i="72" s="1"/>
  <c r="A103" i="72" s="1"/>
  <c r="A104" i="72" s="1"/>
  <c r="A105" i="72" s="1"/>
  <c r="A106" i="72" s="1"/>
  <c r="A107" i="72" s="1"/>
  <c r="A108" i="72" s="1"/>
  <c r="A109" i="72" s="1"/>
  <c r="A110" i="72" s="1"/>
  <c r="A111" i="72" s="1"/>
  <c r="O5" i="72" l="1"/>
  <c r="W28" i="70" s="1"/>
  <c r="AC27" i="70" s="1"/>
  <c r="Q229" i="70"/>
  <c r="AR74" i="70" l="1"/>
  <c r="AQ74" i="70"/>
  <c r="AP73" i="70"/>
  <c r="AP70" i="70"/>
  <c r="AP74" i="70"/>
  <c r="AQ71" i="70"/>
  <c r="AP68" i="70"/>
  <c r="AR73" i="70"/>
  <c r="AP71" i="70"/>
  <c r="AQ73" i="70"/>
  <c r="AQ70" i="70"/>
  <c r="AP67" i="70"/>
  <c r="AS68" i="70" l="1"/>
  <c r="S67" i="70" l="1"/>
  <c r="T68" i="70" s="1"/>
  <c r="N68" i="70" s="1"/>
  <c r="AU73" i="70"/>
  <c r="Y71" i="70"/>
  <c r="AS71" i="70"/>
  <c r="Y69" i="70"/>
  <c r="Z70" i="70" s="1"/>
  <c r="AU71" i="70"/>
  <c r="S69" i="70" s="1"/>
  <c r="T70" i="70" s="1"/>
  <c r="AS74" i="70"/>
  <c r="AT68" i="70" l="1"/>
  <c r="N70" i="70"/>
  <c r="AE71" i="70"/>
  <c r="AF72" i="70" s="1"/>
  <c r="AU74" i="70"/>
  <c r="Z72" i="70"/>
  <c r="AH16" i="9" l="1"/>
  <c r="AH15" i="9"/>
  <c r="AH14" i="9"/>
  <c r="AH13" i="9"/>
  <c r="AH12" i="9" l="1"/>
  <c r="A13" i="9"/>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O5" i="9" l="1"/>
  <c r="P28" i="70" s="1"/>
  <c r="V27" i="70" s="1"/>
  <c r="AT71" i="70" l="1"/>
  <c r="S71" i="70" l="1"/>
  <c r="T72" i="70" s="1"/>
  <c r="N72" i="70" s="1"/>
  <c r="AT74" i="70" l="1"/>
</calcChain>
</file>

<file path=xl/sharedStrings.xml><?xml version="1.0" encoding="utf-8"?>
<sst xmlns="http://schemas.openxmlformats.org/spreadsheetml/2006/main" count="2995" uniqueCount="489">
  <si>
    <t>電話番号</t>
    <rPh sb="0" eb="2">
      <t>デンワ</t>
    </rPh>
    <rPh sb="2" eb="4">
      <t>バンゴウ</t>
    </rPh>
    <phoneticPr fontId="7"/>
  </si>
  <si>
    <t>FAX番号</t>
    <rPh sb="3" eb="5">
      <t>バンゴウ</t>
    </rPh>
    <phoneticPr fontId="7"/>
  </si>
  <si>
    <t>円</t>
    <rPh sb="0" eb="1">
      <t>エン</t>
    </rPh>
    <phoneticPr fontId="7"/>
  </si>
  <si>
    <t>日</t>
    <rPh sb="0" eb="1">
      <t>ニチ</t>
    </rPh>
    <phoneticPr fontId="7"/>
  </si>
  <si>
    <t>月</t>
    <rPh sb="0" eb="1">
      <t>ゲツ</t>
    </rPh>
    <phoneticPr fontId="7"/>
  </si>
  <si>
    <t>年</t>
    <rPh sb="0" eb="1">
      <t>ネン</t>
    </rPh>
    <phoneticPr fontId="7"/>
  </si>
  <si>
    <t>法人名</t>
    <rPh sb="0" eb="2">
      <t>ホウジン</t>
    </rPh>
    <rPh sb="2" eb="3">
      <t>メイ</t>
    </rPh>
    <phoneticPr fontId="7"/>
  </si>
  <si>
    <t>介護保険事業所番号</t>
    <rPh sb="0" eb="2">
      <t>カイゴ</t>
    </rPh>
    <rPh sb="2" eb="4">
      <t>ホケン</t>
    </rPh>
    <rPh sb="4" eb="7">
      <t>ジギョウショ</t>
    </rPh>
    <rPh sb="7" eb="9">
      <t>バンゴウ</t>
    </rPh>
    <phoneticPr fontId="7"/>
  </si>
  <si>
    <t>〒</t>
    <phoneticPr fontId="7"/>
  </si>
  <si>
    <t>フリガナ</t>
    <phoneticPr fontId="7"/>
  </si>
  <si>
    <t>①</t>
    <phoneticPr fontId="7"/>
  </si>
  <si>
    <t>②</t>
    <phoneticPr fontId="7"/>
  </si>
  <si>
    <t>年</t>
    <phoneticPr fontId="7"/>
  </si>
  <si>
    <t>月</t>
    <phoneticPr fontId="7"/>
  </si>
  <si>
    <t>～</t>
    <phoneticPr fontId="7"/>
  </si>
  <si>
    <t>⑤</t>
    <phoneticPr fontId="7"/>
  </si>
  <si>
    <t>賃金改善実施期間</t>
    <phoneticPr fontId="7"/>
  </si>
  <si>
    <t>月</t>
    <rPh sb="0" eb="1">
      <t>ツキ</t>
    </rPh>
    <phoneticPr fontId="7"/>
  </si>
  <si>
    <t>⑦</t>
    <phoneticPr fontId="7"/>
  </si>
  <si>
    <t>年度）</t>
    <phoneticPr fontId="7"/>
  </si>
  <si>
    <t>夜間対応型訪問介護</t>
  </si>
  <si>
    <t>地域密着型通所介護</t>
  </si>
  <si>
    <t>地域密着型特定施設入居者生活介護</t>
  </si>
  <si>
    <t>地域密着型介護老人福祉施設</t>
  </si>
  <si>
    <t>看護小規模多機能型居宅介護</t>
    <rPh sb="0" eb="13">
      <t>カンゴ</t>
    </rPh>
    <phoneticPr fontId="7"/>
  </si>
  <si>
    <t>介護老人福祉施設</t>
    <rPh sb="0" eb="2">
      <t>カイゴ</t>
    </rPh>
    <rPh sb="2" eb="4">
      <t>ロウジン</t>
    </rPh>
    <rPh sb="4" eb="6">
      <t>フクシ</t>
    </rPh>
    <rPh sb="6" eb="8">
      <t>シセツ</t>
    </rPh>
    <phoneticPr fontId="7"/>
  </si>
  <si>
    <t>介護老人保健施設</t>
    <rPh sb="0" eb="8">
      <t>ロウケン</t>
    </rPh>
    <phoneticPr fontId="7"/>
  </si>
  <si>
    <t>介護療養型医療施設</t>
    <rPh sb="0" eb="9">
      <t>カイゴ</t>
    </rPh>
    <phoneticPr fontId="7"/>
  </si>
  <si>
    <t>④</t>
    <phoneticPr fontId="7"/>
  </si>
  <si>
    <t>サービス区分</t>
    <phoneticPr fontId="7"/>
  </si>
  <si>
    <t>訪問介護</t>
    <phoneticPr fontId="7"/>
  </si>
  <si>
    <t>通所介護</t>
    <phoneticPr fontId="7"/>
  </si>
  <si>
    <t>介護医療院</t>
    <rPh sb="0" eb="2">
      <t>カイゴ</t>
    </rPh>
    <rPh sb="2" eb="4">
      <t>イリョウ</t>
    </rPh>
    <rPh sb="4" eb="5">
      <t>イン</t>
    </rPh>
    <phoneticPr fontId="7"/>
  </si>
  <si>
    <t>令和</t>
    <rPh sb="0" eb="2">
      <t>レイワ</t>
    </rPh>
    <phoneticPr fontId="7"/>
  </si>
  <si>
    <t>③</t>
    <phoneticPr fontId="7"/>
  </si>
  <si>
    <t>特定加算Ⅰ</t>
    <rPh sb="0" eb="2">
      <t>トクテイ</t>
    </rPh>
    <rPh sb="2" eb="4">
      <t>カサン</t>
    </rPh>
    <phoneticPr fontId="7"/>
  </si>
  <si>
    <t>特定加算Ⅱ</t>
    <rPh sb="0" eb="2">
      <t>トクテイ</t>
    </rPh>
    <rPh sb="2" eb="4">
      <t>カサン</t>
    </rPh>
    <phoneticPr fontId="7"/>
  </si>
  <si>
    <t>人</t>
    <rPh sb="0" eb="1">
      <t>ニン</t>
    </rPh>
    <phoneticPr fontId="7"/>
  </si>
  <si>
    <t>⑧</t>
    <phoneticPr fontId="7"/>
  </si>
  <si>
    <t>ホームページ
への掲載</t>
    <rPh sb="9" eb="11">
      <t>ケイサイ</t>
    </rPh>
    <phoneticPr fontId="7"/>
  </si>
  <si>
    <t>その他の方法
による掲示等</t>
    <rPh sb="2" eb="3">
      <t>タ</t>
    </rPh>
    <rPh sb="4" eb="6">
      <t>ホウホウ</t>
    </rPh>
    <rPh sb="10" eb="12">
      <t>ケイジ</t>
    </rPh>
    <rPh sb="12" eb="13">
      <t>トウ</t>
    </rPh>
    <phoneticPr fontId="7"/>
  </si>
  <si>
    <t>「介護サービス情報公表システム」への掲載</t>
    <rPh sb="1" eb="3">
      <t>カイゴ</t>
    </rPh>
    <rPh sb="7" eb="9">
      <t>ジョウホウ</t>
    </rPh>
    <rPh sb="9" eb="11">
      <t>コウヒョウ</t>
    </rPh>
    <rPh sb="18" eb="20">
      <t>ケイサイ</t>
    </rPh>
    <phoneticPr fontId="7"/>
  </si>
  <si>
    <t>事業所・施設の建物で、外部から見える場所への掲示</t>
    <rPh sb="0" eb="3">
      <t>ジギョウショ</t>
    </rPh>
    <rPh sb="4" eb="6">
      <t>シセツ</t>
    </rPh>
    <rPh sb="7" eb="9">
      <t>タテモノ</t>
    </rPh>
    <rPh sb="11" eb="13">
      <t>ガイブ</t>
    </rPh>
    <rPh sb="15" eb="16">
      <t>ミ</t>
    </rPh>
    <rPh sb="18" eb="20">
      <t>バショ</t>
    </rPh>
    <rPh sb="22" eb="24">
      <t>ケイジ</t>
    </rPh>
    <phoneticPr fontId="7"/>
  </si>
  <si>
    <t>その他</t>
    <rPh sb="2" eb="3">
      <t>タ</t>
    </rPh>
    <phoneticPr fontId="7"/>
  </si>
  <si>
    <t>（</t>
    <phoneticPr fontId="7"/>
  </si>
  <si>
    <t>）</t>
    <phoneticPr fontId="7"/>
  </si>
  <si>
    <t>具体的な取組内容</t>
    <rPh sb="0" eb="3">
      <t>グタイテキ</t>
    </rPh>
    <rPh sb="4" eb="6">
      <t>トリクミ</t>
    </rPh>
    <rPh sb="6" eb="8">
      <t>ナイヨウ</t>
    </rPh>
    <phoneticPr fontId="7"/>
  </si>
  <si>
    <t>基本給</t>
    <rPh sb="0" eb="3">
      <t>キホンキュウ</t>
    </rPh>
    <phoneticPr fontId="7"/>
  </si>
  <si>
    <t>賞与</t>
    <rPh sb="0" eb="2">
      <t>ショウヨ</t>
    </rPh>
    <phoneticPr fontId="7"/>
  </si>
  <si>
    <t>賃金改善を行う給与の種類</t>
    <rPh sb="0" eb="2">
      <t>チンギン</t>
    </rPh>
    <rPh sb="2" eb="4">
      <t>カイゼン</t>
    </rPh>
    <rPh sb="5" eb="6">
      <t>オコナ</t>
    </rPh>
    <rPh sb="7" eb="9">
      <t>キュウヨ</t>
    </rPh>
    <rPh sb="10" eb="12">
      <t>シュルイ</t>
    </rPh>
    <phoneticPr fontId="7"/>
  </si>
  <si>
    <t>就業規則の見直し</t>
    <rPh sb="0" eb="2">
      <t>シュウギョウ</t>
    </rPh>
    <rPh sb="2" eb="4">
      <t>キソク</t>
    </rPh>
    <rPh sb="5" eb="7">
      <t>ミナオ</t>
    </rPh>
    <phoneticPr fontId="7"/>
  </si>
  <si>
    <t>月</t>
    <rPh sb="0" eb="1">
      <t>ガツ</t>
    </rPh>
    <phoneticPr fontId="7"/>
  </si>
  <si>
    <t>実施済</t>
    <rPh sb="0" eb="2">
      <t>ジッシ</t>
    </rPh>
    <rPh sb="2" eb="3">
      <t>ズ</t>
    </rPh>
    <phoneticPr fontId="7"/>
  </si>
  <si>
    <t>予定</t>
    <rPh sb="0" eb="2">
      <t>ヨテイ</t>
    </rPh>
    <phoneticPr fontId="7"/>
  </si>
  <si>
    <t>加算Ⅰ・Ⅱの場合は必ず「該当」</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</si>
  <si>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</si>
  <si>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内容</t>
    <rPh sb="0" eb="2">
      <t>ナイヨウ</t>
    </rPh>
    <phoneticPr fontId="7"/>
  </si>
  <si>
    <t>イ</t>
    <phoneticPr fontId="7"/>
  </si>
  <si>
    <t>経験に応じて昇給する仕組み
※「勤続年数」や「経験年数」などに応じて昇給する仕組みを指す。</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</si>
  <si>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</si>
  <si>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資格取得のための支援の実施</t>
    <rPh sb="0" eb="2">
      <t>シカク</t>
    </rPh>
    <rPh sb="2" eb="4">
      <t>シュトク</t>
    </rPh>
    <rPh sb="8" eb="10">
      <t>シエン</t>
    </rPh>
    <rPh sb="11" eb="13">
      <t>ジッシ</t>
    </rPh>
    <phoneticPr fontId="7"/>
  </si>
  <si>
    <t>その他（</t>
    <rPh sb="2" eb="3">
      <t>タ</t>
    </rPh>
    <phoneticPr fontId="7"/>
  </si>
  <si>
    <t>ヶ月）</t>
    <rPh sb="1" eb="2">
      <t>ゲツ</t>
    </rPh>
    <phoneticPr fontId="7"/>
  </si>
  <si>
    <t>その他(</t>
    <phoneticPr fontId="7"/>
  </si>
  <si>
    <t>)</t>
    <phoneticPr fontId="7"/>
  </si>
  <si>
    <t>該当</t>
    <rPh sb="0" eb="2">
      <t>ガイトウ</t>
    </rPh>
    <phoneticPr fontId="7"/>
  </si>
  <si>
    <t>非該当</t>
    <rPh sb="0" eb="3">
      <t>ヒガイトウ</t>
    </rPh>
    <phoneticPr fontId="7"/>
  </si>
  <si>
    <t>※当該取組の内容について下記に記載すること</t>
    <rPh sb="1" eb="3">
      <t>トウガイ</t>
    </rPh>
    <rPh sb="3" eb="5">
      <t>トリクミ</t>
    </rPh>
    <rPh sb="6" eb="8">
      <t>ナイヨウ</t>
    </rPh>
    <rPh sb="12" eb="14">
      <t>カキ</t>
    </rPh>
    <rPh sb="15" eb="17">
      <t>キサイ</t>
    </rPh>
    <phoneticPr fontId="7"/>
  </si>
  <si>
    <t>サービス名</t>
    <rPh sb="4" eb="5">
      <t>メイ</t>
    </rPh>
    <phoneticPr fontId="7"/>
  </si>
  <si>
    <t>証明する資料の例</t>
    <rPh sb="0" eb="2">
      <t>ショウメイ</t>
    </rPh>
    <rPh sb="4" eb="6">
      <t>シリョウ</t>
    </rPh>
    <rPh sb="7" eb="8">
      <t>レイ</t>
    </rPh>
    <phoneticPr fontId="7"/>
  </si>
  <si>
    <t>会議録、周知文書</t>
    <rPh sb="0" eb="3">
      <t>カイギロク</t>
    </rPh>
    <rPh sb="4" eb="6">
      <t>シュウチ</t>
    </rPh>
    <rPh sb="6" eb="8">
      <t>ブンショ</t>
    </rPh>
    <phoneticPr fontId="7"/>
  </si>
  <si>
    <t>就業規則、給与規程</t>
    <rPh sb="0" eb="2">
      <t>シュウギョウ</t>
    </rPh>
    <rPh sb="2" eb="4">
      <t>キソク</t>
    </rPh>
    <rPh sb="5" eb="7">
      <t>キュウヨ</t>
    </rPh>
    <rPh sb="7" eb="9">
      <t>キテイ</t>
    </rPh>
    <phoneticPr fontId="7"/>
  </si>
  <si>
    <t>給与明細</t>
    <rPh sb="0" eb="2">
      <t>キュウヨ</t>
    </rPh>
    <rPh sb="2" eb="4">
      <t>メイサイ</t>
    </rPh>
    <phoneticPr fontId="7"/>
  </si>
  <si>
    <t>以下の点を確認し、全ての項目にチェックして下さい。</t>
    <rPh sb="0" eb="2">
      <t>イカ</t>
    </rPh>
    <rPh sb="3" eb="4">
      <t>テン</t>
    </rPh>
    <rPh sb="5" eb="7">
      <t>カクニン</t>
    </rPh>
    <rPh sb="9" eb="10">
      <t>スベ</t>
    </rPh>
    <rPh sb="12" eb="14">
      <t>コウモク</t>
    </rPh>
    <rPh sb="21" eb="22">
      <t>クダ</t>
    </rPh>
    <phoneticPr fontId="7"/>
  </si>
  <si>
    <t>人（見込）</t>
    <rPh sb="0" eb="1">
      <t>ニン</t>
    </rPh>
    <rPh sb="2" eb="4">
      <t>ミコ</t>
    </rPh>
    <phoneticPr fontId="7"/>
  </si>
  <si>
    <t>自社のホームページに掲載</t>
    <rPh sb="0" eb="2">
      <t>ジシャ</t>
    </rPh>
    <rPh sb="10" eb="12">
      <t>ケイサイ</t>
    </rPh>
    <phoneticPr fontId="7"/>
  </si>
  <si>
    <t>介護福祉士配置等要件</t>
    <rPh sb="0" eb="2">
      <t>カイゴ</t>
    </rPh>
    <rPh sb="2" eb="5">
      <t>フクシシ</t>
    </rPh>
    <rPh sb="5" eb="7">
      <t>ハイチ</t>
    </rPh>
    <rPh sb="7" eb="8">
      <t>トウ</t>
    </rPh>
    <rPh sb="8" eb="10">
      <t>ヨウケン</t>
    </rPh>
    <phoneticPr fontId="7"/>
  </si>
  <si>
    <t>加算Ⅰ</t>
    <rPh sb="0" eb="2">
      <t>カサン</t>
    </rPh>
    <phoneticPr fontId="7"/>
  </si>
  <si>
    <t>加算Ⅱ</t>
    <rPh sb="0" eb="2">
      <t>カサン</t>
    </rPh>
    <phoneticPr fontId="7"/>
  </si>
  <si>
    <t>加算Ⅲ</t>
    <rPh sb="0" eb="2">
      <t>カサン</t>
    </rPh>
    <phoneticPr fontId="7"/>
  </si>
  <si>
    <t>サービス提供体制強化加算等の算定状況に応じた加算率</t>
    <rPh sb="14" eb="16">
      <t>サンテイ</t>
    </rPh>
    <phoneticPr fontId="7"/>
  </si>
  <si>
    <t>別紙様式２－２</t>
    <rPh sb="0" eb="2">
      <t>ベッシ</t>
    </rPh>
    <rPh sb="2" eb="4">
      <t>ヨウシキ</t>
    </rPh>
    <phoneticPr fontId="7"/>
  </si>
  <si>
    <t>介護職員処遇改善加算</t>
    <rPh sb="0" eb="2">
      <t>カイゴ</t>
    </rPh>
    <rPh sb="2" eb="4">
      <t>ショクイン</t>
    </rPh>
    <rPh sb="4" eb="6">
      <t>ショグウ</t>
    </rPh>
    <rPh sb="6" eb="10">
      <t>カイゼンカサン</t>
    </rPh>
    <phoneticPr fontId="7"/>
  </si>
  <si>
    <t>キャリアパス要件等の適合状況に応じた
加算率</t>
    <rPh sb="6" eb="9">
      <t>ヨウケントウ</t>
    </rPh>
    <rPh sb="10" eb="12">
      <t>テキゴウ</t>
    </rPh>
    <rPh sb="12" eb="14">
      <t>ジョウキョウ</t>
    </rPh>
    <rPh sb="15" eb="16">
      <t>オウ</t>
    </rPh>
    <rPh sb="19" eb="22">
      <t>カサンリツ</t>
    </rPh>
    <phoneticPr fontId="7"/>
  </si>
  <si>
    <t>新規・継続の別</t>
    <rPh sb="0" eb="2">
      <t>シンキ</t>
    </rPh>
    <rPh sb="3" eb="5">
      <t>ケイゾク</t>
    </rPh>
    <rPh sb="6" eb="7">
      <t>ベツ</t>
    </rPh>
    <phoneticPr fontId="7"/>
  </si>
  <si>
    <t>加算Ⅰの場合は必ず「該当」</t>
    <phoneticPr fontId="7"/>
  </si>
  <si>
    <t>介護職員について、経験若しくは資格等に応じて昇給する仕組み又は一定の基準に基づき定期に昇給を判定する仕組みを設けている。</t>
    <phoneticPr fontId="7"/>
  </si>
  <si>
    <t>月～令和</t>
    <rPh sb="0" eb="1">
      <t>ツキ</t>
    </rPh>
    <rPh sb="2" eb="4">
      <t>レイワ</t>
    </rPh>
    <phoneticPr fontId="7"/>
  </si>
  <si>
    <t>①</t>
    <phoneticPr fontId="7"/>
  </si>
  <si>
    <t>平均賃金改善額</t>
    <rPh sb="0" eb="2">
      <t>ヘイキン</t>
    </rPh>
    <rPh sb="2" eb="4">
      <t>チンギン</t>
    </rPh>
    <rPh sb="4" eb="6">
      <t>カイゼン</t>
    </rPh>
    <rPh sb="6" eb="7">
      <t>ガク</t>
    </rPh>
    <phoneticPr fontId="7"/>
  </si>
  <si>
    <t>【記入上の注意】</t>
    <rPh sb="1" eb="3">
      <t>キニュウ</t>
    </rPh>
    <rPh sb="3" eb="4">
      <t>ジョウ</t>
    </rPh>
    <rPh sb="5" eb="7">
      <t>チュウイ</t>
    </rPh>
    <phoneticPr fontId="7"/>
  </si>
  <si>
    <t>・</t>
    <phoneticPr fontId="7"/>
  </si>
  <si>
    <t>手当（新設）</t>
    <rPh sb="0" eb="2">
      <t>テアテ</t>
    </rPh>
    <rPh sb="3" eb="5">
      <t>シンセツ</t>
    </rPh>
    <phoneticPr fontId="7"/>
  </si>
  <si>
    <t>手当（既存の増額）</t>
    <rPh sb="0" eb="2">
      <t>テアテ</t>
    </rPh>
    <rPh sb="3" eb="5">
      <t>キソン</t>
    </rPh>
    <rPh sb="6" eb="8">
      <t>ゾウガク</t>
    </rPh>
    <phoneticPr fontId="7"/>
  </si>
  <si>
    <t>代表者</t>
    <rPh sb="0" eb="3">
      <t>ダイヒョウシャ</t>
    </rPh>
    <phoneticPr fontId="7"/>
  </si>
  <si>
    <t>職名</t>
    <rPh sb="0" eb="2">
      <t>ショクメイ</t>
    </rPh>
    <phoneticPr fontId="7"/>
  </si>
  <si>
    <t>氏名</t>
    <rPh sb="0" eb="2">
      <t>シメイ</t>
    </rPh>
    <phoneticPr fontId="7"/>
  </si>
  <si>
    <t>提出先</t>
    <rPh sb="0" eb="2">
      <t>テイシュツ</t>
    </rPh>
    <rPh sb="2" eb="3">
      <t>サキ</t>
    </rPh>
    <phoneticPr fontId="7"/>
  </si>
  <si>
    <t>確認項目</t>
    <rPh sb="0" eb="2">
      <t>カクニン</t>
    </rPh>
    <rPh sb="2" eb="4">
      <t>コウモク</t>
    </rPh>
    <phoneticPr fontId="7"/>
  </si>
  <si>
    <t>新規・
継続
の別</t>
    <rPh sb="0" eb="2">
      <t>シンキ</t>
    </rPh>
    <rPh sb="4" eb="6">
      <t>ケイゾク</t>
    </rPh>
    <rPh sb="8" eb="9">
      <t>ベツ</t>
    </rPh>
    <phoneticPr fontId="7"/>
  </si>
  <si>
    <t>名称</t>
    <rPh sb="0" eb="2">
      <t>メイショウ</t>
    </rPh>
    <phoneticPr fontId="7"/>
  </si>
  <si>
    <t>法人住所</t>
    <rPh sb="0" eb="2">
      <t>ホウジン</t>
    </rPh>
    <rPh sb="2" eb="4">
      <t>ジュウショ</t>
    </rPh>
    <phoneticPr fontId="7"/>
  </si>
  <si>
    <t>法人代表者</t>
    <rPh sb="0" eb="2">
      <t>ホウジン</t>
    </rPh>
    <rPh sb="2" eb="5">
      <t>ダイヒョウシャ</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</si>
  <si>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</si>
  <si>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</si>
  <si>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</si>
  <si>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</si>
  <si>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t>
    <phoneticPr fontId="7"/>
  </si>
  <si>
    <t>指定権者名</t>
    <rPh sb="0" eb="2">
      <t>シテイ</t>
    </rPh>
    <rPh sb="2" eb="3">
      <t>ケン</t>
    </rPh>
    <rPh sb="3" eb="4">
      <t>ジャ</t>
    </rPh>
    <rPh sb="4" eb="5">
      <t>メイ</t>
    </rPh>
    <phoneticPr fontId="7"/>
  </si>
  <si>
    <t>事業所名</t>
    <rPh sb="0" eb="2">
      <t>ジギョウ</t>
    </rPh>
    <rPh sb="2" eb="3">
      <t>ショ</t>
    </rPh>
    <rPh sb="3" eb="4">
      <t>メイ</t>
    </rPh>
    <phoneticPr fontId="7"/>
  </si>
  <si>
    <t>サービス名</t>
    <rPh sb="4" eb="5">
      <t>メイ</t>
    </rPh>
    <phoneticPr fontId="7"/>
  </si>
  <si>
    <t>加算率(c)</t>
    <rPh sb="0" eb="2">
      <t>カサン</t>
    </rPh>
    <rPh sb="2" eb="3">
      <t>リツ</t>
    </rPh>
    <phoneticPr fontId="7"/>
  </si>
  <si>
    <t>１単位あたりの
単価[円](b)</t>
    <rPh sb="1" eb="3">
      <t>タンイ</t>
    </rPh>
    <rPh sb="8" eb="10">
      <t>タンカ</t>
    </rPh>
    <rPh sb="11" eb="12">
      <t>エン</t>
    </rPh>
    <phoneticPr fontId="7"/>
  </si>
  <si>
    <t>〒結合</t>
    <rPh sb="1" eb="3">
      <t>ケツゴウ</t>
    </rPh>
    <phoneticPr fontId="7"/>
  </si>
  <si>
    <t>●次の情報を本シートの黄色セルに入力することで、各様式に自動的に転記されます。</t>
    <rPh sb="1" eb="2">
      <t>ツギ</t>
    </rPh>
    <rPh sb="3" eb="5">
      <t>ジョウホウ</t>
    </rPh>
    <rPh sb="6" eb="7">
      <t>ホン</t>
    </rPh>
    <rPh sb="11" eb="13">
      <t>キイロ</t>
    </rPh>
    <rPh sb="16" eb="18">
      <t>ニュウリョク</t>
    </rPh>
    <rPh sb="24" eb="27">
      <t>カクヨウシキ</t>
    </rPh>
    <rPh sb="28" eb="31">
      <t>ジドウテキ</t>
    </rPh>
    <rPh sb="32" eb="34">
      <t>テンキ</t>
    </rPh>
    <phoneticPr fontId="7"/>
  </si>
  <si>
    <t>【注意】本シートは様式作成用のため、提出は不要です。</t>
    <rPh sb="1" eb="3">
      <t>チュウイ</t>
    </rPh>
    <rPh sb="4" eb="5">
      <t>ホン</t>
    </rPh>
    <rPh sb="9" eb="11">
      <t>ヨウシキ</t>
    </rPh>
    <rPh sb="11" eb="14">
      <t>サクセイヨウ</t>
    </rPh>
    <rPh sb="18" eb="20">
      <t>テイシュツ</t>
    </rPh>
    <rPh sb="21" eb="23">
      <t>フヨウ</t>
    </rPh>
    <phoneticPr fontId="7"/>
  </si>
  <si>
    <t>１単位
あたりの
単価[円]
(b)</t>
    <rPh sb="1" eb="3">
      <t>タンイ</t>
    </rPh>
    <rPh sb="9" eb="11">
      <t>タンカ</t>
    </rPh>
    <rPh sb="12" eb="13">
      <t>エン</t>
    </rPh>
    <phoneticPr fontId="7"/>
  </si>
  <si>
    <t>加算率(e)</t>
    <rPh sb="0" eb="2">
      <t>カサン</t>
    </rPh>
    <rPh sb="2" eb="3">
      <t>リツ</t>
    </rPh>
    <phoneticPr fontId="7"/>
  </si>
  <si>
    <t>↓隠し列</t>
    <rPh sb="1" eb="2">
      <t>カク</t>
    </rPh>
    <rPh sb="3" eb="4">
      <t>レツ</t>
    </rPh>
    <phoneticPr fontId="7"/>
  </si>
  <si>
    <t>※　</t>
    <phoneticPr fontId="7"/>
  </si>
  <si>
    <t>経験・技能のある
介護職員(A)</t>
    <rPh sb="0" eb="2">
      <t>ケイケン</t>
    </rPh>
    <phoneticPr fontId="7"/>
  </si>
  <si>
    <t>その他の職種(C)</t>
    <rPh sb="2" eb="3">
      <t>タ</t>
    </rPh>
    <rPh sb="4" eb="6">
      <t>ショクシュ</t>
    </rPh>
    <phoneticPr fontId="7"/>
  </si>
  <si>
    <t>加算相当額を適切に配分するための賃金改善ルールを定めました。</t>
    <rPh sb="0" eb="2">
      <t>カサン</t>
    </rPh>
    <rPh sb="2" eb="5">
      <t>ソウトウガク</t>
    </rPh>
    <rPh sb="6" eb="8">
      <t>テキセツ</t>
    </rPh>
    <rPh sb="9" eb="11">
      <t>ハイブン</t>
    </rPh>
    <rPh sb="16" eb="18">
      <t>チンギン</t>
    </rPh>
    <rPh sb="18" eb="20">
      <t>カイゼン</t>
    </rPh>
    <rPh sb="24" eb="25">
      <t>サダ</t>
    </rPh>
    <phoneticPr fontId="7"/>
  </si>
  <si>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7"/>
  </si>
  <si>
    <t>変更なし</t>
    <rPh sb="0" eb="2">
      <t>ヘンコウ</t>
    </rPh>
    <phoneticPr fontId="7"/>
  </si>
  <si>
    <t>・</t>
    <phoneticPr fontId="7"/>
  </si>
  <si>
    <t>事業所名</t>
    <rPh sb="0" eb="3">
      <t>ジギョウショ</t>
    </rPh>
    <rPh sb="3" eb="4">
      <t>メイ</t>
    </rPh>
    <phoneticPr fontId="7"/>
  </si>
  <si>
    <t>単価</t>
    <rPh sb="0" eb="2">
      <t>タンカ</t>
    </rPh>
    <phoneticPr fontId="7"/>
  </si>
  <si>
    <t>年間配分額</t>
    <rPh sb="0" eb="2">
      <t>ネンカン</t>
    </rPh>
    <rPh sb="2" eb="5">
      <t>ハイブンガク</t>
    </rPh>
    <phoneticPr fontId="7"/>
  </si>
  <si>
    <t>(A)</t>
    <phoneticPr fontId="7"/>
  </si>
  <si>
    <t>(B)</t>
    <phoneticPr fontId="7"/>
  </si>
  <si>
    <t>(C)</t>
    <phoneticPr fontId="7"/>
  </si>
  <si>
    <t>配分比率</t>
    <rPh sb="0" eb="2">
      <t>ハイブン</t>
    </rPh>
    <rPh sb="2" eb="4">
      <t>ヒリツ</t>
    </rPh>
    <phoneticPr fontId="7"/>
  </si>
  <si>
    <t>(A)のみ</t>
    <phoneticPr fontId="7"/>
  </si>
  <si>
    <t>(A)及び(B)</t>
    <rPh sb="3" eb="4">
      <t>オヨ</t>
    </rPh>
    <phoneticPr fontId="7"/>
  </si>
  <si>
    <t>(A)(B)(C)全て</t>
    <rPh sb="9" eb="10">
      <t>スベ</t>
    </rPh>
    <phoneticPr fontId="7"/>
  </si>
  <si>
    <t>別紙様式２－３</t>
    <rPh sb="0" eb="2">
      <t>ベッシ</t>
    </rPh>
    <rPh sb="2" eb="4">
      <t>ヨウシキ</t>
    </rPh>
    <phoneticPr fontId="7"/>
  </si>
  <si>
    <t>※要件Ⅲを満たす（加算Ⅰを算定する）場合、昇給する仕組みを具体的に記載している就業規則等について、指定権者からの求めがあった場合には速やかに提出できるよう、適切に保管すること。</t>
    <rPh sb="1" eb="3">
      <t>ヨウケン</t>
    </rPh>
    <rPh sb="5" eb="6">
      <t>ミ</t>
    </rPh>
    <rPh sb="9" eb="11">
      <t>カサン</t>
    </rPh>
    <rPh sb="13" eb="15">
      <t>サンテイ</t>
    </rPh>
    <rPh sb="18" eb="20">
      <t>バアイ</t>
    </rPh>
    <rPh sb="21" eb="23">
      <t>ショウキュウ</t>
    </rPh>
    <rPh sb="25" eb="27">
      <t>シク</t>
    </rPh>
    <rPh sb="29" eb="32">
      <t>グタイテキ</t>
    </rPh>
    <rPh sb="33" eb="35">
      <t>キサイ</t>
    </rPh>
    <rPh sb="39" eb="41">
      <t>シュウギョウ</t>
    </rPh>
    <rPh sb="41" eb="43">
      <t>キソク</t>
    </rPh>
    <rPh sb="43" eb="44">
      <t>トウ</t>
    </rPh>
    <rPh sb="49" eb="51">
      <t>シテイ</t>
    </rPh>
    <rPh sb="51" eb="52">
      <t>ケン</t>
    </rPh>
    <rPh sb="52" eb="53">
      <t>シャ</t>
    </rPh>
    <rPh sb="56" eb="57">
      <t>モト</t>
    </rPh>
    <rPh sb="62" eb="64">
      <t>バアイ</t>
    </rPh>
    <rPh sb="66" eb="67">
      <t>スミ</t>
    </rPh>
    <rPh sb="70" eb="72">
      <t>テイシュツ</t>
    </rPh>
    <rPh sb="78" eb="80">
      <t>テキセツ</t>
    </rPh>
    <rPh sb="81" eb="83">
      <t>ホカン</t>
    </rPh>
    <phoneticPr fontId="7"/>
  </si>
  <si>
    <t>賃金改善を行う職員の範囲</t>
    <rPh sb="0" eb="2">
      <t>チンギン</t>
    </rPh>
    <rPh sb="2" eb="4">
      <t>カイゼン</t>
    </rPh>
    <rPh sb="5" eb="6">
      <t>オコナ</t>
    </rPh>
    <rPh sb="7" eb="9">
      <t>ショクイン</t>
    </rPh>
    <rPh sb="10" eb="12">
      <t>ハンイ</t>
    </rPh>
    <phoneticPr fontId="7"/>
  </si>
  <si>
    <t>経験・技能のある介護職員の考え方</t>
    <rPh sb="0" eb="2">
      <t>ケイケン</t>
    </rPh>
    <rPh sb="3" eb="5">
      <t>ギノウ</t>
    </rPh>
    <rPh sb="8" eb="10">
      <t>カイゴ</t>
    </rPh>
    <rPh sb="10" eb="12">
      <t>ショクイン</t>
    </rPh>
    <rPh sb="13" eb="14">
      <t>カンガ</t>
    </rPh>
    <rPh sb="15" eb="16">
      <t>カタ</t>
    </rPh>
    <phoneticPr fontId="7"/>
  </si>
  <si>
    <t>書類作成担当者</t>
    <rPh sb="0" eb="2">
      <t>ショルイ</t>
    </rPh>
    <rPh sb="2" eb="4">
      <t>サクセイ</t>
    </rPh>
    <rPh sb="4" eb="7">
      <t>タントウシャ</t>
    </rPh>
    <phoneticPr fontId="7"/>
  </si>
  <si>
    <t>法人名</t>
    <rPh sb="0" eb="2">
      <t>ホウジン</t>
    </rPh>
    <rPh sb="2" eb="3">
      <t>メイ</t>
    </rPh>
    <phoneticPr fontId="7"/>
  </si>
  <si>
    <t>フリガナ</t>
    <phoneticPr fontId="7"/>
  </si>
  <si>
    <t>E-mail</t>
    <phoneticPr fontId="7"/>
  </si>
  <si>
    <t>連絡先</t>
    <rPh sb="0" eb="3">
      <t>レンラクサキ</t>
    </rPh>
    <phoneticPr fontId="7"/>
  </si>
  <si>
    <t>法人所在地</t>
    <rPh sb="0" eb="2">
      <t>ホウジン</t>
    </rPh>
    <rPh sb="2" eb="5">
      <t>ショザイチ</t>
    </rPh>
    <phoneticPr fontId="7"/>
  </si>
  <si>
    <t>氏名</t>
    <rPh sb="0" eb="2">
      <t>シメイ</t>
    </rPh>
    <phoneticPr fontId="7"/>
  </si>
  <si>
    <t>連絡先</t>
    <rPh sb="0" eb="3">
      <t>レンラクサキ</t>
    </rPh>
    <phoneticPr fontId="7"/>
  </si>
  <si>
    <t>e-mail</t>
    <phoneticPr fontId="7"/>
  </si>
  <si>
    <t>書類作成
担当者</t>
    <rPh sb="0" eb="2">
      <t>ショルイ</t>
    </rPh>
    <rPh sb="2" eb="4">
      <t>サクセイ</t>
    </rPh>
    <rPh sb="5" eb="8">
      <t>タントウシャ</t>
    </rPh>
    <phoneticPr fontId="7"/>
  </si>
  <si>
    <t>加算対象となる職員の勤務体制及び資格要件を確認しました。</t>
    <rPh sb="0" eb="2">
      <t>カサン</t>
    </rPh>
    <rPh sb="2" eb="4">
      <t>タイショウ</t>
    </rPh>
    <rPh sb="7" eb="9">
      <t>ショクイン</t>
    </rPh>
    <rPh sb="10" eb="12">
      <t>キンム</t>
    </rPh>
    <rPh sb="12" eb="14">
      <t>タイセイ</t>
    </rPh>
    <rPh sb="14" eb="15">
      <t>オヨ</t>
    </rPh>
    <rPh sb="16" eb="18">
      <t>シカク</t>
    </rPh>
    <rPh sb="18" eb="20">
      <t>ヨウケン</t>
    </rPh>
    <rPh sb="21" eb="23">
      <t>カクニン</t>
    </rPh>
    <phoneticPr fontId="7"/>
  </si>
  <si>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7"/>
  </si>
  <si>
    <t>労働保険料の納付が適正に行われています。</t>
    <rPh sb="0" eb="2">
      <t>ロウドウ</t>
    </rPh>
    <rPh sb="2" eb="5">
      <t>ホケンリョウ</t>
    </rPh>
    <rPh sb="6" eb="8">
      <t>ノウフ</t>
    </rPh>
    <rPh sb="9" eb="11">
      <t>テキセイ</t>
    </rPh>
    <rPh sb="12" eb="13">
      <t>オコナ</t>
    </rPh>
    <phoneticPr fontId="7"/>
  </si>
  <si>
    <t>―</t>
    <phoneticPr fontId="7"/>
  </si>
  <si>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7"/>
  </si>
  <si>
    <t>・提出先に関する情報</t>
    <rPh sb="1" eb="3">
      <t>テイシュツ</t>
    </rPh>
    <rPh sb="3" eb="4">
      <t>サキ</t>
    </rPh>
    <rPh sb="5" eb="6">
      <t>カン</t>
    </rPh>
    <rPh sb="8" eb="10">
      <t>ジョウホウ</t>
    </rPh>
    <phoneticPr fontId="4"/>
  </si>
  <si>
    <t>・基本情報</t>
    <rPh sb="1" eb="3">
      <t>キホン</t>
    </rPh>
    <phoneticPr fontId="4"/>
  </si>
  <si>
    <t>１　提出先に関する情報</t>
    <rPh sb="2" eb="4">
      <t>テイシュツ</t>
    </rPh>
    <rPh sb="4" eb="5">
      <t>サキ</t>
    </rPh>
    <rPh sb="6" eb="7">
      <t>カン</t>
    </rPh>
    <rPh sb="9" eb="11">
      <t>ジョウホウ</t>
    </rPh>
    <phoneticPr fontId="4"/>
  </si>
  <si>
    <t>２　基本情報</t>
    <rPh sb="2" eb="4">
      <t>キホン</t>
    </rPh>
    <rPh sb="4" eb="6">
      <t>ジョウホウ</t>
    </rPh>
    <phoneticPr fontId="4"/>
  </si>
  <si>
    <t>各証明資料は、指定権者からの求めがあった場合には、速やかに提出すること。</t>
    <phoneticPr fontId="7"/>
  </si>
  <si>
    <t>※</t>
    <phoneticPr fontId="7"/>
  </si>
  <si>
    <t>※　</t>
    <phoneticPr fontId="7"/>
  </si>
  <si>
    <t>(</t>
    <phoneticPr fontId="7"/>
  </si>
  <si>
    <t>か月</t>
    <rPh sb="1" eb="2">
      <t>ゲツ</t>
    </rPh>
    <phoneticPr fontId="7"/>
  </si>
  <si>
    <t>令和</t>
    <rPh sb="0" eb="2">
      <t>レイワ</t>
    </rPh>
    <phoneticPr fontId="7"/>
  </si>
  <si>
    <t>　実施している周知方法について、チェック（✔）すること。</t>
    <rPh sb="1" eb="3">
      <t>ジッシ</t>
    </rPh>
    <rPh sb="7" eb="9">
      <t>シュウチ</t>
    </rPh>
    <rPh sb="9" eb="11">
      <t>ホウホウ</t>
    </rPh>
    <phoneticPr fontId="7"/>
  </si>
  <si>
    <t>(A)経験・技能のある介護職員</t>
    <rPh sb="3" eb="5">
      <t>ケイケン</t>
    </rPh>
    <rPh sb="6" eb="8">
      <t>ギノウ</t>
    </rPh>
    <rPh sb="11" eb="13">
      <t>カイゴ</t>
    </rPh>
    <rPh sb="13" eb="15">
      <t>ショクイン</t>
    </rPh>
    <phoneticPr fontId="7"/>
  </si>
  <si>
    <t>(B)他の介護職員</t>
    <rPh sb="3" eb="4">
      <t>タ</t>
    </rPh>
    <rPh sb="5" eb="7">
      <t>カイゴ</t>
    </rPh>
    <rPh sb="7" eb="9">
      <t>ショクイン</t>
    </rPh>
    <phoneticPr fontId="7"/>
  </si>
  <si>
    <t>(C)その他の職種</t>
    <rPh sb="5" eb="6">
      <t>タ</t>
    </rPh>
    <rPh sb="7" eb="9">
      <t>ショクシュ</t>
    </rPh>
    <phoneticPr fontId="7"/>
  </si>
  <si>
    <t>賃金規程の見直し</t>
    <rPh sb="0" eb="2">
      <t>チンギン</t>
    </rPh>
    <rPh sb="2" eb="4">
      <t>キテイ</t>
    </rPh>
    <rPh sb="5" eb="7">
      <t>ミナオ</t>
    </rPh>
    <phoneticPr fontId="7"/>
  </si>
  <si>
    <t>賃金規程の見直し</t>
    <rPh sb="5" eb="7">
      <t>ミナオ</t>
    </rPh>
    <phoneticPr fontId="7"/>
  </si>
  <si>
    <t>（上記取組の開始時期）</t>
    <rPh sb="1" eb="3">
      <t>ジョウキ</t>
    </rPh>
    <rPh sb="3" eb="5">
      <t>トリクミ</t>
    </rPh>
    <rPh sb="6" eb="8">
      <t>カイシ</t>
    </rPh>
    <rPh sb="8" eb="10">
      <t>ジキ</t>
    </rPh>
    <phoneticPr fontId="7"/>
  </si>
  <si>
    <t>令和</t>
  </si>
  <si>
    <t>年</t>
  </si>
  <si>
    <t>月～令和</t>
  </si>
  <si>
    <t>月</t>
  </si>
  <si>
    <t>（</t>
  </si>
  <si>
    <t>ヶ月）</t>
  </si>
  <si>
    <t>別紙様式２－１</t>
    <rPh sb="0" eb="2">
      <t>ベッシ</t>
    </rPh>
    <rPh sb="2" eb="4">
      <t>ヨウシキ</t>
    </rPh>
    <phoneticPr fontId="7"/>
  </si>
  <si>
    <t xml:space="preserve"> （(A)にチェック（✔）がない場合その理由）</t>
    <rPh sb="16" eb="18">
      <t>バアイ</t>
    </rPh>
    <phoneticPr fontId="7"/>
  </si>
  <si>
    <t>１　基本情報＜共通＞</t>
    <rPh sb="2" eb="4">
      <t>キホン</t>
    </rPh>
    <rPh sb="4" eb="6">
      <t>ジョウホウ</t>
    </rPh>
    <rPh sb="7" eb="9">
      <t>キョウツウ</t>
    </rPh>
    <phoneticPr fontId="7"/>
  </si>
  <si>
    <t>２　賃金改善計画について＜共通＞</t>
    <rPh sb="13" eb="15">
      <t>キョウツウ</t>
    </rPh>
    <phoneticPr fontId="7"/>
  </si>
  <si>
    <t>事業所の所在地</t>
    <rPh sb="0" eb="3">
      <t>ジギョウショ</t>
    </rPh>
    <rPh sb="4" eb="7">
      <t>ショザイチ</t>
    </rPh>
    <phoneticPr fontId="7"/>
  </si>
  <si>
    <t>都道府県</t>
    <rPh sb="0" eb="4">
      <t>トドウフケン</t>
    </rPh>
    <phoneticPr fontId="7"/>
  </si>
  <si>
    <t>市区町村</t>
    <rPh sb="0" eb="2">
      <t>シク</t>
    </rPh>
    <rPh sb="2" eb="4">
      <t>チョウソン</t>
    </rPh>
    <phoneticPr fontId="7"/>
  </si>
  <si>
    <t>都道府県</t>
    <rPh sb="0" eb="4">
      <t>トドウフケン</t>
    </rPh>
    <phoneticPr fontId="7"/>
  </si>
  <si>
    <t>市区町村</t>
    <rPh sb="0" eb="2">
      <t>シク</t>
    </rPh>
    <rPh sb="2" eb="4">
      <t>チョウソン</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</si>
  <si>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</si>
  <si>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ワークシート名（左からの順）</t>
    <rPh sb="6" eb="7">
      <t>メイ</t>
    </rPh>
    <rPh sb="8" eb="9">
      <t>ヒダリ</t>
    </rPh>
    <rPh sb="12" eb="13">
      <t>ジュン</t>
    </rPh>
    <phoneticPr fontId="35"/>
  </si>
  <si>
    <t>枚数</t>
    <rPh sb="0" eb="2">
      <t>マイスウ</t>
    </rPh>
    <phoneticPr fontId="35"/>
  </si>
  <si>
    <t>ワークシートの入力の順番（推奨）</t>
    <rPh sb="7" eb="9">
      <t>ニュウリョク</t>
    </rPh>
    <rPh sb="10" eb="12">
      <t>ジュンバン</t>
    </rPh>
    <rPh sb="13" eb="15">
      <t>スイショウ</t>
    </rPh>
    <phoneticPr fontId="7"/>
  </si>
  <si>
    <t>説明</t>
    <rPh sb="0" eb="2">
      <t>セツメイ</t>
    </rPh>
    <phoneticPr fontId="35"/>
  </si>
  <si>
    <t>はじめに</t>
    <phoneticPr fontId="35"/>
  </si>
  <si>
    <t>-</t>
    <phoneticPr fontId="7"/>
  </si>
  <si>
    <t>・本様式の内容と使い方を説明しています。</t>
    <rPh sb="1" eb="4">
      <t>ホンヨウシキ</t>
    </rPh>
    <rPh sb="5" eb="7">
      <t>ナイヨウ</t>
    </rPh>
    <rPh sb="8" eb="9">
      <t>ツカ</t>
    </rPh>
    <rPh sb="10" eb="11">
      <t>カタ</t>
    </rPh>
    <rPh sb="12" eb="14">
      <t>セツメイ</t>
    </rPh>
    <phoneticPr fontId="7"/>
  </si>
  <si>
    <t>不要</t>
    <rPh sb="0" eb="2">
      <t>フヨウ</t>
    </rPh>
    <phoneticPr fontId="35"/>
  </si>
  <si>
    <t>基本情報入力シート</t>
    <rPh sb="0" eb="4">
      <t>キホンジョウホウ</t>
    </rPh>
    <rPh sb="4" eb="6">
      <t>ニュウリョク</t>
    </rPh>
    <phoneticPr fontId="35"/>
  </si>
  <si>
    <t>様式2-1 計画書_総括表</t>
    <rPh sb="0" eb="2">
      <t>ヨウシキ</t>
    </rPh>
    <rPh sb="6" eb="9">
      <t>ケイカクショ</t>
    </rPh>
    <rPh sb="10" eb="13">
      <t>ソウカツヒョウ</t>
    </rPh>
    <phoneticPr fontId="35"/>
  </si>
  <si>
    <t>提出</t>
    <rPh sb="0" eb="2">
      <t>テイシュツ</t>
    </rPh>
    <phoneticPr fontId="35"/>
  </si>
  <si>
    <t>様式2-3 個表_特定</t>
    <rPh sb="0" eb="2">
      <t>ヨウシキ</t>
    </rPh>
    <rPh sb="6" eb="7">
      <t>コ</t>
    </rPh>
    <rPh sb="7" eb="8">
      <t>ヒョウ</t>
    </rPh>
    <rPh sb="9" eb="11">
      <t>トクテイ</t>
    </rPh>
    <phoneticPr fontId="35"/>
  </si>
  <si>
    <t>２　書類の作成方法</t>
    <rPh sb="2" eb="4">
      <t>ショルイ</t>
    </rPh>
    <rPh sb="5" eb="7">
      <t>サクセイ</t>
    </rPh>
    <rPh sb="7" eb="9">
      <t>ホウホウ</t>
    </rPh>
    <phoneticPr fontId="35"/>
  </si>
  <si>
    <r>
      <t>・</t>
    </r>
    <r>
      <rPr>
        <b/>
        <sz val="14"/>
        <rFont val="ＭＳ Ｐゴシック"/>
        <family val="3"/>
        <charset val="128"/>
      </rPr>
      <t>根拠資料の提出は</t>
    </r>
    <r>
      <rPr>
        <sz val="14"/>
        <rFont val="ＭＳ Ｐゴシック"/>
        <family val="3"/>
        <charset val="128"/>
      </rPr>
      <t>、保管の有無をチェックリストで確認することで</t>
    </r>
    <r>
      <rPr>
        <b/>
        <sz val="14"/>
        <rFont val="ＭＳ Ｐゴシック"/>
        <family val="3"/>
        <charset val="128"/>
      </rPr>
      <t>原則不要</t>
    </r>
    <r>
      <rPr>
        <sz val="14"/>
        <rFont val="ＭＳ Ｐゴシック"/>
        <family val="3"/>
        <charset val="128"/>
      </rPr>
      <t>です。</t>
    </r>
    <rPh sb="1" eb="3">
      <t>コンキョ</t>
    </rPh>
    <rPh sb="3" eb="5">
      <t>シリョウ</t>
    </rPh>
    <rPh sb="6" eb="8">
      <t>テイシュツ</t>
    </rPh>
    <rPh sb="31" eb="33">
      <t>ゲンソク</t>
    </rPh>
    <rPh sb="33" eb="35">
      <t>フヨウ</t>
    </rPh>
    <phoneticPr fontId="7"/>
  </si>
  <si>
    <t>介護福祉士配置等要件</t>
    <rPh sb="0" eb="5">
      <t>カイゴフクシシ</t>
    </rPh>
    <rPh sb="5" eb="7">
      <t>ハイチ</t>
    </rPh>
    <rPh sb="7" eb="8">
      <t>トウ</t>
    </rPh>
    <rPh sb="8" eb="10">
      <t>ヨウケン</t>
    </rPh>
    <phoneticPr fontId="7"/>
  </si>
  <si>
    <t>-</t>
  </si>
  <si>
    <t>&lt;-</t>
    <phoneticPr fontId="7"/>
  </si>
  <si>
    <t>いずれも取得していない</t>
    <rPh sb="4" eb="6">
      <t>シュトク</t>
    </rPh>
    <phoneticPr fontId="7"/>
  </si>
  <si>
    <t>（「月額平均８万円の処遇改善又は改善後の賃金が年額440万円以上となる者」を設定できない場合その理由）</t>
    <phoneticPr fontId="7"/>
  </si>
  <si>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1"/>
  </si>
  <si>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1"/>
  </si>
  <si>
    <t>）</t>
    <phoneticPr fontId="7"/>
  </si>
  <si>
    <t>所要額（丸め前）</t>
    <rPh sb="0" eb="3">
      <t>ショヨウガク</t>
    </rPh>
    <rPh sb="4" eb="5">
      <t>マル</t>
    </rPh>
    <rPh sb="6" eb="7">
      <t>マエ</t>
    </rPh>
    <phoneticPr fontId="7"/>
  </si>
  <si>
    <t>丸め値との差額</t>
    <rPh sb="0" eb="1">
      <t>マル</t>
    </rPh>
    <rPh sb="2" eb="3">
      <t>アタイ</t>
    </rPh>
    <rPh sb="5" eb="7">
      <t>サガク</t>
    </rPh>
    <phoneticPr fontId="7"/>
  </si>
  <si>
    <t>切捨分（年額）</t>
    <rPh sb="0" eb="1">
      <t>キ</t>
    </rPh>
    <rPh sb="1" eb="2">
      <t>ス</t>
    </rPh>
    <rPh sb="2" eb="3">
      <t>ブン</t>
    </rPh>
    <rPh sb="4" eb="6">
      <t>ネンガク</t>
    </rPh>
    <phoneticPr fontId="7"/>
  </si>
  <si>
    <t>配分比率要件</t>
    <rPh sb="0" eb="4">
      <t>ハイ</t>
    </rPh>
    <rPh sb="4" eb="6">
      <t>ヨウケン</t>
    </rPh>
    <phoneticPr fontId="7"/>
  </si>
  <si>
    <t>なし</t>
    <phoneticPr fontId="7"/>
  </si>
  <si>
    <t>(A)/(B)</t>
    <phoneticPr fontId="7"/>
  </si>
  <si>
    <t>(B)/(C)</t>
    <phoneticPr fontId="7"/>
  </si>
  <si>
    <t>(A)/(C)(参考)</t>
    <rPh sb="8" eb="10">
      <t>サンコウ</t>
    </rPh>
    <phoneticPr fontId="7"/>
  </si>
  <si>
    <t>(A)のみ実施</t>
  </si>
  <si>
    <t>円</t>
  </si>
  <si>
    <t>）</t>
  </si>
  <si>
    <t>(A)及び(B)を実施</t>
  </si>
  <si>
    <t>(A)(B)(C)全て実施</t>
  </si>
  <si>
    <t>上記以外の方法で実施</t>
  </si>
  <si>
    <t>勤務体制表、介護福祉士登録証</t>
    <rPh sb="0" eb="2">
      <t>キンム</t>
    </rPh>
    <rPh sb="2" eb="5">
      <t>タイセイヒョウ</t>
    </rPh>
    <rPh sb="6" eb="8">
      <t>カイゴ</t>
    </rPh>
    <rPh sb="8" eb="11">
      <t>フクシシ</t>
    </rPh>
    <rPh sb="11" eb="13">
      <t>トウロク</t>
    </rPh>
    <rPh sb="13" eb="14">
      <t>ショウ</t>
    </rPh>
    <phoneticPr fontId="7"/>
  </si>
  <si>
    <t>（当該事業所において賃金改善内容の根拠となる規則・規程）</t>
    <rPh sb="1" eb="3">
      <t>トウガイ</t>
    </rPh>
    <rPh sb="3" eb="6">
      <t>ジギョウショ</t>
    </rPh>
    <rPh sb="10" eb="12">
      <t>チンギン</t>
    </rPh>
    <rPh sb="12" eb="14">
      <t>カイゼン</t>
    </rPh>
    <rPh sb="14" eb="16">
      <t>ナイヨウ</t>
    </rPh>
    <rPh sb="17" eb="19">
      <t>コンキョ</t>
    </rPh>
    <rPh sb="22" eb="24">
      <t>キソク</t>
    </rPh>
    <rPh sb="25" eb="27">
      <t>キテイ</t>
    </rPh>
    <phoneticPr fontId="7"/>
  </si>
  <si>
    <t>イ</t>
    <phoneticPr fontId="7"/>
  </si>
  <si>
    <t>ロ</t>
    <phoneticPr fontId="7"/>
  </si>
  <si>
    <t>ハ</t>
    <phoneticPr fontId="7"/>
  </si>
  <si>
    <t>３　キャリアパス要件について＜処遇改善加算＞　</t>
    <rPh sb="8" eb="10">
      <t>ヨウケン</t>
    </rPh>
    <rPh sb="15" eb="17">
      <t>ショグウ</t>
    </rPh>
    <rPh sb="17" eb="21">
      <t>カイゼンカサン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</si>
  <si>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</si>
  <si>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①</t>
    <phoneticPr fontId="7"/>
  </si>
  <si>
    <t>②</t>
    <phoneticPr fontId="7"/>
  </si>
  <si>
    <t>③</t>
    <phoneticPr fontId="7"/>
  </si>
  <si>
    <t>②</t>
    <phoneticPr fontId="7"/>
  </si>
  <si>
    <t>介護職員の任用における職位、職責又は職務内容等の要件を定めている。</t>
    <rPh sb="0" eb="2">
      <t>カイゴ</t>
    </rPh>
    <rPh sb="2" eb="4">
      <t>ショクイン</t>
    </rPh>
    <rPh sb="5" eb="7">
      <t>ニンヨウ</t>
    </rPh>
    <phoneticPr fontId="7"/>
  </si>
  <si>
    <t>イに掲げる職位、職責又は職務内容等に応じた賃金体系を定めている。</t>
    <rPh sb="2" eb="3">
      <t>カカ</t>
    </rPh>
    <phoneticPr fontId="7"/>
  </si>
  <si>
    <t>ロ</t>
    <phoneticPr fontId="7"/>
  </si>
  <si>
    <t>イについて、全ての介護職員に周知している。</t>
    <rPh sb="6" eb="7">
      <t>スベ</t>
    </rPh>
    <phoneticPr fontId="7"/>
  </si>
  <si>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</si>
  <si>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具体的な仕組みの内容（該当するもの全てにチェック（✔）すること。）</t>
    <phoneticPr fontId="7"/>
  </si>
  <si>
    <t>介護職員の職務内容等を踏まえ、介護職員と意見交換しながら、資質向上の目標及び①、②に関する具体的な計画を策定し、研修の実施又は研修の機会を確保している。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2" eb="43">
      <t>カン</t>
    </rPh>
    <rPh sb="45" eb="48">
      <t>グタイテキ</t>
    </rPh>
    <rPh sb="49" eb="51">
      <t>ケイカク</t>
    </rPh>
    <rPh sb="52" eb="54">
      <t>サクテイ</t>
    </rPh>
    <rPh sb="56" eb="58">
      <t>ケンシュウ</t>
    </rPh>
    <rPh sb="59" eb="61">
      <t>ジッシ</t>
    </rPh>
    <rPh sb="61" eb="62">
      <t>マタ</t>
    </rPh>
    <rPh sb="63" eb="65">
      <t>ケンシュウ</t>
    </rPh>
    <rPh sb="66" eb="68">
      <t>キカイ</t>
    </rPh>
    <rPh sb="69" eb="71">
      <t>カクホ</t>
    </rPh>
    <phoneticPr fontId="7"/>
  </si>
  <si>
    <t>キャリアパス要件Ⅱの資質向上の目標及び具体的な計画を定めました。</t>
    <rPh sb="6" eb="8">
      <t>ヨウケン</t>
    </rPh>
    <rPh sb="10" eb="12">
      <t>シシツ</t>
    </rPh>
    <rPh sb="12" eb="14">
      <t>コウジョウ</t>
    </rPh>
    <rPh sb="15" eb="17">
      <t>モクヒョウ</t>
    </rPh>
    <rPh sb="17" eb="18">
      <t>オヨ</t>
    </rPh>
    <rPh sb="19" eb="22">
      <t>グタイテキ</t>
    </rPh>
    <rPh sb="23" eb="25">
      <t>ケイカク</t>
    </rPh>
    <rPh sb="26" eb="27">
      <t>サダ</t>
    </rPh>
    <phoneticPr fontId="7"/>
  </si>
  <si>
    <t>資質向上のための計画</t>
    <rPh sb="0" eb="2">
      <t>シシツ</t>
    </rPh>
    <rPh sb="2" eb="4">
      <t>コウジョウ</t>
    </rPh>
    <rPh sb="8" eb="10">
      <t>ケイカク</t>
    </rPh>
    <phoneticPr fontId="7"/>
  </si>
  <si>
    <t>様式2-2 個表_処遇</t>
    <rPh sb="0" eb="2">
      <t>ヨウシキ</t>
    </rPh>
    <rPh sb="6" eb="7">
      <t>コ</t>
    </rPh>
    <rPh sb="7" eb="8">
      <t>ヒョウ</t>
    </rPh>
    <rPh sb="9" eb="11">
      <t>ショグウ</t>
    </rPh>
    <phoneticPr fontId="35"/>
  </si>
  <si>
    <t>／</t>
    <phoneticPr fontId="7"/>
  </si>
  <si>
    <t>／</t>
    <phoneticPr fontId="7"/>
  </si>
  <si>
    <t>掲載予定</t>
    <rPh sb="0" eb="2">
      <t>ケイサイ</t>
    </rPh>
    <rPh sb="2" eb="4">
      <t>ヨテイ</t>
    </rPh>
    <phoneticPr fontId="7"/>
  </si>
  <si>
    <t>予定</t>
    <rPh sb="0" eb="2">
      <t>ヨテイ</t>
    </rPh>
    <phoneticPr fontId="7"/>
  </si>
  <si>
    <t>他の介護職員(B)</t>
    <rPh sb="0" eb="1">
      <t>タ</t>
    </rPh>
    <rPh sb="2" eb="4">
      <t>カイゴ</t>
    </rPh>
    <rPh sb="4" eb="6">
      <t>ショクイン</t>
    </rPh>
    <phoneticPr fontId="7"/>
  </si>
  <si>
    <t>月額平均８万円の賃金改善となる者又は改善後の賃金が年額440万円となる者</t>
    <rPh sb="0" eb="2">
      <t>ゲツガク</t>
    </rPh>
    <rPh sb="2" eb="4">
      <t>ヘイキン</t>
    </rPh>
    <rPh sb="5" eb="7">
      <t>マンエン</t>
    </rPh>
    <rPh sb="8" eb="10">
      <t>チンギン</t>
    </rPh>
    <rPh sb="10" eb="12">
      <t>カイゼン</t>
    </rPh>
    <rPh sb="15" eb="16">
      <t>モノ</t>
    </rPh>
    <rPh sb="16" eb="17">
      <t>マタ</t>
    </rPh>
    <rPh sb="18" eb="20">
      <t>カイゼン</t>
    </rPh>
    <rPh sb="20" eb="21">
      <t>ゴ</t>
    </rPh>
    <rPh sb="22" eb="24">
      <t>チンギン</t>
    </rPh>
    <rPh sb="25" eb="27">
      <t>ネンガク</t>
    </rPh>
    <rPh sb="30" eb="32">
      <t>マンエン</t>
    </rPh>
    <rPh sb="35" eb="36">
      <t>モノ</t>
    </rPh>
    <phoneticPr fontId="7"/>
  </si>
  <si>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7"/>
  </si>
  <si>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</si>
  <si>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</si>
  <si>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次の要件について該当するものにチェック（✔）し、必要事項を具体的に記載すること。</t>
    <rPh sb="0" eb="1">
      <t>ツギ</t>
    </rPh>
    <rPh sb="2" eb="4">
      <t>ヨウケン</t>
    </rPh>
    <rPh sb="8" eb="10">
      <t>ガイトウ</t>
    </rPh>
    <rPh sb="24" eb="26">
      <t>ヒツヨウ</t>
    </rPh>
    <rPh sb="26" eb="28">
      <t>ジコウ</t>
    </rPh>
    <rPh sb="29" eb="32">
      <t>グタイテキ</t>
    </rPh>
    <rPh sb="33" eb="35">
      <t>キサイ</t>
    </rPh>
    <phoneticPr fontId="7"/>
  </si>
  <si>
    <t>キャリアパス要件Ⅰ　次のイからハまでのすべての基準を満たす。</t>
    <rPh sb="6" eb="8">
      <t>ヨウケン</t>
    </rPh>
    <rPh sb="23" eb="25">
      <t>キジュン</t>
    </rPh>
    <phoneticPr fontId="7"/>
  </si>
  <si>
    <t>キャリアパス要件Ⅱ　次のイとロ両方の基準を満たす。</t>
    <rPh sb="6" eb="8">
      <t>ヨウケン</t>
    </rPh>
    <rPh sb="15" eb="17">
      <t>リョウホウ</t>
    </rPh>
    <rPh sb="16" eb="17">
      <t>カタ</t>
    </rPh>
    <rPh sb="18" eb="20">
      <t>キジュン</t>
    </rPh>
    <phoneticPr fontId="7"/>
  </si>
  <si>
    <t>キャリアパス要件Ⅲ　次のイとロ両方の基準を満たす。</t>
    <rPh sb="6" eb="8">
      <t>ヨウケン</t>
    </rPh>
    <rPh sb="15" eb="17">
      <t>リョウホウ</t>
    </rPh>
    <rPh sb="18" eb="20">
      <t>キジュン</t>
    </rPh>
    <phoneticPr fontId="7"/>
  </si>
  <si>
    <t>計画書の記載内容に虚偽がないことを証明するとともに、記載内容を証明する資料を適切に保管していることを誓約します。</t>
    <phoneticPr fontId="7"/>
  </si>
  <si>
    <t>介護職員等特定処遇改善加算</t>
    <rPh sb="0" eb="2">
      <t>カイゴ</t>
    </rPh>
    <rPh sb="2" eb="4">
      <t>ショクイン</t>
    </rPh>
    <rPh sb="4" eb="5">
      <t>トウ</t>
    </rPh>
    <rPh sb="5" eb="7">
      <t>トクテイ</t>
    </rPh>
    <rPh sb="7" eb="9">
      <t>ショグウ</t>
    </rPh>
    <rPh sb="9" eb="11">
      <t>カイゼン</t>
    </rPh>
    <rPh sb="11" eb="13">
      <t>カサン</t>
    </rPh>
    <phoneticPr fontId="7"/>
  </si>
  <si>
    <t>定期巡回･随時対応型訪問介護看護</t>
    <phoneticPr fontId="7"/>
  </si>
  <si>
    <t>・事業所毎の介護保険事業所番号や所在地等の基本情報が、別紙様式２－１～別紙様式２－３に転記されます。また、事業所毎の一月当たり介護報酬総単位数や１単位当たりの単価をもとに、当該年度における処遇改善加算及び特定加算の見込み額が自動で計算されます。
・本シートは提出不要です。</t>
    <rPh sb="1" eb="4">
      <t>ジギョウショ</t>
    </rPh>
    <rPh sb="4" eb="5">
      <t>ゴト</t>
    </rPh>
    <rPh sb="6" eb="8">
      <t>カイゴ</t>
    </rPh>
    <rPh sb="8" eb="10">
      <t>ホケン</t>
    </rPh>
    <rPh sb="10" eb="13">
      <t>ジギョウショ</t>
    </rPh>
    <rPh sb="13" eb="15">
      <t>バンゴウ</t>
    </rPh>
    <rPh sb="16" eb="19">
      <t>ショザイチ</t>
    </rPh>
    <rPh sb="19" eb="20">
      <t>トウ</t>
    </rPh>
    <rPh sb="21" eb="23">
      <t>キホン</t>
    </rPh>
    <rPh sb="23" eb="25">
      <t>ジョウホウ</t>
    </rPh>
    <rPh sb="27" eb="29">
      <t>ベッシ</t>
    </rPh>
    <rPh sb="29" eb="31">
      <t>ヨウシキ</t>
    </rPh>
    <rPh sb="35" eb="37">
      <t>ベッシ</t>
    </rPh>
    <rPh sb="37" eb="39">
      <t>ヨウシキ</t>
    </rPh>
    <rPh sb="43" eb="45">
      <t>テンキ</t>
    </rPh>
    <rPh sb="53" eb="56">
      <t>ジギョウショ</t>
    </rPh>
    <rPh sb="56" eb="57">
      <t>ゴト</t>
    </rPh>
    <rPh sb="58" eb="60">
      <t>ヒトツキ</t>
    </rPh>
    <rPh sb="60" eb="61">
      <t>ア</t>
    </rPh>
    <rPh sb="63" eb="65">
      <t>カイゴ</t>
    </rPh>
    <rPh sb="65" eb="67">
      <t>ホウシュウ</t>
    </rPh>
    <rPh sb="67" eb="68">
      <t>ソウ</t>
    </rPh>
    <rPh sb="68" eb="71">
      <t>タンイスウ</t>
    </rPh>
    <rPh sb="73" eb="75">
      <t>タンイ</t>
    </rPh>
    <rPh sb="75" eb="76">
      <t>ア</t>
    </rPh>
    <rPh sb="79" eb="81">
      <t>タンカ</t>
    </rPh>
    <rPh sb="86" eb="88">
      <t>トウガイ</t>
    </rPh>
    <rPh sb="88" eb="90">
      <t>ネンド</t>
    </rPh>
    <rPh sb="94" eb="96">
      <t>ショグウ</t>
    </rPh>
    <rPh sb="96" eb="98">
      <t>カイゼン</t>
    </rPh>
    <rPh sb="98" eb="100">
      <t>カサン</t>
    </rPh>
    <rPh sb="100" eb="101">
      <t>オヨ</t>
    </rPh>
    <rPh sb="102" eb="104">
      <t>トクテイ</t>
    </rPh>
    <rPh sb="104" eb="106">
      <t>カサン</t>
    </rPh>
    <rPh sb="107" eb="109">
      <t>ミコ</t>
    </rPh>
    <rPh sb="110" eb="111">
      <t>ガク</t>
    </rPh>
    <rPh sb="112" eb="114">
      <t>ジドウ</t>
    </rPh>
    <rPh sb="115" eb="117">
      <t>ケイサン</t>
    </rPh>
    <rPh sb="124" eb="125">
      <t>ホン</t>
    </rPh>
    <rPh sb="129" eb="131">
      <t>テイシュツ</t>
    </rPh>
    <rPh sb="131" eb="133">
      <t>フヨウ</t>
    </rPh>
    <phoneticPr fontId="35"/>
  </si>
  <si>
    <t>・賃金改善計画やキャリアパス要件、職場環境要件・見える化要件の具体的な内容を入力します。
・キャリアパス要件、職場環境要件、見える化要件について、継続申請であって前年度の届出内容から変更がない場合は、前年度に記載した内容を転記した上で、「変更なし」にチェックして下さい。
・本計画書の記載内容を証明する資料は、各事業所において適切に保管して下さい。また、指定権者からの求めがあった場合には速やかに提出して下さい。</t>
    <rPh sb="1" eb="3">
      <t>チンギン</t>
    </rPh>
    <rPh sb="3" eb="5">
      <t>カイゼン</t>
    </rPh>
    <rPh sb="5" eb="7">
      <t>ケイカク</t>
    </rPh>
    <rPh sb="14" eb="16">
      <t>ヨウケン</t>
    </rPh>
    <rPh sb="17" eb="21">
      <t>ショクバカンキョウ</t>
    </rPh>
    <rPh sb="21" eb="23">
      <t>ヨウケン</t>
    </rPh>
    <rPh sb="24" eb="25">
      <t>ミ</t>
    </rPh>
    <rPh sb="27" eb="28">
      <t>カ</t>
    </rPh>
    <rPh sb="28" eb="30">
      <t>ヨウケン</t>
    </rPh>
    <rPh sb="31" eb="34">
      <t>グタイテキ</t>
    </rPh>
    <rPh sb="35" eb="37">
      <t>ナイヨウ</t>
    </rPh>
    <rPh sb="38" eb="40">
      <t>ニュウリョク</t>
    </rPh>
    <rPh sb="52" eb="54">
      <t>ヨウケン</t>
    </rPh>
    <rPh sb="55" eb="57">
      <t>ショクバ</t>
    </rPh>
    <rPh sb="57" eb="59">
      <t>カンキョウ</t>
    </rPh>
    <rPh sb="59" eb="61">
      <t>ヨウケン</t>
    </rPh>
    <rPh sb="62" eb="63">
      <t>ミ</t>
    </rPh>
    <rPh sb="65" eb="66">
      <t>カ</t>
    </rPh>
    <rPh sb="66" eb="68">
      <t>ヨウケン</t>
    </rPh>
    <rPh sb="73" eb="75">
      <t>ケイゾク</t>
    </rPh>
    <rPh sb="75" eb="77">
      <t>シンセイ</t>
    </rPh>
    <rPh sb="81" eb="84">
      <t>ゼンネンド</t>
    </rPh>
    <rPh sb="85" eb="87">
      <t>トドケデ</t>
    </rPh>
    <rPh sb="87" eb="89">
      <t>ナイヨウ</t>
    </rPh>
    <rPh sb="91" eb="93">
      <t>ヘンコウ</t>
    </rPh>
    <rPh sb="96" eb="98">
      <t>バアイ</t>
    </rPh>
    <rPh sb="100" eb="103">
      <t>ゼンネンド</t>
    </rPh>
    <rPh sb="104" eb="106">
      <t>キサイ</t>
    </rPh>
    <rPh sb="108" eb="110">
      <t>ナイヨウ</t>
    </rPh>
    <rPh sb="111" eb="113">
      <t>テンキ</t>
    </rPh>
    <rPh sb="115" eb="116">
      <t>ウエ</t>
    </rPh>
    <rPh sb="119" eb="121">
      <t>ヘンコウ</t>
    </rPh>
    <rPh sb="131" eb="132">
      <t>クダ</t>
    </rPh>
    <rPh sb="137" eb="138">
      <t>ホン</t>
    </rPh>
    <rPh sb="138" eb="141">
      <t>ケイカクショ</t>
    </rPh>
    <rPh sb="142" eb="144">
      <t>キサイ</t>
    </rPh>
    <rPh sb="144" eb="146">
      <t>ナイヨウ</t>
    </rPh>
    <rPh sb="147" eb="149">
      <t>ショウメイ</t>
    </rPh>
    <rPh sb="151" eb="153">
      <t>シリョウ</t>
    </rPh>
    <rPh sb="155" eb="159">
      <t>カクジギョウショ</t>
    </rPh>
    <rPh sb="163" eb="165">
      <t>テキセツ</t>
    </rPh>
    <rPh sb="166" eb="168">
      <t>ホカン</t>
    </rPh>
    <rPh sb="170" eb="171">
      <t>クダ</t>
    </rPh>
    <rPh sb="177" eb="179">
      <t>シテイ</t>
    </rPh>
    <rPh sb="179" eb="180">
      <t>ケン</t>
    </rPh>
    <rPh sb="180" eb="181">
      <t>シャ</t>
    </rPh>
    <rPh sb="184" eb="185">
      <t>モト</t>
    </rPh>
    <rPh sb="190" eb="192">
      <t>バアイ</t>
    </rPh>
    <rPh sb="194" eb="195">
      <t>スミ</t>
    </rPh>
    <rPh sb="198" eb="200">
      <t>テイシュツ</t>
    </rPh>
    <rPh sb="202" eb="203">
      <t>クダ</t>
    </rPh>
    <phoneticPr fontId="35"/>
  </si>
  <si>
    <t>提出の要否</t>
    <rPh sb="0" eb="2">
      <t>テイシュツ</t>
    </rPh>
    <rPh sb="3" eb="5">
      <t>ヨウヒ</t>
    </rPh>
    <phoneticPr fontId="35"/>
  </si>
  <si>
    <r>
      <t>・「賃金改善の見込額」の比較対象となる年度は、</t>
    </r>
    <r>
      <rPr>
        <b/>
        <sz val="14"/>
        <rFont val="ＭＳ Ｐゴシック"/>
        <family val="3"/>
        <charset val="128"/>
      </rPr>
      <t>「初めて加算を取得する（した）前年度」から「（申請の）前年度」</t>
    </r>
    <r>
      <rPr>
        <sz val="14"/>
        <rFont val="ＭＳ Ｐゴシック"/>
        <family val="3"/>
        <charset val="128"/>
      </rPr>
      <t>となりました。</t>
    </r>
    <rPh sb="46" eb="48">
      <t>シンセイ</t>
    </rPh>
    <phoneticPr fontId="7"/>
  </si>
  <si>
    <r>
      <t>ⅰ）前年度の賃金の総額（処遇改善加算等を取得し実施される賃金改善額及び独自の賃金改善額を除く）</t>
    </r>
    <r>
      <rPr>
        <sz val="8"/>
        <color theme="1"/>
        <rFont val="ＭＳ Ｐ明朝"/>
        <family val="1"/>
        <charset val="128"/>
      </rPr>
      <t>(h)</t>
    </r>
    <rPh sb="2" eb="5">
      <t>ゼンネンド</t>
    </rPh>
    <rPh sb="6" eb="8">
      <t>チンギン</t>
    </rPh>
    <rPh sb="9" eb="11">
      <t>ソウガク</t>
    </rPh>
    <phoneticPr fontId="7"/>
  </si>
  <si>
    <r>
      <t>ⅱ）前年度の常勤換算職員数</t>
    </r>
    <r>
      <rPr>
        <sz val="8"/>
        <color theme="1"/>
        <rFont val="ＭＳ Ｐ明朝"/>
        <family val="1"/>
        <charset val="128"/>
      </rPr>
      <t>(i)</t>
    </r>
    <rPh sb="2" eb="4">
      <t>ゼンネン</t>
    </rPh>
    <rPh sb="4" eb="5">
      <t>ド</t>
    </rPh>
    <rPh sb="6" eb="8">
      <t>ジョウキン</t>
    </rPh>
    <rPh sb="8" eb="10">
      <t>カンサン</t>
    </rPh>
    <rPh sb="10" eb="13">
      <t>ショクインスウ</t>
    </rPh>
    <phoneticPr fontId="7"/>
  </si>
  <si>
    <r>
      <t>ⅲ）前年度の一月当たりの常勤換算職員数</t>
    </r>
    <r>
      <rPr>
        <sz val="8"/>
        <color theme="1"/>
        <rFont val="ＭＳ Ｐ明朝"/>
        <family val="1"/>
        <charset val="128"/>
      </rPr>
      <t>(j)</t>
    </r>
    <rPh sb="2" eb="4">
      <t>ゼンネン</t>
    </rPh>
    <rPh sb="4" eb="5">
      <t>ド</t>
    </rPh>
    <rPh sb="6" eb="7">
      <t>ヒト</t>
    </rPh>
    <rPh sb="7" eb="8">
      <t>ツキ</t>
    </rPh>
    <rPh sb="8" eb="9">
      <t>ア</t>
    </rPh>
    <rPh sb="12" eb="14">
      <t>ジョウキン</t>
    </rPh>
    <rPh sb="14" eb="16">
      <t>カンサン</t>
    </rPh>
    <rPh sb="16" eb="19">
      <t>ショクインスウ</t>
    </rPh>
    <phoneticPr fontId="7"/>
  </si>
  <si>
    <r>
      <t>ⅴ）グループ毎の平均賃金改善額(月額)(g)/(j)/(k)</t>
    </r>
    <r>
      <rPr>
        <sz val="8"/>
        <color theme="1"/>
        <rFont val="ＭＳ Ｐ明朝"/>
        <family val="1"/>
        <charset val="128"/>
      </rPr>
      <t xml:space="preserve">
</t>
    </r>
    <r>
      <rPr>
        <sz val="9"/>
        <color theme="1"/>
        <rFont val="ＭＳ Ｐ明朝"/>
        <family val="1"/>
        <charset val="128"/>
      </rPr>
      <t xml:space="preserve">
</t>
    </r>
    <r>
      <rPr>
        <sz val="8"/>
        <color theme="1"/>
        <rFont val="ＭＳ Ｐ明朝"/>
        <family val="1"/>
        <charset val="128"/>
      </rPr>
      <t>※予定している配分方法について選択すること。（</t>
    </r>
    <r>
      <rPr>
        <u/>
        <sz val="8"/>
        <color theme="1"/>
        <rFont val="ＭＳ Ｐ明朝"/>
        <family val="1"/>
        <charset val="128"/>
      </rPr>
      <t>いずれか1つ</t>
    </r>
    <r>
      <rPr>
        <sz val="8"/>
        <color theme="1"/>
        <rFont val="ＭＳ Ｐ明朝"/>
        <family val="1"/>
        <charset val="128"/>
      </rPr>
      <t>）
※当該年度の特定加算の見込額と前年度の一月当たりの常勤換算方法により算出した職員数から算出した一人当たり配分額(月額)。(括弧内はグループ毎に配分可能な加算総額(年額))</t>
    </r>
    <rPh sb="6" eb="7">
      <t>ゴト</t>
    </rPh>
    <rPh sb="12" eb="14">
      <t>カイゼン</t>
    </rPh>
    <rPh sb="14" eb="15">
      <t>ガク</t>
    </rPh>
    <rPh sb="16" eb="18">
      <t>ゲツガク</t>
    </rPh>
    <rPh sb="33" eb="35">
      <t>ヨテイ</t>
    </rPh>
    <rPh sb="39" eb="41">
      <t>ハイブン</t>
    </rPh>
    <rPh sb="41" eb="43">
      <t>ホウホウ</t>
    </rPh>
    <rPh sb="47" eb="49">
      <t>センタク</t>
    </rPh>
    <rPh sb="69" eb="71">
      <t>トクテイ</t>
    </rPh>
    <rPh sb="71" eb="73">
      <t>カサン</t>
    </rPh>
    <rPh sb="92" eb="94">
      <t>ホウホウ</t>
    </rPh>
    <rPh sb="97" eb="99">
      <t>サンシュツ</t>
    </rPh>
    <rPh sb="110" eb="113">
      <t>ヒトリア</t>
    </rPh>
    <rPh sb="115" eb="118">
      <t>ハイブンガク</t>
    </rPh>
    <rPh sb="119" eb="121">
      <t>ゲツガク</t>
    </rPh>
    <rPh sb="124" eb="126">
      <t>カッコ</t>
    </rPh>
    <rPh sb="126" eb="127">
      <t>ナイ</t>
    </rPh>
    <rPh sb="132" eb="133">
      <t>ゴト</t>
    </rPh>
    <rPh sb="134" eb="136">
      <t>ハイブン</t>
    </rPh>
    <rPh sb="136" eb="138">
      <t>カノウ</t>
    </rPh>
    <rPh sb="139" eb="141">
      <t>カサン</t>
    </rPh>
    <rPh sb="141" eb="143">
      <t>ソウガク</t>
    </rPh>
    <phoneticPr fontId="7"/>
  </si>
  <si>
    <r>
      <t>賃金改善実施期間</t>
    </r>
    <r>
      <rPr>
        <sz val="8"/>
        <color theme="1"/>
        <rFont val="ＭＳ Ｐ明朝"/>
        <family val="1"/>
        <charset val="128"/>
      </rPr>
      <t>(k)</t>
    </r>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</si>
  <si>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6" eb="8">
      <t>テイシュツ</t>
    </rPh>
    <rPh sb="10" eb="13">
      <t>ケイカクショ</t>
    </rPh>
    <rPh sb="15" eb="17">
      <t>ヘンコウ</t>
    </rPh>
    <rPh sb="20" eb="22">
      <t>バアイ</t>
    </rPh>
    <rPh sb="25" eb="27">
      <t>ヘンコウ</t>
    </rPh>
    <rPh sb="27" eb="29">
      <t>カショ</t>
    </rPh>
    <rPh sb="30" eb="32">
      <t>カセン</t>
    </rPh>
    <rPh sb="37" eb="39">
      <t>メイカク</t>
    </rPh>
    <phoneticPr fontId="7"/>
  </si>
  <si>
    <r>
      <t>資質向上のための計画に沿って、研修機会の提供又は技術指導等を実施するとともに、介護職員の能力評価を行う。　</t>
    </r>
    <r>
      <rPr>
        <sz val="8"/>
        <color theme="1"/>
        <rFont val="ＭＳ Ｐ明朝"/>
        <family val="1"/>
        <charset val="128"/>
      </rPr>
      <t>※当該取組の内容について下記に記載すること</t>
    </r>
    <rPh sb="54" eb="56">
      <t>トウガイ</t>
    </rPh>
    <rPh sb="56" eb="58">
      <t>トリクミ</t>
    </rPh>
    <rPh sb="59" eb="61">
      <t>ナイヨウ</t>
    </rPh>
    <rPh sb="65" eb="67">
      <t>カキ</t>
    </rPh>
    <rPh sb="68" eb="70">
      <t>キサイ</t>
    </rPh>
    <phoneticPr fontId="7"/>
  </si>
  <si>
    <t>サービス提供体制強化加算（Ⅱ）</t>
    <rPh sb="4" eb="8">
      <t>テイキョウ</t>
    </rPh>
    <rPh sb="8" eb="10">
      <t>キョウカ</t>
    </rPh>
    <rPh sb="10" eb="12">
      <t>カサン</t>
    </rPh>
    <phoneticPr fontId="2"/>
  </si>
  <si>
    <t>サービス提供体制強化加算（Ⅰ）</t>
    <rPh sb="4" eb="8">
      <t>テイキョウ</t>
    </rPh>
    <rPh sb="8" eb="10">
      <t>キョウカ</t>
    </rPh>
    <rPh sb="10" eb="12">
      <t>カサン</t>
    </rPh>
    <phoneticPr fontId="2"/>
  </si>
  <si>
    <t>特定事業所加算（Ⅰ）</t>
    <rPh sb="0" eb="7">
      <t>ト</t>
    </rPh>
    <phoneticPr fontId="2"/>
  </si>
  <si>
    <t>特定事業所加算（Ⅱ）</t>
    <rPh sb="0" eb="7">
      <t>ト</t>
    </rPh>
    <phoneticPr fontId="2"/>
  </si>
  <si>
    <t>サービス提供体制強化加算（Ⅲ）イ又はロ</t>
    <rPh sb="4" eb="8">
      <t>テイキョウ</t>
    </rPh>
    <rPh sb="8" eb="10">
      <t>キョウカ</t>
    </rPh>
    <rPh sb="10" eb="12">
      <t>カサン</t>
    </rPh>
    <rPh sb="16" eb="17">
      <t>マタ</t>
    </rPh>
    <phoneticPr fontId="2"/>
  </si>
  <si>
    <t>入居継続支援加算（Ⅰ）又は（Ⅱ）</t>
    <rPh sb="0" eb="2">
      <t>ニュウキョ</t>
    </rPh>
    <rPh sb="2" eb="6">
      <t>ケイゾクシエン</t>
    </rPh>
    <rPh sb="6" eb="8">
      <t>カサン</t>
    </rPh>
    <rPh sb="11" eb="12">
      <t>マタ</t>
    </rPh>
    <phoneticPr fontId="2"/>
  </si>
  <si>
    <t>日常生活継続支援加算（Ⅰ）又は（Ⅱ）</t>
    <rPh sb="0" eb="10">
      <t>ニチジョウセイカツ</t>
    </rPh>
    <rPh sb="13" eb="14">
      <t>マタ</t>
    </rPh>
    <phoneticPr fontId="2"/>
  </si>
  <si>
    <t>法人や事業所の経営理念やケア方針・人材育成方針、その実現のための施策・仕組みなどの明確化</t>
    <phoneticPr fontId="7"/>
  </si>
  <si>
    <t>事業者の共同による採用・人事ローテーション・研修のための制度構築</t>
    <phoneticPr fontId="7"/>
  </si>
  <si>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7"/>
  </si>
  <si>
    <t>研修の受講やキャリア段位制度と人事考課との連動</t>
    <phoneticPr fontId="7"/>
  </si>
  <si>
    <t>エルダー・メンター（仕事やメンタル面のサポート等をする担当者）制度等導入</t>
    <phoneticPr fontId="7"/>
  </si>
  <si>
    <t>上位者・担当者等によるキャリア面談など、キャリアアップ等に関する定期的な相談の機会の確保</t>
    <phoneticPr fontId="7"/>
  </si>
  <si>
    <t>子育てや家族等の介護等と仕事の両立を目指す者のための休業制度等の充実、事業所内託児施設の整備</t>
    <phoneticPr fontId="7"/>
  </si>
  <si>
    <t>職員の事情等の状況に応じた勤務シフトや短時間正規職員制度の導入、職員の希望に即した非正規職員から正規職員への転換の制度等の整備</t>
    <phoneticPr fontId="7"/>
  </si>
  <si>
    <t>有給休暇が取得しやすい環境の整備</t>
    <phoneticPr fontId="7"/>
  </si>
  <si>
    <t>業務や福利厚生制度、メンタルヘルス等の職員相談窓口の設置等相談体制の充実</t>
    <phoneticPr fontId="7"/>
  </si>
  <si>
    <t>介護職員の身体の負担軽減のための介護技術の修得支援、介護ロボットやリフト等の介護機器等導入及び研修等による腰痛対策の実施</t>
    <phoneticPr fontId="7"/>
  </si>
  <si>
    <t>雇用管理改善のための管理者に対する研修等の実施</t>
    <phoneticPr fontId="7"/>
  </si>
  <si>
    <t>事故・トラブルへの対応マニュアル等の作成等の体制の整備</t>
    <phoneticPr fontId="7"/>
  </si>
  <si>
    <t>タブレット端末やインカム等のＩＣＴ活用や見守り機器等の介護ロボットやセンサー等の導入による業務量の縮減</t>
    <phoneticPr fontId="7"/>
  </si>
  <si>
    <t>高齢者の活躍（居室やフロア等の掃除、食事の配膳・下膳などのほか、経理や労務、広報なども含めた介護業務以外の業務の提供）等による役割分担の明確化</t>
    <phoneticPr fontId="7"/>
  </si>
  <si>
    <t>５S活動（業務管理の手法の１つ。整理・整頓・清掃・清潔・躾の頭文字をとったもの）等の実践による職場環境の整備</t>
    <phoneticPr fontId="7"/>
  </si>
  <si>
    <t>業務手順書の作成や、記録・報告様式の工夫等による情報共有や作業負担の軽減</t>
    <phoneticPr fontId="7"/>
  </si>
  <si>
    <t>ミーティング等による職場内コミュニケーションの円滑化による個々の介護職員の気づきを踏まえた勤務環境やケア内容の改善</t>
    <phoneticPr fontId="7"/>
  </si>
  <si>
    <t>利用者本位のケア方針など介護保険や法人の理念等を定期的に学ぶ機会の提供</t>
    <phoneticPr fontId="7"/>
  </si>
  <si>
    <t>ケアの好事例や、利用者やその家族からの謝意等の情報を共有する機会の提供</t>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</si>
  <si>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</si>
  <si>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</si>
  <si>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</si>
  <si>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</si>
  <si>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</si>
  <si>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</si>
  <si>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他産業からの転職者、主婦層、中高年齢者等、経験者・有資格者等にこだわらない幅広い採用の仕組みの構築</t>
    <rPh sb="43" eb="45">
      <t>シク</t>
    </rPh>
    <rPh sb="47" eb="49">
      <t>コウチク</t>
    </rPh>
    <phoneticPr fontId="7"/>
  </si>
  <si>
    <t>職業体験の受入れや地域行事への参加や主催等による職業魅力度向上の取組の実施</t>
    <rPh sb="35" eb="37">
      <t>ジッシ</t>
    </rPh>
    <phoneticPr fontId="7"/>
  </si>
  <si>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7"/>
  </si>
  <si>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7"/>
  </si>
  <si>
    <t>区分</t>
    <rPh sb="0" eb="2">
      <t>クブン</t>
    </rPh>
    <phoneticPr fontId="7"/>
  </si>
  <si>
    <t>●令和３年度からの主な変更点は下記のとおりです。</t>
    <rPh sb="1" eb="3">
      <t>レイワ</t>
    </rPh>
    <rPh sb="4" eb="6">
      <t>ネンド</t>
    </rPh>
    <rPh sb="9" eb="10">
      <t>オモ</t>
    </rPh>
    <rPh sb="11" eb="14">
      <t>ヘンコウテン</t>
    </rPh>
    <rPh sb="15" eb="17">
      <t>カキ</t>
    </rPh>
    <phoneticPr fontId="7"/>
  </si>
  <si>
    <t>・職場環境等要件に基づく取組の実施について、過去ではなく、当該年度における取組の実施を求めることとしました。</t>
    <phoneticPr fontId="7"/>
  </si>
  <si>
    <r>
      <rPr>
        <sz val="14"/>
        <color theme="1"/>
        <rFont val="ＭＳ Ｐゴシック"/>
        <family val="3"/>
        <charset val="128"/>
      </rPr>
      <t>●令和２年度</t>
    </r>
    <r>
      <rPr>
        <sz val="14"/>
        <rFont val="ＭＳ Ｐゴシック"/>
        <family val="3"/>
        <charset val="128"/>
      </rPr>
      <t>からの主な変更点・注意点は下記のとおりです。</t>
    </r>
    <rPh sb="1" eb="3">
      <t>レイワ</t>
    </rPh>
    <rPh sb="4" eb="6">
      <t>ネンド</t>
    </rPh>
    <rPh sb="9" eb="10">
      <t>オモ</t>
    </rPh>
    <rPh sb="11" eb="14">
      <t>ヘンコウテン</t>
    </rPh>
    <rPh sb="15" eb="18">
      <t>チュウイテン</t>
    </rPh>
    <rPh sb="19" eb="21">
      <t>カキ</t>
    </rPh>
    <phoneticPr fontId="35"/>
  </si>
  <si>
    <t>特定事業所加算（I）</t>
    <phoneticPr fontId="7"/>
  </si>
  <si>
    <t>特定事業所加算（II）</t>
    <phoneticPr fontId="7"/>
  </si>
  <si>
    <t>特定事業所加算（Ⅰ）又は（Ⅱ）に準じる市町村独自の加算</t>
    <phoneticPr fontId="7"/>
  </si>
  <si>
    <t>併設本体施設において介護職員等特定処遇改善加算Ⅰの届出あり</t>
    <rPh sb="2" eb="4">
      <t>ホンタイ</t>
    </rPh>
    <rPh sb="4" eb="6">
      <t>シセツ</t>
    </rPh>
    <rPh sb="10" eb="12">
      <t>カイゴ</t>
    </rPh>
    <rPh sb="12" eb="14">
      <t>ショクイン</t>
    </rPh>
    <rPh sb="14" eb="15">
      <t>トウ</t>
    </rPh>
    <rPh sb="15" eb="17">
      <t>トクテイ</t>
    </rPh>
    <rPh sb="17" eb="19">
      <t>ショグウ</t>
    </rPh>
    <rPh sb="19" eb="21">
      <t>カイゼン</t>
    </rPh>
    <rPh sb="21" eb="23">
      <t>カサン</t>
    </rPh>
    <rPh sb="25" eb="27">
      <t>トドケデ</t>
    </rPh>
    <phoneticPr fontId="7"/>
  </si>
  <si>
    <t>併設本体施設において介護職員等特定処遇改善加算Ⅰの届出あり</t>
    <phoneticPr fontId="7"/>
  </si>
  <si>
    <t>サービス提供体制強化加算（I）</t>
    <phoneticPr fontId="7"/>
  </si>
  <si>
    <t>サービス提供体制強化加算(Ⅰ)又は(Ⅱ)に準じる市町村独自の加算</t>
    <phoneticPr fontId="7"/>
  </si>
  <si>
    <t>サービス提供体制強化加算(Ⅱ)</t>
    <phoneticPr fontId="7"/>
  </si>
  <si>
    <t>％</t>
    <phoneticPr fontId="7"/>
  </si>
  <si>
    <t>（一月あたり</t>
    <rPh sb="1" eb="2">
      <t>ヒト</t>
    </rPh>
    <rPh sb="2" eb="3">
      <t>ツキ</t>
    </rPh>
    <phoneticPr fontId="7"/>
  </si>
  <si>
    <t>円）</t>
    <phoneticPr fontId="7"/>
  </si>
  <si>
    <t>ベースアップ等</t>
    <rPh sb="6" eb="7">
      <t>トウ</t>
    </rPh>
    <phoneticPr fontId="7"/>
  </si>
  <si>
    <t>決まって毎月支払われる
手当（新設）</t>
    <rPh sb="0" eb="1">
      <t>キ</t>
    </rPh>
    <rPh sb="4" eb="6">
      <t>マイツキ</t>
    </rPh>
    <rPh sb="6" eb="8">
      <t>シハラ</t>
    </rPh>
    <rPh sb="12" eb="14">
      <t>テアテ</t>
    </rPh>
    <rPh sb="15" eb="17">
      <t>シンセツ</t>
    </rPh>
    <phoneticPr fontId="7"/>
  </si>
  <si>
    <t>決まって毎月支払われる
手当（既存の増額）</t>
    <rPh sb="15" eb="17">
      <t>キソン</t>
    </rPh>
    <rPh sb="18" eb="20">
      <t>ゾウガク</t>
    </rPh>
    <phoneticPr fontId="7"/>
  </si>
  <si>
    <t>手当（既存の増額）</t>
    <phoneticPr fontId="7"/>
  </si>
  <si>
    <t>訪問型サービス（総合事業）</t>
    <rPh sb="0" eb="2">
      <t>ホウモン</t>
    </rPh>
    <rPh sb="2" eb="3">
      <t>ガタ</t>
    </rPh>
    <rPh sb="8" eb="10">
      <t>ソウゴウ</t>
    </rPh>
    <rPh sb="10" eb="12">
      <t>ジギョウ</t>
    </rPh>
    <phoneticPr fontId="7"/>
  </si>
  <si>
    <t>通所型サービス（総合事業）</t>
    <rPh sb="0" eb="2">
      <t>ツウショ</t>
    </rPh>
    <rPh sb="2" eb="3">
      <t>ガタ</t>
    </rPh>
    <rPh sb="8" eb="10">
      <t>ソウゴウ</t>
    </rPh>
    <rPh sb="10" eb="12">
      <t>ジギョウ</t>
    </rPh>
    <phoneticPr fontId="7"/>
  </si>
  <si>
    <t>キャリアパス要件等の適合状況に応じた加算区分</t>
    <rPh sb="6" eb="9">
      <t>ヨウケントウ</t>
    </rPh>
    <rPh sb="10" eb="12">
      <t>テキゴウ</t>
    </rPh>
    <rPh sb="12" eb="14">
      <t>ジョウキョウ</t>
    </rPh>
    <rPh sb="15" eb="16">
      <t>オウ</t>
    </rPh>
    <rPh sb="18" eb="20">
      <t>カサン</t>
    </rPh>
    <rPh sb="20" eb="22">
      <t>クブン</t>
    </rPh>
    <phoneticPr fontId="7"/>
  </si>
  <si>
    <t>⇒下表に必要事項を入力してください。記入内容が別紙様式に反映されます。</t>
    <rPh sb="1" eb="3">
      <t>カヒョウ</t>
    </rPh>
    <rPh sb="4" eb="6">
      <t>ヒツヨウ</t>
    </rPh>
    <rPh sb="6" eb="8">
      <t>ジコウ</t>
    </rPh>
    <rPh sb="9" eb="11">
      <t>ニュウリョク</t>
    </rPh>
    <rPh sb="18" eb="20">
      <t>キニュウ</t>
    </rPh>
    <rPh sb="20" eb="22">
      <t>ナイヨウ</t>
    </rPh>
    <rPh sb="23" eb="25">
      <t>ベッシ</t>
    </rPh>
    <rPh sb="25" eb="27">
      <t>ヨウシキ</t>
    </rPh>
    <rPh sb="28" eb="30">
      <t>ハンエイ</t>
    </rPh>
    <phoneticPr fontId="7"/>
  </si>
  <si>
    <t>加算提出先</t>
    <rPh sb="0" eb="2">
      <t>カサン</t>
    </rPh>
    <rPh sb="2" eb="4">
      <t>テイシュツ</t>
    </rPh>
    <rPh sb="4" eb="5">
      <t>サキ</t>
    </rPh>
    <phoneticPr fontId="7"/>
  </si>
  <si>
    <t>（一括申請する事業所数により異なる）</t>
    <rPh sb="1" eb="3">
      <t>イッカツ</t>
    </rPh>
    <rPh sb="3" eb="5">
      <t>シンセイ</t>
    </rPh>
    <rPh sb="7" eb="10">
      <t>ジギョウショ</t>
    </rPh>
    <rPh sb="10" eb="11">
      <t>スウ</t>
    </rPh>
    <rPh sb="14" eb="15">
      <t>コト</t>
    </rPh>
    <phoneticPr fontId="7"/>
  </si>
  <si>
    <t>【記入上の注意】</t>
    <rPh sb="1" eb="3">
      <t>キニュウ</t>
    </rPh>
    <rPh sb="3" eb="4">
      <t>ジョウ</t>
    </rPh>
    <rPh sb="5" eb="7">
      <t>チュウイ</t>
    </rPh>
    <phoneticPr fontId="7"/>
  </si>
  <si>
    <r>
      <t>・介護職員処遇改善計画書と介護職員等特定処遇改善計画書を一本化しました。原則、</t>
    </r>
    <r>
      <rPr>
        <b/>
        <sz val="14"/>
        <rFont val="ＭＳ Ｐゴシック"/>
        <family val="3"/>
        <charset val="128"/>
      </rPr>
      <t>本様式を用いて計画書を作成してください。</t>
    </r>
    <rPh sb="28" eb="31">
      <t>イッポンカ</t>
    </rPh>
    <phoneticPr fontId="7"/>
  </si>
  <si>
    <t>令和４年度以降の処遇改善加算等に係る計画書の作成方法をご説明しています</t>
    <rPh sb="0" eb="2">
      <t>レイワ</t>
    </rPh>
    <rPh sb="3" eb="4">
      <t>ネン</t>
    </rPh>
    <rPh sb="4" eb="5">
      <t>ド</t>
    </rPh>
    <rPh sb="5" eb="7">
      <t>イコウ</t>
    </rPh>
    <rPh sb="8" eb="14">
      <t>ｓ</t>
    </rPh>
    <rPh sb="14" eb="15">
      <t>トウ</t>
    </rPh>
    <rPh sb="16" eb="17">
      <t>カカ</t>
    </rPh>
    <rPh sb="18" eb="20">
      <t>ケイカク</t>
    </rPh>
    <rPh sb="20" eb="21">
      <t>ショ</t>
    </rPh>
    <rPh sb="22" eb="24">
      <t>サクセイ</t>
    </rPh>
    <rPh sb="24" eb="26">
      <t>ホウホウ</t>
    </rPh>
    <rPh sb="28" eb="30">
      <t>セツメイ</t>
    </rPh>
    <phoneticPr fontId="35"/>
  </si>
  <si>
    <t>人</t>
  </si>
  <si>
    <r>
      <rPr>
        <b/>
        <sz val="8"/>
        <color theme="1"/>
        <rFont val="ＭＳ Ｐ明朝"/>
        <family val="1"/>
        <charset val="128"/>
      </rPr>
      <t>【処遇改善加算】</t>
    </r>
    <r>
      <rPr>
        <sz val="8"/>
        <color theme="1"/>
        <rFont val="ＭＳ Ｐ明朝"/>
        <family val="1"/>
        <charset val="128"/>
      </rPr>
      <t xml:space="preserve">
届出に係る計画の期間中に実施する事項について、全体で</t>
    </r>
    <r>
      <rPr>
        <b/>
        <u/>
        <sz val="8"/>
        <color theme="1"/>
        <rFont val="ＭＳ Ｐ明朝"/>
        <family val="1"/>
        <charset val="128"/>
      </rPr>
      <t>必ず１つ以上</t>
    </r>
    <r>
      <rPr>
        <sz val="8"/>
        <color theme="1"/>
        <rFont val="ＭＳ Ｐ明朝"/>
        <family val="1"/>
        <charset val="128"/>
      </rPr>
      <t xml:space="preserve">にチェック（✔）すること。 (ただし、記載するに当たっては、選択したキャリアパスに関する要件で求められている事項と重複する事項を記載しないこと。)
</t>
    </r>
    <r>
      <rPr>
        <b/>
        <sz val="8"/>
        <color theme="1"/>
        <rFont val="ＭＳ Ｐ明朝"/>
        <family val="1"/>
        <charset val="128"/>
      </rPr>
      <t>【特定加算】</t>
    </r>
    <r>
      <rPr>
        <sz val="8"/>
        <color theme="1"/>
        <rFont val="ＭＳ Ｐ明朝"/>
        <family val="1"/>
        <charset val="128"/>
      </rPr>
      <t xml:space="preserve">
届出に係る計画の期間中に実施する事項について、</t>
    </r>
    <r>
      <rPr>
        <b/>
        <u/>
        <sz val="8"/>
        <color theme="1"/>
        <rFont val="ＭＳ Ｐ明朝"/>
        <family val="1"/>
        <charset val="128"/>
      </rPr>
      <t>必ず全て</t>
    </r>
    <r>
      <rPr>
        <sz val="8"/>
        <color theme="1"/>
        <rFont val="ＭＳ Ｐ明朝"/>
        <family val="1"/>
        <charset val="128"/>
      </rPr>
      <t>に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について、</t>
    </r>
    <r>
      <rPr>
        <b/>
        <u/>
        <sz val="8"/>
        <color theme="1"/>
        <rFont val="ＭＳ Ｐ明朝"/>
        <family val="1"/>
        <charset val="128"/>
      </rPr>
      <t>それぞれ１つ以上</t>
    </r>
    <r>
      <rPr>
        <sz val="8"/>
        <color theme="1"/>
        <rFont val="ＭＳ Ｐ明朝"/>
        <family val="1"/>
        <charset val="128"/>
      </rPr>
      <t>の取組を行うこと。※処遇改善加算と特定加算とで、別の取組を行うことは要しない。</t>
    </r>
    <rPh sb="1" eb="3">
      <t>ショグウ</t>
    </rPh>
    <rPh sb="3" eb="5">
      <t>カイゼン</t>
    </rPh>
    <rPh sb="5" eb="7">
      <t>カサン</t>
    </rPh>
    <rPh sb="9" eb="11">
      <t>トドケデ</t>
    </rPh>
    <rPh sb="12" eb="13">
      <t>カカ</t>
    </rPh>
    <rPh sb="14" eb="16">
      <t>ケイカク</t>
    </rPh>
    <rPh sb="17" eb="20">
      <t>キカンチュウ</t>
    </rPh>
    <rPh sb="21" eb="23">
      <t>ジッシ</t>
    </rPh>
    <rPh sb="25" eb="27">
      <t>ジコウ</t>
    </rPh>
    <rPh sb="32" eb="34">
      <t>ゼンタイ</t>
    </rPh>
    <rPh sb="35" eb="36">
      <t>カナラ</t>
    </rPh>
    <rPh sb="39" eb="41">
      <t>イジョウ</t>
    </rPh>
    <rPh sb="116" eb="118">
      <t>トクテイ</t>
    </rPh>
    <rPh sb="118" eb="120">
      <t>カサン</t>
    </rPh>
    <rPh sb="122" eb="124">
      <t>トドケデ</t>
    </rPh>
    <rPh sb="125" eb="126">
      <t>カカ</t>
    </rPh>
    <rPh sb="127" eb="129">
      <t>ケイカク</t>
    </rPh>
    <rPh sb="130" eb="133">
      <t>キカンチュウ</t>
    </rPh>
    <rPh sb="134" eb="136">
      <t>ジッシ</t>
    </rPh>
    <rPh sb="138" eb="140">
      <t>ジコウ</t>
    </rPh>
    <rPh sb="145" eb="146">
      <t>カナラ</t>
    </rPh>
    <rPh sb="147" eb="148">
      <t>スベ</t>
    </rPh>
    <rPh sb="162" eb="164">
      <t>フクスウ</t>
    </rPh>
    <rPh sb="165" eb="167">
      <t>トリクミ</t>
    </rPh>
    <rPh sb="168" eb="169">
      <t>オコナ</t>
    </rPh>
    <rPh sb="282" eb="284">
      <t>イジョウ</t>
    </rPh>
    <rPh sb="285" eb="287">
      <t>トリクミ</t>
    </rPh>
    <rPh sb="288" eb="289">
      <t>オコナ</t>
    </rPh>
    <rPh sb="294" eb="296">
      <t>ショグウ</t>
    </rPh>
    <rPh sb="296" eb="298">
      <t>カイゼン</t>
    </rPh>
    <rPh sb="298" eb="300">
      <t>カサン</t>
    </rPh>
    <rPh sb="301" eb="303">
      <t>トクテイ</t>
    </rPh>
    <rPh sb="303" eb="305">
      <t>カサン</t>
    </rPh>
    <rPh sb="308" eb="309">
      <t>ベツ</t>
    </rPh>
    <rPh sb="310" eb="312">
      <t>トリクミ</t>
    </rPh>
    <rPh sb="313" eb="314">
      <t>オコナ</t>
    </rPh>
    <rPh sb="318" eb="319">
      <t>ヨウ</t>
    </rPh>
    <phoneticPr fontId="7"/>
  </si>
  <si>
    <t>介護予防訪問入浴介護</t>
    <phoneticPr fontId="7"/>
  </si>
  <si>
    <t>介護予防通所リハビリテーション</t>
    <phoneticPr fontId="7"/>
  </si>
  <si>
    <t>介護予防特定施設入居者生活介護</t>
    <phoneticPr fontId="7"/>
  </si>
  <si>
    <t>介護予防認知症対応型通所介護</t>
    <phoneticPr fontId="7"/>
  </si>
  <si>
    <t>介護予防小規模多機能型居宅介護</t>
    <phoneticPr fontId="7"/>
  </si>
  <si>
    <t>介護予防認知症対応型共同生活介護</t>
    <phoneticPr fontId="7"/>
  </si>
  <si>
    <t>介護予防短期入所生活介護</t>
    <phoneticPr fontId="7"/>
  </si>
  <si>
    <t>介護予防短期入所療養介護（老健）</t>
    <phoneticPr fontId="7"/>
  </si>
  <si>
    <t>介護予防短期入所療養介護（病院等（老健以外）)</t>
    <phoneticPr fontId="7"/>
  </si>
  <si>
    <t>介護予防短期入所療養介護（医療院）</t>
    <rPh sb="4" eb="6">
      <t>タンキ</t>
    </rPh>
    <rPh sb="6" eb="8">
      <t>ニュウショ</t>
    </rPh>
    <rPh sb="8" eb="10">
      <t>リョウヨウ</t>
    </rPh>
    <rPh sb="10" eb="12">
      <t>カイゴ</t>
    </rPh>
    <rPh sb="13" eb="15">
      <t>イリョウ</t>
    </rPh>
    <rPh sb="15" eb="16">
      <t>イン</t>
    </rPh>
    <phoneticPr fontId="7"/>
  </si>
  <si>
    <t>訪問入浴介護</t>
    <phoneticPr fontId="7"/>
  </si>
  <si>
    <t>通所リハビリテーション</t>
    <phoneticPr fontId="7"/>
  </si>
  <si>
    <t>特定施設入居者生活介護</t>
    <phoneticPr fontId="7"/>
  </si>
  <si>
    <t>認知症対応型通所介護</t>
    <phoneticPr fontId="7"/>
  </si>
  <si>
    <t>小規模多機能型居宅介護</t>
    <phoneticPr fontId="7"/>
  </si>
  <si>
    <t>認知症対応型共同生活介護</t>
    <phoneticPr fontId="7"/>
  </si>
  <si>
    <t>短期入所生活介護</t>
    <phoneticPr fontId="7"/>
  </si>
  <si>
    <t>短期入所療養介護（老健）</t>
    <phoneticPr fontId="7"/>
  </si>
  <si>
    <t>短期入所療養介護（病院等（老健以外）)</t>
    <phoneticPr fontId="7"/>
  </si>
  <si>
    <t>短期入所療養介護（医療院）</t>
    <rPh sb="0" eb="2">
      <t>タンキ</t>
    </rPh>
    <rPh sb="2" eb="4">
      <t>ニュウショ</t>
    </rPh>
    <rPh sb="4" eb="6">
      <t>リョウヨウ</t>
    </rPh>
    <rPh sb="6" eb="8">
      <t>カイゴ</t>
    </rPh>
    <rPh sb="9" eb="11">
      <t>イリョウ</t>
    </rPh>
    <rPh sb="11" eb="12">
      <t>イン</t>
    </rPh>
    <phoneticPr fontId="7"/>
  </si>
  <si>
    <t>-</t>
    <phoneticPr fontId="2"/>
  </si>
  <si>
    <r>
      <t>介護職員等特定処遇改善加算</t>
    </r>
    <r>
      <rPr>
        <sz val="6"/>
        <color theme="1"/>
        <rFont val="ＭＳ Ｐ明朝"/>
        <family val="1"/>
        <charset val="128"/>
      </rPr>
      <t>（特定加算）</t>
    </r>
    <rPh sb="0" eb="2">
      <t>カイゴ</t>
    </rPh>
    <rPh sb="2" eb="4">
      <t>ショクイン</t>
    </rPh>
    <rPh sb="4" eb="5">
      <t>トウ</t>
    </rPh>
    <rPh sb="5" eb="7">
      <t>トクテイ</t>
    </rPh>
    <rPh sb="7" eb="9">
      <t>ショグウ</t>
    </rPh>
    <rPh sb="9" eb="13">
      <t>カイゼンカサン</t>
    </rPh>
    <rPh sb="14" eb="16">
      <t>トクテイ</t>
    </rPh>
    <rPh sb="16" eb="18">
      <t>カサン</t>
    </rPh>
    <phoneticPr fontId="7"/>
  </si>
  <si>
    <r>
      <t>介護職員処遇改善加算</t>
    </r>
    <r>
      <rPr>
        <sz val="6"/>
        <color theme="1"/>
        <rFont val="ＭＳ Ｐ明朝"/>
        <family val="1"/>
        <charset val="128"/>
      </rPr>
      <t>（処遇改善加算）</t>
    </r>
    <rPh sb="0" eb="10">
      <t>カイゴショクインショグウカイゼンカサン</t>
    </rPh>
    <rPh sb="11" eb="13">
      <t>ショグウ</t>
    </rPh>
    <rPh sb="13" eb="15">
      <t>カイゼン</t>
    </rPh>
    <rPh sb="15" eb="17">
      <t>カサン</t>
    </rPh>
    <phoneticPr fontId="7"/>
  </si>
  <si>
    <r>
      <t>介護職員等ベースアップ等支援加算</t>
    </r>
    <r>
      <rPr>
        <sz val="6"/>
        <color theme="1"/>
        <rFont val="ＭＳ Ｐ明朝"/>
        <family val="1"/>
        <charset val="128"/>
      </rPr>
      <t>（ベースアップ等加算）</t>
    </r>
    <rPh sb="0" eb="2">
      <t>カイゴ</t>
    </rPh>
    <rPh sb="2" eb="4">
      <t>ショクイン</t>
    </rPh>
    <rPh sb="4" eb="5">
      <t>トウ</t>
    </rPh>
    <rPh sb="11" eb="12">
      <t>トウ</t>
    </rPh>
    <rPh sb="12" eb="14">
      <t>シエン</t>
    </rPh>
    <rPh sb="14" eb="16">
      <t>カサン</t>
    </rPh>
    <rPh sb="23" eb="24">
      <t>トウ</t>
    </rPh>
    <rPh sb="24" eb="26">
      <t>カサン</t>
    </rPh>
    <phoneticPr fontId="7"/>
  </si>
  <si>
    <r>
      <t>（賃金改善に関する規定内容）</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</si>
  <si>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ベースアップ等加算</t>
    <rPh sb="6" eb="7">
      <t>トウ</t>
    </rPh>
    <rPh sb="7" eb="9">
      <t>カサン</t>
    </rPh>
    <phoneticPr fontId="7"/>
  </si>
  <si>
    <t>(ア)前年度の賃金の総額</t>
    <phoneticPr fontId="7"/>
  </si>
  <si>
    <t>介護職員処遇改善加算・介護職員等特定処遇改善加算・介護職員等ベースアップ等支援加算</t>
    <rPh sb="6" eb="8">
      <t>カイゼン</t>
    </rPh>
    <rPh sb="8" eb="10">
      <t>カサン</t>
    </rPh>
    <rPh sb="22" eb="24">
      <t>カサン</t>
    </rPh>
    <rPh sb="25" eb="30">
      <t>カイゴショクイントウ</t>
    </rPh>
    <rPh sb="36" eb="41">
      <t>トウシエンカサン</t>
    </rPh>
    <phoneticPr fontId="7"/>
  </si>
  <si>
    <t>処遇改善計画書（令和</t>
    <rPh sb="0" eb="2">
      <t>ショグウ</t>
    </rPh>
    <rPh sb="2" eb="4">
      <t>カイゼン</t>
    </rPh>
    <rPh sb="4" eb="7">
      <t>ケイカクショ</t>
    </rPh>
    <rPh sb="8" eb="10">
      <t>レイワ</t>
    </rPh>
    <phoneticPr fontId="7"/>
  </si>
  <si>
    <t>令和</t>
    <phoneticPr fontId="7"/>
  </si>
  <si>
    <t>(オ)前年度の各介護サービス事業者等の
独自の賃金改善額</t>
    <phoneticPr fontId="7"/>
  </si>
  <si>
    <t>年度の加算の見込額</t>
    <rPh sb="0" eb="2">
      <t>ネンド</t>
    </rPh>
    <rPh sb="3" eb="5">
      <t>カサン</t>
    </rPh>
    <rPh sb="6" eb="9">
      <t>ミコミガク</t>
    </rPh>
    <phoneticPr fontId="7"/>
  </si>
  <si>
    <t>処遇改善加算</t>
    <phoneticPr fontId="7"/>
  </si>
  <si>
    <t>特定加算</t>
    <phoneticPr fontId="7"/>
  </si>
  <si>
    <t>【賃金の総額に係る記入上の注意】</t>
    <rPh sb="1" eb="3">
      <t>チンギン</t>
    </rPh>
    <rPh sb="4" eb="6">
      <t>ソウガク</t>
    </rPh>
    <rPh sb="7" eb="8">
      <t>カカ</t>
    </rPh>
    <rPh sb="9" eb="11">
      <t>キニュウ</t>
    </rPh>
    <rPh sb="11" eb="12">
      <t>ジョウ</t>
    </rPh>
    <rPh sb="13" eb="15">
      <t>チュウイ</t>
    </rPh>
    <phoneticPr fontId="7"/>
  </si>
  <si>
    <t>【加算の総額に係る記入上の注意】</t>
    <rPh sb="1" eb="3">
      <t>カサン</t>
    </rPh>
    <rPh sb="4" eb="6">
      <t>ソウガク</t>
    </rPh>
    <rPh sb="7" eb="8">
      <t>カカ</t>
    </rPh>
    <rPh sb="9" eb="11">
      <t>キニュウ</t>
    </rPh>
    <rPh sb="11" eb="12">
      <t>ジョウ</t>
    </rPh>
    <rPh sb="13" eb="15">
      <t>チュウイ</t>
    </rPh>
    <phoneticPr fontId="7"/>
  </si>
  <si>
    <t>【独自の賃金改善額に係る記入上の注意】</t>
    <rPh sb="1" eb="3">
      <t>ドクジ</t>
    </rPh>
    <rPh sb="4" eb="6">
      <t>チンギン</t>
    </rPh>
    <rPh sb="6" eb="8">
      <t>カイゼン</t>
    </rPh>
    <rPh sb="8" eb="9">
      <t>ガク</t>
    </rPh>
    <rPh sb="10" eb="11">
      <t>カカ</t>
    </rPh>
    <rPh sb="12" eb="14">
      <t>キニュウ</t>
    </rPh>
    <rPh sb="14" eb="15">
      <t>ジョウ</t>
    </rPh>
    <rPh sb="16" eb="18">
      <t>チュウイ</t>
    </rPh>
    <phoneticPr fontId="7"/>
  </si>
  <si>
    <t>(イ)前年度の処遇改善加算の総額</t>
    <phoneticPr fontId="7"/>
  </si>
  <si>
    <t>(エ)前年度のベースアップ等加算の総額
（介護職員処遇改善支援補助金の総額を含む）</t>
    <rPh sb="21" eb="23">
      <t>カイゴ</t>
    </rPh>
    <rPh sb="23" eb="25">
      <t>ショクイン</t>
    </rPh>
    <rPh sb="25" eb="27">
      <t>ショグウ</t>
    </rPh>
    <rPh sb="27" eb="29">
      <t>カイゼン</t>
    </rPh>
    <rPh sb="29" eb="31">
      <t>シエン</t>
    </rPh>
    <rPh sb="31" eb="34">
      <t>ホジョキン</t>
    </rPh>
    <rPh sb="35" eb="37">
      <t>ソウガク</t>
    </rPh>
    <rPh sb="38" eb="39">
      <t>フク</t>
    </rPh>
    <phoneticPr fontId="7"/>
  </si>
  <si>
    <t>(ウ)前年度の特定加算の総額</t>
    <phoneticPr fontId="7"/>
  </si>
  <si>
    <r>
      <t xml:space="preserve">賃金改善の見込額(ⅰ-ⅱ）
</t>
    </r>
    <r>
      <rPr>
        <b/>
        <sz val="9"/>
        <rFont val="ＭＳ Ｐ明朝"/>
        <family val="1"/>
        <charset val="128"/>
      </rPr>
      <t>（右側の額は加算見込額を上回ること）</t>
    </r>
    <rPh sb="15" eb="17">
      <t>ミギガワ</t>
    </rPh>
    <rPh sb="18" eb="19">
      <t>ガク</t>
    </rPh>
    <rPh sb="20" eb="22">
      <t>カサン</t>
    </rPh>
    <rPh sb="22" eb="25">
      <t>ミコミガク</t>
    </rPh>
    <rPh sb="26" eb="28">
      <t>ウワマワ</t>
    </rPh>
    <phoneticPr fontId="7"/>
  </si>
  <si>
    <t>（１）加算額を上回る賃金改善について</t>
    <rPh sb="3" eb="6">
      <t>カサンガク</t>
    </rPh>
    <rPh sb="7" eb="9">
      <t>ウワマワ</t>
    </rPh>
    <rPh sb="10" eb="12">
      <t>チンギン</t>
    </rPh>
    <rPh sb="12" eb="14">
      <t>カイゼン</t>
    </rPh>
    <phoneticPr fontId="7"/>
  </si>
  <si>
    <t>別紙様式2-2のとおり</t>
    <phoneticPr fontId="7"/>
  </si>
  <si>
    <t>別紙様式2-1　２(１)のとおり</t>
    <phoneticPr fontId="7"/>
  </si>
  <si>
    <t>別紙様式2-2のとおり</t>
    <rPh sb="2" eb="4">
      <t>ヨウシキ</t>
    </rPh>
    <phoneticPr fontId="7"/>
  </si>
  <si>
    <t>⑤賃金改善実施期間</t>
    <phoneticPr fontId="7"/>
  </si>
  <si>
    <t>イ　処遇改善加算</t>
    <rPh sb="2" eb="4">
      <t>ショグウ</t>
    </rPh>
    <rPh sb="4" eb="8">
      <t>カイゼンカサン</t>
    </rPh>
    <phoneticPr fontId="7"/>
  </si>
  <si>
    <t>ロ　特定加算　</t>
    <phoneticPr fontId="7"/>
  </si>
  <si>
    <r>
      <t>ハ　</t>
    </r>
    <r>
      <rPr>
        <b/>
        <sz val="10"/>
        <color theme="1"/>
        <rFont val="ＭＳ Ｐ明朝"/>
        <family val="1"/>
        <charset val="128"/>
      </rPr>
      <t>ベースアップ等加算</t>
    </r>
    <rPh sb="8" eb="9">
      <t>トウ</t>
    </rPh>
    <rPh sb="9" eb="11">
      <t>カサン</t>
    </rPh>
    <phoneticPr fontId="7"/>
  </si>
  <si>
    <t>ⅱ）前年度の賃金の総額（処遇改善加算等を取得し実施される賃金改善額及び独自の賃金改善額を除く）【基準額１・基準額２・基準額３】</t>
    <rPh sb="58" eb="61">
      <t>キジュンガク</t>
    </rPh>
    <phoneticPr fontId="7"/>
  </si>
  <si>
    <t>(1)には、処遇改善加算の算定のみにより賃金改善を行った場合の介護職員の賃金総額（見込額）を記載すること。（すなわち、特定加算、処遇改善支援補助金及びベースアップ等加算を取得し実施される賃金の改善見込額を除いた額を記載すること。）</t>
    <phoneticPr fontId="7"/>
  </si>
  <si>
    <t>(5)には、事業所に従事するすべての職員（介護職員及びその他の職種）の賃金の総額を記載すること。</t>
    <rPh sb="6" eb="9">
      <t>ジギョウショ</t>
    </rPh>
    <rPh sb="10" eb="12">
      <t>ジュウジ</t>
    </rPh>
    <rPh sb="18" eb="20">
      <t>ショクイン</t>
    </rPh>
    <rPh sb="25" eb="26">
      <t>オヨ</t>
    </rPh>
    <rPh sb="29" eb="30">
      <t>タ</t>
    </rPh>
    <rPh sb="31" eb="33">
      <t>ショクシュ</t>
    </rPh>
    <rPh sb="35" eb="37">
      <t>チンギン</t>
    </rPh>
    <rPh sb="38" eb="40">
      <t>ソウガク</t>
    </rPh>
    <rPh sb="41" eb="43">
      <t>キサイ</t>
    </rPh>
    <phoneticPr fontId="7"/>
  </si>
  <si>
    <t>（２）介護職員処遇改善加算</t>
    <rPh sb="3" eb="5">
      <t>カイゴ</t>
    </rPh>
    <rPh sb="5" eb="7">
      <t>ショクイン</t>
    </rPh>
    <rPh sb="7" eb="9">
      <t>ショグウ</t>
    </rPh>
    <rPh sb="9" eb="13">
      <t>カイゼンカサン</t>
    </rPh>
    <phoneticPr fontId="7"/>
  </si>
  <si>
    <t>（３）介護職員等特定処遇改善加算</t>
    <rPh sb="3" eb="5">
      <t>カイゴ</t>
    </rPh>
    <rPh sb="5" eb="7">
      <t>ショクイン</t>
    </rPh>
    <rPh sb="7" eb="8">
      <t>トウ</t>
    </rPh>
    <rPh sb="8" eb="10">
      <t>トクテイ</t>
    </rPh>
    <rPh sb="10" eb="12">
      <t>ショグウ</t>
    </rPh>
    <rPh sb="12" eb="16">
      <t>カイゼンカサン</t>
    </rPh>
    <phoneticPr fontId="7"/>
  </si>
  <si>
    <t>（3）⑦ⅰ）の「前年度の賃金の総額（処遇改善加算等を取得し実施される賃金改善額及び独自の賃金改善額を除く）」には、一括申請を行う場合については、原則として、前年１月から12月までの賃金の総額を記載すること。ただし、「その他の職種（C)」には、賃金改善前の賃金が既に年額４４０万円を上回る職員の賃金を含まないこと。</t>
    <rPh sb="8" eb="11">
      <t>ゼンネンド</t>
    </rPh>
    <rPh sb="12" eb="14">
      <t>チンギン</t>
    </rPh>
    <rPh sb="15" eb="17">
      <t>ソウガク</t>
    </rPh>
    <rPh sb="57" eb="59">
      <t>イッカツ</t>
    </rPh>
    <rPh sb="59" eb="61">
      <t>シンセイ</t>
    </rPh>
    <rPh sb="62" eb="63">
      <t>オコナ</t>
    </rPh>
    <rPh sb="64" eb="66">
      <t>バアイ</t>
    </rPh>
    <rPh sb="72" eb="74">
      <t>ゲンソク</t>
    </rPh>
    <rPh sb="78" eb="80">
      <t>ゼンネン</t>
    </rPh>
    <rPh sb="81" eb="82">
      <t>ガツ</t>
    </rPh>
    <rPh sb="86" eb="87">
      <t>ガツ</t>
    </rPh>
    <rPh sb="90" eb="92">
      <t>チンギン</t>
    </rPh>
    <rPh sb="93" eb="95">
      <t>ソウガク</t>
    </rPh>
    <rPh sb="96" eb="98">
      <t>キサイ</t>
    </rPh>
    <rPh sb="110" eb="111">
      <t>タ</t>
    </rPh>
    <rPh sb="112" eb="114">
      <t>ショクシュ</t>
    </rPh>
    <rPh sb="121" eb="123">
      <t>チンギン</t>
    </rPh>
    <rPh sb="123" eb="125">
      <t>カイゼン</t>
    </rPh>
    <rPh sb="125" eb="126">
      <t>マエ</t>
    </rPh>
    <rPh sb="127" eb="129">
      <t>チンギン</t>
    </rPh>
    <rPh sb="130" eb="131">
      <t>スデ</t>
    </rPh>
    <rPh sb="132" eb="134">
      <t>ネンガク</t>
    </rPh>
    <rPh sb="137" eb="139">
      <t>マンエン</t>
    </rPh>
    <rPh sb="140" eb="142">
      <t>ウワマワ</t>
    </rPh>
    <rPh sb="143" eb="145">
      <t>ショクイン</t>
    </rPh>
    <rPh sb="146" eb="148">
      <t>チンギン</t>
    </rPh>
    <rPh sb="149" eb="150">
      <t>フク</t>
    </rPh>
    <phoneticPr fontId="7"/>
  </si>
  <si>
    <t>（3）⑦ⅲ）の「前年度の一月当たりの常勤換算職員数」には、一括申請を行う場合については、原則として、本計画書を提出する前月の常勤換算方法により算出した職員数を記載すること。また、賃金改善前の賃金が既に年額４４０万円を上回り、特定加算の配分対象とならない職員については、「その他の職種（C）」の常勤換算職員数に含めること。なお、「その他の職種（C）」については、実人数によることもできる。</t>
    <phoneticPr fontId="7"/>
  </si>
  <si>
    <t>別紙様式2-4のとおり</t>
    <phoneticPr fontId="7"/>
  </si>
  <si>
    <t>（４）介護職員等ベースアップ等支援加算</t>
    <rPh sb="3" eb="5">
      <t>カイゴ</t>
    </rPh>
    <rPh sb="5" eb="7">
      <t>ショクイン</t>
    </rPh>
    <rPh sb="7" eb="8">
      <t>トウ</t>
    </rPh>
    <rPh sb="14" eb="15">
      <t>ナド</t>
    </rPh>
    <rPh sb="15" eb="17">
      <t>シエン</t>
    </rPh>
    <rPh sb="17" eb="19">
      <t>カサン</t>
    </rPh>
    <phoneticPr fontId="7"/>
  </si>
  <si>
    <r>
      <t>（５）</t>
    </r>
    <r>
      <rPr>
        <sz val="10"/>
        <color theme="1"/>
        <rFont val="ＭＳ Ｐ明朝"/>
        <family val="1"/>
        <charset val="128"/>
      </rPr>
      <t>賃金改善を行う賃金項目及び方法　</t>
    </r>
    <rPh sb="10" eb="12">
      <t>チンギン</t>
    </rPh>
    <rPh sb="14" eb="15">
      <t>オヨ</t>
    </rPh>
    <phoneticPr fontId="7"/>
  </si>
  <si>
    <r>
      <rPr>
        <sz val="8"/>
        <color theme="1"/>
        <rFont val="ＭＳ Ｐ明朝"/>
        <family val="1"/>
        <charset val="128"/>
      </rPr>
      <t>（賃金改善に関する規定内容）</t>
    </r>
    <r>
      <rPr>
        <sz val="7"/>
        <color theme="1"/>
        <rFont val="ＭＳ Ｐ明朝"/>
        <family val="1"/>
        <charset val="128"/>
      </rPr>
      <t>※上記の根拠規程のうち、賃金改善に関する部分を記載。資格・手当等に含めて賃金改善を行う場合、その旨を記載。</t>
    </r>
    <rPh sb="1" eb="3">
      <t>チンギン</t>
    </rPh>
    <rPh sb="3" eb="5">
      <t>カイゼン</t>
    </rPh>
    <rPh sb="6" eb="7">
      <t>カン</t>
    </rPh>
    <rPh sb="9" eb="11">
      <t>キテイ</t>
    </rPh>
    <rPh sb="11" eb="13">
      <t>ナイヨウ</t>
    </rPh>
    <phoneticPr fontId="7"/>
  </si>
  <si>
    <r>
      <t>（賃金改善に関する規定内容）　</t>
    </r>
    <r>
      <rPr>
        <sz val="7"/>
        <color theme="1"/>
        <rFont val="ＭＳ Ｐ明朝"/>
        <family val="1"/>
        <charset val="128"/>
      </rPr>
      <t>※上記の根拠規程のうち、賃金改善に関する部分を記載。</t>
    </r>
    <rPh sb="1" eb="3">
      <t>チンギン</t>
    </rPh>
    <rPh sb="3" eb="5">
      <t>カイゼン</t>
    </rPh>
    <rPh sb="6" eb="7">
      <t>カン</t>
    </rPh>
    <rPh sb="9" eb="11">
      <t>キテイ</t>
    </rPh>
    <rPh sb="11" eb="13">
      <t>ナイヨウ</t>
    </rPh>
    <phoneticPr fontId="7"/>
  </si>
  <si>
    <t>本表への虚偽記載の他、処遇改善加算、特定加算及びベースアップ等加算の請求に関して不正があった場合は、介護報酬の返還や指定取消となる場合がある。</t>
    <rPh sb="22" eb="23">
      <t>オヨ</t>
    </rPh>
    <rPh sb="30" eb="33">
      <t>トウカサン</t>
    </rPh>
    <phoneticPr fontId="7"/>
  </si>
  <si>
    <t>介護職員処遇改善加算（施設・事業所別個表）</t>
    <rPh sb="0" eb="2">
      <t>カイゴ</t>
    </rPh>
    <rPh sb="2" eb="4">
      <t>ショクイン</t>
    </rPh>
    <rPh sb="4" eb="6">
      <t>ショグウ</t>
    </rPh>
    <rPh sb="6" eb="8">
      <t>カイゼン</t>
    </rPh>
    <rPh sb="8" eb="10">
      <t>カサン</t>
    </rPh>
    <rPh sb="11" eb="13">
      <t>シセツ</t>
    </rPh>
    <rPh sb="14" eb="17">
      <t>ジギョウショ</t>
    </rPh>
    <rPh sb="17" eb="18">
      <t>ベツ</t>
    </rPh>
    <rPh sb="18" eb="20">
      <t>コヒョウ</t>
    </rPh>
    <phoneticPr fontId="7"/>
  </si>
  <si>
    <t>介護職員等特定処遇改善加算（施設・事業所別個表）</t>
    <rPh sb="0" eb="2">
      <t>カイゴ</t>
    </rPh>
    <rPh sb="2" eb="4">
      <t>ショクイン</t>
    </rPh>
    <rPh sb="4" eb="5">
      <t>トウ</t>
    </rPh>
    <rPh sb="5" eb="7">
      <t>トクテイ</t>
    </rPh>
    <rPh sb="7" eb="9">
      <t>ショグウ</t>
    </rPh>
    <rPh sb="9" eb="11">
      <t>カイゼン</t>
    </rPh>
    <rPh sb="11" eb="13">
      <t>カサン</t>
    </rPh>
    <rPh sb="14" eb="16">
      <t>シセツ</t>
    </rPh>
    <rPh sb="17" eb="20">
      <t>ジギョウショ</t>
    </rPh>
    <rPh sb="20" eb="21">
      <t>ベツ</t>
    </rPh>
    <rPh sb="21" eb="23">
      <t>コヒョウ</t>
    </rPh>
    <phoneticPr fontId="7"/>
  </si>
  <si>
    <t>介護職員等ベースアップ等支援加算（施設・事業所別個表）</t>
    <rPh sb="0" eb="2">
      <t>カイゴ</t>
    </rPh>
    <rPh sb="2" eb="4">
      <t>ショクイン</t>
    </rPh>
    <rPh sb="4" eb="5">
      <t>トウ</t>
    </rPh>
    <rPh sb="11" eb="12">
      <t>トウ</t>
    </rPh>
    <rPh sb="12" eb="14">
      <t>シエン</t>
    </rPh>
    <rPh sb="14" eb="16">
      <t>カサン</t>
    </rPh>
    <rPh sb="17" eb="19">
      <t>シセツ</t>
    </rPh>
    <rPh sb="20" eb="23">
      <t>ジギョウショ</t>
    </rPh>
    <rPh sb="23" eb="24">
      <t>ベツ</t>
    </rPh>
    <rPh sb="24" eb="26">
      <t>コヒョウ</t>
    </rPh>
    <phoneticPr fontId="7"/>
  </si>
  <si>
    <t>下表に必要事項を入力してください。記入内容が様式2-2、2-3、2-4に反映されます。</t>
    <rPh sb="0" eb="2">
      <t>カヒョウ</t>
    </rPh>
    <rPh sb="3" eb="5">
      <t>ヒツヨウ</t>
    </rPh>
    <rPh sb="5" eb="7">
      <t>ジコウ</t>
    </rPh>
    <rPh sb="8" eb="10">
      <t>ニュウリョク</t>
    </rPh>
    <rPh sb="17" eb="19">
      <t>キニュウ</t>
    </rPh>
    <rPh sb="19" eb="21">
      <t>ナイヨウ</t>
    </rPh>
    <rPh sb="22" eb="24">
      <t>ヨウシキ</t>
    </rPh>
    <rPh sb="36" eb="38">
      <t>ハンエイ</t>
    </rPh>
    <phoneticPr fontId="7"/>
  </si>
  <si>
    <t>処遇改善加算・特定加算・ベースアップ等支援加算の届出に係る提出先の名称を入力してください。</t>
    <rPh sb="0" eb="2">
      <t>ショグウ</t>
    </rPh>
    <rPh sb="2" eb="4">
      <t>カイゼン</t>
    </rPh>
    <rPh sb="4" eb="6">
      <t>カサン</t>
    </rPh>
    <rPh sb="7" eb="9">
      <t>トクテイ</t>
    </rPh>
    <rPh sb="9" eb="11">
      <t>カサン</t>
    </rPh>
    <rPh sb="18" eb="19">
      <t>トウ</t>
    </rPh>
    <rPh sb="19" eb="21">
      <t>シエン</t>
    </rPh>
    <rPh sb="21" eb="23">
      <t>カサン</t>
    </rPh>
    <rPh sb="24" eb="26">
      <t>トドケデ</t>
    </rPh>
    <rPh sb="27" eb="28">
      <t>カカ</t>
    </rPh>
    <rPh sb="29" eb="31">
      <t>テイシュツ</t>
    </rPh>
    <rPh sb="31" eb="32">
      <t>サキ</t>
    </rPh>
    <rPh sb="33" eb="35">
      <t>メイショウ</t>
    </rPh>
    <rPh sb="36" eb="38">
      <t>ニュウリョク</t>
    </rPh>
    <phoneticPr fontId="7"/>
  </si>
  <si>
    <t>・加算の対象事業所に関する情報</t>
    <rPh sb="1" eb="3">
      <t>カサン</t>
    </rPh>
    <phoneticPr fontId="7"/>
  </si>
  <si>
    <t>３　加算の対象事業所に関する情報</t>
    <rPh sb="2" eb="4">
      <t>カサン</t>
    </rPh>
    <rPh sb="5" eb="7">
      <t>タイショウ</t>
    </rPh>
    <rPh sb="7" eb="9">
      <t>ジギョウ</t>
    </rPh>
    <rPh sb="9" eb="10">
      <t>ショ</t>
    </rPh>
    <rPh sb="11" eb="12">
      <t>カン</t>
    </rPh>
    <rPh sb="14" eb="16">
      <t>ジョウホウ</t>
    </rPh>
    <phoneticPr fontId="7"/>
  </si>
  <si>
    <t>別紙様式２－４</t>
    <rPh sb="0" eb="2">
      <t>ベッシ</t>
    </rPh>
    <rPh sb="2" eb="4">
      <t>ヨウシキ</t>
    </rPh>
    <phoneticPr fontId="7"/>
  </si>
  <si>
    <t>要件</t>
    <rPh sb="0" eb="2">
      <t>ヨウケン</t>
    </rPh>
    <phoneticPr fontId="7"/>
  </si>
  <si>
    <t>一月あたり介護報酬総単位数[単位]
(a)</t>
    <rPh sb="0" eb="1">
      <t>ヒト</t>
    </rPh>
    <rPh sb="1" eb="2">
      <t>ツキ</t>
    </rPh>
    <rPh sb="5" eb="7">
      <t>カイゴ</t>
    </rPh>
    <rPh sb="7" eb="9">
      <t>ホウシュウ</t>
    </rPh>
    <rPh sb="9" eb="10">
      <t>ソウ</t>
    </rPh>
    <rPh sb="10" eb="13">
      <t>タンイスウ</t>
    </rPh>
    <rPh sb="14" eb="16">
      <t>タンイ</t>
    </rPh>
    <phoneticPr fontId="7"/>
  </si>
  <si>
    <t>（列ごとの合計を「２賃金改善計画について」（４）に転記）</t>
    <rPh sb="1" eb="2">
      <t>レツ</t>
    </rPh>
    <rPh sb="5" eb="7">
      <t>ゴウケイ</t>
    </rPh>
    <rPh sb="10" eb="12">
      <t>チンギン</t>
    </rPh>
    <rPh sb="12" eb="14">
      <t>カイゼン</t>
    </rPh>
    <rPh sb="14" eb="16">
      <t>ケイカク</t>
    </rPh>
    <rPh sb="25" eb="27">
      <t>テンキ</t>
    </rPh>
    <phoneticPr fontId="7"/>
  </si>
  <si>
    <r>
      <t>ⅳ）前年度のグループ毎の平均賃金額(月額)【基準額４】</t>
    </r>
    <r>
      <rPr>
        <sz val="8"/>
        <color theme="1"/>
        <rFont val="ＭＳ Ｐ明朝"/>
        <family val="1"/>
        <charset val="128"/>
      </rPr>
      <t>(h)/(i)</t>
    </r>
    <rPh sb="2" eb="5">
      <t>ゼンネンド</t>
    </rPh>
    <rPh sb="10" eb="11">
      <t>ゴト</t>
    </rPh>
    <rPh sb="12" eb="14">
      <t>ヘイキン</t>
    </rPh>
    <rPh sb="14" eb="16">
      <t>チンギン</t>
    </rPh>
    <rPh sb="16" eb="17">
      <t>ガク</t>
    </rPh>
    <rPh sb="18" eb="20">
      <t>ゲツガク</t>
    </rPh>
    <rPh sb="22" eb="25">
      <t>キジュンガク</t>
    </rPh>
    <phoneticPr fontId="7"/>
  </si>
  <si>
    <t>処遇改善加算等として給付される額は、職員の賃金改善のために全額支出します。</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7"/>
  </si>
  <si>
    <t>ⅰ）それぞれの加算の算定により賃金改善を行う場合の賃金の総額（見込額）</t>
    <phoneticPr fontId="7"/>
  </si>
  <si>
    <r>
      <t>　※前年度に提出した計画書から変更がある場合には、変更箇所を</t>
    </r>
    <r>
      <rPr>
        <u/>
        <sz val="8"/>
        <color theme="1"/>
        <rFont val="ＭＳ Ｐ明朝"/>
        <family val="1"/>
        <charset val="128"/>
      </rPr>
      <t>下線</t>
    </r>
    <r>
      <rPr>
        <sz val="8"/>
        <color theme="1"/>
        <rFont val="ＭＳ Ｐ明朝"/>
        <family val="1"/>
        <charset val="128"/>
      </rPr>
      <t>とするなど明確にすること。</t>
    </r>
    <rPh sb="2" eb="5">
      <t>ゼンネンド</t>
    </rPh>
    <rPh sb="37" eb="39">
      <t>メイカク</t>
    </rPh>
    <phoneticPr fontId="7"/>
  </si>
  <si>
    <t>③算定する処遇改善加算の区分／④処遇改善加算の算定対象月</t>
    <rPh sb="1" eb="3">
      <t>サンテイ</t>
    </rPh>
    <rPh sb="5" eb="7">
      <t>ショグウ</t>
    </rPh>
    <rPh sb="7" eb="9">
      <t>カイゼン</t>
    </rPh>
    <rPh sb="9" eb="11">
      <t>カサン</t>
    </rPh>
    <rPh sb="12" eb="14">
      <t>クブン</t>
    </rPh>
    <rPh sb="16" eb="18">
      <t>ショグウ</t>
    </rPh>
    <rPh sb="18" eb="20">
      <t>カイゼン</t>
    </rPh>
    <rPh sb="20" eb="22">
      <t>カサン</t>
    </rPh>
    <rPh sb="23" eb="25">
      <t>サンテイ</t>
    </rPh>
    <rPh sb="25" eb="27">
      <t>タイショウ</t>
    </rPh>
    <rPh sb="27" eb="28">
      <t>ツキ</t>
    </rPh>
    <phoneticPr fontId="7"/>
  </si>
  <si>
    <t>①処遇改善加算の見込額／②賃金改善の見込額</t>
    <phoneticPr fontId="7"/>
  </si>
  <si>
    <t>別紙様式2-1　２(１)のとおり</t>
    <rPh sb="2" eb="4">
      <t>ヨウシキ</t>
    </rPh>
    <phoneticPr fontId="7"/>
  </si>
  <si>
    <t>別紙様式2-3のとおり</t>
    <phoneticPr fontId="7"/>
  </si>
  <si>
    <t>③処遇改善加算の取得状況</t>
    <rPh sb="1" eb="7">
      <t>ショグウカイゼンカサン</t>
    </rPh>
    <rPh sb="8" eb="10">
      <t>シュトク</t>
    </rPh>
    <rPh sb="10" eb="12">
      <t>ジョウキョウ</t>
    </rPh>
    <phoneticPr fontId="7"/>
  </si>
  <si>
    <t>④算定する特定加算の区分／⑤介護福祉士の配置等要件（サービス提供体制強化加算等の届出情報）／⑥特定加算の算定対象月</t>
    <rPh sb="1" eb="3">
      <t>サンテイ</t>
    </rPh>
    <rPh sb="5" eb="7">
      <t>トクテイ</t>
    </rPh>
    <rPh sb="7" eb="9">
      <t>カサン</t>
    </rPh>
    <rPh sb="10" eb="12">
      <t>クブン</t>
    </rPh>
    <rPh sb="14" eb="16">
      <t>カイゴ</t>
    </rPh>
    <rPh sb="16" eb="19">
      <t>フクシシ</t>
    </rPh>
    <rPh sb="20" eb="22">
      <t>ハイチ</t>
    </rPh>
    <rPh sb="22" eb="23">
      <t>トウ</t>
    </rPh>
    <rPh sb="23" eb="25">
      <t>ヨウケン</t>
    </rPh>
    <rPh sb="30" eb="32">
      <t>テイキョウ</t>
    </rPh>
    <rPh sb="32" eb="34">
      <t>タイセイ</t>
    </rPh>
    <rPh sb="34" eb="36">
      <t>キョウカ</t>
    </rPh>
    <rPh sb="36" eb="38">
      <t>カサン</t>
    </rPh>
    <rPh sb="38" eb="39">
      <t>トウ</t>
    </rPh>
    <rPh sb="40" eb="42">
      <t>トドケデ</t>
    </rPh>
    <rPh sb="42" eb="44">
      <t>ジョウホウ</t>
    </rPh>
    <rPh sb="47" eb="49">
      <t>トクテイ</t>
    </rPh>
    <rPh sb="49" eb="51">
      <t>カサン</t>
    </rPh>
    <rPh sb="52" eb="54">
      <t>サンテイ</t>
    </rPh>
    <rPh sb="54" eb="56">
      <t>タイショウ</t>
    </rPh>
    <rPh sb="56" eb="57">
      <t>ツキ</t>
    </rPh>
    <phoneticPr fontId="7"/>
  </si>
  <si>
    <t>①ベースアップ等加算の見込額／②賃金改善の見込額</t>
    <phoneticPr fontId="7"/>
  </si>
  <si>
    <t>処遇改善計画書（処遇改善加算・特定加算・ベースアップ等加算）作成用　基本情報入力シート</t>
    <rPh sb="12" eb="14">
      <t>カサン</t>
    </rPh>
    <rPh sb="17" eb="19">
      <t>カサン</t>
    </rPh>
    <rPh sb="26" eb="27">
      <t>トウ</t>
    </rPh>
    <rPh sb="27" eb="29">
      <t>カサン</t>
    </rPh>
    <rPh sb="30" eb="32">
      <t>サクセイ</t>
    </rPh>
    <rPh sb="32" eb="33">
      <t>ヨウ</t>
    </rPh>
    <phoneticPr fontId="7"/>
  </si>
  <si>
    <r>
      <t>・本計画に記載された金額は見込額であり、提出後の運営状況(利用者数等)、人員配置状況(職員数等)その他の事由により変動があり得る。
・（１）では以下の要件を確認しており、</t>
    </r>
    <r>
      <rPr>
        <u/>
        <sz val="8"/>
        <color theme="1"/>
        <rFont val="ＭＳ Ｐ明朝"/>
        <family val="1"/>
        <charset val="128"/>
      </rPr>
      <t>オレンジセルが「○」でない場合、加算取得の要件を満たしていない。</t>
    </r>
    <r>
      <rPr>
        <sz val="8"/>
        <color theme="1"/>
        <rFont val="ＭＳ Ｐ明朝"/>
        <family val="1"/>
        <charset val="128"/>
      </rPr>
      <t xml:space="preserve">
　　Ⅰ　介護職員の賃金について、処遇改善加算による賃金改善の見込額が、同加算の算定見込額を上回ること
　　Ⅱ　介護職員その他の職員の賃金について、特定加算による賃金改善の見込額が、同加算の算定見込額を上回ること
　　Ⅲ　介護職員その他の職員の賃金について、ベースアップ等加算による賃金改善の見込額が、同加算の算定見込額を上回ること</t>
    </r>
    <rPh sb="20" eb="22">
      <t>テイシュツ</t>
    </rPh>
    <rPh sb="22" eb="23">
      <t>ゴ</t>
    </rPh>
    <rPh sb="153" eb="154">
      <t>ドウ</t>
    </rPh>
    <rPh sb="184" eb="186">
      <t>チンギン</t>
    </rPh>
    <rPh sb="191" eb="193">
      <t>トクテイ</t>
    </rPh>
    <rPh sb="193" eb="195">
      <t>カサン</t>
    </rPh>
    <rPh sb="208" eb="209">
      <t>ドウ</t>
    </rPh>
    <rPh sb="239" eb="241">
      <t>チンギン</t>
    </rPh>
    <rPh sb="252" eb="253">
      <t>トウ</t>
    </rPh>
    <rPh sb="253" eb="255">
      <t>カサン</t>
    </rPh>
    <rPh sb="263" eb="266">
      <t>ミコミガク</t>
    </rPh>
    <rPh sb="268" eb="269">
      <t>ドウ</t>
    </rPh>
    <rPh sb="272" eb="274">
      <t>サンテイ</t>
    </rPh>
    <rPh sb="274" eb="277">
      <t>ミコミガク</t>
    </rPh>
    <phoneticPr fontId="7"/>
  </si>
  <si>
    <t>加算率(l)</t>
    <rPh sb="0" eb="2">
      <t>カサン</t>
    </rPh>
    <rPh sb="2" eb="3">
      <t>リツ</t>
    </rPh>
    <phoneticPr fontId="7"/>
  </si>
  <si>
    <t>(n-1)
③ⅰ）介護職員の賃金改善見込額［円］</t>
    <rPh sb="9" eb="11">
      <t>カイゴ</t>
    </rPh>
    <rPh sb="11" eb="13">
      <t>ショクイン</t>
    </rPh>
    <rPh sb="14" eb="16">
      <t>チンギン</t>
    </rPh>
    <rPh sb="16" eb="18">
      <t>カイゼン</t>
    </rPh>
    <rPh sb="18" eb="20">
      <t>ミコ</t>
    </rPh>
    <rPh sb="20" eb="21">
      <t>ガク</t>
    </rPh>
    <phoneticPr fontId="7"/>
  </si>
  <si>
    <t xml:space="preserve">
(n-2)
左記のうち、ベースアップ等による賃金改善の見込額［円］</t>
    <rPh sb="7" eb="8">
      <t>ヒダリ</t>
    </rPh>
    <rPh sb="28" eb="30">
      <t>ミコ</t>
    </rPh>
    <phoneticPr fontId="7"/>
  </si>
  <si>
    <t xml:space="preserve">
(o-2)
左記のうち、ベースアップ等による賃金改善の見込額［円］</t>
    <rPh sb="28" eb="30">
      <t>ミコ</t>
    </rPh>
    <phoneticPr fontId="7"/>
  </si>
  <si>
    <t>ⅰ）介護職員の賃金改善の見込額　(n-1)</t>
    <phoneticPr fontId="7"/>
  </si>
  <si>
    <t>（うち、ベースアップ等による賃金改善の
見込額）(n-2)</t>
    <phoneticPr fontId="7"/>
  </si>
  <si>
    <t>ⅰ）その他の職員の賃金改善の見込額　(o-1)</t>
    <rPh sb="4" eb="5">
      <t>タ</t>
    </rPh>
    <rPh sb="6" eb="8">
      <t>ショクイン</t>
    </rPh>
    <phoneticPr fontId="7"/>
  </si>
  <si>
    <t>（うち、ベースアップ等による賃金改善の
見込額）(o-2)</t>
    <phoneticPr fontId="7"/>
  </si>
  <si>
    <t>④ⅰ（n-1）と④ⅱ（o-1）の合計額は、ベースアップ等加算による「賃金改善の見込額」（(1)②の最右欄）と一致すること。</t>
    <rPh sb="16" eb="19">
      <t>ゴウケイガク</t>
    </rPh>
    <rPh sb="27" eb="28">
      <t>トウ</t>
    </rPh>
    <rPh sb="28" eb="30">
      <t>カサン</t>
    </rPh>
    <rPh sb="34" eb="36">
      <t>チンギン</t>
    </rPh>
    <rPh sb="36" eb="38">
      <t>カイゼン</t>
    </rPh>
    <rPh sb="39" eb="41">
      <t>ミコ</t>
    </rPh>
    <rPh sb="41" eb="42">
      <t>ガク</t>
    </rPh>
    <rPh sb="54" eb="56">
      <t>イッチ</t>
    </rPh>
    <phoneticPr fontId="7"/>
  </si>
  <si>
    <t>４　職場環境等要件について＜処遇改善加算・特定加算＞　</t>
    <rPh sb="14" eb="20">
      <t>ショグウカイゼンカサン</t>
    </rPh>
    <rPh sb="21" eb="23">
      <t>トクテイ</t>
    </rPh>
    <rPh sb="23" eb="25">
      <t>カサン</t>
    </rPh>
    <phoneticPr fontId="7"/>
  </si>
  <si>
    <r>
      <t>（10）（13）には、前年度の特定加算・ベースアップ等加算の総額のうち、介護職員に支払われた加算額のみを記載し</t>
    </r>
    <r>
      <rPr>
        <sz val="8"/>
        <rFont val="ＭＳ Ｐ明朝"/>
        <family val="1"/>
        <charset val="128"/>
      </rPr>
      <t>、(11)(12)(14)(15)には事業所に従事するすべての職員（介護職員とその他の職種）に支払われた加算額（加算額の総額）を記載すること。</t>
    </r>
    <rPh sb="11" eb="14">
      <t>ゼンネンド</t>
    </rPh>
    <rPh sb="15" eb="17">
      <t>トクテイ</t>
    </rPh>
    <rPh sb="17" eb="19">
      <t>カサン</t>
    </rPh>
    <rPh sb="26" eb="27">
      <t>トウ</t>
    </rPh>
    <rPh sb="27" eb="29">
      <t>カサン</t>
    </rPh>
    <rPh sb="30" eb="32">
      <t>ソウガク</t>
    </rPh>
    <rPh sb="36" eb="38">
      <t>カイゴ</t>
    </rPh>
    <rPh sb="38" eb="40">
      <t>ショクイン</t>
    </rPh>
    <rPh sb="41" eb="43">
      <t>シハラ</t>
    </rPh>
    <rPh sb="46" eb="48">
      <t>カサン</t>
    </rPh>
    <rPh sb="48" eb="49">
      <t>ガク</t>
    </rPh>
    <rPh sb="52" eb="54">
      <t>キサイ</t>
    </rPh>
    <rPh sb="74" eb="77">
      <t>ジギョウショ</t>
    </rPh>
    <rPh sb="78" eb="80">
      <t>ジュウジ</t>
    </rPh>
    <rPh sb="86" eb="88">
      <t>ショクイン</t>
    </rPh>
    <rPh sb="98" eb="100">
      <t>ショクシュ</t>
    </rPh>
    <rPh sb="111" eb="114">
      <t>カサンガク</t>
    </rPh>
    <rPh sb="115" eb="117">
      <t>ソウガク</t>
    </rPh>
    <phoneticPr fontId="7"/>
  </si>
  <si>
    <t>(4)には、介護職員のみの賃金の総額を記載すること。</t>
    <phoneticPr fontId="7"/>
  </si>
  <si>
    <t>　○前年度の一月当たり常勤換算数(j)に対して、特定加算の見込額(g)を当該配分比率で賃金改善を行う場合の</t>
    <rPh sb="2" eb="5">
      <t>ゼンネンド</t>
    </rPh>
    <rPh sb="6" eb="7">
      <t>ヒト</t>
    </rPh>
    <rPh sb="7" eb="8">
      <t>ツキ</t>
    </rPh>
    <rPh sb="8" eb="9">
      <t>ア</t>
    </rPh>
    <rPh sb="11" eb="13">
      <t>ジョウキン</t>
    </rPh>
    <rPh sb="13" eb="15">
      <t>カンサン</t>
    </rPh>
    <rPh sb="15" eb="16">
      <t>スウ</t>
    </rPh>
    <rPh sb="20" eb="21">
      <t>タイ</t>
    </rPh>
    <rPh sb="24" eb="26">
      <t>トクテイ</t>
    </rPh>
    <rPh sb="26" eb="28">
      <t>カサン</t>
    </rPh>
    <rPh sb="29" eb="31">
      <t>ミコ</t>
    </rPh>
    <rPh sb="31" eb="32">
      <t>ガク</t>
    </rPh>
    <rPh sb="36" eb="38">
      <t>トウガイ</t>
    </rPh>
    <rPh sb="38" eb="40">
      <t>ハイブン</t>
    </rPh>
    <rPh sb="40" eb="42">
      <t>ヒリツ</t>
    </rPh>
    <rPh sb="43" eb="45">
      <t>チンギン</t>
    </rPh>
    <rPh sb="45" eb="47">
      <t>カイゼン</t>
    </rPh>
    <rPh sb="48" eb="49">
      <t>オコナ</t>
    </rPh>
    <rPh sb="50" eb="52">
      <t>バアイ</t>
    </rPh>
    <phoneticPr fontId="7"/>
  </si>
  <si>
    <t>　○下表の「配分比率」欄（太枠）には、当該事業所（法人）で設定する値を入力すること。</t>
    <rPh sb="2" eb="4">
      <t>カヒョウ</t>
    </rPh>
    <rPh sb="6" eb="8">
      <t>ハイブン</t>
    </rPh>
    <rPh sb="8" eb="10">
      <t>ヒリツ</t>
    </rPh>
    <rPh sb="11" eb="12">
      <t>ラン</t>
    </rPh>
    <rPh sb="13" eb="15">
      <t>フトワク</t>
    </rPh>
    <rPh sb="25" eb="27">
      <t>ホウジン</t>
    </rPh>
    <rPh sb="33" eb="34">
      <t>アタイ</t>
    </rPh>
    <rPh sb="35" eb="37">
      <t>ニュウリョク</t>
    </rPh>
    <phoneticPr fontId="7"/>
  </si>
  <si>
    <t>(6)には、ベースアップ等加算の配分対象が介護職員のみである場合、介護職員のみの賃金の総額を記載することとし、原則として(4)と同一の数値を記載すること。また、ベースアップ等加算の配分対象にその他の職種を含む場合、事業所に従事するすべての職員（介護職員及びその他の職種）の賃金の合計額を記載することとし、原則として(5)と同一の数値を記載すること。</t>
    <rPh sb="86" eb="87">
      <t>トウ</t>
    </rPh>
    <rPh sb="87" eb="89">
      <t>カサン</t>
    </rPh>
    <rPh sb="90" eb="92">
      <t>ハイブン</t>
    </rPh>
    <rPh sb="92" eb="94">
      <t>タイショウ</t>
    </rPh>
    <rPh sb="97" eb="98">
      <t>タ</t>
    </rPh>
    <rPh sb="99" eb="101">
      <t>ショクシュ</t>
    </rPh>
    <rPh sb="102" eb="103">
      <t>フク</t>
    </rPh>
    <rPh sb="104" eb="106">
      <t>バアイ</t>
    </rPh>
    <rPh sb="139" eb="142">
      <t>ゴウケイガク</t>
    </rPh>
    <phoneticPr fontId="7"/>
  </si>
  <si>
    <t xml:space="preserve">
①介護職員等ベースアップ等支援加算の見込額
(a×b×l×m)
[円]</t>
    <rPh sb="2" eb="4">
      <t>カイゴ</t>
    </rPh>
    <rPh sb="4" eb="6">
      <t>ショクイン</t>
    </rPh>
    <rPh sb="6" eb="7">
      <t>トウ</t>
    </rPh>
    <rPh sb="13" eb="14">
      <t>トウ</t>
    </rPh>
    <rPh sb="14" eb="16">
      <t>シエン</t>
    </rPh>
    <rPh sb="16" eb="18">
      <t>カサン</t>
    </rPh>
    <rPh sb="19" eb="21">
      <t>ミコ</t>
    </rPh>
    <rPh sb="21" eb="22">
      <t>ガク</t>
    </rPh>
    <rPh sb="34" eb="35">
      <t>エン</t>
    </rPh>
    <phoneticPr fontId="7"/>
  </si>
  <si>
    <t>１単位あたりの単価[円]
(b)</t>
    <rPh sb="1" eb="3">
      <t>タンイ</t>
    </rPh>
    <rPh sb="7" eb="9">
      <t>タンカ</t>
    </rPh>
    <rPh sb="10" eb="11">
      <t>エン</t>
    </rPh>
    <phoneticPr fontId="7"/>
  </si>
  <si>
    <t>算定対象月
(ｍ)</t>
    <rPh sb="0" eb="2">
      <t>サンテイ</t>
    </rPh>
    <phoneticPr fontId="7"/>
  </si>
  <si>
    <t>算定対象月
(f)</t>
    <rPh sb="0" eb="2">
      <t>サンテイ</t>
    </rPh>
    <rPh sb="2" eb="4">
      <t>タイショウ</t>
    </rPh>
    <rPh sb="4" eb="5">
      <t>ツキ</t>
    </rPh>
    <phoneticPr fontId="7"/>
  </si>
  <si>
    <t>算定対象月
(d)</t>
    <rPh sb="0" eb="2">
      <t>サンテイ</t>
    </rPh>
    <rPh sb="2" eb="4">
      <t>タイショウ</t>
    </rPh>
    <rPh sb="4" eb="5">
      <t>ツキ</t>
    </rPh>
    <phoneticPr fontId="7"/>
  </si>
  <si>
    <t>算定する処遇改善加算の区分</t>
    <rPh sb="0" eb="2">
      <t>サンテイ</t>
    </rPh>
    <rPh sb="4" eb="6">
      <t>ショグウ</t>
    </rPh>
    <rPh sb="6" eb="10">
      <t>カイゼンカサン</t>
    </rPh>
    <rPh sb="11" eb="13">
      <t>クブン</t>
    </rPh>
    <phoneticPr fontId="7"/>
  </si>
  <si>
    <t xml:space="preserve">処遇改善加算の見込額[円]
(a×b×c×d)
</t>
    <rPh sb="0" eb="2">
      <t>ショグウ</t>
    </rPh>
    <rPh sb="2" eb="6">
      <t>カイゼンカサン</t>
    </rPh>
    <rPh sb="7" eb="9">
      <t>ミコ</t>
    </rPh>
    <rPh sb="9" eb="10">
      <t>ガク</t>
    </rPh>
    <phoneticPr fontId="7"/>
  </si>
  <si>
    <t>（２）特定加算</t>
    <rPh sb="3" eb="5">
      <t>トクテイ</t>
    </rPh>
    <rPh sb="5" eb="7">
      <t>カサン</t>
    </rPh>
    <phoneticPr fontId="7"/>
  </si>
  <si>
    <t>算定する特定加算の区分</t>
    <rPh sb="0" eb="2">
      <t>サンテイ</t>
    </rPh>
    <rPh sb="4" eb="6">
      <t>トクテイ</t>
    </rPh>
    <rPh sb="6" eb="8">
      <t>カサン</t>
    </rPh>
    <rPh sb="9" eb="11">
      <t>クブン</t>
    </rPh>
    <phoneticPr fontId="7"/>
  </si>
  <si>
    <t>特定加算の見込額[円]
(a×b×e×f)</t>
    <rPh sb="0" eb="2">
      <t>トクテイ</t>
    </rPh>
    <rPh sb="2" eb="4">
      <t>カサン</t>
    </rPh>
    <rPh sb="5" eb="7">
      <t>ミコ</t>
    </rPh>
    <rPh sb="7" eb="8">
      <t>ガク</t>
    </rPh>
    <phoneticPr fontId="7"/>
  </si>
  <si>
    <t>（３）ベースアップ等支援加算</t>
    <rPh sb="9" eb="10">
      <t>ナド</t>
    </rPh>
    <rPh sb="10" eb="12">
      <t>シエン</t>
    </rPh>
    <rPh sb="12" eb="14">
      <t>カサン</t>
    </rPh>
    <phoneticPr fontId="7"/>
  </si>
  <si>
    <t>　 　グループ毎の平均賃金改善月額（見込額）が自動で算出され、計画書２（３）に反映される。</t>
    <rPh sb="7" eb="8">
      <t>ゴト</t>
    </rPh>
    <rPh sb="15" eb="16">
      <t>ツキ</t>
    </rPh>
    <rPh sb="18" eb="20">
      <t>ミコ</t>
    </rPh>
    <rPh sb="20" eb="21">
      <t>ガク</t>
    </rPh>
    <rPh sb="23" eb="25">
      <t>ジドウ</t>
    </rPh>
    <phoneticPr fontId="7"/>
  </si>
  <si>
    <t>※上記に加えて、前年度に提出した計画書の記載内容から変更がない場合は「変更なし」にもチェック（✔）すること。</t>
    <rPh sb="1" eb="3">
      <t>ジョウキ</t>
    </rPh>
    <rPh sb="4" eb="5">
      <t>クワ</t>
    </rPh>
    <phoneticPr fontId="7"/>
  </si>
  <si>
    <r>
      <t>５　見える化要件について＜特定加算＞</t>
    </r>
    <r>
      <rPr>
        <strike/>
        <sz val="9"/>
        <color rgb="FFFF0000"/>
        <rFont val="ＭＳ Ｐ明朝"/>
        <family val="1"/>
        <charset val="128"/>
      </rPr>
      <t/>
    </r>
    <rPh sb="2" eb="3">
      <t>ミ</t>
    </rPh>
    <rPh sb="5" eb="6">
      <t>カ</t>
    </rPh>
    <rPh sb="6" eb="8">
      <t>ヨウケン</t>
    </rPh>
    <rPh sb="13" eb="15">
      <t>トクテイ</t>
    </rPh>
    <rPh sb="15" eb="17">
      <t>カサン</t>
    </rPh>
    <phoneticPr fontId="7"/>
  </si>
  <si>
    <r>
      <t>　【本計画書で提出する加算】　</t>
    </r>
    <r>
      <rPr>
        <sz val="8"/>
        <color theme="1"/>
        <rFont val="ＭＳ Ｐ明朝"/>
        <family val="1"/>
        <charset val="128"/>
      </rPr>
      <t>※取得予定の加算について「○」、取得しない加算について「×」を選択すること。</t>
    </r>
    <rPh sb="2" eb="3">
      <t>ホン</t>
    </rPh>
    <rPh sb="3" eb="6">
      <t>ケイカクショ</t>
    </rPh>
    <rPh sb="7" eb="9">
      <t>テイシュツ</t>
    </rPh>
    <rPh sb="11" eb="13">
      <t>カサン</t>
    </rPh>
    <rPh sb="16" eb="18">
      <t>シュトク</t>
    </rPh>
    <rPh sb="18" eb="20">
      <t>ヨテイ</t>
    </rPh>
    <rPh sb="21" eb="23">
      <t>カサン</t>
    </rPh>
    <rPh sb="31" eb="33">
      <t>シュトク</t>
    </rPh>
    <rPh sb="36" eb="38">
      <t>カサン</t>
    </rPh>
    <rPh sb="46" eb="48">
      <t>センタク</t>
    </rPh>
    <phoneticPr fontId="7"/>
  </si>
  <si>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7"/>
  </si>
  <si>
    <t>表１　ベースアップ等加算対象サービス</t>
    <rPh sb="0" eb="1">
      <t>ヒョウ</t>
    </rPh>
    <rPh sb="9" eb="10">
      <t>トウ</t>
    </rPh>
    <rPh sb="10" eb="12">
      <t>カサン</t>
    </rPh>
    <rPh sb="12" eb="14">
      <t>タイショウ</t>
    </rPh>
    <phoneticPr fontId="7"/>
  </si>
  <si>
    <t>別紙様式2-1 ２ （２）介護職員処遇改善加算</t>
    <rPh sb="0" eb="2">
      <t>ベッシ</t>
    </rPh>
    <rPh sb="2" eb="4">
      <t>ヨウシキ</t>
    </rPh>
    <rPh sb="13" eb="15">
      <t>カイゴ</t>
    </rPh>
    <rPh sb="15" eb="17">
      <t>ショクイン</t>
    </rPh>
    <rPh sb="17" eb="19">
      <t>ショグウ</t>
    </rPh>
    <rPh sb="19" eb="23">
      <t>カイゼンカサン</t>
    </rPh>
    <phoneticPr fontId="7"/>
  </si>
  <si>
    <t>【入力上の注意：⑦ⅴ）グループ毎の平均賃金改善額(月額)の算出について】</t>
    <rPh sb="1" eb="3">
      <t>ニュウリョク</t>
    </rPh>
    <rPh sb="3" eb="4">
      <t>ジョウ</t>
    </rPh>
    <rPh sb="5" eb="7">
      <t>チュウイ</t>
    </rPh>
    <rPh sb="29" eb="31">
      <t>サンシュツ</t>
    </rPh>
    <phoneticPr fontId="7"/>
  </si>
  <si>
    <t>様式2-4 個表_ベースアップ等加算</t>
    <rPh sb="0" eb="2">
      <t>ヨウシキ</t>
    </rPh>
    <rPh sb="6" eb="7">
      <t>コ</t>
    </rPh>
    <rPh sb="7" eb="8">
      <t>ヒョウ</t>
    </rPh>
    <rPh sb="15" eb="16">
      <t>トウ</t>
    </rPh>
    <rPh sb="16" eb="18">
      <t>カサン</t>
    </rPh>
    <phoneticPr fontId="35"/>
  </si>
  <si>
    <t>●令和４年度からの主な変更点は下記のとおりです。</t>
    <phoneticPr fontId="7"/>
  </si>
  <si>
    <t>処遇改善計画書　作成にあたっての入力シート等の説明</t>
    <rPh sb="0" eb="2">
      <t>ショグウ</t>
    </rPh>
    <rPh sb="2" eb="4">
      <t>カイゼン</t>
    </rPh>
    <rPh sb="4" eb="7">
      <t>ケイカクショ</t>
    </rPh>
    <rPh sb="8" eb="10">
      <t>サクセイ</t>
    </rPh>
    <rPh sb="16" eb="18">
      <t>ニュウリョク</t>
    </rPh>
    <rPh sb="21" eb="22">
      <t>トウ</t>
    </rPh>
    <rPh sb="23" eb="25">
      <t>セツメイ</t>
    </rPh>
    <phoneticPr fontId="35"/>
  </si>
  <si>
    <r>
      <t>・特定加算の平均賃金改善額の配分ルールにおける「経験・技能のある介護職員」は「他の介護職員」の</t>
    </r>
    <r>
      <rPr>
        <b/>
        <sz val="14"/>
        <color theme="1"/>
        <rFont val="ＭＳ Ｐゴシック"/>
        <family val="3"/>
        <charset val="128"/>
      </rPr>
      <t>「２倍以上であること」</t>
    </r>
    <r>
      <rPr>
        <sz val="14"/>
        <color theme="1"/>
        <rFont val="ＭＳ Ｐゴシック"/>
        <family val="3"/>
        <charset val="128"/>
      </rPr>
      <t>について、「経験・技能のある介護職員」は「他の介護職員」</t>
    </r>
    <r>
      <rPr>
        <b/>
        <sz val="14"/>
        <color theme="1"/>
        <rFont val="ＭＳ Ｐゴシック"/>
        <family val="3"/>
        <charset val="128"/>
      </rPr>
      <t>「と比較し高いこと」</t>
    </r>
    <r>
      <rPr>
        <sz val="14"/>
        <color theme="1"/>
        <rFont val="ＭＳ Ｐゴシック"/>
        <family val="3"/>
        <charset val="128"/>
      </rPr>
      <t>を求めることとしました。</t>
    </r>
    <rPh sb="1" eb="3">
      <t>トクテイ</t>
    </rPh>
    <rPh sb="3" eb="5">
      <t>カサン</t>
    </rPh>
    <rPh sb="24" eb="26">
      <t>ケイケン</t>
    </rPh>
    <rPh sb="27" eb="29">
      <t>ギノウ</t>
    </rPh>
    <rPh sb="32" eb="34">
      <t>カイゴ</t>
    </rPh>
    <rPh sb="34" eb="36">
      <t>ショクイン</t>
    </rPh>
    <rPh sb="39" eb="40">
      <t>ホカ</t>
    </rPh>
    <rPh sb="41" eb="43">
      <t>カイゴ</t>
    </rPh>
    <rPh sb="43" eb="45">
      <t>ショクイン</t>
    </rPh>
    <rPh sb="49" eb="50">
      <t>バイ</t>
    </rPh>
    <rPh sb="50" eb="52">
      <t>イジョウ</t>
    </rPh>
    <rPh sb="97" eb="98">
      <t>モト</t>
    </rPh>
    <phoneticPr fontId="7"/>
  </si>
  <si>
    <t>・ベースアップ等加算を創設し、当該加算による賃金改善の合計額の３分の２以上は、基本給又は決まって毎月支払われる手当の引上げに充てることを求めることとしました。</t>
    <rPh sb="7" eb="10">
      <t>トウカサン</t>
    </rPh>
    <rPh sb="11" eb="13">
      <t>ソウセツ</t>
    </rPh>
    <rPh sb="15" eb="17">
      <t>トウガイ</t>
    </rPh>
    <phoneticPr fontId="7"/>
  </si>
  <si>
    <t>⑥</t>
    <phoneticPr fontId="7"/>
  </si>
  <si>
    <t>（１）②ⅱ）(オ)の「前年度の各介護サービス事業者等の独自の賃金改善額」に計上する場合は記載すること。</t>
    <rPh sb="15" eb="18">
      <t>カクカイゴ</t>
    </rPh>
    <rPh sb="22" eb="26">
      <t>ジギョウシャトウ</t>
    </rPh>
    <phoneticPr fontId="7"/>
  </si>
  <si>
    <t>①特定加算の見込額／②賃金改善の見込額</t>
    <phoneticPr fontId="7"/>
  </si>
  <si>
    <t>　　処遇改善加算額（見込額）の合計［円］（別紙様式2-1 ２ （1）①に転記）</t>
    <rPh sb="10" eb="12">
      <t>ミコ</t>
    </rPh>
    <rPh sb="12" eb="13">
      <t>ガク</t>
    </rPh>
    <rPh sb="15" eb="17">
      <t>ゴウケイ</t>
    </rPh>
    <rPh sb="18" eb="19">
      <t>エン</t>
    </rPh>
    <rPh sb="21" eb="23">
      <t>ベッシ</t>
    </rPh>
    <rPh sb="23" eb="25">
      <t>ヨウシキ</t>
    </rPh>
    <rPh sb="36" eb="38">
      <t>テンキ</t>
    </rPh>
    <phoneticPr fontId="7"/>
  </si>
  <si>
    <t>　　特定加算（見込額）の合計[円]（別紙様式2-1 ２ （1）①に転記）</t>
    <rPh sb="2" eb="4">
      <t>トクテイ</t>
    </rPh>
    <rPh sb="12" eb="14">
      <t>ゴウケイ</t>
    </rPh>
    <phoneticPr fontId="7"/>
  </si>
  <si>
    <t>　ベースアップ等加算（見込額）の合計［円］（別紙様式2-1 ２ （1）①に転記）</t>
    <rPh sb="7" eb="8">
      <t>トウ</t>
    </rPh>
    <rPh sb="8" eb="10">
      <t>カサン</t>
    </rPh>
    <rPh sb="11" eb="13">
      <t>ミコ</t>
    </rPh>
    <rPh sb="13" eb="14">
      <t>ガク</t>
    </rPh>
    <rPh sb="16" eb="18">
      <t>ゴウケイ</t>
    </rPh>
    <rPh sb="19" eb="20">
      <t>エン</t>
    </rPh>
    <phoneticPr fontId="7"/>
  </si>
  <si>
    <r>
      <t>※すでに処遇改善加算・特定加算を算定している事業所が、</t>
    </r>
    <r>
      <rPr>
        <u/>
        <sz val="8"/>
        <color theme="1"/>
        <rFont val="ＭＳ Ｐ明朝"/>
        <family val="1"/>
        <charset val="128"/>
      </rPr>
      <t>令和４年10月以降にベースアップ等加算を算定するために計画書を提出する場合、</t>
    </r>
    <r>
      <rPr>
        <b/>
        <u/>
        <sz val="8"/>
        <color theme="1"/>
        <rFont val="ＭＳ Ｐ明朝"/>
        <family val="1"/>
        <charset val="128"/>
      </rPr>
      <t>ベースアップ等加算の算定に必要なセルのみ記入</t>
    </r>
    <r>
      <rPr>
        <u/>
        <sz val="8"/>
        <color theme="1"/>
        <rFont val="ＭＳ Ｐ明朝"/>
        <family val="1"/>
        <charset val="128"/>
      </rPr>
      <t>すること。</t>
    </r>
    <r>
      <rPr>
        <sz val="8"/>
        <color theme="1"/>
        <rFont val="ＭＳ Ｐ明朝"/>
        <family val="1"/>
        <charset val="128"/>
      </rPr>
      <t xml:space="preserve">
※</t>
    </r>
    <r>
      <rPr>
        <b/>
        <u/>
        <sz val="8"/>
        <color theme="1"/>
        <rFont val="ＭＳ Ｐ明朝"/>
        <family val="1"/>
        <charset val="128"/>
      </rPr>
      <t>「×」をつけた加算に係る記入欄（グレーになるセル）は、記入不要</t>
    </r>
    <r>
      <rPr>
        <sz val="8"/>
        <color theme="1"/>
        <rFont val="ＭＳ Ｐ明朝"/>
        <family val="1"/>
        <charset val="128"/>
      </rPr>
      <t>。</t>
    </r>
    <rPh sb="4" eb="6">
      <t>ショグウ</t>
    </rPh>
    <rPh sb="6" eb="8">
      <t>カイゼン</t>
    </rPh>
    <rPh sb="8" eb="10">
      <t>カサン</t>
    </rPh>
    <rPh sb="11" eb="13">
      <t>トクテイ</t>
    </rPh>
    <rPh sb="13" eb="15">
      <t>カサン</t>
    </rPh>
    <rPh sb="16" eb="18">
      <t>サンテイ</t>
    </rPh>
    <rPh sb="22" eb="25">
      <t>ジギョウショ</t>
    </rPh>
    <rPh sb="27" eb="29">
      <t>レイワ</t>
    </rPh>
    <rPh sb="30" eb="31">
      <t>ネン</t>
    </rPh>
    <rPh sb="33" eb="34">
      <t>ガツ</t>
    </rPh>
    <rPh sb="34" eb="36">
      <t>イコウ</t>
    </rPh>
    <rPh sb="43" eb="44">
      <t>トウ</t>
    </rPh>
    <rPh sb="44" eb="46">
      <t>カサン</t>
    </rPh>
    <rPh sb="47" eb="49">
      <t>サンテイ</t>
    </rPh>
    <rPh sb="54" eb="57">
      <t>ケイカクショ</t>
    </rPh>
    <rPh sb="58" eb="60">
      <t>テイシュツ</t>
    </rPh>
    <rPh sb="62" eb="64">
      <t>バアイ</t>
    </rPh>
    <rPh sb="71" eb="74">
      <t>トウカサン</t>
    </rPh>
    <rPh sb="75" eb="77">
      <t>サンテイ</t>
    </rPh>
    <rPh sb="78" eb="80">
      <t>ヒツヨウ</t>
    </rPh>
    <rPh sb="85" eb="87">
      <t>キニュウ</t>
    </rPh>
    <rPh sb="101" eb="103">
      <t>カサン</t>
    </rPh>
    <rPh sb="104" eb="105">
      <t>カカ</t>
    </rPh>
    <rPh sb="106" eb="109">
      <t>キニュウラン</t>
    </rPh>
    <rPh sb="121" eb="123">
      <t>キニュウ</t>
    </rPh>
    <rPh sb="123" eb="125">
      <t>フヨウ</t>
    </rPh>
    <phoneticPr fontId="7"/>
  </si>
  <si>
    <t>(2)には、特定加算の算定のみにより賃金改善を行った場合の賃金総額（見込額）を記載すること。（すなわち、処遇改善加算、処遇改善支援補助金及びベースアップ等加算を取得し実施される賃金の改善見込額を除いた額を記載すること。）</t>
    <rPh sb="93" eb="95">
      <t>ミコ</t>
    </rPh>
    <phoneticPr fontId="7"/>
  </si>
  <si>
    <t>②ⅱ）(オ)の独自の賃金改善額とは、本計画書の提出年度における独自の賃金改善分（初めて処遇改善加算を取得した年度以降に新たに行ったものに限る。処遇改善加算、特定加算及びベースアップ等加算に係るものを除く。）をいうものであり、「（5）ハ　各介護サービス事業者等による処遇改善加算、特定加算及びベースアップ等加算の配分を除く賃金改善」欄に支給額、方法等の具体的な賃金改善の内容を記載すること。</t>
    <rPh sb="7" eb="9">
      <t>ドクジ</t>
    </rPh>
    <rPh sb="10" eb="12">
      <t>チンギン</t>
    </rPh>
    <rPh sb="12" eb="14">
      <t>カイゼン</t>
    </rPh>
    <rPh sb="14" eb="15">
      <t>ガク</t>
    </rPh>
    <rPh sb="143" eb="144">
      <t>オヨ</t>
    </rPh>
    <phoneticPr fontId="7"/>
  </si>
  <si>
    <t>ニ　各介護サービス事業者等による処遇改善加算、特定加算及びベースアップ等加算の配分を除く賃金改善</t>
    <rPh sb="2" eb="3">
      <t>カク</t>
    </rPh>
    <rPh sb="3" eb="5">
      <t>カイゴ</t>
    </rPh>
    <rPh sb="9" eb="13">
      <t>ジギョウシャトウ</t>
    </rPh>
    <rPh sb="16" eb="18">
      <t>ショグウ</t>
    </rPh>
    <rPh sb="18" eb="22">
      <t>カイゼンカサン</t>
    </rPh>
    <rPh sb="23" eb="25">
      <t>トクテイ</t>
    </rPh>
    <rPh sb="25" eb="27">
      <t>カサン</t>
    </rPh>
    <rPh sb="27" eb="28">
      <t>オヨ</t>
    </rPh>
    <rPh sb="35" eb="36">
      <t>トウ</t>
    </rPh>
    <rPh sb="36" eb="38">
      <t>カサン</t>
    </rPh>
    <rPh sb="39" eb="41">
      <t>ハイブン</t>
    </rPh>
    <rPh sb="42" eb="43">
      <t>ノゾ</t>
    </rPh>
    <rPh sb="44" eb="46">
      <t>チンギン</t>
    </rPh>
    <rPh sb="46" eb="48">
      <t>カイゼン</t>
    </rPh>
    <phoneticPr fontId="7"/>
  </si>
  <si>
    <t>(４)では、賃金改善の合計額の３分の２以上が、基本給又は決まって毎月支払われる手当の引上げに充てられることを確認しており、
オレンジセルが「○」でない場合、加算取得の要件を満たしていない。</t>
    <rPh sb="54" eb="56">
      <t>カクニン</t>
    </rPh>
    <phoneticPr fontId="7"/>
  </si>
  <si>
    <t>・</t>
    <phoneticPr fontId="7"/>
  </si>
  <si>
    <t>(7)～(15）は、都道府県国民健康保険団体連合会から通知される「介護職員処遇改善加算等総額のお知らせ」「介護職員処遇改善支援補助金　支払額通知書」に基づき記載すること。</t>
    <rPh sb="53" eb="55">
      <t>カイゴ</t>
    </rPh>
    <rPh sb="55" eb="57">
      <t>ショクイン</t>
    </rPh>
    <rPh sb="57" eb="59">
      <t>ショグウ</t>
    </rPh>
    <rPh sb="59" eb="61">
      <t>カイゼン</t>
    </rPh>
    <rPh sb="61" eb="63">
      <t>シエン</t>
    </rPh>
    <rPh sb="63" eb="66">
      <t>ホジョキン</t>
    </rPh>
    <rPh sb="67" eb="70">
      <t>シハライガク</t>
    </rPh>
    <rPh sb="70" eb="73">
      <t>ツウチショ</t>
    </rPh>
    <phoneticPr fontId="7"/>
  </si>
  <si>
    <t xml:space="preserve">
算定する介護職員処遇改善加算の区分</t>
    <phoneticPr fontId="7"/>
  </si>
  <si>
    <t>(1)～(6)には、それぞれの加算による賃金改善を行った場合の法定福利費等の事業主負担の増加分を含めることができる。</t>
    <phoneticPr fontId="7"/>
  </si>
  <si>
    <t>(3)には、ベースアップ等加算の算定のみにより賃金改善を行った場合の賃金総額（見込額）を記載すること。（すなわち、処遇改善加算、特定加算及び処遇改善支援補助金を取得し実施される賃金の改善見込額を除いた額を記載すること。）</t>
    <rPh sb="68" eb="69">
      <t>オヨ</t>
    </rPh>
    <rPh sb="70" eb="72">
      <t>ショグウ</t>
    </rPh>
    <rPh sb="72" eb="74">
      <t>カイゼン</t>
    </rPh>
    <rPh sb="74" eb="76">
      <t>シエン</t>
    </rPh>
    <rPh sb="76" eb="79">
      <t>ホジョキン</t>
    </rPh>
    <rPh sb="93" eb="95">
      <t>ミコ</t>
    </rPh>
    <phoneticPr fontId="7"/>
  </si>
  <si>
    <t>⑤ベースアップ等による賃金改善の見込額等</t>
    <rPh sb="7" eb="8">
      <t>トウ</t>
    </rPh>
    <rPh sb="16" eb="18">
      <t>ミコ</t>
    </rPh>
    <rPh sb="18" eb="19">
      <t>ガク</t>
    </rPh>
    <rPh sb="19" eb="20">
      <t>トウ</t>
    </rPh>
    <phoneticPr fontId="7"/>
  </si>
  <si>
    <t>③処遇改善加算の取得状況／④ベースアップ等加算の算定対象月</t>
    <rPh sb="20" eb="21">
      <t>トウ</t>
    </rPh>
    <rPh sb="21" eb="23">
      <t>カサン</t>
    </rPh>
    <rPh sb="24" eb="26">
      <t>サンテイ</t>
    </rPh>
    <rPh sb="26" eb="28">
      <t>タイショウ</t>
    </rPh>
    <rPh sb="28" eb="29">
      <t>ツキ</t>
    </rPh>
    <phoneticPr fontId="7"/>
  </si>
  <si>
    <t>(o-1)
③ⅱ）その他の職員の賃金改善見込額［円］</t>
    <rPh sb="11" eb="12">
      <t>タ</t>
    </rPh>
    <rPh sb="13" eb="15">
      <t>ショクイン</t>
    </rPh>
    <rPh sb="16" eb="18">
      <t>チンギン</t>
    </rPh>
    <rPh sb="18" eb="20">
      <t>カイゼン</t>
    </rPh>
    <rPh sb="20" eb="22">
      <t>ミコ</t>
    </rPh>
    <rPh sb="22" eb="23">
      <t>ガク</t>
    </rPh>
    <phoneticPr fontId="7"/>
  </si>
  <si>
    <t>・処遇改善加算について、事業所毎の情報を入力します。
・事業所毎に新規・継続の別、加算区分、算定対象月等を入力します。
・基本情報入力シートの次に入力してください。</t>
    <rPh sb="1" eb="7">
      <t>ショグウカイゼンカサン</t>
    </rPh>
    <rPh sb="12" eb="15">
      <t>ジギョウショ</t>
    </rPh>
    <rPh sb="15" eb="16">
      <t>ゴト</t>
    </rPh>
    <rPh sb="17" eb="19">
      <t>ジョウホウ</t>
    </rPh>
    <rPh sb="20" eb="22">
      <t>ニュウリョク</t>
    </rPh>
    <rPh sb="28" eb="31">
      <t>ジギョウショ</t>
    </rPh>
    <rPh sb="31" eb="32">
      <t>ゴト</t>
    </rPh>
    <rPh sb="33" eb="35">
      <t>シンキ</t>
    </rPh>
    <rPh sb="36" eb="38">
      <t>ケイゾク</t>
    </rPh>
    <rPh sb="39" eb="40">
      <t>ベツ</t>
    </rPh>
    <rPh sb="41" eb="43">
      <t>カサン</t>
    </rPh>
    <rPh sb="43" eb="45">
      <t>クブン</t>
    </rPh>
    <rPh sb="46" eb="48">
      <t>サンテイ</t>
    </rPh>
    <rPh sb="48" eb="50">
      <t>タイショウ</t>
    </rPh>
    <rPh sb="50" eb="51">
      <t>ツキ</t>
    </rPh>
    <rPh sb="51" eb="52">
      <t>トウ</t>
    </rPh>
    <rPh sb="53" eb="55">
      <t>ニュウリョク</t>
    </rPh>
    <rPh sb="61" eb="70">
      <t>キホ</t>
    </rPh>
    <rPh sb="71" eb="72">
      <t>ツギ</t>
    </rPh>
    <rPh sb="73" eb="75">
      <t>ニュウリョク</t>
    </rPh>
    <phoneticPr fontId="35"/>
  </si>
  <si>
    <t>・特定加算について、事業所毎の情報を入力します。
・事業所毎に新規・継続の別、加算区分、算定対象月、介護福祉士等配置要件、グループ別の常勤換算人数等を入力します。
・基本情報入力シートの次に入力してください。</t>
    <rPh sb="1" eb="3">
      <t>トクテイ</t>
    </rPh>
    <rPh sb="10" eb="13">
      <t>ジギョウショ</t>
    </rPh>
    <rPh sb="13" eb="14">
      <t>ゴト</t>
    </rPh>
    <rPh sb="15" eb="17">
      <t>ジョウホウ</t>
    </rPh>
    <rPh sb="18" eb="20">
      <t>ニュウリョク</t>
    </rPh>
    <rPh sb="26" eb="29">
      <t>ジギョウショ</t>
    </rPh>
    <rPh sb="29" eb="30">
      <t>ゴト</t>
    </rPh>
    <rPh sb="31" eb="33">
      <t>シンキ</t>
    </rPh>
    <rPh sb="34" eb="36">
      <t>ケイゾク</t>
    </rPh>
    <rPh sb="37" eb="38">
      <t>ベツ</t>
    </rPh>
    <rPh sb="39" eb="41">
      <t>カサン</t>
    </rPh>
    <rPh sb="41" eb="43">
      <t>クブン</t>
    </rPh>
    <rPh sb="44" eb="46">
      <t>サンテイ</t>
    </rPh>
    <rPh sb="46" eb="48">
      <t>タイショウ</t>
    </rPh>
    <rPh sb="48" eb="49">
      <t>ツキ</t>
    </rPh>
    <rPh sb="50" eb="55">
      <t>カイゴフク</t>
    </rPh>
    <rPh sb="55" eb="56">
      <t>トウ</t>
    </rPh>
    <rPh sb="56" eb="58">
      <t>ハイチ</t>
    </rPh>
    <rPh sb="58" eb="60">
      <t>ヨウケン</t>
    </rPh>
    <rPh sb="65" eb="66">
      <t>ベツ</t>
    </rPh>
    <rPh sb="67" eb="73">
      <t>ジョウキンカ</t>
    </rPh>
    <rPh sb="73" eb="74">
      <t>トウ</t>
    </rPh>
    <rPh sb="75" eb="77">
      <t>ニュウリョク</t>
    </rPh>
    <rPh sb="83" eb="92">
      <t>キ</t>
    </rPh>
    <rPh sb="93" eb="94">
      <t>ツギ</t>
    </rPh>
    <phoneticPr fontId="35"/>
  </si>
  <si>
    <t>・ベースアップ等加算について、事業所毎の情報を入力します。
・事業所毎に、算定する処遇改善加算の区分、新規・継続の別、算定対象月、介護職員・その他の職員毎の賃金改善見込額、当該見込額のうちベースアップ等による賃金改善の見込額を入力します。
・基本情報入力シートの次に入力してください。</t>
    <rPh sb="7" eb="8">
      <t>トウ</t>
    </rPh>
    <rPh sb="15" eb="18">
      <t>ジギョウショ</t>
    </rPh>
    <rPh sb="18" eb="19">
      <t>ゴト</t>
    </rPh>
    <rPh sb="20" eb="22">
      <t>ジョウホウ</t>
    </rPh>
    <rPh sb="23" eb="25">
      <t>ニュウリョク</t>
    </rPh>
    <rPh sb="31" eb="34">
      <t>ジギョウショ</t>
    </rPh>
    <rPh sb="34" eb="35">
      <t>ゴト</t>
    </rPh>
    <rPh sb="37" eb="39">
      <t>サンテイ</t>
    </rPh>
    <rPh sb="41" eb="43">
      <t>ショグウ</t>
    </rPh>
    <rPh sb="43" eb="45">
      <t>カイゼン</t>
    </rPh>
    <rPh sb="45" eb="47">
      <t>カサン</t>
    </rPh>
    <rPh sb="48" eb="50">
      <t>クブン</t>
    </rPh>
    <rPh sb="51" eb="53">
      <t>シンキ</t>
    </rPh>
    <rPh sb="54" eb="56">
      <t>ケイゾク</t>
    </rPh>
    <rPh sb="57" eb="58">
      <t>ベツ</t>
    </rPh>
    <rPh sb="59" eb="61">
      <t>サンテイ</t>
    </rPh>
    <rPh sb="61" eb="63">
      <t>タイショウ</t>
    </rPh>
    <rPh sb="63" eb="64">
      <t>ツキ</t>
    </rPh>
    <rPh sb="65" eb="67">
      <t>カイゴ</t>
    </rPh>
    <rPh sb="67" eb="69">
      <t>ショクイン</t>
    </rPh>
    <rPh sb="72" eb="73">
      <t>タ</t>
    </rPh>
    <rPh sb="74" eb="76">
      <t>ショクイン</t>
    </rPh>
    <rPh sb="76" eb="77">
      <t>ゴト</t>
    </rPh>
    <rPh sb="78" eb="80">
      <t>チンギン</t>
    </rPh>
    <rPh sb="80" eb="82">
      <t>カイゼン</t>
    </rPh>
    <rPh sb="82" eb="84">
      <t>ミコ</t>
    </rPh>
    <rPh sb="84" eb="85">
      <t>ガク</t>
    </rPh>
    <rPh sb="86" eb="88">
      <t>トウガイ</t>
    </rPh>
    <rPh sb="88" eb="90">
      <t>ミコ</t>
    </rPh>
    <rPh sb="90" eb="91">
      <t>ガク</t>
    </rPh>
    <rPh sb="100" eb="101">
      <t>トウ</t>
    </rPh>
    <rPh sb="104" eb="106">
      <t>チンギン</t>
    </rPh>
    <rPh sb="106" eb="108">
      <t>カイゼン</t>
    </rPh>
    <rPh sb="109" eb="111">
      <t>ミコ</t>
    </rPh>
    <rPh sb="111" eb="112">
      <t>ガク</t>
    </rPh>
    <rPh sb="113" eb="115">
      <t>ニュウリョク</t>
    </rPh>
    <rPh sb="121" eb="130">
      <t>キ</t>
    </rPh>
    <rPh sb="131" eb="132">
      <t>ツギ</t>
    </rPh>
    <phoneticPr fontId="35"/>
  </si>
  <si>
    <t>・(n-1)及び(o-1)には、介護職員・その他の職員の賃金改善額について、事業所毎に、「ベースアップ等加算の算定のみにより賃金改善を行う場合の賃金の総額（見
　込額）」(別紙様式2-1の２(1)の②(3)参照）と、「前年度の賃金の総額（処遇改善加算等を取得し実施される賃金改善額及び独自の賃金改善額を除く）」((別紙様式
　2-1の２(1)の【基準額３】参照）とを比較し、その差額を記入すること。
・(n-2)及び(o-2)には、別紙様式2-1（５）ハに記載した具体的な賃金改善の取組に基づき、ベースアップ等による賃金改善の見込額を記載すること。</t>
    <rPh sb="41" eb="42">
      <t>マイ</t>
    </rPh>
    <phoneticPr fontId="7"/>
  </si>
  <si>
    <r>
      <t>一月あたり介護報酬総単位数</t>
    </r>
    <r>
      <rPr>
        <sz val="11"/>
        <color rgb="FFFF0000"/>
        <rFont val="ＭＳ Ｐゴシック"/>
        <family val="3"/>
        <charset val="128"/>
      </rPr>
      <t>（処遇改善加算、特定加算及びベースアップ等加算を除く）</t>
    </r>
    <r>
      <rPr>
        <sz val="11"/>
        <color theme="1"/>
        <rFont val="ＭＳ Ｐゴシック"/>
        <family val="3"/>
        <charset val="128"/>
      </rPr>
      <t>[単位](a)</t>
    </r>
    <rPh sb="0" eb="1">
      <t>ヒト</t>
    </rPh>
    <rPh sb="1" eb="2">
      <t>ツキ</t>
    </rPh>
    <rPh sb="5" eb="7">
      <t>カイゴ</t>
    </rPh>
    <rPh sb="7" eb="9">
      <t>ホウシュウ</t>
    </rPh>
    <rPh sb="9" eb="10">
      <t>ソウ</t>
    </rPh>
    <rPh sb="10" eb="13">
      <t>タンイスウ</t>
    </rPh>
    <rPh sb="25" eb="26">
      <t>オヨ</t>
    </rPh>
    <rPh sb="33" eb="34">
      <t>トウ</t>
    </rPh>
    <rPh sb="34" eb="36">
      <t>カサン</t>
    </rPh>
    <rPh sb="41" eb="43">
      <t>タンイ</t>
    </rPh>
    <phoneticPr fontId="7"/>
  </si>
  <si>
    <r>
      <t>「一月あたり介護報酬総単位数</t>
    </r>
    <r>
      <rPr>
        <sz val="12"/>
        <color rgb="FFFF0000"/>
        <rFont val="ＭＳ Ｐゴシック"/>
        <family val="3"/>
        <charset val="128"/>
      </rPr>
      <t>（処遇改善加算、特定加算及びベースアップ等加算を除く）</t>
    </r>
    <r>
      <rPr>
        <sz val="12"/>
        <rFont val="ＭＳ Ｐゴシック"/>
        <family val="3"/>
        <charset val="128"/>
      </rPr>
      <t>」(a)には、 前年１月から12月までの１年間の介護報酬総単位数（各種加算減算を含む。ただし、</t>
    </r>
    <r>
      <rPr>
        <u/>
        <sz val="12"/>
        <rFont val="ＭＳ Ｐゴシック"/>
        <family val="3"/>
        <charset val="128"/>
      </rPr>
      <t>処遇改善加算、特定加算及びベースアップ等加算は除く。</t>
    </r>
    <r>
      <rPr>
        <sz val="12"/>
        <rFont val="ＭＳ Ｐゴシック"/>
        <family val="3"/>
        <charset val="128"/>
      </rPr>
      <t>）を12で除したもの（12ヶ月に満たない場合は、一月あたりの標準的な単位数として見込まれるもの）を記載すること。</t>
    </r>
    <r>
      <rPr>
        <sz val="12"/>
        <color rgb="FFFF0000"/>
        <rFont val="ＭＳ Ｐゴシック"/>
        <family val="3"/>
        <charset val="128"/>
      </rPr>
      <t/>
    </r>
    <rPh sb="15" eb="17">
      <t>ショグウ</t>
    </rPh>
    <rPh sb="17" eb="19">
      <t>カイゼン</t>
    </rPh>
    <rPh sb="19" eb="21">
      <t>カサン</t>
    </rPh>
    <rPh sb="22" eb="24">
      <t>トクテイ</t>
    </rPh>
    <rPh sb="24" eb="26">
      <t>カサン</t>
    </rPh>
    <rPh sb="26" eb="27">
      <t>オヨ</t>
    </rPh>
    <rPh sb="34" eb="35">
      <t>トウ</t>
    </rPh>
    <rPh sb="35" eb="37">
      <t>カサン</t>
    </rPh>
    <rPh sb="38" eb="39">
      <t>ノゾ</t>
    </rPh>
    <rPh sb="88" eb="90">
      <t>ショグウ</t>
    </rPh>
    <rPh sb="90" eb="92">
      <t>カイゼン</t>
    </rPh>
    <rPh sb="99" eb="100">
      <t>オヨ</t>
    </rPh>
    <rPh sb="128" eb="129">
      <t>ゲツ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</si>
</sst>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Red]\(#,##0\)"/>
    <numFmt numFmtId="178" formatCode="0.0_ "/>
    <numFmt numFmtId="179" formatCode="0.0%"/>
    <numFmt numFmtId="180" formatCode="0.00_ "/>
    <numFmt numFmtId="181" formatCode="0.000_);[Red]\(0.000\)"/>
    <numFmt numFmtId="182" formatCode="#,##0.0_ "/>
    <numFmt numFmtId="183" formatCode="#,##0_ ;[Red]\-#,##0\ "/>
  </numFmts>
  <fonts count="10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20"/>
      <color theme="1"/>
      <name val="ＭＳ Ｐゴシック"/>
      <family val="3"/>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26"/>
      <name val="ＭＳ Ｐゴシック"/>
      <family val="3"/>
      <charset val="128"/>
    </font>
    <font>
      <b/>
      <sz val="20"/>
      <name val="ＭＳ Ｐゴシック"/>
      <family val="3"/>
      <charset val="128"/>
    </font>
    <font>
      <b/>
      <sz val="16"/>
      <color theme="0"/>
      <name val="ＭＳ Ｐゴシック"/>
      <family val="3"/>
      <charset val="128"/>
      <scheme val="minor"/>
    </font>
    <font>
      <b/>
      <sz val="14"/>
      <name val="ＭＳ Ｐゴシック"/>
      <family val="3"/>
      <charset val="128"/>
    </font>
    <font>
      <b/>
      <sz val="10"/>
      <color indexed="81"/>
      <name val="MS P ゴシック"/>
      <family val="3"/>
      <charset val="128"/>
    </font>
    <font>
      <sz val="9"/>
      <color indexed="81"/>
      <name val="MS P ゴシック"/>
      <family val="3"/>
      <charset val="128"/>
    </font>
    <font>
      <b/>
      <sz val="9"/>
      <color indexed="81"/>
      <name val="MS P ゴシック"/>
      <family val="3"/>
      <charset val="128"/>
    </font>
    <font>
      <sz val="9"/>
      <name val="ＭＳ Ｐ明朝"/>
      <family val="1"/>
      <charset val="128"/>
    </font>
    <font>
      <sz val="11"/>
      <name val="ＭＳ Ｐ明朝"/>
      <family val="1"/>
      <charset val="128"/>
    </font>
    <font>
      <sz val="10"/>
      <name val="ＭＳ Ｐ明朝"/>
      <family val="1"/>
      <charset val="128"/>
    </font>
    <font>
      <sz val="14"/>
      <name val="ＭＳ Ｐ明朝"/>
      <family val="1"/>
      <charset val="128"/>
    </font>
    <font>
      <sz val="10"/>
      <color theme="0"/>
      <name val="ＭＳ Ｐ明朝"/>
      <family val="1"/>
      <charset val="128"/>
    </font>
    <font>
      <sz val="8"/>
      <name val="ＭＳ Ｐ明朝"/>
      <family val="1"/>
      <charset val="128"/>
    </font>
    <font>
      <sz val="11"/>
      <color theme="0"/>
      <name val="ＭＳ Ｐ明朝"/>
      <family val="1"/>
      <charset val="128"/>
    </font>
    <font>
      <b/>
      <sz val="8"/>
      <name val="ＭＳ Ｐ明朝"/>
      <family val="1"/>
      <charset val="128"/>
    </font>
    <font>
      <sz val="9"/>
      <color indexed="60"/>
      <name val="ＭＳ Ｐ明朝"/>
      <family val="1"/>
      <charset val="128"/>
    </font>
    <font>
      <u/>
      <sz val="9"/>
      <name val="ＭＳ Ｐ明朝"/>
      <family val="1"/>
      <charset val="128"/>
    </font>
    <font>
      <b/>
      <sz val="10.5"/>
      <name val="ＭＳ Ｐ明朝"/>
      <family val="1"/>
      <charset val="128"/>
    </font>
    <font>
      <sz val="10.5"/>
      <name val="ＭＳ Ｐ明朝"/>
      <family val="1"/>
      <charset val="128"/>
    </font>
    <font>
      <b/>
      <sz val="9"/>
      <color theme="1"/>
      <name val="ＭＳ Ｐ明朝"/>
      <family val="1"/>
      <charset val="128"/>
    </font>
    <font>
      <b/>
      <sz val="10.5"/>
      <color indexed="60"/>
      <name val="ＭＳ Ｐ明朝"/>
      <family val="1"/>
      <charset val="128"/>
    </font>
    <font>
      <sz val="9"/>
      <color theme="1"/>
      <name val="ＭＳ Ｐ明朝"/>
      <family val="1"/>
      <charset val="128"/>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8"/>
      <color theme="1"/>
      <name val="ＭＳ Ｐ明朝"/>
      <family val="1"/>
      <charset val="128"/>
    </font>
    <font>
      <b/>
      <sz val="8"/>
      <color theme="1"/>
      <name val="ＭＳ Ｐ明朝"/>
      <family val="1"/>
      <charset val="128"/>
    </font>
    <font>
      <sz val="8.5"/>
      <color theme="1"/>
      <name val="ＭＳ Ｐ明朝"/>
      <family val="1"/>
      <charset val="128"/>
    </font>
    <font>
      <sz val="6"/>
      <color theme="1"/>
      <name val="ＭＳ Ｐ明朝"/>
      <family val="1"/>
      <charset val="128"/>
    </font>
    <font>
      <u/>
      <sz val="8"/>
      <color theme="1"/>
      <name val="ＭＳ Ｐ明朝"/>
      <family val="1"/>
      <charset val="128"/>
    </font>
    <font>
      <sz val="7"/>
      <color theme="1"/>
      <name val="ＭＳ Ｐ明朝"/>
      <family val="1"/>
      <charset val="128"/>
    </font>
    <font>
      <sz val="12"/>
      <color theme="1"/>
      <name val="ＭＳ Ｐ明朝"/>
      <family val="1"/>
      <charset val="128"/>
    </font>
    <font>
      <b/>
      <sz val="10"/>
      <color theme="1"/>
      <name val="ＭＳ Ｐ明朝"/>
      <family val="1"/>
      <charset val="128"/>
    </font>
    <font>
      <u/>
      <sz val="9"/>
      <color theme="1"/>
      <name val="ＭＳ Ｐ明朝"/>
      <family val="1"/>
      <charset val="128"/>
    </font>
    <font>
      <b/>
      <sz val="9.5"/>
      <color theme="1"/>
      <name val="ＭＳ Ｐ明朝"/>
      <family val="1"/>
      <charset val="128"/>
    </font>
    <font>
      <sz val="6.5"/>
      <color theme="1"/>
      <name val="ＭＳ Ｐ明朝"/>
      <family val="1"/>
      <charset val="128"/>
    </font>
    <font>
      <b/>
      <sz val="10.5"/>
      <color theme="1"/>
      <name val="ＭＳ Ｐ明朝"/>
      <family val="1"/>
      <charset val="128"/>
    </font>
    <font>
      <sz val="10.5"/>
      <color theme="1"/>
      <name val="ＭＳ Ｐ明朝"/>
      <family val="1"/>
      <charset val="128"/>
    </font>
    <font>
      <b/>
      <sz val="12"/>
      <color theme="1"/>
      <name val="ＭＳ Ｐ明朝"/>
      <family val="1"/>
      <charset val="128"/>
    </font>
    <font>
      <b/>
      <u/>
      <sz val="8"/>
      <color theme="1"/>
      <name val="ＭＳ Ｐ明朝"/>
      <family val="1"/>
      <charset val="128"/>
    </font>
    <font>
      <sz val="14"/>
      <name val="ＭＳ ゴシック"/>
      <family val="3"/>
      <charset val="128"/>
    </font>
    <font>
      <sz val="14"/>
      <color rgb="FFFF0000"/>
      <name val="ＭＳ Ｐゴシック"/>
      <family val="3"/>
      <charset val="128"/>
    </font>
    <font>
      <sz val="14"/>
      <color rgb="FFFF0000"/>
      <name val="ＭＳ ゴシック"/>
      <family val="3"/>
      <charset val="128"/>
    </font>
    <font>
      <sz val="14"/>
      <color theme="1"/>
      <name val="ＭＳ Ｐゴシック"/>
      <family val="3"/>
      <charset val="128"/>
    </font>
    <font>
      <sz val="11"/>
      <color rgb="FFFF0000"/>
      <name val="ＭＳ Ｐゴシック"/>
      <family val="3"/>
      <charset val="128"/>
    </font>
    <font>
      <sz val="11"/>
      <color theme="1"/>
      <name val="ＭＳ 明朝"/>
      <family val="1"/>
      <charset val="128"/>
    </font>
    <font>
      <sz val="10"/>
      <color theme="1"/>
      <name val="ＭＳ 明朝"/>
      <family val="1"/>
      <charset val="128"/>
    </font>
    <font>
      <sz val="8"/>
      <color theme="1"/>
      <name val="ＭＳ 明朝"/>
      <family val="1"/>
      <charset val="128"/>
    </font>
    <font>
      <sz val="10"/>
      <name val="ＭＳ 明朝"/>
      <family val="1"/>
      <charset val="128"/>
    </font>
    <font>
      <sz val="11"/>
      <name val="ＭＳ 明朝"/>
      <family val="1"/>
      <charset val="128"/>
    </font>
    <font>
      <b/>
      <sz val="11"/>
      <name val="ＭＳ 明朝"/>
      <family val="1"/>
      <charset val="128"/>
    </font>
    <font>
      <sz val="8.5"/>
      <color theme="1"/>
      <name val="ＭＳ 明朝"/>
      <family val="1"/>
      <charset val="128"/>
    </font>
    <font>
      <sz val="7"/>
      <color theme="1"/>
      <name val="ＭＳ 明朝"/>
      <family val="1"/>
      <charset val="128"/>
    </font>
    <font>
      <sz val="7"/>
      <name val="ＭＳ Ｐ明朝"/>
      <family val="1"/>
      <charset val="128"/>
    </font>
    <font>
      <b/>
      <sz val="10"/>
      <name val="ＭＳ Ｐ明朝"/>
      <family val="1"/>
      <charset val="128"/>
    </font>
    <font>
      <sz val="6"/>
      <color theme="1"/>
      <name val="ＭＳ 明朝"/>
      <family val="1"/>
      <charset val="128"/>
    </font>
    <font>
      <sz val="12"/>
      <name val="ＭＳ Ｐ明朝"/>
      <family val="1"/>
      <charset val="128"/>
    </font>
    <font>
      <sz val="12"/>
      <name val="ＭＳ Ｐゴシック"/>
      <family val="3"/>
      <charset val="128"/>
    </font>
    <font>
      <sz val="12"/>
      <color rgb="FFFF0000"/>
      <name val="ＭＳ Ｐゴシック"/>
      <family val="3"/>
      <charset val="128"/>
    </font>
    <font>
      <u/>
      <sz val="12"/>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明朝"/>
      <family val="1"/>
      <charset val="128"/>
    </font>
    <font>
      <sz val="10"/>
      <color rgb="FFFF0000"/>
      <name val="ＭＳ Ｐ明朝"/>
      <family val="1"/>
      <charset val="128"/>
    </font>
    <font>
      <b/>
      <sz val="9"/>
      <name val="ＭＳ Ｐ明朝"/>
      <family val="1"/>
      <charset val="128"/>
    </font>
    <font>
      <strike/>
      <sz val="9"/>
      <color rgb="FFFF0000"/>
      <name val="ＭＳ Ｐ明朝"/>
      <family val="1"/>
      <charset val="128"/>
    </font>
    <font>
      <b/>
      <sz val="14"/>
      <color theme="1"/>
      <name val="ＭＳ Ｐ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rgb="FFCCFFFF"/>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4.9989318521683403E-2"/>
        <bgColor indexed="64"/>
      </patternFill>
    </fill>
  </fills>
  <borders count="17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style="hair">
        <color indexed="64"/>
      </left>
      <right style="hair">
        <color indexed="64"/>
      </right>
      <top/>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top style="hair">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hair">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hair">
        <color auto="1"/>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medium">
        <color indexed="64"/>
      </left>
      <right/>
      <top style="hair">
        <color indexed="64"/>
      </top>
      <bottom style="thin">
        <color indexed="64"/>
      </bottom>
      <diagonal/>
    </border>
    <border diagonalUp="1">
      <left style="thin">
        <color indexed="64"/>
      </left>
      <right/>
      <top/>
      <bottom style="hair">
        <color indexed="64"/>
      </bottom>
      <diagonal style="thin">
        <color indexed="64"/>
      </diagonal>
    </border>
    <border diagonalUp="1">
      <left/>
      <right/>
      <top/>
      <bottom style="hair">
        <color auto="1"/>
      </bottom>
      <diagonal style="thin">
        <color indexed="64"/>
      </diagonal>
    </border>
    <border diagonalUp="1">
      <left/>
      <right style="thin">
        <color indexed="64"/>
      </right>
      <top/>
      <bottom style="hair">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double">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hair">
        <color indexed="64"/>
      </right>
      <top style="medium">
        <color indexed="64"/>
      </top>
      <bottom style="thin">
        <color indexed="64"/>
      </bottom>
      <diagonal/>
    </border>
    <border>
      <left/>
      <right style="hair">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thick">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s>
  <cellStyleXfs count="4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9" fontId="6" fillId="0" borderId="0" applyFont="0" applyFill="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38" fontId="6" fillId="0" borderId="0" applyFon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6" fillId="0" borderId="0"/>
    <xf numFmtId="0" fontId="24" fillId="4" borderId="0" applyNumberFormat="0" applyBorder="0" applyAlignment="0" applyProtection="0">
      <alignment vertical="center"/>
    </xf>
    <xf numFmtId="0" fontId="5" fillId="0" borderId="0">
      <alignment vertical="center"/>
    </xf>
    <xf numFmtId="0" fontId="4" fillId="0" borderId="0">
      <alignment vertical="center"/>
    </xf>
    <xf numFmtId="0" fontId="3" fillId="0" borderId="0">
      <alignment vertical="center"/>
    </xf>
    <xf numFmtId="0" fontId="33" fillId="0" borderId="0" applyNumberFormat="0" applyFill="0" applyBorder="0" applyAlignment="0" applyProtection="0">
      <alignment vertical="center"/>
    </xf>
  </cellStyleXfs>
  <cellXfs count="1345">
    <xf numFmtId="0" fontId="0" fillId="0" borderId="0" xfId="0">
      <alignment vertical="center"/>
    </xf>
    <xf numFmtId="0" fontId="29" fillId="0" borderId="0" xfId="0" applyFont="1" applyAlignment="1">
      <alignment vertical="center"/>
    </xf>
    <xf numFmtId="0" fontId="0" fillId="0" borderId="0" xfId="0" applyBorder="1">
      <alignment vertical="center"/>
    </xf>
    <xf numFmtId="0" fontId="29" fillId="0" borderId="0" xfId="0" applyFont="1" applyAlignment="1">
      <alignment vertical="center"/>
    </xf>
    <xf numFmtId="10" fontId="28" fillId="0" borderId="10" xfId="28" applyNumberFormat="1" applyFont="1" applyBorder="1" applyAlignment="1">
      <alignment vertical="center" wrapText="1"/>
    </xf>
    <xf numFmtId="10" fontId="28" fillId="0" borderId="29" xfId="28" applyNumberFormat="1" applyFont="1" applyBorder="1" applyAlignment="1">
      <alignment vertical="center" wrapText="1"/>
    </xf>
    <xf numFmtId="0" fontId="28" fillId="0" borderId="0" xfId="0" applyFont="1" applyBorder="1" applyAlignment="1">
      <alignment vertical="center"/>
    </xf>
    <xf numFmtId="179" fontId="28" fillId="0" borderId="10" xfId="28" applyNumberFormat="1" applyFont="1" applyBorder="1" applyAlignment="1">
      <alignment vertical="center" wrapText="1"/>
    </xf>
    <xf numFmtId="179" fontId="28" fillId="0" borderId="23" xfId="28" applyNumberFormat="1" applyFont="1" applyBorder="1" applyAlignment="1">
      <alignment vertical="center" wrapText="1"/>
    </xf>
    <xf numFmtId="179" fontId="28" fillId="0" borderId="29" xfId="28" applyNumberFormat="1" applyFont="1" applyBorder="1" applyAlignment="1">
      <alignment vertical="center" wrapText="1"/>
    </xf>
    <xf numFmtId="179" fontId="28" fillId="0" borderId="27" xfId="28" applyNumberFormat="1" applyFont="1" applyBorder="1" applyAlignment="1">
      <alignment vertical="center" wrapText="1"/>
    </xf>
    <xf numFmtId="179" fontId="28" fillId="0" borderId="11" xfId="28" applyNumberFormat="1" applyFont="1" applyBorder="1" applyAlignment="1">
      <alignment vertical="center" wrapText="1"/>
    </xf>
    <xf numFmtId="179" fontId="28" fillId="0" borderId="53" xfId="28" applyNumberFormat="1" applyFont="1" applyBorder="1" applyAlignment="1">
      <alignment vertical="center" wrapText="1"/>
    </xf>
    <xf numFmtId="179" fontId="28" fillId="0" borderId="95" xfId="28" applyNumberFormat="1" applyFont="1" applyBorder="1" applyAlignment="1">
      <alignment vertical="center" wrapText="1"/>
    </xf>
    <xf numFmtId="179" fontId="28" fillId="0" borderId="56" xfId="28" applyNumberFormat="1" applyFont="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23" xfId="0" applyFont="1" applyBorder="1" applyAlignment="1">
      <alignment horizontal="center" vertical="center" wrapText="1"/>
    </xf>
    <xf numFmtId="0" fontId="0" fillId="0" borderId="0" xfId="0" applyAlignment="1">
      <alignment horizontal="center" vertical="center" wrapText="1"/>
    </xf>
    <xf numFmtId="0" fontId="32" fillId="0" borderId="0" xfId="0" applyFont="1">
      <alignment vertical="center"/>
    </xf>
    <xf numFmtId="0" fontId="0" fillId="30" borderId="0" xfId="0" applyFill="1" applyBorder="1">
      <alignment vertical="center"/>
    </xf>
    <xf numFmtId="0" fontId="0" fillId="28" borderId="0" xfId="0" applyFill="1" applyBorder="1">
      <alignment vertical="center"/>
    </xf>
    <xf numFmtId="0" fontId="0" fillId="25" borderId="0" xfId="0" applyFill="1" applyBorder="1">
      <alignment vertical="center"/>
    </xf>
    <xf numFmtId="0" fontId="0" fillId="0" borderId="0" xfId="0" applyAlignment="1">
      <alignment horizontal="right" vertical="top" wrapText="1"/>
    </xf>
    <xf numFmtId="0" fontId="30" fillId="0" borderId="23" xfId="0" applyFont="1" applyBorder="1" applyAlignment="1">
      <alignment horizontal="center" vertical="center" wrapText="1"/>
    </xf>
    <xf numFmtId="0" fontId="30" fillId="0" borderId="95" xfId="0" applyFont="1" applyBorder="1" applyAlignment="1">
      <alignment horizontal="center" vertical="center" wrapText="1"/>
    </xf>
    <xf numFmtId="0" fontId="36" fillId="0" borderId="0" xfId="0" applyFont="1">
      <alignment vertical="center"/>
    </xf>
    <xf numFmtId="0" fontId="27" fillId="27" borderId="10" xfId="0" applyFon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left" vertical="top" wrapText="1"/>
    </xf>
    <xf numFmtId="0" fontId="0" fillId="0" borderId="10" xfId="0" applyBorder="1" applyAlignment="1">
      <alignment horizontal="center" vertical="center" wrapText="1"/>
    </xf>
    <xf numFmtId="0" fontId="0" fillId="0" borderId="10" xfId="0" applyBorder="1" applyAlignment="1">
      <alignment vertical="top" wrapText="1"/>
    </xf>
    <xf numFmtId="0" fontId="39" fillId="29" borderId="10"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0" fontId="25" fillId="0" borderId="0" xfId="0" applyFont="1" applyAlignment="1">
      <alignment vertical="top"/>
    </xf>
    <xf numFmtId="0" fontId="25" fillId="0" borderId="0" xfId="0" applyFont="1" applyAlignment="1">
      <alignment horizontal="center" vertical="top"/>
    </xf>
    <xf numFmtId="0" fontId="25" fillId="0" borderId="0" xfId="0" applyFont="1">
      <alignment vertical="center"/>
    </xf>
    <xf numFmtId="0" fontId="29" fillId="0" borderId="0" xfId="0" applyFont="1">
      <alignment vertical="center"/>
    </xf>
    <xf numFmtId="179" fontId="28" fillId="0" borderId="37" xfId="28" applyNumberFormat="1" applyFont="1" applyBorder="1" applyAlignment="1">
      <alignment vertical="center" wrapText="1"/>
    </xf>
    <xf numFmtId="179" fontId="28" fillId="0" borderId="52" xfId="28" applyNumberFormat="1" applyFont="1" applyBorder="1" applyAlignment="1">
      <alignment vertical="center" wrapText="1"/>
    </xf>
    <xf numFmtId="0" fontId="0" fillId="0" borderId="12" xfId="0" applyBorder="1" applyAlignment="1">
      <alignment horizontal="left" vertical="center"/>
    </xf>
    <xf numFmtId="0" fontId="0" fillId="0" borderId="10" xfId="0" applyFont="1" applyBorder="1" applyAlignment="1">
      <alignment horizontal="center" vertical="center" wrapText="1"/>
    </xf>
    <xf numFmtId="0" fontId="0" fillId="0" borderId="12" xfId="0" applyBorder="1" applyAlignment="1">
      <alignment vertical="center" wrapText="1"/>
    </xf>
    <xf numFmtId="0" fontId="46" fillId="0" borderId="0" xfId="0" applyFont="1" applyFill="1">
      <alignment vertical="center"/>
    </xf>
    <xf numFmtId="0" fontId="46" fillId="0" borderId="0" xfId="0" applyFont="1">
      <alignment vertical="center"/>
    </xf>
    <xf numFmtId="0" fontId="46" fillId="0" borderId="0" xfId="0" applyFont="1" applyFill="1" applyBorder="1">
      <alignment vertical="center"/>
    </xf>
    <xf numFmtId="0" fontId="47" fillId="0" borderId="0" xfId="0" applyFont="1" applyFill="1">
      <alignment vertical="center"/>
    </xf>
    <xf numFmtId="0" fontId="47" fillId="0" borderId="0" xfId="0" applyFont="1">
      <alignment vertical="center"/>
    </xf>
    <xf numFmtId="0" fontId="49" fillId="0" borderId="0" xfId="0" applyFont="1" applyFill="1">
      <alignment vertical="center"/>
    </xf>
    <xf numFmtId="0" fontId="51" fillId="0" borderId="0" xfId="0" applyFont="1" applyFill="1">
      <alignment vertical="center"/>
    </xf>
    <xf numFmtId="0" fontId="46" fillId="0" borderId="0" xfId="0" applyFont="1" applyFill="1" applyAlignment="1">
      <alignment vertical="center"/>
    </xf>
    <xf numFmtId="0" fontId="50" fillId="0" borderId="0" xfId="0" applyFont="1" applyFill="1" applyBorder="1" applyAlignment="1">
      <alignment vertical="center"/>
    </xf>
    <xf numFmtId="0" fontId="51" fillId="0" borderId="0" xfId="0" applyFont="1" applyFill="1" applyAlignment="1">
      <alignment vertical="center"/>
    </xf>
    <xf numFmtId="0" fontId="47" fillId="0" borderId="0" xfId="0" applyFont="1" applyFill="1" applyBorder="1" applyAlignment="1">
      <alignment vertical="center"/>
    </xf>
    <xf numFmtId="0" fontId="47" fillId="0" borderId="0" xfId="0" applyFont="1" applyFill="1" applyBorder="1" applyAlignment="1">
      <alignment horizontal="center" vertical="center"/>
    </xf>
    <xf numFmtId="0" fontId="45" fillId="0" borderId="0" xfId="0" applyFont="1" applyFill="1" applyAlignment="1">
      <alignment vertical="center"/>
    </xf>
    <xf numFmtId="0" fontId="46" fillId="0" borderId="12" xfId="0" applyFont="1" applyBorder="1">
      <alignment vertical="center"/>
    </xf>
    <xf numFmtId="0" fontId="50" fillId="0" borderId="11" xfId="0" applyFont="1" applyBorder="1">
      <alignment vertical="center"/>
    </xf>
    <xf numFmtId="0" fontId="50" fillId="0" borderId="10" xfId="0" applyFont="1" applyBorder="1" applyAlignment="1">
      <alignment horizontal="center" vertical="center"/>
    </xf>
    <xf numFmtId="0" fontId="50" fillId="0" borderId="37" xfId="0" applyFont="1" applyBorder="1" applyAlignment="1">
      <alignment horizontal="center" vertical="center"/>
    </xf>
    <xf numFmtId="0" fontId="50" fillId="0" borderId="10" xfId="0" applyFont="1" applyFill="1" applyBorder="1" applyAlignment="1">
      <alignment horizontal="center" vertical="center"/>
    </xf>
    <xf numFmtId="0" fontId="50" fillId="0" borderId="21" xfId="0" applyFont="1" applyBorder="1">
      <alignment vertical="center"/>
    </xf>
    <xf numFmtId="0" fontId="50" fillId="0" borderId="14" xfId="0" applyFont="1" applyBorder="1" applyAlignment="1">
      <alignment horizontal="center" vertical="center"/>
    </xf>
    <xf numFmtId="0" fontId="50" fillId="0" borderId="15" xfId="0" applyFont="1" applyBorder="1">
      <alignment vertical="center"/>
    </xf>
    <xf numFmtId="0" fontId="50" fillId="0" borderId="13" xfId="0" applyFont="1" applyBorder="1">
      <alignment vertical="center"/>
    </xf>
    <xf numFmtId="177" fontId="50" fillId="0" borderId="13" xfId="0" applyNumberFormat="1" applyFont="1" applyBorder="1">
      <alignment vertical="center"/>
    </xf>
    <xf numFmtId="177" fontId="50" fillId="0" borderId="21" xfId="0" applyNumberFormat="1" applyFont="1" applyBorder="1">
      <alignment vertical="center"/>
    </xf>
    <xf numFmtId="38" fontId="50" fillId="0" borderId="13" xfId="34" applyFont="1" applyFill="1" applyBorder="1">
      <alignment vertical="center"/>
    </xf>
    <xf numFmtId="0" fontId="50" fillId="0" borderId="14" xfId="0" applyFont="1" applyBorder="1">
      <alignment vertical="center"/>
    </xf>
    <xf numFmtId="0" fontId="50" fillId="0" borderId="93" xfId="0" applyFont="1" applyBorder="1">
      <alignment vertical="center"/>
    </xf>
    <xf numFmtId="0" fontId="50" fillId="0" borderId="87" xfId="0" applyFont="1" applyBorder="1">
      <alignment vertical="center"/>
    </xf>
    <xf numFmtId="177" fontId="50" fillId="0" borderId="111" xfId="0" applyNumberFormat="1" applyFont="1" applyBorder="1">
      <alignment vertical="center"/>
    </xf>
    <xf numFmtId="177" fontId="50" fillId="0" borderId="75" xfId="0" applyNumberFormat="1" applyFont="1" applyBorder="1">
      <alignment vertical="center"/>
    </xf>
    <xf numFmtId="177" fontId="50" fillId="0" borderId="18" xfId="0" applyNumberFormat="1" applyFont="1" applyBorder="1">
      <alignment vertical="center"/>
    </xf>
    <xf numFmtId="38" fontId="50" fillId="0" borderId="93" xfId="34" applyFont="1" applyFill="1" applyBorder="1">
      <alignment vertical="center"/>
    </xf>
    <xf numFmtId="0" fontId="50" fillId="0" borderId="18" xfId="0" applyFont="1" applyBorder="1" applyAlignment="1">
      <alignment horizontal="right" vertical="center"/>
    </xf>
    <xf numFmtId="0" fontId="50" fillId="0" borderId="17" xfId="0" applyFont="1" applyBorder="1">
      <alignment vertical="center"/>
    </xf>
    <xf numFmtId="0" fontId="50" fillId="0" borderId="18" xfId="0" applyFont="1" applyBorder="1">
      <alignment vertical="center"/>
    </xf>
    <xf numFmtId="0" fontId="50" fillId="0" borderId="19" xfId="0" applyFont="1" applyBorder="1">
      <alignment vertical="center"/>
    </xf>
    <xf numFmtId="0" fontId="50" fillId="0" borderId="102" xfId="0" applyFont="1" applyBorder="1">
      <alignment vertical="center"/>
    </xf>
    <xf numFmtId="0" fontId="50" fillId="25" borderId="115" xfId="0" applyFont="1" applyFill="1" applyBorder="1">
      <alignment vertical="center"/>
    </xf>
    <xf numFmtId="0" fontId="50" fillId="25" borderId="32" xfId="0" applyFont="1" applyFill="1" applyBorder="1">
      <alignment vertical="center"/>
    </xf>
    <xf numFmtId="0" fontId="50" fillId="0" borderId="66" xfId="0" applyFont="1" applyBorder="1">
      <alignment vertical="center"/>
    </xf>
    <xf numFmtId="0" fontId="52" fillId="0" borderId="21" xfId="0" applyFont="1" applyBorder="1">
      <alignment vertical="center"/>
    </xf>
    <xf numFmtId="0" fontId="50" fillId="32" borderId="21" xfId="0" applyFont="1" applyFill="1" applyBorder="1">
      <alignment vertical="center"/>
    </xf>
    <xf numFmtId="0" fontId="50" fillId="32" borderId="15" xfId="0" applyFont="1" applyFill="1" applyBorder="1">
      <alignment vertical="center"/>
    </xf>
    <xf numFmtId="0" fontId="50" fillId="0" borderId="101" xfId="0" applyFont="1" applyBorder="1">
      <alignment vertical="center"/>
    </xf>
    <xf numFmtId="0" fontId="50" fillId="0" borderId="85" xfId="0" applyFont="1" applyBorder="1">
      <alignment vertical="center"/>
    </xf>
    <xf numFmtId="177" fontId="50" fillId="0" borderId="85" xfId="0" applyNumberFormat="1" applyFont="1" applyBorder="1">
      <alignment vertical="center"/>
    </xf>
    <xf numFmtId="177" fontId="50" fillId="0" borderId="78" xfId="0" applyNumberFormat="1" applyFont="1" applyBorder="1">
      <alignment vertical="center"/>
    </xf>
    <xf numFmtId="0" fontId="50" fillId="0" borderId="0" xfId="0" applyFont="1">
      <alignment vertical="center"/>
    </xf>
    <xf numFmtId="38" fontId="50" fillId="0" borderId="101" xfId="34" applyFont="1" applyFill="1" applyBorder="1">
      <alignment vertical="center"/>
    </xf>
    <xf numFmtId="0" fontId="50" fillId="0" borderId="33" xfId="0" applyFont="1" applyBorder="1">
      <alignment vertical="center"/>
    </xf>
    <xf numFmtId="0" fontId="52" fillId="0" borderId="0" xfId="0" applyFont="1">
      <alignment vertical="center"/>
    </xf>
    <xf numFmtId="0" fontId="50" fillId="0" borderId="16" xfId="0" applyFont="1" applyBorder="1">
      <alignment vertical="center"/>
    </xf>
    <xf numFmtId="177" fontId="50" fillId="0" borderId="101" xfId="0" applyNumberFormat="1" applyFont="1" applyBorder="1">
      <alignment vertical="center"/>
    </xf>
    <xf numFmtId="177" fontId="50" fillId="0" borderId="0" xfId="0" applyNumberFormat="1" applyFont="1">
      <alignment vertical="center"/>
    </xf>
    <xf numFmtId="0" fontId="52" fillId="0" borderId="18" xfId="0" applyFont="1" applyBorder="1">
      <alignment vertical="center"/>
    </xf>
    <xf numFmtId="0" fontId="45" fillId="0" borderId="0" xfId="0" applyFont="1" applyFill="1" applyBorder="1" applyAlignment="1">
      <alignment vertical="center"/>
    </xf>
    <xf numFmtId="0" fontId="50" fillId="25" borderId="31" xfId="0" applyFont="1" applyFill="1" applyBorder="1">
      <alignment vertical="center"/>
    </xf>
    <xf numFmtId="0" fontId="50" fillId="25" borderId="117" xfId="0" applyFont="1" applyFill="1" applyBorder="1">
      <alignment vertical="center"/>
    </xf>
    <xf numFmtId="0" fontId="50" fillId="32" borderId="0" xfId="0" applyFont="1" applyFill="1">
      <alignment vertical="center"/>
    </xf>
    <xf numFmtId="0" fontId="50" fillId="32" borderId="16" xfId="0" applyFont="1" applyFill="1" applyBorder="1">
      <alignment vertical="center"/>
    </xf>
    <xf numFmtId="0" fontId="47" fillId="0" borderId="101" xfId="0" applyFont="1" applyBorder="1">
      <alignment vertical="center"/>
    </xf>
    <xf numFmtId="0" fontId="50" fillId="0" borderId="86" xfId="0" applyFont="1" applyBorder="1">
      <alignment vertical="center"/>
    </xf>
    <xf numFmtId="38" fontId="50" fillId="0" borderId="0" xfId="34" applyFont="1">
      <alignment vertical="center"/>
    </xf>
    <xf numFmtId="0" fontId="47" fillId="0" borderId="93" xfId="0" applyFont="1" applyBorder="1">
      <alignment vertical="center"/>
    </xf>
    <xf numFmtId="177" fontId="50" fillId="0" borderId="93" xfId="0" applyNumberFormat="1" applyFont="1" applyBorder="1">
      <alignment vertical="center"/>
    </xf>
    <xf numFmtId="38" fontId="50" fillId="0" borderId="18" xfId="34" applyFont="1" applyBorder="1">
      <alignment vertical="center"/>
    </xf>
    <xf numFmtId="0" fontId="47" fillId="0" borderId="0" xfId="0" applyFont="1" applyFill="1" applyBorder="1">
      <alignment vertical="center"/>
    </xf>
    <xf numFmtId="0" fontId="50" fillId="0" borderId="0" xfId="0" applyFont="1" applyFill="1" applyBorder="1">
      <alignment vertical="center"/>
    </xf>
    <xf numFmtId="177" fontId="50" fillId="0" borderId="0" xfId="0" applyNumberFormat="1" applyFont="1" applyFill="1" applyBorder="1">
      <alignment vertical="center"/>
    </xf>
    <xf numFmtId="181" fontId="50" fillId="0" borderId="0" xfId="0" applyNumberFormat="1" applyFont="1" applyFill="1" applyBorder="1">
      <alignment vertical="center"/>
    </xf>
    <xf numFmtId="0" fontId="45" fillId="0" borderId="0" xfId="0" applyFont="1" applyFill="1" applyBorder="1" applyAlignment="1">
      <alignment vertical="center" wrapText="1"/>
    </xf>
    <xf numFmtId="49" fontId="46" fillId="0" borderId="0" xfId="0" applyNumberFormat="1" applyFont="1" applyFill="1" applyAlignment="1">
      <alignment horizontal="left" vertical="center"/>
    </xf>
    <xf numFmtId="0" fontId="50" fillId="0" borderId="0" xfId="0" applyFont="1" applyAlignment="1">
      <alignment vertical="center" wrapText="1"/>
    </xf>
    <xf numFmtId="0" fontId="50" fillId="0" borderId="0" xfId="0" applyFont="1" applyFill="1" applyBorder="1" applyAlignment="1">
      <alignment vertical="center" wrapText="1"/>
    </xf>
    <xf numFmtId="0" fontId="45" fillId="0" borderId="0" xfId="0" applyFont="1" applyFill="1" applyBorder="1" applyAlignment="1">
      <alignment horizontal="center" vertical="center"/>
    </xf>
    <xf numFmtId="176" fontId="47" fillId="0" borderId="0" xfId="0" applyNumberFormat="1" applyFont="1">
      <alignment vertical="center"/>
    </xf>
    <xf numFmtId="176" fontId="47" fillId="0" borderId="0" xfId="0" applyNumberFormat="1" applyFont="1" applyFill="1" applyBorder="1" applyAlignment="1">
      <alignment vertical="center"/>
    </xf>
    <xf numFmtId="0" fontId="53" fillId="0" borderId="0" xfId="0" applyFont="1" applyFill="1" applyBorder="1" applyAlignment="1">
      <alignment vertical="center" wrapText="1"/>
    </xf>
    <xf numFmtId="0" fontId="54" fillId="0" borderId="0" xfId="0" applyFont="1" applyAlignment="1">
      <alignment vertical="center" wrapText="1"/>
    </xf>
    <xf numFmtId="0" fontId="54" fillId="0" borderId="0" xfId="0" applyFont="1" applyFill="1" applyBorder="1" applyAlignment="1">
      <alignment vertical="center" wrapText="1"/>
    </xf>
    <xf numFmtId="0" fontId="47" fillId="0" borderId="0" xfId="0" applyFont="1" applyBorder="1" applyAlignment="1">
      <alignment vertical="top"/>
    </xf>
    <xf numFmtId="0" fontId="50" fillId="0" borderId="0" xfId="0" applyFont="1" applyFill="1" applyBorder="1" applyAlignment="1">
      <alignment horizontal="left" vertical="center" wrapText="1"/>
    </xf>
    <xf numFmtId="0" fontId="47" fillId="0" borderId="0" xfId="0" applyFont="1" applyBorder="1">
      <alignment vertical="center"/>
    </xf>
    <xf numFmtId="0" fontId="47" fillId="0" borderId="0" xfId="0" applyFont="1" applyFill="1" applyAlignment="1">
      <alignment vertical="top"/>
    </xf>
    <xf numFmtId="0" fontId="55" fillId="0" borderId="0" xfId="0" applyFont="1" applyFill="1" applyBorder="1">
      <alignment vertical="center"/>
    </xf>
    <xf numFmtId="0" fontId="55" fillId="0" borderId="0" xfId="0" applyFont="1" applyFill="1" applyBorder="1" applyAlignment="1">
      <alignment vertical="center" wrapText="1"/>
    </xf>
    <xf numFmtId="0" fontId="56" fillId="0" borderId="0" xfId="0" applyFont="1" applyFill="1">
      <alignment vertical="center"/>
    </xf>
    <xf numFmtId="0" fontId="55" fillId="0" borderId="39" xfId="0" applyFont="1" applyFill="1" applyBorder="1">
      <alignment vertical="center"/>
    </xf>
    <xf numFmtId="0" fontId="56" fillId="0" borderId="34" xfId="0" applyFont="1" applyFill="1" applyBorder="1">
      <alignment vertical="center"/>
    </xf>
    <xf numFmtId="0" fontId="55" fillId="0" borderId="34" xfId="0" applyFont="1" applyFill="1" applyBorder="1">
      <alignment vertical="center"/>
    </xf>
    <xf numFmtId="0" fontId="55" fillId="0" borderId="34" xfId="0" applyFont="1" applyFill="1" applyBorder="1" applyAlignment="1">
      <alignment vertical="center"/>
    </xf>
    <xf numFmtId="0" fontId="55" fillId="0" borderId="34" xfId="0" applyFont="1" applyFill="1" applyBorder="1" applyAlignment="1">
      <alignment horizontal="center" vertical="center"/>
    </xf>
    <xf numFmtId="0" fontId="58" fillId="0" borderId="34" xfId="0" applyFont="1" applyFill="1" applyBorder="1" applyAlignment="1" applyProtection="1">
      <alignment vertical="center" shrinkToFit="1"/>
      <protection locked="0"/>
    </xf>
    <xf numFmtId="0" fontId="56" fillId="0" borderId="105" xfId="0" applyFont="1" applyFill="1" applyBorder="1" applyAlignment="1">
      <alignment horizontal="center" vertical="center"/>
    </xf>
    <xf numFmtId="0" fontId="55" fillId="0" borderId="45" xfId="0" applyFont="1" applyBorder="1" applyAlignment="1">
      <alignment vertical="center" wrapText="1"/>
    </xf>
    <xf numFmtId="49" fontId="46" fillId="0" borderId="0" xfId="0" applyNumberFormat="1" applyFont="1" applyFill="1" applyBorder="1" applyAlignment="1" applyProtection="1">
      <alignment horizontal="center" vertical="center"/>
      <protection locked="0"/>
    </xf>
    <xf numFmtId="179" fontId="28" fillId="0" borderId="51" xfId="28" applyNumberFormat="1" applyFont="1" applyBorder="1" applyAlignment="1">
      <alignment vertical="center" wrapText="1"/>
    </xf>
    <xf numFmtId="179" fontId="28" fillId="0" borderId="97" xfId="28" applyNumberFormat="1" applyFont="1" applyBorder="1" applyAlignment="1">
      <alignment vertical="center" wrapText="1"/>
    </xf>
    <xf numFmtId="179" fontId="28" fillId="0" borderId="151" xfId="28" applyNumberFormat="1" applyFont="1" applyBorder="1" applyAlignment="1">
      <alignment vertical="center" wrapText="1"/>
    </xf>
    <xf numFmtId="10" fontId="28" fillId="0" borderId="97" xfId="28" applyNumberFormat="1" applyFont="1" applyBorder="1" applyAlignment="1">
      <alignment vertical="center" wrapText="1"/>
    </xf>
    <xf numFmtId="179" fontId="28" fillId="0" borderId="22" xfId="28" applyNumberFormat="1" applyFont="1" applyBorder="1" applyAlignment="1">
      <alignment vertical="center" wrapText="1"/>
    </xf>
    <xf numFmtId="0" fontId="0" fillId="0" borderId="12" xfId="0" applyBorder="1" applyAlignment="1">
      <alignment horizontal="center" vertical="center" wrapText="1"/>
    </xf>
    <xf numFmtId="0" fontId="38" fillId="0" borderId="12" xfId="0" applyFont="1" applyBorder="1" applyAlignment="1">
      <alignment horizontal="center" vertical="center" wrapText="1"/>
    </xf>
    <xf numFmtId="0" fontId="27" fillId="27" borderId="12" xfId="0" applyFont="1" applyFill="1" applyBorder="1" applyAlignment="1">
      <alignment horizontal="center" vertical="center" wrapText="1"/>
    </xf>
    <xf numFmtId="0" fontId="27" fillId="27" borderId="12" xfId="0" applyFont="1" applyFill="1" applyBorder="1" applyAlignment="1">
      <alignment horizontal="center" vertical="center"/>
    </xf>
    <xf numFmtId="0" fontId="31" fillId="0" borderId="0" xfId="0" applyFont="1">
      <alignment vertical="center"/>
    </xf>
    <xf numFmtId="0" fontId="31" fillId="0" borderId="12" xfId="0" applyFont="1" applyBorder="1">
      <alignment vertical="center"/>
    </xf>
    <xf numFmtId="0" fontId="31" fillId="0" borderId="13" xfId="0" applyFont="1" applyBorder="1">
      <alignment vertical="center"/>
    </xf>
    <xf numFmtId="0" fontId="31" fillId="0" borderId="93" xfId="0" applyFont="1" applyBorder="1">
      <alignment vertical="center"/>
    </xf>
    <xf numFmtId="0" fontId="31" fillId="30" borderId="118" xfId="0" applyFont="1" applyFill="1" applyBorder="1" applyAlignment="1">
      <alignment vertical="center"/>
    </xf>
    <xf numFmtId="0" fontId="31" fillId="30" borderId="28" xfId="0" applyFont="1" applyFill="1" applyBorder="1" applyAlignment="1">
      <alignment vertical="center"/>
    </xf>
    <xf numFmtId="0" fontId="31" fillId="0" borderId="28" xfId="0" applyFont="1" applyBorder="1" applyAlignment="1">
      <alignment vertical="center"/>
    </xf>
    <xf numFmtId="0" fontId="31" fillId="30" borderId="49" xfId="0" applyFont="1" applyFill="1" applyBorder="1" applyAlignment="1">
      <alignment vertical="center"/>
    </xf>
    <xf numFmtId="0" fontId="31" fillId="0" borderId="26" xfId="0" applyFont="1" applyBorder="1" applyAlignment="1">
      <alignment vertical="center"/>
    </xf>
    <xf numFmtId="0" fontId="31" fillId="0" borderId="31" xfId="0" applyFont="1" applyBorder="1" applyAlignment="1">
      <alignment vertical="center"/>
    </xf>
    <xf numFmtId="0" fontId="31" fillId="0" borderId="101" xfId="0" applyFont="1" applyBorder="1">
      <alignment vertical="center"/>
    </xf>
    <xf numFmtId="0" fontId="31" fillId="0" borderId="93" xfId="0" applyFont="1" applyBorder="1" applyAlignment="1">
      <alignment vertical="center" shrinkToFit="1"/>
    </xf>
    <xf numFmtId="0" fontId="31" fillId="0" borderId="0" xfId="0" applyFont="1" applyAlignment="1">
      <alignment horizontal="center" vertical="center" wrapText="1"/>
    </xf>
    <xf numFmtId="0" fontId="31" fillId="0" borderId="101" xfId="0" applyFont="1" applyBorder="1" applyAlignment="1">
      <alignment horizontal="center" vertical="center"/>
    </xf>
    <xf numFmtId="0" fontId="31" fillId="30" borderId="119" xfId="0" applyFont="1" applyFill="1" applyBorder="1" applyAlignment="1">
      <alignment horizontal="center" vertical="center"/>
    </xf>
    <xf numFmtId="0" fontId="31" fillId="30" borderId="120" xfId="0" applyFont="1" applyFill="1" applyBorder="1" applyAlignment="1">
      <alignment horizontal="center" vertical="center"/>
    </xf>
    <xf numFmtId="0" fontId="31" fillId="30" borderId="121" xfId="0" applyFont="1" applyFill="1" applyBorder="1" applyAlignment="1">
      <alignment horizontal="center" vertical="center"/>
    </xf>
    <xf numFmtId="0" fontId="31" fillId="30" borderId="97" xfId="0" applyFont="1" applyFill="1" applyBorder="1" applyAlignment="1">
      <alignment vertical="center" wrapText="1"/>
    </xf>
    <xf numFmtId="0" fontId="31" fillId="30" borderId="118" xfId="0" applyFont="1" applyFill="1" applyBorder="1" applyAlignment="1">
      <alignment horizontal="center" vertical="center"/>
    </xf>
    <xf numFmtId="0" fontId="31" fillId="30" borderId="28" xfId="0" applyFont="1" applyFill="1" applyBorder="1" applyAlignment="1">
      <alignment horizontal="center" vertical="center"/>
    </xf>
    <xf numFmtId="0" fontId="31" fillId="30" borderId="30" xfId="0" applyFont="1" applyFill="1" applyBorder="1" applyAlignment="1">
      <alignment horizontal="center" vertical="center"/>
    </xf>
    <xf numFmtId="0" fontId="31" fillId="30" borderId="10" xfId="0" applyFont="1" applyFill="1" applyBorder="1" applyAlignment="1">
      <alignment vertical="center"/>
    </xf>
    <xf numFmtId="0" fontId="31" fillId="30" borderId="10" xfId="0" applyFont="1" applyFill="1" applyBorder="1" applyAlignment="1">
      <alignment vertical="center" wrapText="1"/>
    </xf>
    <xf numFmtId="0" fontId="31" fillId="30" borderId="122" xfId="0" applyFont="1" applyFill="1" applyBorder="1" applyAlignment="1">
      <alignment horizontal="center" vertical="center"/>
    </xf>
    <xf numFmtId="0" fontId="31" fillId="30" borderId="123" xfId="0" applyFont="1" applyFill="1" applyBorder="1" applyAlignment="1">
      <alignment horizontal="center" vertical="center"/>
    </xf>
    <xf numFmtId="0" fontId="31" fillId="30" borderId="124" xfId="0" applyFont="1" applyFill="1" applyBorder="1" applyAlignment="1">
      <alignment horizontal="center" vertical="center"/>
    </xf>
    <xf numFmtId="0" fontId="31" fillId="30" borderId="29" xfId="0" applyFont="1" applyFill="1" applyBorder="1" applyAlignment="1">
      <alignment vertical="center"/>
    </xf>
    <xf numFmtId="0" fontId="31" fillId="30" borderId="29" xfId="0" applyFont="1" applyFill="1" applyBorder="1" applyAlignment="1">
      <alignment vertical="center" wrapText="1"/>
    </xf>
    <xf numFmtId="0" fontId="59" fillId="0" borderId="0" xfId="0" applyFont="1" applyFill="1">
      <alignment vertical="center"/>
    </xf>
    <xf numFmtId="0" fontId="60" fillId="0" borderId="0" xfId="0" applyFont="1" applyFill="1">
      <alignment vertical="center"/>
    </xf>
    <xf numFmtId="0" fontId="60" fillId="0" borderId="0" xfId="0" applyFont="1" applyFill="1" applyBorder="1" applyAlignment="1">
      <alignment vertical="center"/>
    </xf>
    <xf numFmtId="0" fontId="60" fillId="0" borderId="0" xfId="0" applyFont="1">
      <alignment vertical="center"/>
    </xf>
    <xf numFmtId="0" fontId="62" fillId="0" borderId="0" xfId="0" applyFont="1" applyFill="1" applyAlignment="1">
      <alignment vertical="center"/>
    </xf>
    <xf numFmtId="0" fontId="62" fillId="0" borderId="0" xfId="0" applyFont="1">
      <alignment vertical="center"/>
    </xf>
    <xf numFmtId="0" fontId="63" fillId="0" borderId="0" xfId="0" applyFont="1" applyFill="1">
      <alignment vertical="center"/>
    </xf>
    <xf numFmtId="0" fontId="60" fillId="0" borderId="0" xfId="0" applyFont="1" applyFill="1" applyBorder="1">
      <alignment vertical="center"/>
    </xf>
    <xf numFmtId="0" fontId="60" fillId="0" borderId="0" xfId="0" applyFont="1" applyFill="1" applyBorder="1" applyProtection="1">
      <alignment vertical="center"/>
      <protection locked="0"/>
    </xf>
    <xf numFmtId="0" fontId="60" fillId="0" borderId="0" xfId="0" applyFont="1" applyProtection="1">
      <alignment vertical="center"/>
      <protection locked="0"/>
    </xf>
    <xf numFmtId="0" fontId="61" fillId="0" borderId="78" xfId="0" applyFont="1" applyFill="1" applyBorder="1">
      <alignment vertical="center"/>
    </xf>
    <xf numFmtId="0" fontId="61" fillId="0" borderId="12" xfId="0" applyFont="1" applyFill="1" applyBorder="1">
      <alignment vertical="center"/>
    </xf>
    <xf numFmtId="0" fontId="61" fillId="0" borderId="37" xfId="0" applyFont="1" applyFill="1" applyBorder="1">
      <alignment vertical="center"/>
    </xf>
    <xf numFmtId="0" fontId="61" fillId="0" borderId="11" xfId="0" applyFont="1" applyBorder="1">
      <alignment vertical="center"/>
    </xf>
    <xf numFmtId="0" fontId="61" fillId="0" borderId="0" xfId="0" applyFont="1" applyFill="1" applyBorder="1" applyAlignment="1">
      <alignment horizontal="left" vertical="center" wrapText="1"/>
    </xf>
    <xf numFmtId="0" fontId="61" fillId="0" borderId="0" xfId="0" applyFont="1" applyAlignment="1">
      <alignment horizontal="left" vertical="center" wrapText="1"/>
    </xf>
    <xf numFmtId="0" fontId="61" fillId="0" borderId="44" xfId="0" applyFont="1" applyFill="1" applyBorder="1" applyAlignment="1">
      <alignment horizontal="left" vertical="center" wrapText="1"/>
    </xf>
    <xf numFmtId="0" fontId="61" fillId="0" borderId="45" xfId="0" applyFont="1" applyFill="1" applyBorder="1" applyAlignment="1">
      <alignment horizontal="left" vertical="center" wrapText="1"/>
    </xf>
    <xf numFmtId="0" fontId="57" fillId="0" borderId="35" xfId="0" applyFont="1" applyFill="1" applyBorder="1">
      <alignment vertical="center"/>
    </xf>
    <xf numFmtId="0" fontId="60" fillId="0" borderId="35" xfId="0" applyFont="1" applyFill="1" applyBorder="1">
      <alignment vertical="center"/>
    </xf>
    <xf numFmtId="0" fontId="57" fillId="28" borderId="55" xfId="0" applyFont="1" applyFill="1" applyBorder="1">
      <alignment vertical="center"/>
    </xf>
    <xf numFmtId="0" fontId="60" fillId="28" borderId="55" xfId="0" applyFont="1" applyFill="1" applyBorder="1">
      <alignment vertical="center"/>
    </xf>
    <xf numFmtId="0" fontId="60" fillId="25" borderId="67" xfId="0" applyFont="1" applyFill="1" applyBorder="1">
      <alignment vertical="center"/>
    </xf>
    <xf numFmtId="0" fontId="57" fillId="25" borderId="55" xfId="0" applyFont="1" applyFill="1" applyBorder="1">
      <alignment vertical="center"/>
    </xf>
    <xf numFmtId="0" fontId="60" fillId="25" borderId="55" xfId="0" applyFont="1" applyFill="1" applyBorder="1">
      <alignment vertical="center"/>
    </xf>
    <xf numFmtId="0" fontId="60" fillId="0" borderId="39" xfId="0" applyFont="1" applyFill="1" applyBorder="1">
      <alignment vertical="center"/>
    </xf>
    <xf numFmtId="0" fontId="60" fillId="0" borderId="105" xfId="0" applyFont="1" applyFill="1" applyBorder="1">
      <alignment vertical="center"/>
    </xf>
    <xf numFmtId="49" fontId="63" fillId="0" borderId="0" xfId="0" applyNumberFormat="1" applyFont="1" applyFill="1">
      <alignment vertical="center"/>
    </xf>
    <xf numFmtId="0" fontId="60" fillId="0" borderId="0" xfId="0" applyFont="1" applyFill="1" applyAlignment="1">
      <alignment vertical="center"/>
    </xf>
    <xf numFmtId="49" fontId="60" fillId="0" borderId="0" xfId="0" applyNumberFormat="1" applyFont="1" applyFill="1">
      <alignment vertical="center"/>
    </xf>
    <xf numFmtId="0" fontId="61" fillId="0" borderId="0" xfId="0" applyFont="1" applyFill="1">
      <alignment vertical="center"/>
    </xf>
    <xf numFmtId="0" fontId="61" fillId="0" borderId="37" xfId="0" applyFont="1" applyFill="1" applyBorder="1" applyAlignment="1">
      <alignment vertical="center"/>
    </xf>
    <xf numFmtId="0" fontId="61" fillId="0" borderId="12" xfId="0" applyFont="1" applyFill="1" applyBorder="1" applyAlignment="1">
      <alignment vertical="center"/>
    </xf>
    <xf numFmtId="0" fontId="60" fillId="0" borderId="18" xfId="0" applyFont="1" applyFill="1" applyBorder="1">
      <alignment vertical="center"/>
    </xf>
    <xf numFmtId="0" fontId="61" fillId="0" borderId="26" xfId="0" applyFont="1" applyFill="1" applyBorder="1">
      <alignment vertical="center"/>
    </xf>
    <xf numFmtId="0" fontId="61" fillId="0" borderId="31" xfId="0" applyFont="1" applyFill="1" applyBorder="1">
      <alignment vertical="center"/>
    </xf>
    <xf numFmtId="0" fontId="61" fillId="0" borderId="32" xfId="0" applyFont="1" applyBorder="1">
      <alignment vertical="center"/>
    </xf>
    <xf numFmtId="0" fontId="64" fillId="0" borderId="0" xfId="0" applyFont="1" applyFill="1" applyBorder="1" applyAlignment="1">
      <alignment vertical="center"/>
    </xf>
    <xf numFmtId="0" fontId="64" fillId="0" borderId="0" xfId="0" applyFont="1" applyFill="1" applyBorder="1" applyAlignment="1"/>
    <xf numFmtId="0" fontId="64" fillId="0" borderId="0" xfId="0" applyFont="1" applyAlignment="1"/>
    <xf numFmtId="0" fontId="64" fillId="0" borderId="0" xfId="0" applyFont="1" applyFill="1" applyAlignment="1">
      <alignment horizontal="right" vertical="top"/>
    </xf>
    <xf numFmtId="0" fontId="64" fillId="0" borderId="0" xfId="0" applyFont="1" applyAlignment="1">
      <alignment horizontal="left" vertical="top" wrapText="1"/>
    </xf>
    <xf numFmtId="0" fontId="61" fillId="26" borderId="21" xfId="0" applyFont="1" applyFill="1" applyBorder="1" applyAlignment="1">
      <alignment vertical="center"/>
    </xf>
    <xf numFmtId="0" fontId="61" fillId="26" borderId="0" xfId="0" applyFont="1" applyFill="1" applyBorder="1" applyAlignment="1">
      <alignment vertical="center"/>
    </xf>
    <xf numFmtId="0" fontId="61" fillId="0" borderId="18" xfId="0" applyFont="1" applyFill="1" applyBorder="1" applyAlignment="1">
      <alignment vertical="center"/>
    </xf>
    <xf numFmtId="0" fontId="61" fillId="0" borderId="18" xfId="0" applyFont="1" applyFill="1" applyBorder="1" applyAlignment="1" applyProtection="1">
      <alignment horizontal="center" vertical="center"/>
      <protection locked="0"/>
    </xf>
    <xf numFmtId="0" fontId="61" fillId="0" borderId="18" xfId="0" applyFont="1" applyFill="1" applyBorder="1" applyAlignment="1" applyProtection="1">
      <alignment vertical="center"/>
      <protection locked="0"/>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0" fontId="61" fillId="26" borderId="14" xfId="0" applyFont="1" applyFill="1" applyBorder="1" applyAlignment="1">
      <alignment vertical="center"/>
    </xf>
    <xf numFmtId="0" fontId="60" fillId="26" borderId="21" xfId="0" applyFont="1" applyFill="1" applyBorder="1" applyAlignment="1">
      <alignment vertical="center"/>
    </xf>
    <xf numFmtId="0" fontId="61" fillId="26" borderId="21" xfId="0" applyFont="1" applyFill="1" applyBorder="1" applyAlignment="1" applyProtection="1">
      <alignment horizontal="center" vertical="center"/>
      <protection locked="0"/>
    </xf>
    <xf numFmtId="0" fontId="64" fillId="26" borderId="15" xfId="0" applyFont="1" applyFill="1" applyBorder="1" applyAlignment="1">
      <alignment vertical="center"/>
    </xf>
    <xf numFmtId="0" fontId="59" fillId="26" borderId="141" xfId="0" applyFont="1" applyFill="1" applyBorder="1" applyAlignment="1">
      <alignment vertical="center"/>
    </xf>
    <xf numFmtId="0" fontId="59" fillId="0" borderId="141" xfId="0" applyFont="1" applyBorder="1" applyAlignment="1">
      <alignment vertical="center"/>
    </xf>
    <xf numFmtId="0" fontId="59" fillId="26" borderId="142" xfId="0" applyFont="1" applyFill="1" applyBorder="1">
      <alignment vertical="center"/>
    </xf>
    <xf numFmtId="0" fontId="59" fillId="26" borderId="72" xfId="0" applyFont="1" applyFill="1" applyBorder="1" applyAlignment="1">
      <alignment vertical="center"/>
    </xf>
    <xf numFmtId="0" fontId="59" fillId="26" borderId="55" xfId="0" applyFont="1" applyFill="1" applyBorder="1" applyAlignment="1">
      <alignment vertical="center"/>
    </xf>
    <xf numFmtId="0" fontId="61" fillId="26" borderId="55" xfId="0" applyFont="1" applyFill="1" applyBorder="1" applyAlignment="1">
      <alignment vertical="center"/>
    </xf>
    <xf numFmtId="0" fontId="61" fillId="26" borderId="58" xfId="0" applyFont="1" applyFill="1" applyBorder="1" applyAlignment="1">
      <alignment vertical="center"/>
    </xf>
    <xf numFmtId="0" fontId="59" fillId="26" borderId="140" xfId="0" applyFont="1" applyFill="1" applyBorder="1" applyAlignment="1">
      <alignment vertical="center"/>
    </xf>
    <xf numFmtId="0" fontId="59" fillId="0" borderId="140" xfId="0" applyFont="1" applyBorder="1" applyAlignment="1">
      <alignment vertical="center"/>
    </xf>
    <xf numFmtId="0" fontId="59" fillId="26" borderId="143" xfId="0" applyFont="1" applyFill="1" applyBorder="1">
      <alignment vertical="center"/>
    </xf>
    <xf numFmtId="0" fontId="59" fillId="26" borderId="99" xfId="0" applyFont="1" applyFill="1" applyBorder="1" applyAlignment="1">
      <alignment vertical="center"/>
    </xf>
    <xf numFmtId="0" fontId="59" fillId="26" borderId="78" xfId="0" applyFont="1" applyFill="1" applyBorder="1" applyAlignment="1">
      <alignment vertical="center"/>
    </xf>
    <xf numFmtId="0" fontId="61" fillId="26" borderId="78" xfId="0" applyFont="1" applyFill="1" applyBorder="1" applyAlignment="1">
      <alignment vertical="center"/>
    </xf>
    <xf numFmtId="0" fontId="59" fillId="26" borderId="0" xfId="0" applyFont="1" applyFill="1" applyBorder="1" applyAlignment="1">
      <alignment vertical="center"/>
    </xf>
    <xf numFmtId="0" fontId="60" fillId="25" borderId="74" xfId="0" applyFont="1" applyFill="1" applyBorder="1">
      <alignment vertical="center"/>
    </xf>
    <xf numFmtId="0" fontId="59" fillId="26" borderId="75" xfId="0" applyFont="1" applyFill="1" applyBorder="1" applyAlignment="1">
      <alignment vertical="center"/>
    </xf>
    <xf numFmtId="0" fontId="61" fillId="26" borderId="75" xfId="0" applyFont="1" applyFill="1" applyBorder="1" applyAlignment="1">
      <alignment vertical="center"/>
    </xf>
    <xf numFmtId="0" fontId="59" fillId="26" borderId="16" xfId="0" applyFont="1" applyFill="1" applyBorder="1" applyAlignment="1">
      <alignment vertical="center"/>
    </xf>
    <xf numFmtId="0" fontId="64" fillId="0" borderId="77" xfId="0" applyFont="1" applyFill="1" applyBorder="1">
      <alignment vertical="center"/>
    </xf>
    <xf numFmtId="176" fontId="64" fillId="26" borderId="78" xfId="0" applyNumberFormat="1" applyFont="1" applyFill="1" applyBorder="1" applyAlignment="1">
      <alignment vertical="center"/>
    </xf>
    <xf numFmtId="0" fontId="64" fillId="26" borderId="78" xfId="0" applyFont="1" applyFill="1" applyBorder="1" applyAlignment="1">
      <alignment vertical="center"/>
    </xf>
    <xf numFmtId="176" fontId="64" fillId="26" borderId="33" xfId="0" applyNumberFormat="1" applyFont="1" applyFill="1" applyBorder="1" applyAlignment="1">
      <alignment vertical="center"/>
    </xf>
    <xf numFmtId="176" fontId="64" fillId="26" borderId="0" xfId="0" applyNumberFormat="1" applyFont="1" applyFill="1" applyBorder="1" applyAlignment="1">
      <alignment vertical="center"/>
    </xf>
    <xf numFmtId="0" fontId="64" fillId="26" borderId="16" xfId="0" applyFont="1" applyFill="1" applyBorder="1" applyAlignment="1">
      <alignment vertical="center"/>
    </xf>
    <xf numFmtId="0" fontId="59" fillId="26" borderId="83" xfId="0" applyFont="1" applyFill="1" applyBorder="1" applyAlignment="1">
      <alignment vertical="center"/>
    </xf>
    <xf numFmtId="176" fontId="64" fillId="26" borderId="99" xfId="0" applyNumberFormat="1" applyFont="1" applyFill="1" applyBorder="1" applyAlignment="1">
      <alignment vertical="center"/>
    </xf>
    <xf numFmtId="0" fontId="64" fillId="26" borderId="84" xfId="0" applyFont="1" applyFill="1" applyBorder="1" applyAlignment="1">
      <alignment vertical="center"/>
    </xf>
    <xf numFmtId="0" fontId="60" fillId="25" borderId="41" xfId="0" applyFont="1" applyFill="1" applyBorder="1">
      <alignment vertical="center"/>
    </xf>
    <xf numFmtId="0" fontId="59" fillId="26" borderId="16" xfId="0" applyFont="1" applyFill="1" applyBorder="1">
      <alignment vertical="center"/>
    </xf>
    <xf numFmtId="0" fontId="61" fillId="0" borderId="101" xfId="0" applyFont="1" applyFill="1" applyBorder="1" applyAlignment="1">
      <alignment horizontal="center" vertical="center"/>
    </xf>
    <xf numFmtId="0" fontId="64" fillId="26" borderId="0" xfId="0" applyFont="1" applyFill="1" applyBorder="1" applyAlignment="1">
      <alignment vertical="center"/>
    </xf>
    <xf numFmtId="0" fontId="64" fillId="26" borderId="84" xfId="0" applyFont="1" applyFill="1" applyBorder="1">
      <alignment vertical="center"/>
    </xf>
    <xf numFmtId="0" fontId="59" fillId="0" borderId="0" xfId="0" applyFont="1" applyFill="1" applyBorder="1" applyAlignment="1">
      <alignment vertical="center"/>
    </xf>
    <xf numFmtId="0" fontId="59" fillId="0" borderId="16" xfId="0" applyFont="1" applyBorder="1">
      <alignment vertical="center"/>
    </xf>
    <xf numFmtId="0" fontId="64" fillId="0" borderId="42" xfId="0" applyFont="1" applyFill="1" applyBorder="1">
      <alignment vertical="center"/>
    </xf>
    <xf numFmtId="176" fontId="64" fillId="26" borderId="18" xfId="0" applyNumberFormat="1" applyFont="1" applyFill="1" applyBorder="1" applyAlignment="1">
      <alignment vertical="center"/>
    </xf>
    <xf numFmtId="0" fontId="64" fillId="26" borderId="18" xfId="0" applyFont="1" applyFill="1" applyBorder="1" applyAlignment="1">
      <alignment vertical="center"/>
    </xf>
    <xf numFmtId="176" fontId="64" fillId="26" borderId="17" xfId="0" applyNumberFormat="1" applyFont="1" applyFill="1" applyBorder="1" applyAlignment="1">
      <alignment vertical="center"/>
    </xf>
    <xf numFmtId="0" fontId="64" fillId="26" borderId="19" xfId="0" applyFont="1" applyFill="1" applyBorder="1" applyAlignment="1">
      <alignment vertical="center"/>
    </xf>
    <xf numFmtId="0" fontId="64" fillId="26" borderId="19" xfId="0" applyFont="1" applyFill="1" applyBorder="1">
      <alignment vertical="center"/>
    </xf>
    <xf numFmtId="0" fontId="60" fillId="0" borderId="101" xfId="0" applyFont="1" applyBorder="1" applyAlignment="1">
      <alignment horizontal="left" vertical="center"/>
    </xf>
    <xf numFmtId="0" fontId="59" fillId="26" borderId="14" xfId="0" applyFont="1" applyFill="1" applyBorder="1" applyAlignment="1">
      <alignment vertical="center"/>
    </xf>
    <xf numFmtId="0" fontId="59" fillId="26" borderId="21" xfId="0" applyFont="1" applyFill="1" applyBorder="1" applyAlignment="1">
      <alignment vertical="center"/>
    </xf>
    <xf numFmtId="176" fontId="70" fillId="26" borderId="40" xfId="0" applyNumberFormat="1" applyFont="1" applyFill="1" applyBorder="1" applyAlignment="1" applyProtection="1">
      <alignment vertical="center"/>
      <protection locked="0"/>
    </xf>
    <xf numFmtId="0" fontId="59" fillId="0" borderId="21" xfId="0" applyFont="1" applyFill="1" applyBorder="1" applyAlignment="1">
      <alignment vertical="center"/>
    </xf>
    <xf numFmtId="0" fontId="61" fillId="0" borderId="21" xfId="0" applyFont="1" applyFill="1" applyBorder="1" applyAlignment="1">
      <alignment vertical="center"/>
    </xf>
    <xf numFmtId="0" fontId="70" fillId="0" borderId="21" xfId="0" applyFont="1" applyFill="1" applyBorder="1" applyAlignment="1" applyProtection="1">
      <alignment vertical="center"/>
      <protection locked="0"/>
    </xf>
    <xf numFmtId="0" fontId="61" fillId="0" borderId="21" xfId="0" applyFont="1" applyFill="1" applyBorder="1" applyAlignment="1">
      <alignment horizontal="center" vertical="center"/>
    </xf>
    <xf numFmtId="0" fontId="61" fillId="0" borderId="15" xfId="0" applyFont="1" applyBorder="1" applyAlignment="1">
      <alignment horizontal="center" vertical="center"/>
    </xf>
    <xf numFmtId="0" fontId="60" fillId="0" borderId="33" xfId="0" applyFont="1" applyBorder="1" applyAlignment="1">
      <alignment horizontal="left" vertical="center"/>
    </xf>
    <xf numFmtId="0" fontId="59" fillId="26" borderId="33" xfId="0" applyFont="1" applyFill="1" applyBorder="1" applyAlignment="1">
      <alignment vertical="center"/>
    </xf>
    <xf numFmtId="0" fontId="64" fillId="26" borderId="0" xfId="0" applyFont="1" applyFill="1" applyBorder="1" applyAlignment="1" applyProtection="1">
      <alignment vertical="center"/>
      <protection locked="0"/>
    </xf>
    <xf numFmtId="0" fontId="64" fillId="26" borderId="0" xfId="0" applyFont="1" applyFill="1" applyBorder="1" applyAlignment="1" applyProtection="1">
      <alignment vertical="center" wrapText="1"/>
      <protection locked="0"/>
    </xf>
    <xf numFmtId="0" fontId="61" fillId="0" borderId="16" xfId="0" applyFont="1" applyFill="1" applyBorder="1" applyAlignment="1">
      <alignment horizontal="center" vertical="center"/>
    </xf>
    <xf numFmtId="0" fontId="59" fillId="25" borderId="0" xfId="0" applyFont="1" applyFill="1" applyBorder="1" applyAlignment="1" applyProtection="1">
      <alignment vertical="center"/>
      <protection locked="0"/>
    </xf>
    <xf numFmtId="0" fontId="61" fillId="26" borderId="0" xfId="0" applyFont="1" applyFill="1" applyBorder="1" applyAlignment="1" applyProtection="1">
      <alignment vertical="center"/>
      <protection locked="0"/>
    </xf>
    <xf numFmtId="0" fontId="59" fillId="25" borderId="0" xfId="0" applyFont="1" applyFill="1" applyBorder="1" applyAlignment="1" applyProtection="1">
      <alignment vertical="top"/>
      <protection locked="0"/>
    </xf>
    <xf numFmtId="0" fontId="59" fillId="26" borderId="0" xfId="0" applyFont="1" applyFill="1" applyBorder="1" applyAlignment="1" applyProtection="1">
      <alignment vertical="top"/>
      <protection locked="0"/>
    </xf>
    <xf numFmtId="0" fontId="60" fillId="0" borderId="17" xfId="0" applyFont="1" applyBorder="1" applyAlignment="1">
      <alignment horizontal="left" vertical="center"/>
    </xf>
    <xf numFmtId="0" fontId="59" fillId="26" borderId="17" xfId="0" applyFont="1" applyFill="1" applyBorder="1" applyAlignment="1">
      <alignment vertical="center"/>
    </xf>
    <xf numFmtId="0" fontId="59" fillId="25" borderId="18" xfId="0" applyFont="1" applyFill="1" applyBorder="1" applyAlignment="1" applyProtection="1">
      <alignment vertical="top"/>
      <protection locked="0"/>
    </xf>
    <xf numFmtId="0" fontId="64" fillId="26" borderId="18" xfId="0" applyFont="1" applyFill="1" applyBorder="1" applyAlignment="1" applyProtection="1">
      <alignment vertical="center"/>
      <protection locked="0"/>
    </xf>
    <xf numFmtId="0" fontId="59" fillId="26" borderId="18" xfId="0" applyFont="1" applyFill="1" applyBorder="1" applyAlignment="1" applyProtection="1">
      <alignment vertical="top"/>
      <protection locked="0"/>
    </xf>
    <xf numFmtId="0" fontId="59" fillId="26" borderId="16" xfId="0" applyFont="1" applyFill="1" applyBorder="1" applyAlignment="1" applyProtection="1">
      <alignment vertical="center"/>
      <protection locked="0"/>
    </xf>
    <xf numFmtId="0" fontId="61" fillId="0" borderId="37" xfId="0" applyFont="1" applyFill="1" applyBorder="1" applyAlignment="1">
      <alignment horizontal="left" vertical="center"/>
    </xf>
    <xf numFmtId="0" fontId="61" fillId="0" borderId="21" xfId="0" applyFont="1" applyFill="1" applyBorder="1" applyAlignment="1">
      <alignment horizontal="left" vertical="center"/>
    </xf>
    <xf numFmtId="0" fontId="61" fillId="0" borderId="71" xfId="0" applyFont="1" applyFill="1" applyBorder="1" applyAlignment="1">
      <alignment horizontal="left" vertical="center"/>
    </xf>
    <xf numFmtId="0" fontId="61" fillId="0" borderId="32" xfId="0" applyFont="1" applyFill="1" applyBorder="1">
      <alignment vertical="center"/>
    </xf>
    <xf numFmtId="0" fontId="64" fillId="0" borderId="21" xfId="0" applyFont="1" applyFill="1" applyBorder="1" applyAlignment="1">
      <alignment vertical="center"/>
    </xf>
    <xf numFmtId="0" fontId="64" fillId="0" borderId="21" xfId="0" applyFont="1" applyFill="1" applyBorder="1" applyAlignment="1"/>
    <xf numFmtId="0" fontId="64" fillId="0" borderId="0" xfId="0" applyFont="1" applyFill="1" applyBorder="1" applyAlignment="1">
      <alignment horizontal="right" vertical="top"/>
    </xf>
    <xf numFmtId="0" fontId="61" fillId="0" borderId="0" xfId="0" applyFont="1" applyFill="1" applyBorder="1">
      <alignment vertical="center"/>
    </xf>
    <xf numFmtId="0" fontId="61" fillId="0" borderId="0" xfId="0" applyFont="1" applyFill="1" applyBorder="1" applyAlignment="1">
      <alignment horizontal="left" vertical="center"/>
    </xf>
    <xf numFmtId="0" fontId="61" fillId="0" borderId="0" xfId="0" applyFont="1" applyFill="1" applyBorder="1" applyAlignment="1" applyProtection="1">
      <alignment horizontal="center" vertical="center"/>
      <protection locked="0"/>
    </xf>
    <xf numFmtId="0" fontId="61" fillId="0" borderId="0" xfId="0" applyFont="1">
      <alignment vertical="center"/>
    </xf>
    <xf numFmtId="0" fontId="57" fillId="0" borderId="0" xfId="0" applyFont="1" applyFill="1" applyBorder="1" applyAlignment="1">
      <alignment vertical="center"/>
    </xf>
    <xf numFmtId="0" fontId="59" fillId="0" borderId="0" xfId="0" applyFont="1" applyFill="1" applyBorder="1" applyAlignment="1">
      <alignment vertical="center" wrapText="1"/>
    </xf>
    <xf numFmtId="0" fontId="59" fillId="0" borderId="0" xfId="0" applyFont="1" applyAlignment="1">
      <alignment vertical="center" wrapText="1"/>
    </xf>
    <xf numFmtId="0" fontId="71" fillId="0" borderId="18" xfId="0" applyFont="1" applyFill="1" applyBorder="1" applyAlignment="1">
      <alignment vertical="center"/>
    </xf>
    <xf numFmtId="0" fontId="59" fillId="0" borderId="18" xfId="0" applyFont="1" applyFill="1" applyBorder="1" applyAlignment="1">
      <alignment vertical="center"/>
    </xf>
    <xf numFmtId="0" fontId="59" fillId="0" borderId="18" xfId="0" applyFont="1" applyFill="1" applyBorder="1" applyAlignment="1">
      <alignment vertical="center" wrapText="1"/>
    </xf>
    <xf numFmtId="0" fontId="61" fillId="28" borderId="12" xfId="0" applyFont="1" applyFill="1" applyBorder="1" applyAlignment="1" applyProtection="1">
      <alignment vertical="center"/>
      <protection locked="0"/>
    </xf>
    <xf numFmtId="0" fontId="64" fillId="0" borderId="18" xfId="0" applyFont="1" applyFill="1" applyBorder="1" applyAlignment="1" applyProtection="1">
      <alignment vertical="center"/>
      <protection locked="0"/>
    </xf>
    <xf numFmtId="0" fontId="61" fillId="28" borderId="37" xfId="0" applyFont="1" applyFill="1" applyBorder="1" applyAlignment="1" applyProtection="1">
      <alignment vertical="center"/>
      <protection locked="0"/>
    </xf>
    <xf numFmtId="0" fontId="61" fillId="0" borderId="37" xfId="0" applyFont="1" applyFill="1" applyBorder="1" applyAlignment="1" applyProtection="1">
      <alignment vertical="center"/>
      <protection locked="0"/>
    </xf>
    <xf numFmtId="0" fontId="61" fillId="0" borderId="11" xfId="0" applyFont="1" applyBorder="1" applyProtection="1">
      <alignment vertical="center"/>
      <protection locked="0"/>
    </xf>
    <xf numFmtId="0" fontId="59" fillId="0" borderId="14" xfId="0" applyFont="1" applyFill="1" applyBorder="1" applyAlignment="1" applyProtection="1">
      <alignment vertical="center"/>
      <protection locked="0"/>
    </xf>
    <xf numFmtId="0" fontId="64" fillId="0" borderId="21" xfId="0" applyFont="1" applyFill="1" applyBorder="1" applyAlignment="1" applyProtection="1">
      <alignment vertical="center"/>
      <protection locked="0"/>
    </xf>
    <xf numFmtId="0" fontId="61" fillId="0" borderId="21" xfId="0" applyFont="1" applyFill="1" applyBorder="1" applyAlignment="1" applyProtection="1">
      <alignment vertical="center"/>
      <protection locked="0"/>
    </xf>
    <xf numFmtId="0" fontId="61" fillId="0" borderId="0" xfId="0" applyFont="1" applyFill="1" applyBorder="1" applyAlignment="1" applyProtection="1">
      <alignment vertical="center"/>
      <protection locked="0"/>
    </xf>
    <xf numFmtId="0" fontId="64" fillId="0" borderId="0" xfId="0" applyFont="1" applyFill="1" applyBorder="1" applyAlignment="1" applyProtection="1">
      <alignment vertical="center"/>
      <protection locked="0"/>
    </xf>
    <xf numFmtId="0" fontId="61" fillId="0" borderId="15" xfId="0" applyFont="1" applyBorder="1" applyProtection="1">
      <alignment vertical="center"/>
      <protection locked="0"/>
    </xf>
    <xf numFmtId="0" fontId="61" fillId="28" borderId="33" xfId="0" applyFont="1" applyFill="1" applyBorder="1" applyAlignment="1" applyProtection="1">
      <alignment vertical="center"/>
      <protection locked="0"/>
    </xf>
    <xf numFmtId="0" fontId="64" fillId="28" borderId="0" xfId="0" applyFont="1" applyFill="1" applyBorder="1" applyAlignment="1" applyProtection="1">
      <alignment vertical="center"/>
      <protection locked="0"/>
    </xf>
    <xf numFmtId="0" fontId="59" fillId="0" borderId="0" xfId="0" applyFont="1" applyFill="1" applyBorder="1" applyAlignment="1" applyProtection="1">
      <alignment vertical="center"/>
      <protection locked="0"/>
    </xf>
    <xf numFmtId="0" fontId="59" fillId="28" borderId="0" xfId="0" applyFont="1" applyFill="1" applyBorder="1" applyAlignment="1" applyProtection="1">
      <alignment vertical="center"/>
      <protection locked="0"/>
    </xf>
    <xf numFmtId="0" fontId="64" fillId="0" borderId="16" xfId="0" applyFont="1" applyBorder="1" applyProtection="1">
      <alignment vertical="center"/>
      <protection locked="0"/>
    </xf>
    <xf numFmtId="0" fontId="59" fillId="0" borderId="109" xfId="0" applyFont="1" applyFill="1" applyBorder="1" applyAlignment="1" applyProtection="1">
      <alignment vertical="center"/>
      <protection locked="0"/>
    </xf>
    <xf numFmtId="0" fontId="59" fillId="0" borderId="0" xfId="0" applyFont="1" applyFill="1" applyBorder="1" applyAlignment="1" applyProtection="1">
      <alignment horizontal="center" vertical="center"/>
      <protection locked="0"/>
    </xf>
    <xf numFmtId="0" fontId="59" fillId="0" borderId="16" xfId="0" applyFont="1" applyBorder="1" applyProtection="1">
      <alignment vertical="center"/>
      <protection locked="0"/>
    </xf>
    <xf numFmtId="0" fontId="64" fillId="0" borderId="33" xfId="0" applyFont="1" applyFill="1" applyBorder="1" applyAlignment="1" applyProtection="1">
      <alignment vertical="center"/>
      <protection locked="0"/>
    </xf>
    <xf numFmtId="0" fontId="61" fillId="0" borderId="16" xfId="0" applyFont="1" applyBorder="1" applyProtection="1">
      <alignment vertical="center"/>
      <protection locked="0"/>
    </xf>
    <xf numFmtId="0" fontId="59" fillId="0" borderId="17" xfId="0" applyFont="1" applyFill="1" applyBorder="1" applyAlignment="1" applyProtection="1">
      <alignment horizontal="left" vertical="center"/>
      <protection locked="0"/>
    </xf>
    <xf numFmtId="0" fontId="64" fillId="0" borderId="31" xfId="0" applyFont="1" applyFill="1" applyBorder="1" applyAlignment="1" applyProtection="1">
      <alignment horizontal="center" vertical="center"/>
      <protection locked="0"/>
    </xf>
    <xf numFmtId="0" fontId="61" fillId="0" borderId="31" xfId="0" applyFont="1" applyFill="1" applyBorder="1" applyAlignment="1" applyProtection="1">
      <alignment horizontal="center" vertical="center"/>
      <protection locked="0"/>
    </xf>
    <xf numFmtId="0" fontId="61" fillId="28"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left" vertical="center"/>
      <protection locked="0"/>
    </xf>
    <xf numFmtId="0" fontId="61" fillId="0" borderId="32" xfId="0" applyFont="1" applyBorder="1" applyAlignment="1" applyProtection="1">
      <alignment horizontal="center" vertical="center"/>
      <protection locked="0"/>
    </xf>
    <xf numFmtId="0" fontId="59" fillId="0" borderId="0" xfId="0" applyFont="1" applyFill="1" applyBorder="1" applyAlignment="1">
      <alignment horizontal="left" vertical="center" wrapText="1"/>
    </xf>
    <xf numFmtId="0" fontId="59" fillId="0" borderId="0" xfId="0" applyFont="1" applyFill="1" applyBorder="1" applyAlignment="1" applyProtection="1">
      <alignment horizontal="left" vertical="center"/>
      <protection locked="0"/>
    </xf>
    <xf numFmtId="0" fontId="64" fillId="0" borderId="0" xfId="0" applyFont="1" applyFill="1" applyBorder="1" applyAlignment="1" applyProtection="1">
      <alignment horizontal="center" vertical="center"/>
      <protection locked="0"/>
    </xf>
    <xf numFmtId="0" fontId="64" fillId="0" borderId="0" xfId="0" applyFont="1" applyFill="1" applyBorder="1" applyAlignment="1" applyProtection="1">
      <alignment horizontal="left" vertical="center"/>
      <protection locked="0"/>
    </xf>
    <xf numFmtId="0" fontId="61" fillId="0" borderId="0" xfId="0" applyFont="1" applyAlignment="1" applyProtection="1">
      <alignment horizontal="center" vertical="center"/>
      <protection locked="0"/>
    </xf>
    <xf numFmtId="0" fontId="57" fillId="0" borderId="0" xfId="0" applyFont="1" applyFill="1" applyBorder="1" applyAlignment="1">
      <alignment horizontal="left" vertical="center"/>
    </xf>
    <xf numFmtId="0" fontId="59" fillId="25" borderId="18" xfId="0" applyFont="1" applyFill="1" applyBorder="1" applyAlignment="1">
      <alignment vertical="center" wrapText="1"/>
    </xf>
    <xf numFmtId="0" fontId="64" fillId="25" borderId="18" xfId="0" applyFont="1" applyFill="1" applyBorder="1" applyAlignment="1">
      <alignment vertical="center"/>
    </xf>
    <xf numFmtId="0" fontId="61" fillId="25" borderId="21" xfId="0" applyFont="1" applyFill="1" applyBorder="1" applyAlignment="1" applyProtection="1">
      <alignment vertical="center"/>
      <protection locked="0"/>
    </xf>
    <xf numFmtId="0" fontId="61" fillId="25" borderId="18" xfId="0" applyFont="1" applyFill="1" applyBorder="1" applyAlignment="1" applyProtection="1">
      <alignment vertical="center"/>
      <protection locked="0"/>
    </xf>
    <xf numFmtId="0" fontId="64" fillId="25" borderId="18" xfId="0" applyFont="1" applyFill="1" applyBorder="1" applyAlignment="1" applyProtection="1">
      <alignment vertical="center"/>
      <protection locked="0"/>
    </xf>
    <xf numFmtId="0" fontId="61" fillId="0" borderId="19" xfId="0" applyFont="1" applyBorder="1" applyProtection="1">
      <alignment vertical="center"/>
      <protection locked="0"/>
    </xf>
    <xf numFmtId="0" fontId="61" fillId="25" borderId="33" xfId="0" applyFont="1" applyFill="1" applyBorder="1" applyAlignment="1" applyProtection="1">
      <alignment vertical="center"/>
      <protection locked="0"/>
    </xf>
    <xf numFmtId="0" fontId="64" fillId="25" borderId="0" xfId="0" applyFont="1" applyFill="1" applyBorder="1" applyAlignment="1" applyProtection="1">
      <alignment vertical="center"/>
      <protection locked="0"/>
    </xf>
    <xf numFmtId="0" fontId="61" fillId="0" borderId="98" xfId="0" applyFont="1" applyFill="1" applyBorder="1" applyAlignment="1" applyProtection="1">
      <alignment horizontal="center" vertical="center"/>
      <protection locked="0"/>
    </xf>
    <xf numFmtId="0" fontId="61" fillId="25" borderId="31" xfId="0" applyFont="1" applyFill="1" applyBorder="1" applyAlignment="1" applyProtection="1">
      <alignment horizontal="center" vertical="center"/>
      <protection locked="0"/>
    </xf>
    <xf numFmtId="0" fontId="71" fillId="0" borderId="0" xfId="0" applyFont="1" applyFill="1" applyBorder="1" applyAlignment="1">
      <alignment vertical="center"/>
    </xf>
    <xf numFmtId="0" fontId="61" fillId="0" borderId="0" xfId="0" applyFont="1" applyAlignment="1">
      <alignment horizontal="center" vertical="center"/>
    </xf>
    <xf numFmtId="49" fontId="63" fillId="0" borderId="0" xfId="0" applyNumberFormat="1" applyFont="1" applyFill="1" applyAlignment="1">
      <alignment horizontal="left" vertical="center"/>
    </xf>
    <xf numFmtId="49" fontId="60" fillId="0" borderId="0" xfId="0" applyNumberFormat="1" applyFont="1" applyFill="1" applyAlignment="1">
      <alignment horizontal="left" vertical="center"/>
    </xf>
    <xf numFmtId="0" fontId="57" fillId="0" borderId="43" xfId="0" applyFont="1" applyFill="1" applyBorder="1" applyAlignment="1">
      <alignment vertical="center"/>
    </xf>
    <xf numFmtId="0" fontId="71" fillId="0" borderId="48" xfId="0" applyFont="1" applyFill="1" applyBorder="1" applyAlignment="1">
      <alignment vertical="center"/>
    </xf>
    <xf numFmtId="0" fontId="71" fillId="0" borderId="21" xfId="0" applyFont="1" applyFill="1" applyBorder="1" applyAlignment="1">
      <alignment vertical="center"/>
    </xf>
    <xf numFmtId="0" fontId="64" fillId="0" borderId="26" xfId="0" applyFont="1" applyFill="1" applyBorder="1" applyAlignment="1">
      <alignment vertical="center"/>
    </xf>
    <xf numFmtId="0" fontId="64" fillId="0" borderId="31" xfId="0" applyFont="1" applyFill="1" applyBorder="1" applyAlignment="1">
      <alignment vertical="center"/>
    </xf>
    <xf numFmtId="0" fontId="61" fillId="28" borderId="31" xfId="0" applyFont="1" applyFill="1" applyBorder="1" applyAlignment="1">
      <alignment vertical="center"/>
    </xf>
    <xf numFmtId="0" fontId="59" fillId="0" borderId="31" xfId="0" applyFont="1" applyFill="1" applyBorder="1" applyAlignment="1">
      <alignment vertical="center"/>
    </xf>
    <xf numFmtId="0" fontId="61" fillId="0" borderId="31" xfId="0" applyFont="1" applyFill="1" applyBorder="1" applyAlignment="1">
      <alignment vertical="center"/>
    </xf>
    <xf numFmtId="0" fontId="61" fillId="28" borderId="31" xfId="0" applyFont="1" applyFill="1" applyBorder="1">
      <alignment vertical="center"/>
    </xf>
    <xf numFmtId="0" fontId="59" fillId="26" borderId="31" xfId="0" applyFont="1" applyFill="1" applyBorder="1" applyAlignment="1">
      <alignment vertical="center"/>
    </xf>
    <xf numFmtId="0" fontId="64" fillId="0" borderId="32" xfId="0" applyFont="1" applyBorder="1">
      <alignment vertical="center"/>
    </xf>
    <xf numFmtId="0" fontId="71" fillId="0" borderId="33" xfId="0" applyFont="1" applyFill="1" applyBorder="1" applyAlignment="1">
      <alignment vertical="center"/>
    </xf>
    <xf numFmtId="0" fontId="59" fillId="0" borderId="43" xfId="0" applyFont="1" applyFill="1" applyBorder="1" applyAlignment="1">
      <alignment horizontal="center" vertical="center"/>
    </xf>
    <xf numFmtId="176" fontId="59" fillId="0" borderId="0" xfId="0" applyNumberFormat="1" applyFont="1" applyFill="1" applyBorder="1" applyAlignment="1">
      <alignment vertical="center" wrapText="1"/>
    </xf>
    <xf numFmtId="0" fontId="64" fillId="0" borderId="16" xfId="0" applyFont="1" applyBorder="1">
      <alignment vertical="center"/>
    </xf>
    <xf numFmtId="0" fontId="59" fillId="0" borderId="81" xfId="0" applyFont="1" applyFill="1" applyBorder="1" applyAlignment="1">
      <alignment horizontal="center" vertical="center"/>
    </xf>
    <xf numFmtId="0" fontId="59" fillId="0" borderId="55" xfId="0" applyFont="1" applyFill="1" applyBorder="1" applyAlignment="1">
      <alignment vertical="center"/>
    </xf>
    <xf numFmtId="176" fontId="59" fillId="0" borderId="55" xfId="0" applyNumberFormat="1" applyFont="1" applyFill="1" applyBorder="1" applyAlignment="1">
      <alignment vertical="center" wrapText="1"/>
    </xf>
    <xf numFmtId="0" fontId="61" fillId="0" borderId="55" xfId="0" applyFont="1" applyFill="1" applyBorder="1" applyAlignment="1">
      <alignment vertical="center"/>
    </xf>
    <xf numFmtId="0" fontId="61" fillId="0" borderId="55" xfId="0" applyFont="1" applyFill="1" applyBorder="1">
      <alignment vertical="center"/>
    </xf>
    <xf numFmtId="0" fontId="64" fillId="0" borderId="55" xfId="0" applyFont="1" applyFill="1" applyBorder="1" applyAlignment="1">
      <alignment vertical="center"/>
    </xf>
    <xf numFmtId="0" fontId="64" fillId="0" borderId="68" xfId="0" applyFont="1" applyBorder="1">
      <alignment vertical="center"/>
    </xf>
    <xf numFmtId="0" fontId="71" fillId="0" borderId="17" xfId="0" applyFont="1" applyFill="1" applyBorder="1" applyAlignment="1">
      <alignment vertical="center"/>
    </xf>
    <xf numFmtId="0" fontId="59" fillId="0" borderId="17" xfId="0" applyFont="1" applyFill="1" applyBorder="1" applyAlignment="1">
      <alignment horizontal="center" vertical="center"/>
    </xf>
    <xf numFmtId="176" fontId="59" fillId="0" borderId="18" xfId="0" applyNumberFormat="1" applyFont="1" applyFill="1" applyBorder="1" applyAlignment="1">
      <alignment vertical="center" wrapText="1"/>
    </xf>
    <xf numFmtId="0" fontId="64" fillId="0" borderId="18" xfId="0" applyFont="1" applyFill="1" applyBorder="1" applyAlignment="1">
      <alignment vertical="center"/>
    </xf>
    <xf numFmtId="0" fontId="71" fillId="0" borderId="37" xfId="0" applyFont="1" applyFill="1" applyBorder="1" applyAlignment="1">
      <alignment vertical="center"/>
    </xf>
    <xf numFmtId="0" fontId="59" fillId="0" borderId="0" xfId="0" applyFont="1" applyFill="1" applyBorder="1" applyAlignment="1">
      <alignment horizontal="center" vertical="center"/>
    </xf>
    <xf numFmtId="0" fontId="64" fillId="0" borderId="0" xfId="0" applyFont="1" applyBorder="1">
      <alignment vertical="center"/>
    </xf>
    <xf numFmtId="0" fontId="57" fillId="0" borderId="14" xfId="0" applyFont="1" applyFill="1" applyBorder="1" applyAlignment="1">
      <alignment vertical="center"/>
    </xf>
    <xf numFmtId="0" fontId="57" fillId="0" borderId="37" xfId="0" applyFont="1" applyFill="1" applyBorder="1" applyAlignment="1">
      <alignment vertical="center"/>
    </xf>
    <xf numFmtId="0" fontId="57" fillId="0" borderId="71" xfId="0" applyFont="1" applyFill="1" applyBorder="1" applyAlignment="1">
      <alignment vertical="center"/>
    </xf>
    <xf numFmtId="0" fontId="60" fillId="0" borderId="152" xfId="0" applyFont="1" applyFill="1" applyBorder="1" applyAlignment="1">
      <alignment horizontal="center" vertical="center"/>
    </xf>
    <xf numFmtId="0" fontId="61" fillId="28" borderId="80" xfId="0" applyFont="1" applyFill="1" applyBorder="1" applyAlignment="1">
      <alignment horizontal="center" vertical="center"/>
    </xf>
    <xf numFmtId="0" fontId="61" fillId="28" borderId="59" xfId="0" applyFont="1" applyFill="1" applyBorder="1" applyAlignment="1">
      <alignment horizontal="center" vertical="center"/>
    </xf>
    <xf numFmtId="0" fontId="59" fillId="0" borderId="41" xfId="0" applyFont="1" applyFill="1" applyBorder="1" applyAlignment="1">
      <alignment vertical="center"/>
    </xf>
    <xf numFmtId="0" fontId="72" fillId="0" borderId="0" xfId="0" applyFont="1" applyFill="1" applyBorder="1" applyAlignment="1">
      <alignment vertical="center" wrapText="1"/>
    </xf>
    <xf numFmtId="0" fontId="72" fillId="0" borderId="16" xfId="0" applyFont="1" applyBorder="1" applyAlignment="1">
      <alignment vertical="center" wrapText="1"/>
    </xf>
    <xf numFmtId="0" fontId="66" fillId="28" borderId="59" xfId="0" applyFont="1" applyFill="1" applyBorder="1" applyAlignment="1">
      <alignment horizontal="center" vertical="center"/>
    </xf>
    <xf numFmtId="0" fontId="71" fillId="0" borderId="93" xfId="0" applyFont="1" applyFill="1" applyBorder="1" applyAlignment="1">
      <alignment vertical="center"/>
    </xf>
    <xf numFmtId="0" fontId="59" fillId="0" borderId="150" xfId="0" applyFont="1" applyFill="1" applyBorder="1" applyAlignment="1">
      <alignment horizontal="center" vertical="center"/>
    </xf>
    <xf numFmtId="0" fontId="59" fillId="0" borderId="69" xfId="0" applyFont="1" applyFill="1" applyBorder="1" applyAlignment="1">
      <alignment vertical="center"/>
    </xf>
    <xf numFmtId="0" fontId="59" fillId="0" borderId="69" xfId="0" applyFont="1" applyFill="1" applyBorder="1" applyAlignment="1">
      <alignment vertical="center" wrapText="1"/>
    </xf>
    <xf numFmtId="0" fontId="64" fillId="0" borderId="151" xfId="0" applyFont="1" applyBorder="1">
      <alignment vertical="center"/>
    </xf>
    <xf numFmtId="0" fontId="73" fillId="0" borderId="14" xfId="0" applyFont="1" applyFill="1" applyBorder="1" applyAlignment="1">
      <alignment vertical="center"/>
    </xf>
    <xf numFmtId="0" fontId="73" fillId="0" borderId="21" xfId="0" applyFont="1" applyFill="1" applyBorder="1" applyAlignment="1">
      <alignment vertical="center"/>
    </xf>
    <xf numFmtId="0" fontId="74" fillId="0" borderId="31" xfId="0" applyFont="1" applyFill="1" applyBorder="1" applyAlignment="1">
      <alignment vertical="center"/>
    </xf>
    <xf numFmtId="0" fontId="59" fillId="0" borderId="20" xfId="0" applyFont="1" applyFill="1" applyBorder="1" applyAlignment="1">
      <alignment horizontal="center" vertical="center"/>
    </xf>
    <xf numFmtId="0" fontId="61" fillId="28" borderId="79" xfId="0" applyFont="1" applyFill="1" applyBorder="1" applyAlignment="1">
      <alignment vertical="center"/>
    </xf>
    <xf numFmtId="0" fontId="66" fillId="0" borderId="79" xfId="0" applyFont="1" applyFill="1" applyBorder="1" applyAlignment="1">
      <alignment horizontal="center" vertical="center"/>
    </xf>
    <xf numFmtId="0" fontId="61" fillId="28" borderId="54" xfId="0" applyFont="1" applyFill="1" applyBorder="1" applyAlignment="1">
      <alignment vertical="center"/>
    </xf>
    <xf numFmtId="0" fontId="66" fillId="0" borderId="54" xfId="0" applyFont="1" applyFill="1" applyBorder="1" applyAlignment="1">
      <alignment horizontal="center" vertical="center"/>
    </xf>
    <xf numFmtId="0" fontId="66" fillId="0" borderId="59" xfId="0" applyFont="1" applyFill="1" applyBorder="1" applyAlignment="1">
      <alignment horizontal="center" vertical="center"/>
    </xf>
    <xf numFmtId="176" fontId="59" fillId="0" borderId="69" xfId="0" applyNumberFormat="1" applyFont="1" applyFill="1" applyBorder="1" applyAlignment="1">
      <alignment vertical="center" wrapText="1"/>
    </xf>
    <xf numFmtId="0" fontId="61" fillId="0" borderId="69" xfId="0" applyFont="1" applyFill="1" applyBorder="1" applyAlignment="1">
      <alignment vertical="center"/>
    </xf>
    <xf numFmtId="0" fontId="64" fillId="0" borderId="69" xfId="0" applyFont="1" applyFill="1" applyBorder="1" applyAlignment="1">
      <alignment vertical="center"/>
    </xf>
    <xf numFmtId="0" fontId="64" fillId="0" borderId="70" xfId="0" applyFont="1" applyBorder="1">
      <alignment vertical="center"/>
    </xf>
    <xf numFmtId="49" fontId="59" fillId="0" borderId="37" xfId="0" applyNumberFormat="1" applyFont="1" applyFill="1" applyBorder="1" applyAlignment="1">
      <alignment horizontal="left" vertical="center" wrapText="1"/>
    </xf>
    <xf numFmtId="49" fontId="59" fillId="0" borderId="37" xfId="0" applyNumberFormat="1" applyFont="1" applyBorder="1" applyAlignment="1">
      <alignment horizontal="left" vertical="center" wrapText="1"/>
    </xf>
    <xf numFmtId="0" fontId="64" fillId="26" borderId="58" xfId="0" applyFont="1" applyFill="1" applyBorder="1" applyAlignment="1">
      <alignment vertical="center" wrapText="1"/>
    </xf>
    <xf numFmtId="49" fontId="59" fillId="0" borderId="0" xfId="0" applyNumberFormat="1" applyFont="1" applyFill="1" applyBorder="1" applyAlignment="1">
      <alignment horizontal="left" vertical="center" wrapText="1"/>
    </xf>
    <xf numFmtId="49" fontId="59" fillId="0" borderId="0" xfId="0" applyNumberFormat="1" applyFont="1" applyAlignment="1">
      <alignment horizontal="left" vertical="center" wrapText="1"/>
    </xf>
    <xf numFmtId="49" fontId="59" fillId="0" borderId="0" xfId="0" applyNumberFormat="1" applyFont="1" applyFill="1" applyBorder="1" applyAlignment="1">
      <alignment horizontal="left" vertical="center"/>
    </xf>
    <xf numFmtId="0" fontId="64" fillId="24" borderId="90" xfId="0" applyFont="1" applyFill="1" applyBorder="1" applyAlignment="1">
      <alignment horizontal="center" vertical="center" wrapText="1"/>
    </xf>
    <xf numFmtId="0" fontId="64" fillId="26" borderId="63" xfId="0" applyFont="1" applyFill="1" applyBorder="1" applyAlignment="1">
      <alignment vertical="center"/>
    </xf>
    <xf numFmtId="0" fontId="64" fillId="26" borderId="63" xfId="0" applyFont="1" applyFill="1" applyBorder="1" applyAlignment="1">
      <alignment vertical="center" wrapText="1"/>
    </xf>
    <xf numFmtId="0" fontId="64" fillId="24" borderId="63" xfId="0" applyFont="1" applyFill="1" applyBorder="1" applyAlignment="1">
      <alignment vertical="center"/>
    </xf>
    <xf numFmtId="0" fontId="64" fillId="26" borderId="60" xfId="0" applyFont="1" applyFill="1" applyBorder="1" applyAlignment="1">
      <alignment vertical="center" wrapText="1"/>
    </xf>
    <xf numFmtId="0" fontId="64" fillId="24" borderId="73" xfId="0" applyFont="1" applyFill="1" applyBorder="1" applyAlignment="1">
      <alignment horizontal="center" vertical="center" wrapText="1"/>
    </xf>
    <xf numFmtId="0" fontId="64" fillId="26" borderId="55" xfId="0" applyFont="1" applyFill="1" applyBorder="1" applyAlignment="1">
      <alignment vertical="center" wrapText="1"/>
    </xf>
    <xf numFmtId="0" fontId="64" fillId="26" borderId="55" xfId="0" applyFont="1" applyFill="1" applyBorder="1" applyAlignment="1">
      <alignment vertical="center"/>
    </xf>
    <xf numFmtId="0" fontId="64" fillId="24" borderId="55" xfId="0" applyFont="1" applyFill="1" applyBorder="1" applyAlignment="1">
      <alignment vertical="center"/>
    </xf>
    <xf numFmtId="0" fontId="64" fillId="26" borderId="55" xfId="0" applyFont="1" applyFill="1" applyBorder="1" applyAlignment="1">
      <alignment horizontal="center" vertical="center"/>
    </xf>
    <xf numFmtId="0" fontId="64" fillId="26" borderId="55" xfId="0" applyFont="1" applyFill="1" applyBorder="1" applyAlignment="1">
      <alignment horizontal="center" vertical="center" wrapText="1"/>
    </xf>
    <xf numFmtId="0" fontId="64" fillId="24" borderId="91" xfId="0" applyFont="1" applyFill="1" applyBorder="1" applyAlignment="1">
      <alignment horizontal="center" vertical="center" wrapText="1"/>
    </xf>
    <xf numFmtId="0" fontId="64" fillId="0" borderId="88" xfId="0" applyFont="1" applyFill="1" applyBorder="1" applyAlignment="1">
      <alignment vertical="center"/>
    </xf>
    <xf numFmtId="0" fontId="64" fillId="0" borderId="88" xfId="0" applyFont="1" applyFill="1" applyBorder="1" applyAlignment="1">
      <alignment vertical="center" wrapText="1"/>
    </xf>
    <xf numFmtId="0" fontId="64" fillId="26" borderId="88" xfId="0" applyFont="1" applyFill="1" applyBorder="1" applyAlignment="1">
      <alignment vertical="center"/>
    </xf>
    <xf numFmtId="0" fontId="64" fillId="24" borderId="88" xfId="0" applyFont="1" applyFill="1" applyBorder="1" applyAlignment="1">
      <alignment vertical="center"/>
    </xf>
    <xf numFmtId="0" fontId="64" fillId="26" borderId="88" xfId="0" applyFont="1" applyFill="1" applyBorder="1" applyAlignment="1">
      <alignment vertical="center" wrapText="1"/>
    </xf>
    <xf numFmtId="0" fontId="64" fillId="26" borderId="89" xfId="0" applyFont="1" applyFill="1" applyBorder="1" applyAlignment="1">
      <alignment vertical="center" wrapText="1"/>
    </xf>
    <xf numFmtId="0" fontId="75" fillId="26" borderId="0" xfId="0" applyFont="1" applyFill="1" applyBorder="1" applyAlignment="1">
      <alignment vertical="center" wrapText="1"/>
    </xf>
    <xf numFmtId="0" fontId="75" fillId="26" borderId="0" xfId="0" applyFont="1" applyFill="1" applyAlignment="1">
      <alignment vertical="center" wrapText="1"/>
    </xf>
    <xf numFmtId="0" fontId="75" fillId="29" borderId="44" xfId="0" applyFont="1" applyFill="1" applyBorder="1" applyAlignment="1">
      <alignment vertical="center" wrapText="1"/>
    </xf>
    <xf numFmtId="0" fontId="59" fillId="26" borderId="45" xfId="0" applyFont="1" applyFill="1" applyBorder="1">
      <alignment vertical="center"/>
    </xf>
    <xf numFmtId="0" fontId="60" fillId="26" borderId="45" xfId="0" applyFont="1" applyFill="1" applyBorder="1">
      <alignment vertical="center"/>
    </xf>
    <xf numFmtId="0" fontId="60" fillId="26" borderId="110" xfId="0" applyFont="1" applyFill="1" applyBorder="1">
      <alignment vertical="center"/>
    </xf>
    <xf numFmtId="0" fontId="75" fillId="29" borderId="61" xfId="0" applyFont="1" applyFill="1" applyBorder="1" applyAlignment="1">
      <alignment vertical="center" wrapText="1"/>
    </xf>
    <xf numFmtId="0" fontId="59" fillId="26" borderId="37" xfId="0" applyFont="1" applyFill="1" applyBorder="1">
      <alignment vertical="center"/>
    </xf>
    <xf numFmtId="0" fontId="60" fillId="26" borderId="37" xfId="0" applyFont="1" applyFill="1" applyBorder="1">
      <alignment vertical="center"/>
    </xf>
    <xf numFmtId="0" fontId="60" fillId="26" borderId="11" xfId="0" applyFont="1" applyFill="1" applyBorder="1">
      <alignment vertical="center"/>
    </xf>
    <xf numFmtId="0" fontId="75" fillId="29" borderId="107" xfId="0" applyFont="1" applyFill="1" applyBorder="1" applyAlignment="1">
      <alignment vertical="center" wrapText="1"/>
    </xf>
    <xf numFmtId="0" fontId="59" fillId="26" borderId="105" xfId="0" applyFont="1" applyFill="1" applyBorder="1" applyAlignment="1">
      <alignment vertical="center"/>
    </xf>
    <xf numFmtId="0" fontId="75" fillId="26" borderId="105" xfId="0" applyFont="1" applyFill="1" applyBorder="1" applyAlignment="1">
      <alignment vertical="center" wrapText="1"/>
    </xf>
    <xf numFmtId="0" fontId="64" fillId="26" borderId="0" xfId="0" applyFont="1" applyFill="1" applyBorder="1" applyAlignment="1">
      <alignment horizontal="right" vertical="top"/>
    </xf>
    <xf numFmtId="0" fontId="64" fillId="26" borderId="0" xfId="0" applyFont="1" applyFill="1" applyBorder="1" applyAlignment="1">
      <alignment horizontal="right" vertical="top" wrapText="1"/>
    </xf>
    <xf numFmtId="0" fontId="75" fillId="26" borderId="34" xfId="0" applyFont="1" applyFill="1" applyBorder="1" applyAlignment="1">
      <alignment vertical="center" wrapText="1"/>
    </xf>
    <xf numFmtId="0" fontId="64" fillId="26" borderId="0" xfId="0" applyFont="1" applyFill="1" applyBorder="1" applyAlignment="1">
      <alignment vertical="top" wrapText="1"/>
    </xf>
    <xf numFmtId="0" fontId="64" fillId="26" borderId="0" xfId="0" applyFont="1" applyFill="1" applyAlignment="1">
      <alignment vertical="top" wrapText="1"/>
    </xf>
    <xf numFmtId="0" fontId="75" fillId="26" borderId="44" xfId="0" applyFont="1" applyFill="1" applyBorder="1" applyAlignment="1">
      <alignment vertical="center" wrapText="1"/>
    </xf>
    <xf numFmtId="0" fontId="75" fillId="26" borderId="45" xfId="0" applyFont="1" applyFill="1" applyBorder="1" applyAlignment="1">
      <alignment vertical="center" wrapText="1"/>
    </xf>
    <xf numFmtId="0" fontId="75" fillId="26" borderId="35" xfId="0" applyFont="1" applyFill="1" applyBorder="1" applyAlignment="1">
      <alignment vertical="center" wrapText="1"/>
    </xf>
    <xf numFmtId="0" fontId="75" fillId="0" borderId="35" xfId="0" applyFont="1" applyFill="1" applyBorder="1">
      <alignment vertical="center"/>
    </xf>
    <xf numFmtId="0" fontId="75" fillId="0" borderId="0" xfId="0" applyFont="1" applyFill="1" applyBorder="1">
      <alignment vertical="center"/>
    </xf>
    <xf numFmtId="0" fontId="75" fillId="0" borderId="0" xfId="0" applyFont="1" applyFill="1" applyBorder="1" applyAlignment="1">
      <alignment vertical="center" wrapText="1"/>
    </xf>
    <xf numFmtId="0" fontId="75" fillId="26" borderId="35" xfId="0" applyFont="1" applyFill="1" applyBorder="1">
      <alignment vertical="center"/>
    </xf>
    <xf numFmtId="0" fontId="76" fillId="26" borderId="0" xfId="0" applyFont="1" applyFill="1" applyBorder="1">
      <alignment vertical="center"/>
    </xf>
    <xf numFmtId="0" fontId="75" fillId="26" borderId="0" xfId="0" applyFont="1" applyFill="1" applyBorder="1">
      <alignment vertical="center"/>
    </xf>
    <xf numFmtId="0" fontId="62" fillId="0" borderId="0" xfId="0" applyFont="1" applyFill="1">
      <alignment vertical="center"/>
    </xf>
    <xf numFmtId="177" fontId="70" fillId="0" borderId="0" xfId="0" applyNumberFormat="1" applyFont="1" applyFill="1" applyBorder="1" applyAlignment="1">
      <alignment vertical="center"/>
    </xf>
    <xf numFmtId="0" fontId="70" fillId="0" borderId="0" xfId="0" applyFont="1" applyFill="1" applyBorder="1" applyAlignment="1">
      <alignment vertical="center"/>
    </xf>
    <xf numFmtId="0" fontId="60" fillId="0" borderId="0" xfId="0" applyFont="1" applyFill="1" applyBorder="1" applyAlignment="1">
      <alignment horizontal="center"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xf>
    <xf numFmtId="177" fontId="70" fillId="0" borderId="139" xfId="0" applyNumberFormat="1" applyFont="1" applyFill="1" applyBorder="1" applyAlignment="1">
      <alignment vertical="center"/>
    </xf>
    <xf numFmtId="0" fontId="60" fillId="0" borderId="0" xfId="0" applyFont="1" applyFill="1" applyAlignment="1">
      <alignment horizontal="right" vertical="center"/>
    </xf>
    <xf numFmtId="0" fontId="60" fillId="0" borderId="14" xfId="0" applyFont="1" applyFill="1" applyBorder="1">
      <alignment vertical="center"/>
    </xf>
    <xf numFmtId="0" fontId="70" fillId="26" borderId="15" xfId="0" applyFont="1" applyFill="1" applyBorder="1" applyAlignment="1">
      <alignment vertical="center" wrapText="1" shrinkToFit="1"/>
    </xf>
    <xf numFmtId="0" fontId="70" fillId="28" borderId="94" xfId="0" applyFont="1" applyFill="1" applyBorder="1">
      <alignment vertical="center"/>
    </xf>
    <xf numFmtId="0" fontId="70" fillId="28" borderId="24" xfId="0" applyFont="1" applyFill="1" applyBorder="1">
      <alignment vertical="center"/>
    </xf>
    <xf numFmtId="0" fontId="70" fillId="26" borderId="57" xfId="0" applyFont="1" applyFill="1" applyBorder="1" applyAlignment="1">
      <alignment horizontal="center" vertical="center" wrapText="1"/>
    </xf>
    <xf numFmtId="0" fontId="70" fillId="26" borderId="17" xfId="0" applyFont="1" applyFill="1" applyBorder="1" applyAlignment="1">
      <alignment vertical="center" wrapText="1" shrinkToFit="1"/>
    </xf>
    <xf numFmtId="0" fontId="70" fillId="26" borderId="19" xfId="0" applyFont="1" applyFill="1" applyBorder="1" applyAlignment="1">
      <alignment vertical="center" wrapText="1" shrinkToFit="1"/>
    </xf>
    <xf numFmtId="0" fontId="70" fillId="26" borderId="101" xfId="0" applyFont="1" applyFill="1" applyBorder="1" applyAlignment="1">
      <alignment horizontal="center" vertical="center" wrapText="1" shrinkToFit="1"/>
    </xf>
    <xf numFmtId="0" fontId="60" fillId="26" borderId="93" xfId="0" applyFont="1" applyFill="1" applyBorder="1" applyAlignment="1">
      <alignment horizontal="center" vertical="center" textRotation="255" wrapText="1"/>
    </xf>
    <xf numFmtId="0" fontId="70" fillId="26" borderId="17" xfId="0" applyFont="1" applyFill="1" applyBorder="1" applyAlignment="1">
      <alignment horizontal="center" vertical="center" wrapText="1" shrinkToFit="1"/>
    </xf>
    <xf numFmtId="0" fontId="70" fillId="26" borderId="18" xfId="0" applyFont="1" applyFill="1" applyBorder="1" applyAlignment="1">
      <alignment horizontal="center" vertical="center" wrapText="1" shrinkToFit="1"/>
    </xf>
    <xf numFmtId="0" fontId="70" fillId="26" borderId="19" xfId="0" applyFont="1" applyFill="1" applyBorder="1" applyAlignment="1">
      <alignment horizontal="center" vertical="center" wrapText="1" shrinkToFit="1"/>
    </xf>
    <xf numFmtId="0" fontId="70" fillId="26" borderId="93" xfId="0" applyFont="1" applyFill="1" applyBorder="1" applyAlignment="1">
      <alignment horizontal="center" vertical="center" wrapText="1" shrinkToFit="1"/>
    </xf>
    <xf numFmtId="0" fontId="70" fillId="26" borderId="93" xfId="0" applyFont="1" applyFill="1" applyBorder="1" applyAlignment="1">
      <alignment horizontal="center" vertical="center" shrinkToFit="1"/>
    </xf>
    <xf numFmtId="0" fontId="70" fillId="26" borderId="17" xfId="0" applyFont="1" applyFill="1" applyBorder="1" applyAlignment="1">
      <alignment horizontal="center" vertical="center" shrinkToFit="1"/>
    </xf>
    <xf numFmtId="0" fontId="70" fillId="26" borderId="93" xfId="0" applyFont="1" applyFill="1" applyBorder="1" applyAlignment="1">
      <alignment horizontal="center" vertical="center" wrapText="1"/>
    </xf>
    <xf numFmtId="0" fontId="70" fillId="26" borderId="114" xfId="0" applyFont="1" applyFill="1" applyBorder="1" applyAlignment="1">
      <alignment horizontal="center" vertical="center" wrapText="1"/>
    </xf>
    <xf numFmtId="0" fontId="70" fillId="26" borderId="13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7" xfId="0" applyFont="1" applyFill="1" applyBorder="1" applyAlignment="1">
      <alignment horizontal="center" vertical="center"/>
    </xf>
    <xf numFmtId="0" fontId="70" fillId="26" borderId="18" xfId="0" applyFont="1" applyFill="1" applyBorder="1" applyAlignment="1">
      <alignment horizontal="center" vertical="center"/>
    </xf>
    <xf numFmtId="0" fontId="70" fillId="0" borderId="10" xfId="0" applyFont="1" applyFill="1" applyBorder="1" applyAlignment="1">
      <alignment vertical="center" wrapText="1"/>
    </xf>
    <xf numFmtId="0" fontId="70" fillId="0" borderId="20" xfId="0" applyFont="1" applyFill="1" applyBorder="1" applyAlignment="1">
      <alignment horizontal="center" vertical="center"/>
    </xf>
    <xf numFmtId="0" fontId="70" fillId="0" borderId="28" xfId="0" applyFont="1" applyFill="1" applyBorder="1" applyAlignment="1">
      <alignment horizontal="center" vertical="center"/>
    </xf>
    <xf numFmtId="0" fontId="70" fillId="0" borderId="28" xfId="0" applyFont="1" applyFill="1" applyBorder="1" applyAlignment="1" applyProtection="1">
      <alignment horizontal="center" vertical="center"/>
      <protection locked="0"/>
    </xf>
    <xf numFmtId="0" fontId="70" fillId="0" borderId="30" xfId="0" applyFont="1" applyFill="1" applyBorder="1" applyAlignment="1" applyProtection="1">
      <alignment horizontal="center" vertical="center"/>
      <protection locked="0"/>
    </xf>
    <xf numFmtId="0" fontId="70" fillId="0" borderId="10" xfId="0" applyFont="1" applyFill="1" applyBorder="1" applyAlignment="1" applyProtection="1">
      <alignment vertical="center" wrapText="1"/>
      <protection locked="0"/>
    </xf>
    <xf numFmtId="0" fontId="60" fillId="0" borderId="12" xfId="0" applyFont="1" applyFill="1" applyBorder="1" applyAlignment="1">
      <alignment vertical="center" wrapText="1"/>
    </xf>
    <xf numFmtId="38" fontId="70" fillId="0" borderId="10" xfId="34" applyFont="1" applyFill="1" applyBorder="1" applyAlignment="1" applyProtection="1">
      <alignment vertical="center" shrinkToFit="1"/>
      <protection locked="0"/>
    </xf>
    <xf numFmtId="40" fontId="70" fillId="0" borderId="23" xfId="34" applyNumberFormat="1" applyFont="1" applyFill="1" applyBorder="1" applyAlignment="1" applyProtection="1">
      <alignment vertical="center" shrinkToFit="1"/>
      <protection locked="0"/>
    </xf>
    <xf numFmtId="0" fontId="60" fillId="28" borderId="95" xfId="0" applyFont="1" applyFill="1" applyBorder="1" applyAlignment="1" applyProtection="1">
      <alignment horizontal="center" vertical="center"/>
      <protection locked="0"/>
    </xf>
    <xf numFmtId="0" fontId="77" fillId="28" borderId="11" xfId="0" applyFont="1" applyFill="1" applyBorder="1" applyAlignment="1" applyProtection="1">
      <alignment horizontal="center" vertical="center"/>
      <protection locked="0"/>
    </xf>
    <xf numFmtId="10" fontId="70" fillId="0" borderId="10" xfId="28" applyNumberFormat="1" applyFont="1" applyFill="1" applyBorder="1" applyAlignment="1">
      <alignment vertical="center" shrinkToFit="1"/>
    </xf>
    <xf numFmtId="0" fontId="70" fillId="28" borderId="37" xfId="0" applyFont="1" applyFill="1" applyBorder="1" applyAlignment="1" applyProtection="1">
      <alignment horizontal="center" vertical="center"/>
      <protection locked="0"/>
    </xf>
    <xf numFmtId="0" fontId="70" fillId="28" borderId="37" xfId="0" applyFont="1" applyFill="1" applyBorder="1" applyAlignment="1">
      <alignment horizontal="center" vertical="center"/>
    </xf>
    <xf numFmtId="0" fontId="60" fillId="0" borderId="37" xfId="0" applyFont="1" applyFill="1" applyBorder="1">
      <alignment vertical="center"/>
    </xf>
    <xf numFmtId="0" fontId="60" fillId="0" borderId="37" xfId="0" applyFont="1" applyFill="1" applyBorder="1" applyAlignment="1">
      <alignment horizontal="center" vertical="center"/>
    </xf>
    <xf numFmtId="0" fontId="60" fillId="0" borderId="37" xfId="0" applyFont="1" applyFill="1" applyBorder="1" applyAlignment="1">
      <alignment vertical="center"/>
    </xf>
    <xf numFmtId="177" fontId="70" fillId="0" borderId="23" xfId="0" applyNumberFormat="1" applyFont="1" applyFill="1" applyBorder="1">
      <alignment vertical="center"/>
    </xf>
    <xf numFmtId="0" fontId="70" fillId="0" borderId="12" xfId="0" applyFont="1" applyFill="1" applyBorder="1" applyAlignment="1">
      <alignment horizontal="left" vertical="center"/>
    </xf>
    <xf numFmtId="0" fontId="70" fillId="0" borderId="37" xfId="0" applyFont="1" applyFill="1" applyBorder="1" applyAlignment="1">
      <alignment horizontal="center" vertical="center"/>
    </xf>
    <xf numFmtId="0" fontId="70" fillId="0" borderId="37" xfId="0" applyFont="1" applyFill="1" applyBorder="1" applyAlignment="1">
      <alignment horizontal="left" vertical="center"/>
    </xf>
    <xf numFmtId="177" fontId="70" fillId="0" borderId="139" xfId="34" applyNumberFormat="1" applyFont="1" applyFill="1" applyBorder="1" applyAlignment="1">
      <alignment vertical="center"/>
    </xf>
    <xf numFmtId="0" fontId="70" fillId="25" borderId="94" xfId="0" applyFont="1" applyFill="1" applyBorder="1">
      <alignment vertical="center"/>
    </xf>
    <xf numFmtId="0" fontId="60" fillId="25" borderId="45" xfId="0" applyFont="1" applyFill="1" applyBorder="1">
      <alignment vertical="center"/>
    </xf>
    <xf numFmtId="0" fontId="60" fillId="25" borderId="24" xfId="0" applyFont="1" applyFill="1" applyBorder="1">
      <alignment vertical="center"/>
    </xf>
    <xf numFmtId="0" fontId="60" fillId="25" borderId="25" xfId="0" applyFont="1" applyFill="1" applyBorder="1">
      <alignment vertical="center"/>
    </xf>
    <xf numFmtId="0" fontId="60" fillId="26" borderId="57" xfId="0" applyFont="1" applyFill="1" applyBorder="1" applyAlignment="1">
      <alignment horizontal="center" vertical="center" wrapText="1"/>
    </xf>
    <xf numFmtId="0" fontId="70" fillId="26" borderId="12" xfId="0" applyFont="1" applyFill="1" applyBorder="1" applyAlignment="1" applyProtection="1">
      <alignment horizontal="left" vertical="top" textRotation="255"/>
      <protection locked="0"/>
    </xf>
    <xf numFmtId="0" fontId="70" fillId="26" borderId="23" xfId="0" applyFont="1" applyFill="1" applyBorder="1" applyAlignment="1">
      <alignment vertical="center" wrapText="1"/>
    </xf>
    <xf numFmtId="0" fontId="70" fillId="26" borderId="17" xfId="0" applyFont="1" applyFill="1" applyBorder="1" applyAlignment="1">
      <alignment horizontal="center" vertical="center" wrapText="1"/>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59" fillId="26" borderId="93" xfId="0" applyFont="1" applyFill="1" applyBorder="1" applyAlignment="1" applyProtection="1">
      <alignment horizontal="center" vertical="top" textRotation="255" wrapText="1"/>
      <protection locked="0"/>
    </xf>
    <xf numFmtId="40" fontId="70" fillId="0" borderId="12" xfId="34" applyNumberFormat="1" applyFont="1" applyFill="1" applyBorder="1" applyAlignment="1" applyProtection="1">
      <alignment vertical="center" shrinkToFit="1"/>
      <protection locked="0"/>
    </xf>
    <xf numFmtId="0" fontId="70" fillId="25" borderId="95" xfId="0" applyFont="1" applyFill="1" applyBorder="1" applyAlignment="1" applyProtection="1">
      <alignment horizontal="center" vertical="center"/>
      <protection locked="0"/>
    </xf>
    <xf numFmtId="0" fontId="77" fillId="25" borderId="11" xfId="0" applyFont="1" applyFill="1" applyBorder="1" applyAlignment="1" applyProtection="1">
      <alignment horizontal="center" vertical="center"/>
      <protection locked="0"/>
    </xf>
    <xf numFmtId="179" fontId="70" fillId="0" borderId="10" xfId="28" applyNumberFormat="1" applyFont="1" applyFill="1" applyBorder="1" applyAlignment="1">
      <alignment vertical="center" shrinkToFit="1"/>
    </xf>
    <xf numFmtId="0" fontId="70" fillId="25" borderId="37" xfId="0" applyFont="1" applyFill="1" applyBorder="1" applyAlignment="1" applyProtection="1">
      <alignment horizontal="center" vertical="center"/>
      <protection locked="0"/>
    </xf>
    <xf numFmtId="0" fontId="63" fillId="31" borderId="139" xfId="0" applyFont="1" applyFill="1" applyBorder="1" applyAlignment="1">
      <alignment horizontal="center" vertical="center"/>
    </xf>
    <xf numFmtId="0" fontId="63" fillId="32" borderId="26" xfId="0" applyFont="1" applyFill="1" applyBorder="1">
      <alignment vertical="center"/>
    </xf>
    <xf numFmtId="0" fontId="63" fillId="32" borderId="31" xfId="0" applyFont="1" applyFill="1" applyBorder="1">
      <alignment vertical="center"/>
    </xf>
    <xf numFmtId="0" fontId="63" fillId="32" borderId="32" xfId="0" applyFont="1" applyFill="1" applyBorder="1">
      <alignment vertical="center"/>
    </xf>
    <xf numFmtId="0" fontId="77" fillId="25" borderId="53" xfId="0" applyFont="1" applyFill="1" applyBorder="1" applyAlignment="1" applyProtection="1">
      <alignment horizontal="center" vertical="center"/>
      <protection locked="0"/>
    </xf>
    <xf numFmtId="0" fontId="61" fillId="0" borderId="62" xfId="0" applyFont="1" applyFill="1" applyBorder="1" applyAlignment="1">
      <alignment vertical="center"/>
    </xf>
    <xf numFmtId="0" fontId="70" fillId="25" borderId="52" xfId="0" applyFont="1" applyFill="1" applyBorder="1" applyAlignment="1" applyProtection="1">
      <alignment horizontal="center" vertical="center"/>
      <protection locked="0"/>
    </xf>
    <xf numFmtId="0" fontId="61" fillId="0" borderId="52" xfId="0" applyFont="1" applyFill="1" applyBorder="1" applyAlignment="1">
      <alignment vertical="center"/>
    </xf>
    <xf numFmtId="0" fontId="61" fillId="0" borderId="52" xfId="0" applyFont="1" applyFill="1" applyBorder="1" applyAlignment="1" applyProtection="1">
      <alignment vertical="center"/>
      <protection locked="0"/>
    </xf>
    <xf numFmtId="0" fontId="60" fillId="0" borderId="52" xfId="0" applyFont="1" applyFill="1" applyBorder="1">
      <alignment vertical="center"/>
    </xf>
    <xf numFmtId="0" fontId="60" fillId="0" borderId="52" xfId="0" applyFont="1" applyFill="1" applyBorder="1" applyAlignment="1">
      <alignment horizontal="center" vertical="center"/>
    </xf>
    <xf numFmtId="0" fontId="60" fillId="0" borderId="52" xfId="0" applyFont="1" applyFill="1" applyBorder="1" applyAlignment="1">
      <alignment vertical="center"/>
    </xf>
    <xf numFmtId="177" fontId="70" fillId="0" borderId="27" xfId="0" applyNumberFormat="1" applyFont="1" applyFill="1" applyBorder="1">
      <alignment vertical="center"/>
    </xf>
    <xf numFmtId="0" fontId="40" fillId="0" borderId="0" xfId="0" applyFont="1" applyAlignment="1">
      <alignment horizontal="left" vertical="center" wrapText="1"/>
    </xf>
    <xf numFmtId="0" fontId="64" fillId="26" borderId="135" xfId="0" applyFont="1" applyFill="1" applyBorder="1" applyAlignment="1">
      <alignment vertical="center" wrapText="1"/>
    </xf>
    <xf numFmtId="0" fontId="64" fillId="26" borderId="103" xfId="0" applyFont="1" applyFill="1" applyBorder="1" applyAlignment="1">
      <alignment vertical="center" wrapText="1"/>
    </xf>
    <xf numFmtId="0" fontId="64" fillId="26" borderId="104" xfId="0" applyFont="1" applyFill="1" applyBorder="1" applyAlignment="1">
      <alignment vertical="center" wrapText="1"/>
    </xf>
    <xf numFmtId="0" fontId="64" fillId="26" borderId="153" xfId="0" applyFont="1" applyFill="1" applyBorder="1" applyAlignment="1">
      <alignment vertical="center" wrapText="1"/>
    </xf>
    <xf numFmtId="0" fontId="64" fillId="26" borderId="38" xfId="0" applyFont="1" applyFill="1" applyBorder="1" applyAlignment="1">
      <alignment vertical="center" wrapText="1"/>
    </xf>
    <xf numFmtId="0" fontId="64" fillId="26" borderId="106" xfId="0" applyFont="1" applyFill="1" applyBorder="1" applyAlignment="1">
      <alignment vertical="center" wrapText="1"/>
    </xf>
    <xf numFmtId="0" fontId="79" fillId="0" borderId="0" xfId="0" applyFont="1" applyAlignment="1">
      <alignment horizontal="right" vertical="center" wrapText="1"/>
    </xf>
    <xf numFmtId="0" fontId="25" fillId="0" borderId="0" xfId="0" applyFont="1" applyAlignment="1">
      <alignment horizontal="left" vertical="top"/>
    </xf>
    <xf numFmtId="0" fontId="80" fillId="0" borderId="0" xfId="0" applyFont="1">
      <alignment vertical="center"/>
    </xf>
    <xf numFmtId="0" fontId="81" fillId="0" borderId="0" xfId="0" applyFont="1" applyAlignment="1">
      <alignment horizontal="right" vertical="center" wrapText="1"/>
    </xf>
    <xf numFmtId="179" fontId="28" fillId="0" borderId="151" xfId="28" applyNumberFormat="1" applyFont="1" applyFill="1" applyBorder="1" applyAlignment="1">
      <alignment vertical="center" wrapText="1"/>
    </xf>
    <xf numFmtId="179" fontId="28" fillId="0" borderId="24" xfId="28" applyNumberFormat="1" applyFont="1" applyFill="1" applyBorder="1" applyAlignment="1">
      <alignment vertical="center" wrapText="1"/>
    </xf>
    <xf numFmtId="179" fontId="28" fillId="0" borderId="22" xfId="28" applyNumberFormat="1" applyFont="1" applyFill="1" applyBorder="1" applyAlignment="1">
      <alignment vertical="center" wrapText="1"/>
    </xf>
    <xf numFmtId="179" fontId="28" fillId="0" borderId="53" xfId="28" applyNumberFormat="1" applyFont="1" applyFill="1" applyBorder="1" applyAlignment="1">
      <alignment vertical="center" wrapText="1"/>
    </xf>
    <xf numFmtId="179" fontId="28" fillId="0" borderId="52" xfId="28" applyNumberFormat="1" applyFont="1" applyFill="1" applyBorder="1" applyAlignment="1">
      <alignment vertical="center" wrapText="1"/>
    </xf>
    <xf numFmtId="179" fontId="28" fillId="0" borderId="27" xfId="28" applyNumberFormat="1" applyFont="1" applyFill="1" applyBorder="1" applyAlignment="1">
      <alignment vertical="center" wrapText="1"/>
    </xf>
    <xf numFmtId="0" fontId="30" fillId="0" borderId="95" xfId="0" applyFont="1" applyBorder="1" applyAlignment="1">
      <alignment horizontal="center" vertical="center" wrapText="1"/>
    </xf>
    <xf numFmtId="0" fontId="30" fillId="0" borderId="10" xfId="0" applyFont="1" applyBorder="1" applyAlignment="1">
      <alignment horizontal="center" vertical="center" wrapText="1"/>
    </xf>
    <xf numFmtId="180" fontId="31" fillId="30" borderId="12" xfId="0" applyNumberFormat="1" applyFont="1" applyFill="1" applyBorder="1">
      <alignment vertical="center"/>
    </xf>
    <xf numFmtId="0" fontId="84" fillId="0" borderId="0" xfId="0" applyFont="1" applyFill="1" applyAlignment="1">
      <alignment vertical="center"/>
    </xf>
    <xf numFmtId="0" fontId="85" fillId="0" borderId="0" xfId="0" applyFont="1" applyFill="1">
      <alignment vertical="center"/>
    </xf>
    <xf numFmtId="0" fontId="87" fillId="0" borderId="0" xfId="0" applyFont="1">
      <alignment vertical="center"/>
    </xf>
    <xf numFmtId="0" fontId="88" fillId="0" borderId="0" xfId="0" applyFont="1" applyFill="1">
      <alignment vertical="center"/>
    </xf>
    <xf numFmtId="0" fontId="90" fillId="0" borderId="18" xfId="0" applyFont="1" applyBorder="1" applyAlignment="1">
      <alignment vertical="center" shrinkToFit="1"/>
    </xf>
    <xf numFmtId="0" fontId="90" fillId="0" borderId="0" xfId="0" applyFont="1" applyBorder="1" applyAlignment="1">
      <alignment vertical="center" shrinkToFit="1"/>
    </xf>
    <xf numFmtId="0" fontId="90" fillId="26" borderId="11" xfId="0" applyFont="1" applyFill="1" applyBorder="1" applyAlignment="1">
      <alignment vertical="center" shrinkToFit="1"/>
    </xf>
    <xf numFmtId="0" fontId="90" fillId="0" borderId="14" xfId="0" applyFont="1" applyBorder="1" applyAlignment="1">
      <alignment vertical="center" shrinkToFit="1"/>
    </xf>
    <xf numFmtId="2" fontId="90" fillId="0" borderId="21" xfId="0" applyNumberFormat="1" applyFont="1" applyBorder="1" applyAlignment="1">
      <alignment vertical="center" shrinkToFit="1"/>
    </xf>
    <xf numFmtId="0" fontId="90" fillId="0" borderId="21" xfId="0" applyFont="1" applyBorder="1" applyAlignment="1">
      <alignment vertical="center" shrinkToFit="1"/>
    </xf>
    <xf numFmtId="0" fontId="90" fillId="0" borderId="15" xfId="0" applyFont="1" applyBorder="1" applyAlignment="1">
      <alignment vertical="center" shrinkToFit="1"/>
    </xf>
    <xf numFmtId="0" fontId="90" fillId="26" borderId="66" xfId="0" applyFont="1" applyFill="1" applyBorder="1" applyAlignment="1">
      <alignment vertical="center" shrinkToFit="1"/>
    </xf>
    <xf numFmtId="0" fontId="90" fillId="0" borderId="33" xfId="0" applyFont="1" applyBorder="1" applyAlignment="1">
      <alignment horizontal="right" vertical="center" shrinkToFit="1"/>
    </xf>
    <xf numFmtId="0" fontId="90" fillId="0" borderId="16" xfId="0" applyFont="1" applyBorder="1" applyAlignment="1">
      <alignment vertical="center" shrinkToFit="1"/>
    </xf>
    <xf numFmtId="0" fontId="92" fillId="26" borderId="19" xfId="0" applyFont="1" applyFill="1" applyBorder="1" applyAlignment="1">
      <alignment vertical="center"/>
    </xf>
    <xf numFmtId="0" fontId="94" fillId="0" borderId="21" xfId="0" applyFont="1" applyFill="1" applyBorder="1" applyAlignment="1">
      <alignment vertical="center"/>
    </xf>
    <xf numFmtId="0" fontId="85" fillId="0" borderId="21" xfId="0" applyFont="1" applyFill="1" applyBorder="1" applyAlignment="1"/>
    <xf numFmtId="0" fontId="85" fillId="0" borderId="0" xfId="0" applyFont="1" applyFill="1" applyBorder="1" applyAlignment="1"/>
    <xf numFmtId="0" fontId="85" fillId="0" borderId="0" xfId="0" applyFont="1" applyAlignment="1"/>
    <xf numFmtId="0" fontId="61" fillId="29" borderId="37" xfId="0" applyFont="1" applyFill="1" applyBorder="1" applyAlignment="1" applyProtection="1">
      <alignment vertical="center"/>
      <protection locked="0"/>
    </xf>
    <xf numFmtId="0" fontId="61" fillId="0" borderId="11" xfId="0" applyFont="1" applyFill="1" applyBorder="1" applyAlignment="1" applyProtection="1">
      <alignment vertical="center"/>
      <protection locked="0"/>
    </xf>
    <xf numFmtId="0" fontId="61" fillId="26" borderId="11" xfId="0" applyFont="1" applyFill="1" applyBorder="1" applyAlignment="1" applyProtection="1">
      <alignment vertical="center"/>
      <protection locked="0"/>
    </xf>
    <xf numFmtId="0" fontId="61" fillId="29" borderId="0" xfId="0" applyFont="1" applyFill="1" applyBorder="1" applyAlignment="1" applyProtection="1">
      <alignment vertical="center"/>
      <protection locked="0"/>
    </xf>
    <xf numFmtId="0" fontId="59" fillId="29" borderId="0" xfId="0" applyFont="1" applyFill="1" applyBorder="1" applyAlignment="1" applyProtection="1">
      <alignment vertical="center"/>
      <protection locked="0"/>
    </xf>
    <xf numFmtId="0" fontId="28" fillId="0" borderId="61" xfId="0" applyFont="1" applyBorder="1" applyAlignment="1">
      <alignment vertical="center" wrapText="1"/>
    </xf>
    <xf numFmtId="0" fontId="28" fillId="0" borderId="37" xfId="0" applyFont="1" applyBorder="1" applyAlignment="1">
      <alignment vertical="center" wrapText="1"/>
    </xf>
    <xf numFmtId="0" fontId="28" fillId="0" borderId="61" xfId="0" applyFont="1" applyBorder="1" applyAlignment="1">
      <alignment vertical="center"/>
    </xf>
    <xf numFmtId="0" fontId="28" fillId="0" borderId="36" xfId="0" applyFont="1" applyBorder="1" applyAlignment="1">
      <alignment vertical="center"/>
    </xf>
    <xf numFmtId="0" fontId="28" fillId="0" borderId="52" xfId="0" applyFont="1" applyBorder="1" applyAlignment="1">
      <alignment vertical="center" wrapText="1"/>
    </xf>
    <xf numFmtId="0" fontId="28" fillId="0" borderId="94" xfId="0" applyFont="1" applyBorder="1" applyAlignment="1">
      <alignment vertical="center"/>
    </xf>
    <xf numFmtId="0" fontId="28" fillId="0" borderId="24" xfId="0" applyFont="1" applyBorder="1" applyAlignment="1">
      <alignment vertical="center" wrapText="1"/>
    </xf>
    <xf numFmtId="0" fontId="48" fillId="0" borderId="0" xfId="0" applyFont="1" applyFill="1" applyAlignment="1">
      <alignment vertical="center"/>
    </xf>
    <xf numFmtId="0" fontId="95" fillId="0" borderId="0" xfId="0" applyFont="1" applyFill="1" applyBorder="1" applyAlignment="1">
      <alignment horizontal="center" vertical="center"/>
    </xf>
    <xf numFmtId="0" fontId="95" fillId="0" borderId="0" xfId="0" applyFont="1" applyFill="1" applyBorder="1" applyAlignment="1">
      <alignment horizontal="left" vertical="center"/>
    </xf>
    <xf numFmtId="177" fontId="95" fillId="0" borderId="139" xfId="0" applyNumberFormat="1" applyFont="1" applyFill="1" applyBorder="1" applyAlignment="1">
      <alignment vertical="center"/>
    </xf>
    <xf numFmtId="0" fontId="46" fillId="0" borderId="18" xfId="0" applyFont="1" applyFill="1" applyBorder="1">
      <alignment vertical="center"/>
    </xf>
    <xf numFmtId="0" fontId="46" fillId="0" borderId="0" xfId="0" applyFont="1" applyFill="1" applyAlignment="1">
      <alignment horizontal="right" vertical="center"/>
    </xf>
    <xf numFmtId="0" fontId="46" fillId="0" borderId="14" xfId="0" applyFont="1" applyFill="1" applyBorder="1">
      <alignment vertical="center"/>
    </xf>
    <xf numFmtId="0" fontId="95" fillId="26" borderId="15" xfId="0" applyFont="1" applyFill="1" applyBorder="1" applyAlignment="1">
      <alignment vertical="center" wrapText="1" shrinkToFit="1"/>
    </xf>
    <xf numFmtId="0" fontId="95" fillId="26" borderId="17" xfId="0" applyFont="1" applyFill="1" applyBorder="1" applyAlignment="1">
      <alignment vertical="center" wrapText="1" shrinkToFit="1"/>
    </xf>
    <xf numFmtId="0" fontId="95" fillId="26" borderId="19"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46" fillId="26" borderId="93" xfId="0" applyFont="1" applyFill="1" applyBorder="1" applyAlignment="1">
      <alignment horizontal="center" vertical="center" textRotation="255" wrapText="1"/>
    </xf>
    <xf numFmtId="0" fontId="95" fillId="26" borderId="17" xfId="0" applyFont="1" applyFill="1" applyBorder="1" applyAlignment="1">
      <alignment horizontal="center" vertical="center" wrapText="1" shrinkToFit="1"/>
    </xf>
    <xf numFmtId="0" fontId="95" fillId="26" borderId="18" xfId="0" applyFont="1" applyFill="1" applyBorder="1" applyAlignment="1">
      <alignment horizontal="center" vertical="center" wrapText="1" shrinkToFit="1"/>
    </xf>
    <xf numFmtId="0" fontId="95" fillId="26" borderId="93" xfId="0" applyFont="1" applyFill="1" applyBorder="1" applyAlignment="1">
      <alignment horizontal="center" vertical="center" wrapText="1" shrinkToFit="1"/>
    </xf>
    <xf numFmtId="0" fontId="95" fillId="26" borderId="93" xfId="0" applyFont="1" applyFill="1" applyBorder="1" applyAlignment="1">
      <alignment horizontal="center" vertical="center" shrinkToFit="1"/>
    </xf>
    <xf numFmtId="0" fontId="95" fillId="26" borderId="17" xfId="0" applyFont="1" applyFill="1" applyBorder="1" applyAlignment="1">
      <alignment horizontal="center" vertical="center" shrinkToFit="1"/>
    </xf>
    <xf numFmtId="0" fontId="95" fillId="26" borderId="93" xfId="0" applyFont="1" applyFill="1" applyBorder="1" applyAlignment="1">
      <alignment horizontal="center" vertical="center" wrapText="1"/>
    </xf>
    <xf numFmtId="0" fontId="95" fillId="26" borderId="17" xfId="0" applyFont="1" applyFill="1" applyBorder="1" applyAlignment="1">
      <alignment horizontal="center" vertical="center" wrapText="1"/>
    </xf>
    <xf numFmtId="0" fontId="95" fillId="26" borderId="18" xfId="0" applyFont="1" applyFill="1" applyBorder="1" applyAlignment="1">
      <alignment horizontal="center" vertical="center"/>
    </xf>
    <xf numFmtId="0" fontId="46" fillId="26" borderId="19" xfId="0" applyFont="1" applyFill="1" applyBorder="1">
      <alignment vertical="center"/>
    </xf>
    <xf numFmtId="0" fontId="46" fillId="26" borderId="16" xfId="0" applyFont="1" applyFill="1" applyBorder="1">
      <alignment vertical="center"/>
    </xf>
    <xf numFmtId="0" fontId="95" fillId="0" borderId="10" xfId="0" applyFont="1" applyFill="1" applyBorder="1" applyAlignment="1">
      <alignment vertical="center" wrapText="1"/>
    </xf>
    <xf numFmtId="0" fontId="95" fillId="0" borderId="20" xfId="0" applyFont="1" applyFill="1" applyBorder="1" applyAlignment="1">
      <alignment horizontal="center" vertical="center"/>
    </xf>
    <xf numFmtId="0" fontId="95" fillId="0" borderId="28" xfId="0" applyFont="1" applyFill="1" applyBorder="1" applyAlignment="1">
      <alignment horizontal="center" vertical="center"/>
    </xf>
    <xf numFmtId="0" fontId="95" fillId="0" borderId="10" xfId="0" applyFont="1" applyFill="1" applyBorder="1" applyAlignment="1" applyProtection="1">
      <alignment vertical="center" wrapText="1"/>
      <protection locked="0"/>
    </xf>
    <xf numFmtId="0" fontId="46" fillId="0" borderId="12" xfId="0" applyFont="1" applyFill="1" applyBorder="1" applyAlignment="1">
      <alignment vertical="center" wrapText="1"/>
    </xf>
    <xf numFmtId="0" fontId="47" fillId="26" borderId="37" xfId="0" applyFont="1" applyFill="1" applyBorder="1" applyAlignment="1">
      <alignment vertical="center"/>
    </xf>
    <xf numFmtId="0" fontId="95" fillId="29" borderId="37" xfId="0" applyFont="1" applyFill="1" applyBorder="1" applyAlignment="1" applyProtection="1">
      <alignment horizontal="center" vertical="center"/>
      <protection locked="0"/>
    </xf>
    <xf numFmtId="0" fontId="47" fillId="0" borderId="37" xfId="0" applyFont="1" applyFill="1" applyBorder="1" applyAlignment="1" applyProtection="1">
      <alignment vertical="center"/>
      <protection locked="0"/>
    </xf>
    <xf numFmtId="0" fontId="47" fillId="0" borderId="37" xfId="0" applyFont="1" applyFill="1" applyBorder="1" applyAlignment="1">
      <alignment vertical="center"/>
    </xf>
    <xf numFmtId="0" fontId="95" fillId="29" borderId="37" xfId="0" applyFont="1" applyFill="1" applyBorder="1" applyAlignment="1">
      <alignment horizontal="center" vertical="center"/>
    </xf>
    <xf numFmtId="0" fontId="46" fillId="0" borderId="37" xfId="0" applyFont="1" applyFill="1" applyBorder="1">
      <alignment vertical="center"/>
    </xf>
    <xf numFmtId="0" fontId="46" fillId="0" borderId="37" xfId="0" applyFont="1" applyFill="1" applyBorder="1" applyAlignment="1">
      <alignment horizontal="center" vertical="center"/>
    </xf>
    <xf numFmtId="0" fontId="46" fillId="0" borderId="37" xfId="0" applyFont="1" applyFill="1" applyBorder="1" applyAlignment="1">
      <alignment vertical="center"/>
    </xf>
    <xf numFmtId="177" fontId="95" fillId="0" borderId="10" xfId="0" applyNumberFormat="1" applyFont="1" applyFill="1" applyBorder="1">
      <alignment vertical="center"/>
    </xf>
    <xf numFmtId="38" fontId="95" fillId="29" borderId="11" xfId="34" applyFont="1" applyFill="1" applyBorder="1">
      <alignment vertical="center"/>
    </xf>
    <xf numFmtId="38" fontId="95" fillId="29" borderId="10" xfId="34" applyFont="1" applyFill="1" applyBorder="1">
      <alignment vertical="center"/>
    </xf>
    <xf numFmtId="0" fontId="83" fillId="0" borderId="0" xfId="0" applyFont="1" applyAlignment="1">
      <alignment horizontal="right" vertical="top" wrapText="1"/>
    </xf>
    <xf numFmtId="0" fontId="70" fillId="25" borderId="10" xfId="0" applyFont="1" applyFill="1" applyBorder="1" applyAlignment="1" applyProtection="1">
      <alignment vertical="center" wrapText="1"/>
      <protection locked="0"/>
    </xf>
    <xf numFmtId="0" fontId="70" fillId="25" borderId="29"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55" fillId="0" borderId="45" xfId="0" applyFont="1" applyFill="1" applyBorder="1" applyAlignment="1">
      <alignment vertical="center" wrapText="1"/>
    </xf>
    <xf numFmtId="0" fontId="70" fillId="26" borderId="101" xfId="0" applyFont="1" applyFill="1" applyBorder="1" applyAlignment="1">
      <alignment horizontal="left" vertical="center" wrapText="1"/>
    </xf>
    <xf numFmtId="0" fontId="70" fillId="26" borderId="13" xfId="0" applyFont="1" applyFill="1" applyBorder="1" applyAlignment="1">
      <alignment horizontal="left" vertical="center" wrapText="1"/>
    </xf>
    <xf numFmtId="0" fontId="31" fillId="30" borderId="97" xfId="0" applyFont="1" applyFill="1" applyBorder="1" applyAlignment="1">
      <alignment vertical="center"/>
    </xf>
    <xf numFmtId="0" fontId="31" fillId="30" borderId="10" xfId="0" applyFont="1" applyFill="1" applyBorder="1" applyAlignment="1">
      <alignment vertical="center"/>
    </xf>
    <xf numFmtId="0" fontId="95" fillId="0" borderId="30" xfId="0" applyFont="1" applyFill="1" applyBorder="1" applyAlignment="1">
      <alignment horizontal="center" vertical="center"/>
    </xf>
    <xf numFmtId="0" fontId="70" fillId="0" borderId="0" xfId="0" applyFont="1" applyFill="1" applyAlignment="1">
      <alignment horizontal="right" vertical="center"/>
    </xf>
    <xf numFmtId="0" fontId="99" fillId="0" borderId="0" xfId="0" applyFont="1">
      <alignment vertical="center"/>
    </xf>
    <xf numFmtId="0" fontId="100" fillId="0" borderId="0" xfId="0" applyFont="1">
      <alignment vertical="center"/>
    </xf>
    <xf numFmtId="0" fontId="101" fillId="0" borderId="0" xfId="0" applyFont="1">
      <alignment vertical="center"/>
    </xf>
    <xf numFmtId="0" fontId="102" fillId="0" borderId="0" xfId="0" applyFont="1">
      <alignment vertical="center"/>
    </xf>
    <xf numFmtId="0" fontId="96" fillId="0" borderId="0" xfId="0" applyFont="1" applyAlignment="1">
      <alignment horizontal="right" vertical="top" wrapText="1"/>
    </xf>
    <xf numFmtId="0" fontId="30" fillId="0" borderId="159" xfId="0" applyFont="1" applyBorder="1" applyAlignment="1">
      <alignment horizontal="center" vertical="center"/>
    </xf>
    <xf numFmtId="179" fontId="28" fillId="0" borderId="160" xfId="28" applyNumberFormat="1" applyFont="1" applyBorder="1" applyAlignment="1">
      <alignment vertical="center" wrapText="1"/>
    </xf>
    <xf numFmtId="179" fontId="28" fillId="0" borderId="159" xfId="28" applyNumberFormat="1" applyFont="1" applyBorder="1" applyAlignment="1">
      <alignment vertical="center" wrapText="1"/>
    </xf>
    <xf numFmtId="179" fontId="28" fillId="0" borderId="161" xfId="28" applyNumberFormat="1" applyFont="1" applyBorder="1" applyAlignment="1">
      <alignment vertical="center" wrapText="1"/>
    </xf>
    <xf numFmtId="10" fontId="28" fillId="0" borderId="27" xfId="28" applyNumberFormat="1" applyFont="1" applyBorder="1" applyAlignment="1">
      <alignment vertical="center" wrapText="1"/>
    </xf>
    <xf numFmtId="0" fontId="59" fillId="0" borderId="0" xfId="0" applyFont="1" applyFill="1" applyBorder="1" applyAlignment="1">
      <alignment vertical="center" wrapText="1"/>
    </xf>
    <xf numFmtId="0" fontId="61" fillId="0" borderId="0" xfId="0" applyFont="1" applyFill="1" applyBorder="1" applyAlignment="1" applyProtection="1">
      <alignment vertical="center"/>
      <protection locked="0"/>
    </xf>
    <xf numFmtId="0" fontId="65" fillId="28" borderId="55" xfId="0" applyFont="1" applyFill="1" applyBorder="1">
      <alignment vertical="center"/>
    </xf>
    <xf numFmtId="0" fontId="65" fillId="25" borderId="55" xfId="0" applyFont="1" applyFill="1" applyBorder="1">
      <alignment vertical="center"/>
    </xf>
    <xf numFmtId="0" fontId="60" fillId="29" borderId="55" xfId="0" applyFont="1" applyFill="1" applyBorder="1">
      <alignment vertical="center"/>
    </xf>
    <xf numFmtId="0" fontId="59" fillId="29" borderId="55" xfId="0" applyFont="1" applyFill="1" applyBorder="1">
      <alignment vertical="center"/>
    </xf>
    <xf numFmtId="0" fontId="65" fillId="29" borderId="55" xfId="0" applyFont="1" applyFill="1" applyBorder="1">
      <alignment vertical="center"/>
    </xf>
    <xf numFmtId="0" fontId="61" fillId="0" borderId="45" xfId="0" applyFont="1" applyBorder="1" applyAlignment="1">
      <alignment horizontal="left" vertical="center" wrapText="1"/>
    </xf>
    <xf numFmtId="0" fontId="61" fillId="0" borderId="0" xfId="0" applyFont="1" applyBorder="1" applyAlignment="1">
      <alignment horizontal="left" vertical="center" wrapText="1"/>
    </xf>
    <xf numFmtId="0" fontId="60" fillId="0" borderId="105" xfId="0" applyFont="1" applyBorder="1">
      <alignment vertical="center"/>
    </xf>
    <xf numFmtId="0" fontId="103" fillId="0" borderId="0" xfId="0" applyFont="1" applyFill="1" applyAlignment="1">
      <alignment horizontal="right" vertical="center"/>
    </xf>
    <xf numFmtId="0" fontId="103" fillId="0" borderId="0" xfId="0" applyFont="1" applyFill="1" applyAlignment="1">
      <alignment vertical="center"/>
    </xf>
    <xf numFmtId="0" fontId="104" fillId="0" borderId="26" xfId="0" applyFont="1" applyFill="1" applyBorder="1">
      <alignment vertical="center"/>
    </xf>
    <xf numFmtId="0" fontId="61" fillId="0" borderId="0" xfId="0" applyFont="1" applyBorder="1" applyAlignment="1" applyProtection="1">
      <alignment horizontal="center" vertical="center"/>
      <protection locked="0"/>
    </xf>
    <xf numFmtId="0" fontId="71" fillId="29" borderId="37" xfId="0" applyFont="1" applyFill="1" applyBorder="1" applyAlignment="1" applyProtection="1">
      <alignment vertical="center"/>
      <protection locked="0"/>
    </xf>
    <xf numFmtId="0" fontId="64" fillId="0" borderId="0" xfId="0" applyFont="1" applyFill="1">
      <alignment vertical="center"/>
    </xf>
    <xf numFmtId="0" fontId="64" fillId="0" borderId="0" xfId="0" applyFont="1" applyFill="1" applyBorder="1">
      <alignment vertical="center"/>
    </xf>
    <xf numFmtId="0" fontId="59" fillId="29" borderId="18" xfId="0" applyFont="1" applyFill="1" applyBorder="1" applyAlignment="1">
      <alignment vertical="center" wrapText="1"/>
    </xf>
    <xf numFmtId="0" fontId="64" fillId="29" borderId="18" xfId="0" applyFont="1" applyFill="1" applyBorder="1" applyAlignment="1">
      <alignment vertical="center"/>
    </xf>
    <xf numFmtId="0" fontId="47" fillId="0" borderId="46" xfId="0" applyFont="1" applyBorder="1">
      <alignment vertical="center"/>
    </xf>
    <xf numFmtId="0" fontId="47" fillId="0" borderId="38" xfId="0" applyFont="1" applyBorder="1">
      <alignment vertical="center"/>
    </xf>
    <xf numFmtId="0" fontId="46" fillId="0" borderId="106" xfId="0" applyFont="1" applyBorder="1">
      <alignment vertical="center"/>
    </xf>
    <xf numFmtId="0" fontId="60" fillId="29" borderId="162" xfId="0" applyFont="1" applyFill="1" applyBorder="1">
      <alignment vertical="center"/>
    </xf>
    <xf numFmtId="0" fontId="50" fillId="0" borderId="0" xfId="0" applyFont="1" applyFill="1">
      <alignment vertical="center"/>
    </xf>
    <xf numFmtId="0" fontId="50" fillId="0" borderId="0" xfId="0" applyFont="1" applyFill="1" applyAlignment="1">
      <alignment horizontal="right" vertical="top"/>
    </xf>
    <xf numFmtId="0" fontId="50" fillId="0" borderId="0" xfId="0" applyFont="1" applyFill="1" applyBorder="1" applyAlignment="1">
      <alignment horizontal="right" vertical="top"/>
    </xf>
    <xf numFmtId="0" fontId="50" fillId="0" borderId="14" xfId="0" applyFont="1" applyFill="1" applyBorder="1">
      <alignment vertical="center"/>
    </xf>
    <xf numFmtId="0" fontId="46" fillId="0" borderId="33" xfId="0" applyFont="1" applyFill="1" applyBorder="1">
      <alignment vertical="center"/>
    </xf>
    <xf numFmtId="0" fontId="46" fillId="0" borderId="17" xfId="0" applyFont="1" applyFill="1" applyBorder="1">
      <alignment vertical="center"/>
    </xf>
    <xf numFmtId="0" fontId="50" fillId="0" borderId="12" xfId="0" applyFont="1" applyFill="1" applyBorder="1">
      <alignmen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4" fillId="0" borderId="0" xfId="0" applyFont="1" applyFill="1" applyBorder="1" applyAlignment="1">
      <alignment horizontal="left" vertical="top" wrapText="1"/>
    </xf>
    <xf numFmtId="0" fontId="61" fillId="0" borderId="37" xfId="0" applyFont="1" applyFill="1" applyBorder="1" applyAlignment="1">
      <alignment vertical="center"/>
    </xf>
    <xf numFmtId="0" fontId="59" fillId="0" borderId="37" xfId="0" applyFont="1" applyFill="1" applyBorder="1" applyAlignment="1">
      <alignment vertical="center"/>
    </xf>
    <xf numFmtId="0" fontId="64" fillId="0" borderId="0" xfId="0" applyFont="1" applyFill="1" applyBorder="1" applyAlignment="1">
      <alignment vertical="top" wrapText="1"/>
    </xf>
    <xf numFmtId="0" fontId="45" fillId="0" borderId="37" xfId="0" applyFont="1" applyFill="1" applyBorder="1" applyAlignment="1">
      <alignment vertical="center"/>
    </xf>
    <xf numFmtId="0" fontId="45" fillId="0" borderId="11" xfId="0" applyFont="1" applyFill="1" applyBorder="1" applyAlignment="1">
      <alignment vertical="center"/>
    </xf>
    <xf numFmtId="0" fontId="45" fillId="0" borderId="41" xfId="0" applyFont="1" applyFill="1" applyBorder="1" applyAlignment="1">
      <alignment vertical="center"/>
    </xf>
    <xf numFmtId="0" fontId="45" fillId="0" borderId="0" xfId="0" applyFont="1" applyFill="1" applyBorder="1">
      <alignment vertical="center"/>
    </xf>
    <xf numFmtId="0" fontId="45" fillId="0" borderId="16" xfId="0" applyFont="1" applyFill="1" applyBorder="1">
      <alignment vertical="center"/>
    </xf>
    <xf numFmtId="0" fontId="45" fillId="0" borderId="0" xfId="0" applyFont="1" applyFill="1" applyBorder="1" applyAlignment="1">
      <alignment horizontal="left" vertical="center"/>
    </xf>
    <xf numFmtId="0" fontId="45" fillId="0" borderId="68" xfId="0" applyFont="1" applyFill="1" applyBorder="1">
      <alignment vertical="center"/>
    </xf>
    <xf numFmtId="0" fontId="45" fillId="0" borderId="67" xfId="0" applyFont="1" applyFill="1" applyBorder="1" applyAlignment="1">
      <alignment vertical="center"/>
    </xf>
    <xf numFmtId="0" fontId="45" fillId="0" borderId="55" xfId="0" applyFont="1" applyFill="1" applyBorder="1">
      <alignment vertical="center"/>
    </xf>
    <xf numFmtId="0" fontId="64" fillId="0" borderId="0" xfId="0" applyFont="1" applyFill="1" applyBorder="1" applyAlignment="1">
      <alignment vertical="center" wrapText="1"/>
    </xf>
    <xf numFmtId="0" fontId="45" fillId="0" borderId="0" xfId="0" applyFont="1" applyFill="1" applyBorder="1" applyAlignment="1">
      <alignment horizontal="left" vertical="center" wrapText="1"/>
    </xf>
    <xf numFmtId="0" fontId="46" fillId="0" borderId="21" xfId="0" applyFont="1" applyFill="1" applyBorder="1">
      <alignment vertical="center"/>
    </xf>
    <xf numFmtId="0" fontId="61" fillId="0" borderId="71" xfId="0" applyFont="1" applyFill="1" applyBorder="1" applyAlignment="1">
      <alignment vertical="center"/>
    </xf>
    <xf numFmtId="0" fontId="70" fillId="0" borderId="0" xfId="0" applyFont="1" applyFill="1" applyAlignment="1">
      <alignment vertical="center"/>
    </xf>
    <xf numFmtId="0" fontId="61" fillId="29" borderId="31"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75" fillId="26" borderId="145" xfId="0" applyFont="1" applyFill="1" applyBorder="1" applyAlignment="1">
      <alignment vertical="center" wrapText="1"/>
    </xf>
    <xf numFmtId="0" fontId="56" fillId="0" borderId="105" xfId="0" applyFont="1" applyBorder="1">
      <alignment vertical="center"/>
    </xf>
    <xf numFmtId="0" fontId="46" fillId="0" borderId="46" xfId="0" applyFont="1" applyFill="1" applyBorder="1">
      <alignment vertical="center"/>
    </xf>
    <xf numFmtId="0" fontId="46" fillId="0" borderId="38" xfId="0" applyFont="1" applyFill="1" applyBorder="1">
      <alignment vertical="center"/>
    </xf>
    <xf numFmtId="0" fontId="56" fillId="0" borderId="38" xfId="0" applyFont="1" applyFill="1" applyBorder="1">
      <alignment vertical="center"/>
    </xf>
    <xf numFmtId="0" fontId="56" fillId="0" borderId="106" xfId="0" applyFont="1" applyFill="1" applyBorder="1">
      <alignment vertical="center"/>
    </xf>
    <xf numFmtId="0" fontId="86" fillId="0" borderId="18" xfId="0" applyFont="1" applyFill="1" applyBorder="1" applyAlignment="1">
      <alignment horizontal="left" vertical="center" wrapText="1"/>
    </xf>
    <xf numFmtId="0" fontId="86" fillId="0" borderId="18" xfId="0" applyFont="1" applyFill="1" applyBorder="1" applyAlignment="1">
      <alignment horizontal="left" vertical="center"/>
    </xf>
    <xf numFmtId="0" fontId="96" fillId="0" borderId="0" xfId="0" applyFont="1" applyBorder="1" applyAlignment="1">
      <alignment vertical="top" wrapText="1"/>
    </xf>
    <xf numFmtId="180" fontId="31" fillId="30" borderId="62" xfId="0" applyNumberFormat="1" applyFont="1" applyFill="1" applyBorder="1">
      <alignment vertical="center"/>
    </xf>
    <xf numFmtId="176" fontId="0" fillId="0" borderId="35" xfId="0" applyNumberFormat="1" applyFill="1" applyBorder="1">
      <alignment vertical="center"/>
    </xf>
    <xf numFmtId="180" fontId="0" fillId="0" borderId="35" xfId="0" applyNumberFormat="1" applyFill="1" applyBorder="1">
      <alignment vertical="center"/>
    </xf>
    <xf numFmtId="176" fontId="31" fillId="30" borderId="97" xfId="0" applyNumberFormat="1" applyFont="1" applyFill="1" applyBorder="1">
      <alignment vertical="center"/>
    </xf>
    <xf numFmtId="176" fontId="31" fillId="30" borderId="10" xfId="0" applyNumberFormat="1" applyFont="1" applyFill="1" applyBorder="1">
      <alignment vertical="center"/>
    </xf>
    <xf numFmtId="176" fontId="31" fillId="30" borderId="29" xfId="0" applyNumberFormat="1" applyFont="1" applyFill="1" applyBorder="1">
      <alignment vertical="center"/>
    </xf>
    <xf numFmtId="0" fontId="61" fillId="0" borderId="11" xfId="0" applyFont="1" applyFill="1" applyBorder="1" applyAlignment="1">
      <alignment vertical="center"/>
    </xf>
    <xf numFmtId="0" fontId="93" fillId="31" borderId="139" xfId="0" applyFont="1" applyFill="1" applyBorder="1" applyAlignment="1">
      <alignment horizontal="center" vertical="center"/>
    </xf>
    <xf numFmtId="0" fontId="70" fillId="28" borderId="25" xfId="0" applyFont="1" applyFill="1" applyBorder="1">
      <alignment vertical="center"/>
    </xf>
    <xf numFmtId="0" fontId="70" fillId="26" borderId="33" xfId="0" applyFont="1" applyFill="1" applyBorder="1" applyAlignment="1">
      <alignment horizontal="left" vertical="center" wrapText="1"/>
    </xf>
    <xf numFmtId="0" fontId="59" fillId="0" borderId="21" xfId="0" applyFont="1" applyFill="1" applyBorder="1" applyAlignment="1" applyProtection="1">
      <alignment vertical="center"/>
      <protection locked="0"/>
    </xf>
    <xf numFmtId="0" fontId="59" fillId="0" borderId="18" xfId="0" applyFont="1" applyFill="1" applyBorder="1" applyAlignment="1" applyProtection="1">
      <alignment horizontal="left" vertical="center"/>
      <protection locked="0"/>
    </xf>
    <xf numFmtId="0" fontId="59" fillId="0" borderId="14" xfId="0" applyFont="1" applyFill="1" applyBorder="1" applyAlignment="1">
      <alignment horizontal="left" vertical="center"/>
    </xf>
    <xf numFmtId="0" fontId="59" fillId="0" borderId="0" xfId="0" applyFont="1" applyFill="1" applyBorder="1" applyAlignment="1">
      <alignment horizontal="left" vertical="center"/>
    </xf>
    <xf numFmtId="0" fontId="59" fillId="0" borderId="18" xfId="0" applyFont="1" applyFill="1" applyBorder="1" applyAlignment="1">
      <alignment horizontal="left" vertical="center"/>
    </xf>
    <xf numFmtId="0" fontId="59" fillId="0" borderId="33" xfId="0" applyFont="1" applyFill="1" applyBorder="1" applyAlignment="1">
      <alignment horizontal="left" vertical="center"/>
    </xf>
    <xf numFmtId="0" fontId="59" fillId="0" borderId="17" xfId="0" applyFont="1" applyFill="1" applyBorder="1" applyAlignment="1">
      <alignment horizontal="left" vertical="center"/>
    </xf>
    <xf numFmtId="0" fontId="90" fillId="26" borderId="37" xfId="0" applyFont="1" applyFill="1" applyBorder="1" applyAlignment="1">
      <alignment vertical="center" shrinkToFit="1"/>
    </xf>
    <xf numFmtId="0" fontId="90" fillId="26" borderId="65" xfId="0" applyFont="1" applyFill="1" applyBorder="1" applyAlignment="1">
      <alignment vertical="center" shrinkToFit="1"/>
    </xf>
    <xf numFmtId="0" fontId="92" fillId="26" borderId="18" xfId="0" applyFont="1" applyFill="1" applyBorder="1" applyAlignment="1">
      <alignment vertical="center"/>
    </xf>
    <xf numFmtId="0" fontId="90" fillId="0" borderId="17" xfId="0" applyFont="1" applyBorder="1" applyAlignment="1">
      <alignment horizontal="right" vertical="center" shrinkToFit="1"/>
    </xf>
    <xf numFmtId="0" fontId="90" fillId="0" borderId="19" xfId="0" applyFont="1" applyBorder="1" applyAlignment="1">
      <alignment vertical="center" shrinkToFit="1"/>
    </xf>
    <xf numFmtId="0" fontId="70" fillId="26" borderId="38" xfId="0" applyFont="1" applyFill="1" applyBorder="1" applyAlignment="1">
      <alignment horizontal="left" vertical="center" wrapText="1"/>
    </xf>
    <xf numFmtId="0" fontId="70" fillId="26" borderId="96" xfId="0" applyFont="1" applyFill="1" applyBorder="1" applyAlignment="1">
      <alignment horizontal="left" vertical="center" wrapText="1"/>
    </xf>
    <xf numFmtId="0" fontId="46" fillId="26" borderId="38" xfId="0" applyFont="1" applyFill="1" applyBorder="1">
      <alignment vertical="center"/>
    </xf>
    <xf numFmtId="38" fontId="95" fillId="29" borderId="71" xfId="34" applyFont="1" applyFill="1" applyBorder="1">
      <alignment vertical="center"/>
    </xf>
    <xf numFmtId="38" fontId="95" fillId="29" borderId="23" xfId="34" applyFont="1" applyFill="1" applyBorder="1">
      <alignment vertical="center"/>
    </xf>
    <xf numFmtId="38" fontId="95" fillId="29" borderId="53" xfId="34" applyFont="1" applyFill="1" applyBorder="1">
      <alignment vertical="center"/>
    </xf>
    <xf numFmtId="38" fontId="95" fillId="29" borderId="29" xfId="34" applyFont="1" applyFill="1" applyBorder="1">
      <alignment vertical="center"/>
    </xf>
    <xf numFmtId="38" fontId="95" fillId="29" borderId="27" xfId="34" applyFont="1" applyFill="1" applyBorder="1">
      <alignment vertical="center"/>
    </xf>
    <xf numFmtId="0" fontId="85" fillId="0" borderId="12" xfId="0" applyFont="1" applyFill="1" applyBorder="1">
      <alignment vertical="center"/>
    </xf>
    <xf numFmtId="0" fontId="85" fillId="0" borderId="37" xfId="0" applyFont="1" applyFill="1" applyBorder="1" applyAlignment="1">
      <alignment vertical="center"/>
    </xf>
    <xf numFmtId="177" fontId="95" fillId="0" borderId="29" xfId="0" applyNumberFormat="1" applyFont="1" applyFill="1" applyBorder="1">
      <alignment vertical="center"/>
    </xf>
    <xf numFmtId="0" fontId="47" fillId="26" borderId="52" xfId="0" applyFont="1" applyFill="1" applyBorder="1" applyAlignment="1">
      <alignment vertical="center"/>
    </xf>
    <xf numFmtId="0" fontId="95" fillId="29" borderId="52" xfId="0" applyFont="1" applyFill="1" applyBorder="1" applyAlignment="1" applyProtection="1">
      <alignment horizontal="center" vertical="center"/>
      <protection locked="0"/>
    </xf>
    <xf numFmtId="0" fontId="47" fillId="0" borderId="52" xfId="0" applyFont="1" applyFill="1" applyBorder="1" applyAlignment="1" applyProtection="1">
      <alignment vertical="center"/>
      <protection locked="0"/>
    </xf>
    <xf numFmtId="0" fontId="47" fillId="0" borderId="52" xfId="0" applyFont="1" applyFill="1" applyBorder="1" applyAlignment="1">
      <alignment vertical="center"/>
    </xf>
    <xf numFmtId="0" fontId="95" fillId="29" borderId="52" xfId="0" applyFont="1" applyFill="1" applyBorder="1" applyAlignment="1">
      <alignment horizontal="center" vertical="center"/>
    </xf>
    <xf numFmtId="0" fontId="46" fillId="0" borderId="52" xfId="0" applyFont="1" applyFill="1" applyBorder="1">
      <alignment vertical="center"/>
    </xf>
    <xf numFmtId="0" fontId="46" fillId="0" borderId="52" xfId="0" applyFont="1" applyFill="1" applyBorder="1" applyAlignment="1">
      <alignment vertical="center"/>
    </xf>
    <xf numFmtId="0" fontId="70" fillId="26" borderId="57" xfId="0" applyFont="1" applyFill="1" applyBorder="1" applyAlignment="1">
      <alignment horizontal="center" vertical="center" wrapText="1"/>
    </xf>
    <xf numFmtId="0" fontId="61" fillId="0" borderId="18" xfId="0" applyFont="1" applyFill="1" applyBorder="1" applyAlignment="1">
      <alignment horizontal="left" vertical="center" wrapText="1"/>
    </xf>
    <xf numFmtId="0" fontId="54" fillId="0" borderId="0" xfId="0" applyFont="1" applyFill="1" applyAlignment="1">
      <alignment vertical="center"/>
    </xf>
    <xf numFmtId="0" fontId="61" fillId="0" borderId="38" xfId="0" applyFont="1" applyFill="1" applyBorder="1">
      <alignment vertical="center"/>
    </xf>
    <xf numFmtId="0" fontId="70" fillId="29" borderId="95" xfId="0" applyFont="1" applyFill="1" applyBorder="1" applyAlignment="1" applyProtection="1">
      <alignment horizontal="center" vertical="center"/>
      <protection locked="0"/>
    </xf>
    <xf numFmtId="0" fontId="95" fillId="26" borderId="93" xfId="0" applyFont="1" applyFill="1" applyBorder="1" applyAlignment="1">
      <alignment horizontal="center" vertical="center" textRotation="255"/>
    </xf>
    <xf numFmtId="179" fontId="95" fillId="0" borderId="10" xfId="28" applyNumberFormat="1" applyFont="1" applyFill="1" applyBorder="1" applyAlignment="1">
      <alignment vertical="center" shrinkToFit="1"/>
    </xf>
    <xf numFmtId="0" fontId="70" fillId="29" borderId="56" xfId="0" applyFont="1" applyFill="1" applyBorder="1" applyAlignment="1" applyProtection="1">
      <alignment horizontal="center" vertical="center"/>
      <protection locked="0"/>
    </xf>
    <xf numFmtId="0" fontId="63" fillId="28" borderId="139" xfId="0" applyFont="1" applyFill="1" applyBorder="1" applyAlignment="1">
      <alignment horizontal="center" vertical="center"/>
    </xf>
    <xf numFmtId="0" fontId="63" fillId="25" borderId="139" xfId="0" applyFont="1" applyFill="1" applyBorder="1" applyAlignment="1">
      <alignment horizontal="center" vertical="center"/>
    </xf>
    <xf numFmtId="0" fontId="63" fillId="29" borderId="139" xfId="0" applyFont="1" applyFill="1" applyBorder="1" applyAlignment="1">
      <alignment horizontal="center" vertical="center"/>
    </xf>
    <xf numFmtId="0" fontId="59" fillId="25" borderId="151" xfId="0" applyFont="1" applyFill="1" applyBorder="1" applyAlignment="1">
      <alignment vertical="center" wrapText="1"/>
    </xf>
    <xf numFmtId="0" fontId="59" fillId="0" borderId="0" xfId="0" applyFont="1" applyFill="1" applyBorder="1" applyAlignment="1">
      <alignment vertical="center" wrapText="1"/>
    </xf>
    <xf numFmtId="0" fontId="59" fillId="29" borderId="151" xfId="0" applyFont="1" applyFill="1" applyBorder="1" applyAlignment="1">
      <alignment vertical="center" wrapText="1"/>
    </xf>
    <xf numFmtId="0" fontId="59" fillId="28" borderId="18" xfId="0" applyFont="1" applyFill="1" applyBorder="1" applyAlignment="1">
      <alignment vertical="center" wrapText="1"/>
    </xf>
    <xf numFmtId="0" fontId="64" fillId="28" borderId="18" xfId="0" applyFont="1" applyFill="1" applyBorder="1" applyAlignment="1">
      <alignment vertical="center"/>
    </xf>
    <xf numFmtId="0" fontId="59" fillId="28" borderId="151" xfId="0" applyFont="1" applyFill="1" applyBorder="1" applyAlignment="1">
      <alignment vertical="center" wrapText="1"/>
    </xf>
    <xf numFmtId="0" fontId="59" fillId="28" borderId="19" xfId="0" applyFont="1" applyFill="1" applyBorder="1" applyAlignment="1">
      <alignment vertical="center" wrapText="1"/>
    </xf>
    <xf numFmtId="179" fontId="95" fillId="0" borderId="164" xfId="28" applyNumberFormat="1" applyFont="1" applyFill="1" applyBorder="1" applyAlignment="1">
      <alignment vertical="center" shrinkToFit="1"/>
    </xf>
    <xf numFmtId="180" fontId="31" fillId="30" borderId="22" xfId="0" applyNumberFormat="1" applyFont="1" applyFill="1" applyBorder="1">
      <alignment vertical="center"/>
    </xf>
    <xf numFmtId="180" fontId="31" fillId="30" borderId="23" xfId="0" applyNumberFormat="1" applyFont="1" applyFill="1" applyBorder="1">
      <alignment vertical="center"/>
    </xf>
    <xf numFmtId="0" fontId="59" fillId="0" borderId="101" xfId="0" applyFont="1" applyFill="1" applyBorder="1" applyAlignment="1">
      <alignment horizontal="left" vertical="center"/>
    </xf>
    <xf numFmtId="0" fontId="59" fillId="0" borderId="0" xfId="0" applyFont="1" applyFill="1" applyAlignment="1">
      <alignment horizontal="right" vertical="top"/>
    </xf>
    <xf numFmtId="0" fontId="95" fillId="29" borderId="10" xfId="0" applyFont="1" applyFill="1" applyBorder="1" applyAlignment="1" applyProtection="1">
      <alignment horizontal="center" vertical="center"/>
      <protection locked="0"/>
    </xf>
    <xf numFmtId="0" fontId="95" fillId="0" borderId="0" xfId="0" applyFont="1" applyFill="1" applyAlignment="1">
      <alignment vertical="center" wrapText="1"/>
    </xf>
    <xf numFmtId="0" fontId="70" fillId="0" borderId="0" xfId="0" applyFont="1" applyFill="1" applyBorder="1" applyAlignment="1">
      <alignment horizontal="left" vertical="top"/>
    </xf>
    <xf numFmtId="0" fontId="64" fillId="30" borderId="90" xfId="0" applyFont="1" applyFill="1" applyBorder="1" applyAlignment="1">
      <alignment horizontal="center" vertical="center" wrapText="1"/>
    </xf>
    <xf numFmtId="0" fontId="64" fillId="30" borderId="73" xfId="0" applyFont="1" applyFill="1" applyBorder="1" applyAlignment="1">
      <alignment horizontal="center" vertical="center" wrapText="1"/>
    </xf>
    <xf numFmtId="0" fontId="64" fillId="30" borderId="108" xfId="0" applyFont="1" applyFill="1" applyBorder="1" applyAlignment="1">
      <alignment horizontal="center" vertical="center" wrapText="1"/>
    </xf>
    <xf numFmtId="0" fontId="64" fillId="30" borderId="112" xfId="0" applyFont="1" applyFill="1" applyBorder="1" applyAlignment="1">
      <alignment horizontal="center" vertical="center" wrapText="1"/>
    </xf>
    <xf numFmtId="0" fontId="64" fillId="30" borderId="113" xfId="0" applyFont="1" applyFill="1" applyBorder="1" applyAlignment="1">
      <alignment horizontal="center" vertical="center" wrapText="1"/>
    </xf>
    <xf numFmtId="0" fontId="64" fillId="30" borderId="128" xfId="0" applyFont="1" applyFill="1" applyBorder="1" applyAlignment="1">
      <alignment horizontal="center" vertical="center" wrapText="1"/>
    </xf>
    <xf numFmtId="0" fontId="64" fillId="30" borderId="91" xfId="0" applyFont="1" applyFill="1" applyBorder="1" applyAlignment="1">
      <alignment horizontal="center" vertical="center" wrapText="1"/>
    </xf>
    <xf numFmtId="0" fontId="59" fillId="30" borderId="18" xfId="0" applyFont="1" applyFill="1" applyBorder="1" applyAlignment="1">
      <alignment vertical="center" wrapText="1"/>
    </xf>
    <xf numFmtId="0" fontId="64" fillId="30" borderId="18" xfId="0" applyFont="1" applyFill="1" applyBorder="1" applyAlignment="1">
      <alignment vertical="center"/>
    </xf>
    <xf numFmtId="0" fontId="59" fillId="30" borderId="151" xfId="0" applyFont="1" applyFill="1" applyBorder="1" applyAlignment="1">
      <alignment vertical="center" wrapText="1"/>
    </xf>
    <xf numFmtId="0" fontId="45" fillId="0" borderId="165" xfId="0" applyFont="1" applyFill="1" applyBorder="1">
      <alignment vertical="center"/>
    </xf>
    <xf numFmtId="0" fontId="45" fillId="0" borderId="30" xfId="0" applyFont="1" applyFill="1" applyBorder="1">
      <alignment vertical="center"/>
    </xf>
    <xf numFmtId="0" fontId="45" fillId="0" borderId="166" xfId="0" applyFont="1" applyFill="1" applyBorder="1">
      <alignment vertical="center"/>
    </xf>
    <xf numFmtId="0" fontId="45" fillId="0" borderId="167" xfId="0" applyFont="1" applyFill="1" applyBorder="1">
      <alignment vertical="center"/>
    </xf>
    <xf numFmtId="0" fontId="45" fillId="0" borderId="168" xfId="0" applyFont="1" applyFill="1" applyBorder="1">
      <alignment vertical="center"/>
    </xf>
    <xf numFmtId="0" fontId="45" fillId="0" borderId="169" xfId="0" applyFont="1" applyFill="1" applyBorder="1">
      <alignment vertical="center"/>
    </xf>
    <xf numFmtId="0" fontId="45" fillId="0" borderId="121" xfId="0" applyFont="1" applyBorder="1">
      <alignment vertical="center"/>
    </xf>
    <xf numFmtId="0" fontId="45" fillId="0" borderId="30" xfId="0" applyFont="1" applyBorder="1">
      <alignment vertical="center"/>
    </xf>
    <xf numFmtId="0" fontId="45" fillId="0" borderId="166" xfId="0" applyFont="1" applyBorder="1">
      <alignment vertical="center"/>
    </xf>
    <xf numFmtId="0" fontId="45" fillId="0" borderId="167" xfId="0" applyFont="1" applyBorder="1">
      <alignment vertical="center"/>
    </xf>
    <xf numFmtId="0" fontId="45" fillId="0" borderId="168" xfId="0" applyFont="1" applyBorder="1">
      <alignment vertical="center"/>
    </xf>
    <xf numFmtId="0" fontId="45" fillId="0" borderId="169" xfId="0" applyFont="1" applyBorder="1">
      <alignment vertical="center"/>
    </xf>
    <xf numFmtId="0" fontId="82" fillId="0" borderId="0" xfId="0" applyFont="1" applyAlignment="1">
      <alignment horizontal="left" vertical="top" wrapText="1"/>
    </xf>
    <xf numFmtId="0" fontId="82" fillId="0" borderId="0" xfId="0" applyFont="1" applyAlignment="1">
      <alignment horizontal="left" vertical="top"/>
    </xf>
    <xf numFmtId="0" fontId="34" fillId="0" borderId="148" xfId="0" applyFont="1" applyBorder="1" applyAlignment="1">
      <alignment horizontal="center" vertical="top" wrapText="1"/>
    </xf>
    <xf numFmtId="0" fontId="36" fillId="29" borderId="0" xfId="0" applyFont="1" applyFill="1" applyAlignment="1">
      <alignment horizontal="center" vertical="top" wrapText="1"/>
    </xf>
    <xf numFmtId="0" fontId="37" fillId="0" borderId="18" xfId="0" applyFont="1" applyBorder="1" applyAlignment="1">
      <alignment horizontal="left" vertical="top" wrapText="1"/>
    </xf>
    <xf numFmtId="0" fontId="40" fillId="0" borderId="0" xfId="0" applyFont="1" applyAlignment="1">
      <alignment horizontal="left" vertical="center" wrapText="1"/>
    </xf>
    <xf numFmtId="0" fontId="31" fillId="30" borderId="10" xfId="0" applyFont="1" applyFill="1" applyBorder="1" applyAlignment="1">
      <alignment vertical="center"/>
    </xf>
    <xf numFmtId="0" fontId="31" fillId="30" borderId="12" xfId="0" applyFont="1" applyFill="1" applyBorder="1" applyAlignment="1">
      <alignment vertical="center"/>
    </xf>
    <xf numFmtId="0" fontId="31" fillId="30" borderId="37" xfId="0" applyFont="1" applyFill="1" applyBorder="1" applyAlignment="1">
      <alignment vertical="center"/>
    </xf>
    <xf numFmtId="0" fontId="31" fillId="30" borderId="11" xfId="0" applyFont="1" applyFill="1" applyBorder="1" applyAlignment="1">
      <alignment vertical="center"/>
    </xf>
    <xf numFmtId="0" fontId="31" fillId="0" borderId="13" xfId="0" applyFont="1" applyBorder="1" applyAlignment="1">
      <alignment vertical="center" wrapText="1" shrinkToFit="1"/>
    </xf>
    <xf numFmtId="0" fontId="31" fillId="0" borderId="93" xfId="0" applyFont="1" applyBorder="1" applyAlignment="1">
      <alignment vertical="center" wrapText="1" shrinkToFit="1"/>
    </xf>
    <xf numFmtId="0" fontId="31" fillId="30" borderId="115" xfId="0" applyFont="1" applyFill="1" applyBorder="1" applyAlignment="1">
      <alignment horizontal="left" vertical="center"/>
    </xf>
    <xf numFmtId="0" fontId="31" fillId="30" borderId="116" xfId="0" applyFont="1" applyFill="1" applyBorder="1" applyAlignment="1">
      <alignment horizontal="left" vertical="center"/>
    </xf>
    <xf numFmtId="0" fontId="31" fillId="30" borderId="117" xfId="0" applyFont="1" applyFill="1" applyBorder="1" applyAlignment="1">
      <alignment horizontal="left" vertical="center"/>
    </xf>
    <xf numFmtId="0" fontId="33" fillId="30" borderId="56" xfId="48" applyFill="1" applyBorder="1" applyAlignment="1">
      <alignment horizontal="left" vertical="center"/>
    </xf>
    <xf numFmtId="0" fontId="0" fillId="30" borderId="29" xfId="0" applyFill="1" applyBorder="1" applyAlignment="1">
      <alignment horizontal="left" vertical="center"/>
    </xf>
    <xf numFmtId="0" fontId="0" fillId="30" borderId="62" xfId="0" applyFill="1" applyBorder="1" applyAlignment="1">
      <alignment horizontal="left" vertical="center"/>
    </xf>
    <xf numFmtId="0" fontId="0" fillId="30" borderId="27" xfId="0" applyFill="1" applyBorder="1" applyAlignment="1">
      <alignment horizontal="left" vertical="center"/>
    </xf>
    <xf numFmtId="0" fontId="31" fillId="0" borderId="10" xfId="0" applyFont="1" applyBorder="1" applyAlignment="1">
      <alignment horizontal="left" vertical="center"/>
    </xf>
    <xf numFmtId="0" fontId="31" fillId="0" borderId="12" xfId="0" applyFont="1" applyBorder="1" applyAlignment="1">
      <alignment horizontal="left" vertical="center"/>
    </xf>
    <xf numFmtId="0" fontId="0" fillId="30" borderId="95" xfId="0" applyFill="1" applyBorder="1" applyAlignment="1">
      <alignment horizontal="left" vertical="center"/>
    </xf>
    <xf numFmtId="0" fontId="0" fillId="30" borderId="10" xfId="0" applyFill="1" applyBorder="1" applyAlignment="1">
      <alignment horizontal="left" vertical="center"/>
    </xf>
    <xf numFmtId="0" fontId="0" fillId="30" borderId="12" xfId="0" applyFill="1" applyBorder="1" applyAlignment="1">
      <alignment horizontal="left" vertical="center"/>
    </xf>
    <xf numFmtId="0" fontId="0" fillId="30" borderId="23" xfId="0" applyFill="1" applyBorder="1" applyAlignment="1">
      <alignment horizontal="left" vertical="center"/>
    </xf>
    <xf numFmtId="0" fontId="0" fillId="0" borderId="0" xfId="0" applyAlignment="1">
      <alignment horizontal="left" vertical="top" wrapText="1"/>
    </xf>
    <xf numFmtId="0" fontId="31" fillId="30" borderId="29" xfId="0" applyFont="1" applyFill="1" applyBorder="1" applyAlignment="1">
      <alignment vertical="center"/>
    </xf>
    <xf numFmtId="0" fontId="31" fillId="0" borderId="13" xfId="0" applyFont="1" applyBorder="1" applyAlignment="1">
      <alignment horizontal="center" vertical="center" wrapText="1"/>
    </xf>
    <xf numFmtId="0" fontId="31" fillId="0" borderId="147" xfId="0" applyFont="1" applyBorder="1" applyAlignment="1">
      <alignment horizontal="center" vertical="center" wrapText="1"/>
    </xf>
    <xf numFmtId="0" fontId="31" fillId="30" borderId="144" xfId="0" applyFont="1" applyFill="1" applyBorder="1" applyAlignment="1">
      <alignment vertical="center"/>
    </xf>
    <xf numFmtId="0" fontId="31" fillId="30" borderId="24" xfId="0" applyFont="1" applyFill="1" applyBorder="1" applyAlignment="1">
      <alignment vertical="center"/>
    </xf>
    <xf numFmtId="0" fontId="31" fillId="30" borderId="151" xfId="0" applyFont="1" applyFill="1" applyBorder="1" applyAlignment="1">
      <alignment vertical="center"/>
    </xf>
    <xf numFmtId="0" fontId="31" fillId="30" borderId="51" xfId="0" applyFont="1" applyFill="1" applyBorder="1" applyAlignment="1">
      <alignment horizontal="left" vertical="center"/>
    </xf>
    <xf numFmtId="0" fontId="31" fillId="30" borderId="97" xfId="0" applyFont="1" applyFill="1" applyBorder="1" applyAlignment="1">
      <alignment horizontal="left" vertical="center"/>
    </xf>
    <xf numFmtId="0" fontId="31" fillId="30" borderId="144" xfId="0" applyFont="1" applyFill="1" applyBorder="1" applyAlignment="1">
      <alignment horizontal="left" vertical="center"/>
    </xf>
    <xf numFmtId="0" fontId="31" fillId="30" borderId="22" xfId="0" applyFont="1" applyFill="1" applyBorder="1" applyAlignment="1">
      <alignment horizontal="left" vertical="center"/>
    </xf>
    <xf numFmtId="0" fontId="31" fillId="30" borderId="95" xfId="0" applyFont="1" applyFill="1" applyBorder="1" applyAlignment="1">
      <alignment horizontal="left" vertical="center"/>
    </xf>
    <xf numFmtId="0" fontId="31" fillId="30" borderId="10" xfId="0" applyFont="1" applyFill="1" applyBorder="1" applyAlignment="1">
      <alignment horizontal="left" vertical="center"/>
    </xf>
    <xf numFmtId="0" fontId="31" fillId="30" borderId="13" xfId="0" applyFont="1" applyFill="1" applyBorder="1" applyAlignment="1">
      <alignment horizontal="left" vertical="center"/>
    </xf>
    <xf numFmtId="0" fontId="31" fillId="30" borderId="14" xfId="0" applyFont="1" applyFill="1" applyBorder="1" applyAlignment="1">
      <alignment horizontal="left" vertical="center"/>
    </xf>
    <xf numFmtId="0" fontId="31" fillId="30" borderId="96" xfId="0" applyFont="1" applyFill="1" applyBorder="1" applyAlignment="1">
      <alignment horizontal="left" vertical="center"/>
    </xf>
    <xf numFmtId="0" fontId="31" fillId="30" borderId="93" xfId="0" applyFont="1" applyFill="1" applyBorder="1" applyAlignment="1">
      <alignment horizontal="left" vertical="center"/>
    </xf>
    <xf numFmtId="0" fontId="31" fillId="30" borderId="17" xfId="0" applyFont="1" applyFill="1" applyBorder="1" applyAlignment="1">
      <alignment horizontal="left" vertical="center"/>
    </xf>
    <xf numFmtId="0" fontId="31" fillId="30" borderId="114" xfId="0" applyFont="1" applyFill="1" applyBorder="1" applyAlignment="1">
      <alignment horizontal="left" vertical="center"/>
    </xf>
    <xf numFmtId="0" fontId="31" fillId="30" borderId="12" xfId="0" applyFont="1" applyFill="1" applyBorder="1" applyAlignment="1">
      <alignment horizontal="left" vertical="center"/>
    </xf>
    <xf numFmtId="0" fontId="31" fillId="30" borderId="23" xfId="0" applyFont="1" applyFill="1" applyBorder="1" applyAlignment="1">
      <alignment horizontal="left" vertical="center"/>
    </xf>
    <xf numFmtId="0" fontId="0" fillId="30" borderId="137" xfId="0" applyFill="1" applyBorder="1" applyAlignment="1">
      <alignment horizontal="left" vertical="center"/>
    </xf>
    <xf numFmtId="0" fontId="0" fillId="30" borderId="93" xfId="0" applyFill="1" applyBorder="1" applyAlignment="1">
      <alignment horizontal="left" vertical="center"/>
    </xf>
    <xf numFmtId="0" fontId="0" fillId="30" borderId="17" xfId="0" applyFill="1" applyBorder="1" applyAlignment="1">
      <alignment horizontal="left" vertical="center"/>
    </xf>
    <xf numFmtId="0" fontId="0" fillId="30" borderId="114" xfId="0" applyFill="1" applyBorder="1" applyAlignment="1">
      <alignment horizontal="left" vertical="center"/>
    </xf>
    <xf numFmtId="0" fontId="31" fillId="0" borderId="10" xfId="0" applyFont="1" applyBorder="1" applyAlignment="1">
      <alignment vertical="center"/>
    </xf>
    <xf numFmtId="0" fontId="0" fillId="30" borderId="136" xfId="0" applyFill="1" applyBorder="1" applyAlignment="1">
      <alignment horizontal="left" vertical="center"/>
    </xf>
    <xf numFmtId="0" fontId="0" fillId="30" borderId="13" xfId="0" applyFill="1" applyBorder="1" applyAlignment="1">
      <alignment horizontal="left" vertical="center"/>
    </xf>
    <xf numFmtId="0" fontId="0" fillId="30" borderId="14" xfId="0" applyFill="1" applyBorder="1" applyAlignment="1">
      <alignment horizontal="left" vertical="center"/>
    </xf>
    <xf numFmtId="0" fontId="0" fillId="30" borderId="96" xfId="0" applyFill="1" applyBorder="1" applyAlignment="1">
      <alignment horizontal="left" vertical="center"/>
    </xf>
    <xf numFmtId="0" fontId="31" fillId="0" borderId="13" xfId="0" applyFont="1" applyBorder="1" applyAlignment="1">
      <alignment horizontal="center" vertical="center"/>
    </xf>
    <xf numFmtId="0" fontId="31" fillId="0" borderId="93" xfId="0" applyFont="1" applyBorder="1" applyAlignment="1">
      <alignment horizontal="center" vertical="center"/>
    </xf>
    <xf numFmtId="0" fontId="31" fillId="0" borderId="21" xfId="0" applyFont="1" applyBorder="1" applyAlignment="1">
      <alignment horizontal="center" vertical="center"/>
    </xf>
    <xf numFmtId="0" fontId="31" fillId="0" borderId="15" xfId="0" applyFont="1" applyBorder="1" applyAlignment="1">
      <alignment horizontal="center" vertical="center"/>
    </xf>
    <xf numFmtId="0" fontId="31" fillId="0" borderId="105" xfId="0" applyFont="1" applyBorder="1" applyAlignment="1">
      <alignment horizontal="center" vertical="center"/>
    </xf>
    <xf numFmtId="0" fontId="31" fillId="0" borderId="145" xfId="0" applyFont="1" applyBorder="1" applyAlignment="1">
      <alignment horizontal="center" vertical="center"/>
    </xf>
    <xf numFmtId="0" fontId="31" fillId="0" borderId="101" xfId="0" applyFont="1" applyBorder="1" applyAlignment="1">
      <alignment horizontal="center" vertical="center" wrapText="1"/>
    </xf>
    <xf numFmtId="0" fontId="31" fillId="0" borderId="101" xfId="0" applyFont="1" applyBorder="1" applyAlignment="1">
      <alignment horizontal="center" vertical="center"/>
    </xf>
    <xf numFmtId="0" fontId="31" fillId="0" borderId="14" xfId="0" applyFont="1" applyBorder="1" applyAlignment="1">
      <alignment horizontal="center" vertical="center"/>
    </xf>
    <xf numFmtId="0" fontId="31" fillId="0" borderId="146" xfId="0" applyFont="1" applyBorder="1" applyAlignment="1">
      <alignment horizontal="center" vertical="center"/>
    </xf>
    <xf numFmtId="0" fontId="96" fillId="0" borderId="18" xfId="0" applyFont="1" applyBorder="1" applyAlignment="1">
      <alignment horizontal="left" vertical="top" wrapText="1"/>
    </xf>
    <xf numFmtId="0" fontId="31" fillId="0" borderId="33" xfId="0" applyFont="1" applyBorder="1" applyAlignment="1">
      <alignment horizontal="center" vertical="center" wrapText="1"/>
    </xf>
    <xf numFmtId="0" fontId="83" fillId="0" borderId="0" xfId="0" applyFont="1" applyAlignment="1">
      <alignment horizontal="left" vertical="center" wrapText="1"/>
    </xf>
    <xf numFmtId="0" fontId="31" fillId="0" borderId="147" xfId="0" applyFont="1" applyBorder="1" applyAlignment="1">
      <alignment horizontal="center" vertical="center"/>
    </xf>
    <xf numFmtId="0" fontId="31" fillId="0" borderId="12"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11" xfId="0" applyFont="1" applyBorder="1" applyAlignment="1">
      <alignment horizontal="center" vertical="center" wrapText="1"/>
    </xf>
    <xf numFmtId="0" fontId="31" fillId="30" borderId="62" xfId="0" applyFont="1" applyFill="1" applyBorder="1" applyAlignment="1">
      <alignment vertical="center"/>
    </xf>
    <xf numFmtId="0" fontId="31" fillId="30" borderId="52" xfId="0" applyFont="1" applyFill="1" applyBorder="1" applyAlignment="1">
      <alignment vertical="center"/>
    </xf>
    <xf numFmtId="0" fontId="31" fillId="30" borderId="53" xfId="0" applyFont="1" applyFill="1" applyBorder="1" applyAlignment="1">
      <alignment vertical="center"/>
    </xf>
    <xf numFmtId="0" fontId="59" fillId="0" borderId="17" xfId="0" applyFont="1" applyFill="1" applyBorder="1" applyAlignment="1">
      <alignment horizontal="center" vertical="center" wrapText="1"/>
    </xf>
    <xf numFmtId="0" fontId="59" fillId="0" borderId="18" xfId="0" applyFont="1" applyFill="1" applyBorder="1" applyAlignment="1">
      <alignment horizontal="center" vertical="center" wrapText="1"/>
    </xf>
    <xf numFmtId="0" fontId="59" fillId="0" borderId="19" xfId="0" applyFont="1" applyFill="1" applyBorder="1" applyAlignment="1">
      <alignment horizontal="center" vertical="center" wrapText="1"/>
    </xf>
    <xf numFmtId="0" fontId="59" fillId="0" borderId="12" xfId="0" applyFont="1" applyFill="1" applyBorder="1" applyAlignment="1">
      <alignment vertical="center" wrapText="1"/>
    </xf>
    <xf numFmtId="0" fontId="59" fillId="0" borderId="37" xfId="0" applyFont="1" applyFill="1" applyBorder="1" applyAlignment="1">
      <alignment vertical="center" wrapText="1"/>
    </xf>
    <xf numFmtId="0" fontId="59" fillId="0" borderId="71" xfId="0" applyFont="1" applyFill="1" applyBorder="1" applyAlignment="1">
      <alignment vertical="center" wrapText="1"/>
    </xf>
    <xf numFmtId="0" fontId="64" fillId="29" borderId="115" xfId="0" applyFont="1" applyFill="1" applyBorder="1" applyAlignment="1" applyProtection="1">
      <alignment vertical="center" wrapText="1"/>
      <protection locked="0"/>
    </xf>
    <xf numFmtId="0" fontId="64" fillId="29" borderId="116" xfId="0" applyFont="1" applyFill="1" applyBorder="1" applyAlignment="1" applyProtection="1">
      <alignment vertical="center"/>
      <protection locked="0"/>
    </xf>
    <xf numFmtId="0" fontId="64" fillId="29" borderId="117" xfId="0" applyFont="1" applyFill="1" applyBorder="1" applyAlignment="1" applyProtection="1">
      <alignment vertical="center"/>
      <protection locked="0"/>
    </xf>
    <xf numFmtId="0" fontId="64" fillId="0" borderId="64" xfId="0" applyFont="1" applyFill="1" applyBorder="1" applyAlignment="1">
      <alignment vertical="center" wrapText="1"/>
    </xf>
    <xf numFmtId="0" fontId="64" fillId="0" borderId="65" xfId="0" applyFont="1" applyFill="1" applyBorder="1" applyAlignment="1">
      <alignment vertical="center" wrapText="1"/>
    </xf>
    <xf numFmtId="0" fontId="64" fillId="0" borderId="66" xfId="0" applyFont="1" applyFill="1" applyBorder="1" applyAlignment="1">
      <alignment vertical="center" wrapText="1"/>
    </xf>
    <xf numFmtId="0" fontId="64" fillId="25" borderId="0" xfId="0" applyFont="1" applyFill="1" applyBorder="1" applyAlignment="1" applyProtection="1">
      <alignment vertical="center"/>
      <protection locked="0"/>
    </xf>
    <xf numFmtId="0" fontId="59" fillId="30" borderId="26" xfId="0" applyFont="1" applyFill="1" applyBorder="1" applyAlignment="1" applyProtection="1">
      <alignment vertical="center"/>
      <protection locked="0"/>
    </xf>
    <xf numFmtId="0" fontId="59" fillId="30" borderId="31" xfId="0" applyFont="1" applyFill="1" applyBorder="1" applyAlignment="1" applyProtection="1">
      <alignment vertical="center"/>
      <protection locked="0"/>
    </xf>
    <xf numFmtId="0" fontId="59" fillId="30" borderId="32" xfId="0" applyFont="1" applyFill="1" applyBorder="1" applyAlignment="1" applyProtection="1">
      <alignment vertical="center"/>
      <protection locked="0"/>
    </xf>
    <xf numFmtId="0" fontId="59" fillId="0" borderId="77" xfId="0" applyFont="1" applyFill="1" applyBorder="1" applyAlignment="1">
      <alignment vertical="center" wrapText="1"/>
    </xf>
    <xf numFmtId="0" fontId="59" fillId="0" borderId="78" xfId="0" applyFont="1" applyFill="1" applyBorder="1" applyAlignment="1">
      <alignment vertical="center" wrapText="1"/>
    </xf>
    <xf numFmtId="0" fontId="59" fillId="0" borderId="84" xfId="0" applyFont="1" applyFill="1" applyBorder="1" applyAlignment="1">
      <alignment vertical="center" wrapText="1"/>
    </xf>
    <xf numFmtId="49" fontId="64" fillId="0" borderId="12" xfId="0" applyNumberFormat="1" applyFont="1" applyFill="1" applyBorder="1" applyAlignment="1">
      <alignment vertical="center" wrapText="1"/>
    </xf>
    <xf numFmtId="49" fontId="64" fillId="0" borderId="37" xfId="0" applyNumberFormat="1" applyFont="1" applyFill="1" applyBorder="1" applyAlignment="1">
      <alignment vertical="center" wrapText="1"/>
    </xf>
    <xf numFmtId="49" fontId="64" fillId="0" borderId="11" xfId="0" applyNumberFormat="1" applyFont="1" applyFill="1" applyBorder="1" applyAlignment="1">
      <alignment vertical="center" wrapText="1"/>
    </xf>
    <xf numFmtId="0" fontId="59" fillId="0" borderId="49" xfId="0" applyFont="1" applyFill="1" applyBorder="1" applyAlignment="1">
      <alignment horizontal="left" vertical="center" wrapText="1"/>
    </xf>
    <xf numFmtId="0" fontId="59" fillId="0" borderId="37" xfId="0" applyFont="1" applyFill="1" applyBorder="1" applyAlignment="1">
      <alignment horizontal="left" vertical="center" wrapText="1"/>
    </xf>
    <xf numFmtId="0" fontId="59" fillId="0" borderId="18" xfId="0" applyFont="1" applyFill="1" applyBorder="1" applyAlignment="1">
      <alignment horizontal="left" vertical="center" wrapText="1"/>
    </xf>
    <xf numFmtId="0" fontId="59" fillId="0" borderId="19" xfId="0" applyFont="1" applyFill="1" applyBorder="1" applyAlignment="1">
      <alignment horizontal="left" vertical="center" wrapText="1"/>
    </xf>
    <xf numFmtId="0" fontId="59" fillId="0" borderId="82" xfId="0" applyFont="1" applyFill="1" applyBorder="1" applyAlignment="1">
      <alignment horizontal="center" vertical="center"/>
    </xf>
    <xf numFmtId="0" fontId="59" fillId="0" borderId="50" xfId="0" applyFont="1" applyFill="1" applyBorder="1" applyAlignment="1">
      <alignment horizontal="center" vertical="center"/>
    </xf>
    <xf numFmtId="0" fontId="59" fillId="0" borderId="41" xfId="0" applyFont="1" applyFill="1" applyBorder="1" applyAlignment="1">
      <alignment horizontal="left" vertical="center" wrapText="1"/>
    </xf>
    <xf numFmtId="0" fontId="59" fillId="0" borderId="0" xfId="0" applyFont="1" applyFill="1" applyBorder="1" applyAlignment="1">
      <alignment horizontal="left" vertical="center" wrapText="1"/>
    </xf>
    <xf numFmtId="0" fontId="59" fillId="0" borderId="76" xfId="0" applyFont="1" applyFill="1" applyBorder="1" applyAlignment="1">
      <alignment horizontal="left" vertical="center" wrapText="1"/>
    </xf>
    <xf numFmtId="0" fontId="61" fillId="28" borderId="59" xfId="0" applyFont="1" applyFill="1" applyBorder="1" applyAlignment="1">
      <alignment horizontal="center" vertical="center"/>
    </xf>
    <xf numFmtId="0" fontId="66" fillId="0" borderId="59" xfId="0" applyFont="1" applyFill="1" applyBorder="1" applyAlignment="1">
      <alignment horizontal="center" vertical="center"/>
    </xf>
    <xf numFmtId="0" fontId="66" fillId="0" borderId="77" xfId="0" applyFont="1" applyFill="1" applyBorder="1" applyAlignment="1">
      <alignment horizontal="center" vertical="center"/>
    </xf>
    <xf numFmtId="0" fontId="64" fillId="29" borderId="0" xfId="0" applyFont="1" applyFill="1" applyBorder="1" applyAlignment="1" applyProtection="1">
      <alignment vertical="center"/>
      <protection locked="0"/>
    </xf>
    <xf numFmtId="0" fontId="68" fillId="28" borderId="26" xfId="0" applyFont="1" applyFill="1" applyBorder="1" applyAlignment="1">
      <alignment horizontal="left" vertical="center" wrapText="1"/>
    </xf>
    <xf numFmtId="0" fontId="68" fillId="28" borderId="31" xfId="0" applyFont="1" applyFill="1" applyBorder="1" applyAlignment="1">
      <alignment horizontal="left" vertical="center" wrapText="1"/>
    </xf>
    <xf numFmtId="0" fontId="68" fillId="28" borderId="32" xfId="0" applyFont="1" applyFill="1" applyBorder="1" applyAlignment="1">
      <alignment horizontal="left" vertical="center" wrapText="1"/>
    </xf>
    <xf numFmtId="0" fontId="66" fillId="0" borderId="41" xfId="0" applyFont="1" applyFill="1" applyBorder="1" applyAlignment="1">
      <alignment horizontal="center" vertical="center"/>
    </xf>
    <xf numFmtId="0" fontId="64" fillId="0" borderId="0" xfId="0" applyFont="1" applyFill="1" applyBorder="1" applyAlignment="1">
      <alignment horizontal="left" vertical="center" wrapText="1"/>
    </xf>
    <xf numFmtId="0" fontId="64" fillId="0" borderId="75" xfId="0" applyFont="1" applyFill="1" applyBorder="1" applyAlignment="1">
      <alignment horizontal="left" vertical="center" wrapText="1"/>
    </xf>
    <xf numFmtId="0" fontId="61" fillId="24" borderId="31" xfId="0" applyFont="1" applyFill="1" applyBorder="1" applyAlignment="1" applyProtection="1">
      <alignment horizontal="center" vertical="center"/>
      <protection locked="0"/>
    </xf>
    <xf numFmtId="0" fontId="61" fillId="29" borderId="31" xfId="0" applyFont="1" applyFill="1" applyBorder="1" applyAlignment="1" applyProtection="1">
      <alignment horizontal="center" vertical="center"/>
      <protection locked="0"/>
    </xf>
    <xf numFmtId="0" fontId="61" fillId="0" borderId="14" xfId="0" applyFont="1" applyFill="1" applyBorder="1" applyAlignment="1">
      <alignment horizontal="left" vertical="center"/>
    </xf>
    <xf numFmtId="0" fontId="61" fillId="0" borderId="37" xfId="0" applyFont="1" applyFill="1" applyBorder="1" applyAlignment="1">
      <alignment horizontal="left" vertical="center"/>
    </xf>
    <xf numFmtId="0" fontId="61" fillId="0" borderId="11" xfId="0" applyFont="1" applyFill="1" applyBorder="1" applyAlignment="1">
      <alignment horizontal="left" vertical="center"/>
    </xf>
    <xf numFmtId="0" fontId="59" fillId="0" borderId="14" xfId="0" applyFont="1" applyFill="1" applyBorder="1" applyAlignment="1">
      <alignment horizontal="left" vertical="center"/>
    </xf>
    <xf numFmtId="0" fontId="59" fillId="0" borderId="21" xfId="0" applyFont="1" applyFill="1" applyBorder="1" applyAlignment="1">
      <alignment horizontal="left" vertical="center"/>
    </xf>
    <xf numFmtId="0" fontId="59" fillId="0" borderId="15" xfId="0" applyFont="1" applyFill="1" applyBorder="1" applyAlignment="1">
      <alignment horizontal="left" vertical="center"/>
    </xf>
    <xf numFmtId="38" fontId="90" fillId="26" borderId="15" xfId="0" applyNumberFormat="1" applyFont="1" applyFill="1" applyBorder="1" applyAlignment="1">
      <alignment horizontal="center" vertical="center" shrinkToFit="1"/>
    </xf>
    <xf numFmtId="0" fontId="90" fillId="26" borderId="13" xfId="0" applyFont="1" applyFill="1" applyBorder="1" applyAlignment="1">
      <alignment horizontal="center" vertical="center" shrinkToFit="1"/>
    </xf>
    <xf numFmtId="0" fontId="90" fillId="26" borderId="43" xfId="0" applyFont="1" applyFill="1" applyBorder="1" applyAlignment="1">
      <alignment horizontal="center" vertical="center" shrinkToFit="1"/>
    </xf>
    <xf numFmtId="38" fontId="90" fillId="26" borderId="115" xfId="0" applyNumberFormat="1" applyFont="1" applyFill="1" applyBorder="1" applyAlignment="1">
      <alignment horizontal="center" vertical="center" shrinkToFit="1"/>
    </xf>
    <xf numFmtId="0" fontId="90" fillId="26" borderId="116" xfId="0" applyFont="1" applyFill="1" applyBorder="1" applyAlignment="1">
      <alignment horizontal="center" vertical="center" shrinkToFit="1"/>
    </xf>
    <xf numFmtId="0" fontId="90" fillId="26" borderId="117" xfId="0" applyFont="1" applyFill="1" applyBorder="1" applyAlignment="1">
      <alignment horizontal="center" vertical="center" shrinkToFit="1"/>
    </xf>
    <xf numFmtId="2" fontId="90" fillId="0" borderId="26" xfId="0" applyNumberFormat="1" applyFont="1" applyBorder="1" applyAlignment="1">
      <alignment horizontal="center" vertical="center" shrinkToFit="1"/>
    </xf>
    <xf numFmtId="2" fontId="90" fillId="0" borderId="32" xfId="0" applyNumberFormat="1" applyFont="1" applyBorder="1" applyAlignment="1">
      <alignment horizontal="center" vertical="center" shrinkToFit="1"/>
    </xf>
    <xf numFmtId="0" fontId="91" fillId="26" borderId="24" xfId="0" applyFont="1" applyFill="1" applyBorder="1" applyAlignment="1">
      <alignment horizontal="center" vertical="center" shrinkToFit="1"/>
    </xf>
    <xf numFmtId="0" fontId="91" fillId="26" borderId="156" xfId="0" applyFont="1" applyFill="1" applyBorder="1" applyAlignment="1">
      <alignment horizontal="center" vertical="center" shrinkToFit="1"/>
    </xf>
    <xf numFmtId="38" fontId="91" fillId="26" borderId="42" xfId="34" applyFont="1" applyFill="1" applyBorder="1" applyAlignment="1">
      <alignment horizontal="center" vertical="center" shrinkToFit="1"/>
    </xf>
    <xf numFmtId="38" fontId="91" fillId="26" borderId="18" xfId="34" applyFont="1" applyFill="1" applyBorder="1" applyAlignment="1">
      <alignment horizontal="center" vertical="center" shrinkToFit="1"/>
    </xf>
    <xf numFmtId="38" fontId="91" fillId="26" borderId="157" xfId="34" applyFont="1" applyFill="1" applyBorder="1" applyAlignment="1">
      <alignment horizontal="center" vertical="center" shrinkToFit="1"/>
    </xf>
    <xf numFmtId="2" fontId="90" fillId="0" borderId="0" xfId="0" applyNumberFormat="1" applyFont="1" applyBorder="1" applyAlignment="1">
      <alignment horizontal="center" vertical="center" shrinkToFit="1"/>
    </xf>
    <xf numFmtId="0" fontId="59" fillId="0" borderId="14" xfId="0" applyFont="1" applyFill="1" applyBorder="1" applyAlignment="1">
      <alignment horizontal="center" vertical="center" wrapText="1"/>
    </xf>
    <xf numFmtId="0" fontId="59" fillId="0" borderId="21" xfId="0" applyFont="1" applyFill="1" applyBorder="1" applyAlignment="1">
      <alignment horizontal="center" vertical="center" wrapText="1"/>
    </xf>
    <xf numFmtId="2" fontId="90" fillId="0" borderId="18" xfId="0" applyNumberFormat="1" applyFont="1" applyBorder="1" applyAlignment="1">
      <alignment horizontal="center" vertical="center" shrinkToFit="1"/>
    </xf>
    <xf numFmtId="0" fontId="64" fillId="0" borderId="0" xfId="0" applyFont="1" applyFill="1" applyBorder="1" applyAlignment="1">
      <alignment vertical="top" wrapText="1"/>
    </xf>
    <xf numFmtId="0" fontId="61" fillId="0" borderId="31" xfId="0" applyFont="1" applyFill="1" applyBorder="1" applyAlignment="1">
      <alignment horizontal="center" vertical="center"/>
    </xf>
    <xf numFmtId="0" fontId="86" fillId="0" borderId="0" xfId="0" applyFont="1" applyFill="1" applyBorder="1" applyAlignment="1">
      <alignment horizontal="center" vertical="center"/>
    </xf>
    <xf numFmtId="0" fontId="61" fillId="0" borderId="10" xfId="0" applyFont="1" applyFill="1" applyBorder="1" applyAlignment="1">
      <alignment horizontal="left" vertical="center"/>
    </xf>
    <xf numFmtId="0" fontId="88" fillId="0" borderId="100" xfId="0" applyFont="1" applyBorder="1" applyAlignment="1">
      <alignment horizontal="center" vertical="center"/>
    </xf>
    <xf numFmtId="0" fontId="89" fillId="31" borderId="154" xfId="0" applyFont="1" applyFill="1" applyBorder="1" applyAlignment="1">
      <alignment horizontal="center" vertical="center"/>
    </xf>
    <xf numFmtId="0" fontId="89" fillId="31" borderId="155" xfId="0" applyFont="1" applyFill="1" applyBorder="1" applyAlignment="1">
      <alignment horizontal="center" vertical="center"/>
    </xf>
    <xf numFmtId="0" fontId="89" fillId="31" borderId="158" xfId="0" applyFont="1" applyFill="1" applyBorder="1" applyAlignment="1">
      <alignment horizontal="center" vertical="center"/>
    </xf>
    <xf numFmtId="0" fontId="90" fillId="0" borderId="136" xfId="0" applyFont="1" applyBorder="1" applyAlignment="1">
      <alignment horizontal="center" vertical="center" textRotation="255" shrinkToFit="1"/>
    </xf>
    <xf numFmtId="0" fontId="90" fillId="0" borderId="57" xfId="0" applyFont="1" applyBorder="1" applyAlignment="1">
      <alignment horizontal="center" vertical="center" textRotation="255" shrinkToFit="1"/>
    </xf>
    <xf numFmtId="0" fontId="90" fillId="0" borderId="137" xfId="0" applyFont="1" applyBorder="1" applyAlignment="1">
      <alignment horizontal="center" vertical="center" textRotation="255" shrinkToFit="1"/>
    </xf>
    <xf numFmtId="0" fontId="61" fillId="0" borderId="102" xfId="0" applyFont="1" applyFill="1" applyBorder="1" applyAlignment="1">
      <alignment horizontal="center" vertical="center"/>
    </xf>
    <xf numFmtId="0" fontId="61" fillId="0" borderId="65" xfId="0" applyFont="1" applyFill="1" applyBorder="1" applyAlignment="1">
      <alignment horizontal="center" vertical="center"/>
    </xf>
    <xf numFmtId="0" fontId="61" fillId="0" borderId="66" xfId="0" applyFont="1" applyFill="1" applyBorder="1" applyAlignment="1">
      <alignment horizontal="center" vertical="center"/>
    </xf>
    <xf numFmtId="0" fontId="61" fillId="0" borderId="65" xfId="0" applyFont="1" applyFill="1" applyBorder="1" applyAlignment="1" applyProtection="1">
      <alignment horizontal="left" vertical="center"/>
      <protection locked="0"/>
    </xf>
    <xf numFmtId="0" fontId="61" fillId="0" borderId="66" xfId="0" applyFont="1" applyFill="1" applyBorder="1" applyAlignment="1" applyProtection="1">
      <alignment horizontal="left" vertical="center"/>
      <protection locked="0"/>
    </xf>
    <xf numFmtId="0" fontId="61" fillId="0" borderId="18" xfId="0" applyFont="1" applyFill="1" applyBorder="1" applyAlignment="1" applyProtection="1">
      <alignment horizontal="left" vertical="center" wrapText="1"/>
      <protection locked="0"/>
    </xf>
    <xf numFmtId="0" fontId="61" fillId="0" borderId="19" xfId="0" applyFont="1" applyFill="1" applyBorder="1" applyAlignment="1" applyProtection="1">
      <alignment horizontal="left" vertical="center" wrapText="1"/>
      <protection locked="0"/>
    </xf>
    <xf numFmtId="0" fontId="61" fillId="0" borderId="10" xfId="0" applyFont="1" applyFill="1" applyBorder="1" applyAlignment="1">
      <alignment horizontal="center" vertical="center"/>
    </xf>
    <xf numFmtId="0" fontId="61" fillId="0" borderId="10" xfId="0" applyFont="1" applyFill="1" applyBorder="1" applyAlignment="1" applyProtection="1">
      <alignment horizontal="center" vertical="center"/>
      <protection locked="0"/>
    </xf>
    <xf numFmtId="0" fontId="61" fillId="0" borderId="10" xfId="0" applyFont="1" applyFill="1" applyBorder="1" applyAlignment="1" applyProtection="1">
      <alignment horizontal="left" vertical="center"/>
      <protection locked="0"/>
    </xf>
    <xf numFmtId="0" fontId="61" fillId="0" borderId="10" xfId="0" applyFont="1" applyFill="1" applyBorder="1" applyAlignment="1" applyProtection="1">
      <alignment vertical="center"/>
      <protection locked="0"/>
    </xf>
    <xf numFmtId="0" fontId="61" fillId="0" borderId="18" xfId="0" applyFont="1" applyFill="1" applyBorder="1" applyAlignment="1" applyProtection="1">
      <alignment horizontal="left" vertical="center"/>
      <protection locked="0"/>
    </xf>
    <xf numFmtId="0" fontId="61" fillId="0" borderId="19" xfId="0" applyFont="1" applyFill="1" applyBorder="1" applyAlignment="1" applyProtection="1">
      <alignment horizontal="left" vertical="center"/>
      <protection locked="0"/>
    </xf>
    <xf numFmtId="0" fontId="61" fillId="0" borderId="33" xfId="0" applyFont="1" applyFill="1" applyBorder="1" applyAlignment="1" applyProtection="1">
      <alignment horizontal="left" vertical="center"/>
      <protection locked="0"/>
    </xf>
    <xf numFmtId="0" fontId="61" fillId="0" borderId="0" xfId="0" applyFont="1" applyFill="1" applyBorder="1" applyAlignment="1" applyProtection="1">
      <alignment horizontal="left" vertical="center"/>
      <protection locked="0"/>
    </xf>
    <xf numFmtId="0" fontId="61" fillId="0" borderId="16" xfId="0" applyFont="1" applyFill="1" applyBorder="1" applyAlignment="1" applyProtection="1">
      <alignment horizontal="left" vertical="center"/>
      <protection locked="0"/>
    </xf>
    <xf numFmtId="0" fontId="61" fillId="0" borderId="17" xfId="0" applyFont="1" applyFill="1" applyBorder="1" applyAlignment="1" applyProtection="1">
      <alignment horizontal="left" vertical="center"/>
      <protection locked="0"/>
    </xf>
    <xf numFmtId="0" fontId="61" fillId="0" borderId="14" xfId="0" applyFont="1" applyFill="1" applyBorder="1" applyAlignment="1">
      <alignment horizontal="center" vertical="center" wrapText="1"/>
    </xf>
    <xf numFmtId="0" fontId="61" fillId="0" borderId="21" xfId="0" applyFont="1" applyFill="1" applyBorder="1" applyAlignment="1">
      <alignment horizontal="center" vertical="center" wrapText="1"/>
    </xf>
    <xf numFmtId="0" fontId="61" fillId="0" borderId="15" xfId="0" applyFont="1" applyFill="1" applyBorder="1" applyAlignment="1">
      <alignment horizontal="center" vertical="center" wrapText="1"/>
    </xf>
    <xf numFmtId="0" fontId="61" fillId="0" borderId="33" xfId="0" applyFont="1" applyFill="1" applyBorder="1" applyAlignment="1">
      <alignment horizontal="center" vertical="center" wrapText="1"/>
    </xf>
    <xf numFmtId="0" fontId="61" fillId="0" borderId="0" xfId="0" applyFont="1" applyFill="1" applyBorder="1" applyAlignment="1">
      <alignment horizontal="center" vertical="center" wrapText="1"/>
    </xf>
    <xf numFmtId="0" fontId="61" fillId="0" borderId="16" xfId="0" applyFont="1" applyFill="1" applyBorder="1" applyAlignment="1">
      <alignment horizontal="center" vertical="center" wrapText="1"/>
    </xf>
    <xf numFmtId="0" fontId="61" fillId="0" borderId="102" xfId="0" applyFont="1" applyFill="1" applyBorder="1" applyAlignment="1">
      <alignment horizontal="center" vertical="center" wrapText="1"/>
    </xf>
    <xf numFmtId="0" fontId="61" fillId="0" borderId="65" xfId="0" applyFont="1" applyFill="1" applyBorder="1" applyAlignment="1">
      <alignment horizontal="center" vertical="center" wrapText="1"/>
    </xf>
    <xf numFmtId="0" fontId="61" fillId="0" borderId="66" xfId="0" applyFont="1" applyFill="1" applyBorder="1" applyAlignment="1">
      <alignment horizontal="center" vertical="center" wrapText="1"/>
    </xf>
    <xf numFmtId="0" fontId="61" fillId="0" borderId="11" xfId="0" applyFont="1" applyFill="1" applyBorder="1" applyAlignment="1">
      <alignment horizontal="center" vertical="center"/>
    </xf>
    <xf numFmtId="0" fontId="61" fillId="0" borderId="17" xfId="0" applyFont="1" applyFill="1" applyBorder="1" applyAlignment="1">
      <alignment horizontal="center" vertical="center"/>
    </xf>
    <xf numFmtId="0" fontId="61" fillId="0" borderId="18" xfId="0" applyFont="1" applyFill="1" applyBorder="1" applyAlignment="1">
      <alignment horizontal="center" vertical="center"/>
    </xf>
    <xf numFmtId="0" fontId="61" fillId="0" borderId="19" xfId="0" applyFont="1" applyFill="1" applyBorder="1" applyAlignment="1">
      <alignment horizontal="center" vertical="center"/>
    </xf>
    <xf numFmtId="0" fontId="61" fillId="0" borderId="78" xfId="0" applyNumberFormat="1" applyFont="1" applyFill="1" applyBorder="1" applyAlignment="1" applyProtection="1">
      <alignment vertical="center"/>
      <protection locked="0"/>
    </xf>
    <xf numFmtId="0" fontId="64" fillId="28" borderId="26" xfId="0" applyFont="1" applyFill="1" applyBorder="1" applyAlignment="1">
      <alignment horizontal="left" vertical="center" wrapText="1"/>
    </xf>
    <xf numFmtId="0" fontId="64" fillId="28" borderId="31" xfId="0" applyFont="1" applyFill="1" applyBorder="1" applyAlignment="1">
      <alignment horizontal="left" vertical="center" wrapText="1"/>
    </xf>
    <xf numFmtId="0" fontId="64" fillId="28" borderId="32" xfId="0" applyFont="1" applyFill="1" applyBorder="1" applyAlignment="1">
      <alignment horizontal="left" vertical="center" wrapText="1"/>
    </xf>
    <xf numFmtId="0" fontId="59" fillId="0" borderId="41" xfId="0" applyFont="1" applyFill="1" applyBorder="1" applyAlignment="1">
      <alignment vertical="center" wrapText="1"/>
    </xf>
    <xf numFmtId="0" fontId="59" fillId="0" borderId="0" xfId="0" applyFont="1" applyFill="1" applyBorder="1" applyAlignment="1">
      <alignment vertical="center" wrapText="1"/>
    </xf>
    <xf numFmtId="0" fontId="59" fillId="0" borderId="16" xfId="0" applyFont="1" applyFill="1" applyBorder="1" applyAlignment="1">
      <alignment vertical="center" wrapText="1"/>
    </xf>
    <xf numFmtId="0" fontId="64" fillId="25" borderId="26" xfId="0" applyFont="1" applyFill="1" applyBorder="1" applyAlignment="1" applyProtection="1">
      <alignment vertical="center" wrapText="1"/>
      <protection locked="0"/>
    </xf>
    <xf numFmtId="0" fontId="64" fillId="25" borderId="31" xfId="0" applyFont="1" applyFill="1" applyBorder="1" applyAlignment="1" applyProtection="1">
      <alignment vertical="center"/>
      <protection locked="0"/>
    </xf>
    <xf numFmtId="0" fontId="64" fillId="25" borderId="32" xfId="0" applyFont="1" applyFill="1" applyBorder="1" applyAlignment="1" applyProtection="1">
      <alignment vertical="center"/>
      <protection locked="0"/>
    </xf>
    <xf numFmtId="0" fontId="61" fillId="0" borderId="85" xfId="0" applyFont="1" applyFill="1" applyBorder="1" applyAlignment="1">
      <alignment horizontal="center" vertical="center"/>
    </xf>
    <xf numFmtId="0" fontId="61" fillId="0" borderId="86" xfId="0" applyFont="1" applyFill="1" applyBorder="1" applyAlignment="1">
      <alignment horizontal="center" vertical="center"/>
    </xf>
    <xf numFmtId="0" fontId="61" fillId="0" borderId="111" xfId="0" applyFont="1" applyFill="1" applyBorder="1" applyAlignment="1">
      <alignment horizontal="center" vertical="center"/>
    </xf>
    <xf numFmtId="0" fontId="64" fillId="25" borderId="31" xfId="0" applyFont="1" applyFill="1" applyBorder="1" applyAlignment="1" applyProtection="1">
      <alignment horizontal="center" vertical="center"/>
      <protection locked="0"/>
    </xf>
    <xf numFmtId="0" fontId="64" fillId="0" borderId="26" xfId="0" applyFont="1" applyFill="1" applyBorder="1" applyAlignment="1" applyProtection="1">
      <alignment horizontal="center" vertical="center"/>
      <protection locked="0"/>
    </xf>
    <xf numFmtId="0" fontId="64" fillId="0" borderId="31" xfId="0" applyFont="1" applyFill="1" applyBorder="1" applyAlignment="1" applyProtection="1">
      <alignment horizontal="center" vertical="center"/>
      <protection locked="0"/>
    </xf>
    <xf numFmtId="0" fontId="69" fillId="0" borderId="12" xfId="0" applyFont="1" applyFill="1" applyBorder="1" applyAlignment="1">
      <alignment horizontal="center" vertical="center" wrapText="1"/>
    </xf>
    <xf numFmtId="0" fontId="69" fillId="0" borderId="37" xfId="0" applyFont="1" applyFill="1" applyBorder="1" applyAlignment="1">
      <alignment horizontal="center" vertical="center" wrapText="1"/>
    </xf>
    <xf numFmtId="0" fontId="69" fillId="0" borderId="11" xfId="0" applyFont="1" applyFill="1" applyBorder="1" applyAlignment="1">
      <alignment horizontal="center" vertical="center" wrapText="1"/>
    </xf>
    <xf numFmtId="0" fontId="69" fillId="0" borderId="37" xfId="0" applyFont="1" applyFill="1" applyBorder="1" applyAlignment="1" applyProtection="1">
      <alignment horizontal="center" vertical="center"/>
      <protection locked="0"/>
    </xf>
    <xf numFmtId="0" fontId="69" fillId="0" borderId="37" xfId="0" applyFont="1" applyFill="1" applyBorder="1" applyAlignment="1" applyProtection="1">
      <alignment horizontal="center" vertical="center" wrapText="1"/>
      <protection locked="0"/>
    </xf>
    <xf numFmtId="0" fontId="64" fillId="0" borderId="12" xfId="0" applyFont="1" applyFill="1" applyBorder="1" applyAlignment="1">
      <alignment horizontal="center" vertical="center" wrapText="1"/>
    </xf>
    <xf numFmtId="0" fontId="64" fillId="0" borderId="37"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64" fillId="0" borderId="37" xfId="0" applyFont="1" applyFill="1" applyBorder="1" applyAlignment="1" applyProtection="1">
      <alignment horizontal="center" vertical="center"/>
      <protection locked="0"/>
    </xf>
    <xf numFmtId="0" fontId="64" fillId="0" borderId="0" xfId="0" applyFont="1" applyAlignment="1" applyProtection="1">
      <alignment horizontal="left" vertical="center"/>
      <protection locked="0"/>
    </xf>
    <xf numFmtId="0" fontId="59" fillId="0" borderId="14" xfId="0" applyFont="1" applyFill="1" applyBorder="1" applyAlignment="1">
      <alignment horizontal="left" vertical="center" wrapText="1"/>
    </xf>
    <xf numFmtId="0" fontId="59" fillId="0" borderId="21" xfId="0" applyFont="1" applyFill="1" applyBorder="1" applyAlignment="1">
      <alignment horizontal="left" vertical="center" wrapText="1"/>
    </xf>
    <xf numFmtId="0" fontId="59" fillId="0" borderId="40" xfId="0" applyFont="1" applyFill="1" applyBorder="1" applyAlignment="1">
      <alignment horizontal="left" vertical="center" wrapText="1"/>
    </xf>
    <xf numFmtId="0" fontId="59" fillId="0" borderId="33" xfId="0" applyFont="1" applyFill="1" applyBorder="1" applyAlignment="1">
      <alignment horizontal="left" vertical="center" wrapText="1"/>
    </xf>
    <xf numFmtId="0" fontId="59" fillId="0" borderId="38" xfId="0" applyFont="1" applyFill="1" applyBorder="1" applyAlignment="1">
      <alignment horizontal="left" vertical="center" wrapText="1"/>
    </xf>
    <xf numFmtId="0" fontId="59" fillId="0" borderId="17" xfId="0" applyFont="1" applyFill="1" applyBorder="1" applyAlignment="1">
      <alignment horizontal="left" vertical="center" wrapText="1"/>
    </xf>
    <xf numFmtId="0" fontId="59" fillId="0" borderId="98" xfId="0" applyFont="1" applyFill="1" applyBorder="1" applyAlignment="1">
      <alignment horizontal="left" vertical="center" wrapText="1"/>
    </xf>
    <xf numFmtId="0" fontId="64" fillId="26" borderId="55" xfId="0" applyFont="1" applyFill="1" applyBorder="1" applyAlignment="1">
      <alignment horizontal="left" vertical="center" wrapText="1"/>
    </xf>
    <xf numFmtId="0" fontId="64" fillId="26" borderId="69" xfId="0" applyFont="1" applyFill="1" applyBorder="1" applyAlignment="1">
      <alignment horizontal="left" vertical="center" wrapText="1"/>
    </xf>
    <xf numFmtId="0" fontId="64" fillId="26" borderId="153" xfId="0" applyFont="1" applyFill="1" applyBorder="1" applyAlignment="1">
      <alignment horizontal="left" vertical="center" wrapText="1"/>
    </xf>
    <xf numFmtId="0" fontId="59" fillId="0" borderId="48" xfId="0" applyFont="1" applyFill="1" applyBorder="1" applyAlignment="1">
      <alignment horizontal="left" vertical="center" wrapText="1"/>
    </xf>
    <xf numFmtId="0" fontId="59" fillId="0" borderId="47" xfId="0" applyFont="1" applyFill="1" applyBorder="1" applyAlignment="1">
      <alignment horizontal="left" vertical="center" wrapText="1"/>
    </xf>
    <xf numFmtId="0" fontId="64" fillId="26" borderId="75" xfId="0" applyFont="1" applyFill="1" applyBorder="1" applyAlignment="1">
      <alignment vertical="center" wrapText="1"/>
    </xf>
    <xf numFmtId="0" fontId="59" fillId="0" borderId="43" xfId="0" applyFont="1" applyFill="1" applyBorder="1" applyAlignment="1">
      <alignment horizontal="center" vertical="center"/>
    </xf>
    <xf numFmtId="0" fontId="64" fillId="0" borderId="67" xfId="0" applyFont="1" applyFill="1" applyBorder="1" applyAlignment="1">
      <alignment horizontal="left" vertical="center" wrapText="1"/>
    </xf>
    <xf numFmtId="0" fontId="64" fillId="0" borderId="55" xfId="0" applyFont="1" applyFill="1" applyBorder="1" applyAlignment="1">
      <alignment horizontal="left" vertical="center" wrapText="1"/>
    </xf>
    <xf numFmtId="0" fontId="64" fillId="0" borderId="68" xfId="0" applyFont="1" applyFill="1" applyBorder="1" applyAlignment="1">
      <alignment horizontal="left" vertical="center" wrapText="1"/>
    </xf>
    <xf numFmtId="0" fontId="64" fillId="0" borderId="74" xfId="0" applyFont="1" applyFill="1" applyBorder="1" applyAlignment="1">
      <alignment horizontal="left" vertical="center" wrapText="1"/>
    </xf>
    <xf numFmtId="0" fontId="64" fillId="0" borderId="83" xfId="0" applyFont="1" applyFill="1" applyBorder="1" applyAlignment="1">
      <alignment horizontal="left" vertical="center" wrapText="1"/>
    </xf>
    <xf numFmtId="0" fontId="64" fillId="0" borderId="21" xfId="0" applyFont="1" applyFill="1" applyBorder="1" applyAlignment="1">
      <alignment vertical="top" wrapText="1"/>
    </xf>
    <xf numFmtId="0" fontId="64" fillId="26" borderId="78" xfId="0" applyFont="1" applyFill="1" applyBorder="1" applyAlignment="1">
      <alignment vertical="center" wrapText="1"/>
    </xf>
    <xf numFmtId="0" fontId="64" fillId="26" borderId="55" xfId="0" applyFont="1" applyFill="1" applyBorder="1" applyAlignment="1">
      <alignment vertical="center" wrapText="1"/>
    </xf>
    <xf numFmtId="0" fontId="64" fillId="26" borderId="63" xfId="0" applyFont="1" applyFill="1" applyBorder="1" applyAlignment="1">
      <alignment horizontal="left" vertical="center" wrapText="1"/>
    </xf>
    <xf numFmtId="0" fontId="64" fillId="26" borderId="60" xfId="0" applyFont="1" applyFill="1" applyBorder="1" applyAlignment="1">
      <alignment horizontal="left" vertical="center" wrapText="1"/>
    </xf>
    <xf numFmtId="49" fontId="59" fillId="0" borderId="12" xfId="0" applyNumberFormat="1" applyFont="1" applyFill="1" applyBorder="1" applyAlignment="1">
      <alignment horizontal="center" vertical="center" wrapText="1"/>
    </xf>
    <xf numFmtId="49" fontId="59" fillId="0" borderId="37" xfId="0" applyNumberFormat="1" applyFont="1" applyFill="1" applyBorder="1" applyAlignment="1">
      <alignment horizontal="center" vertical="center" wrapText="1"/>
    </xf>
    <xf numFmtId="49" fontId="59" fillId="0" borderId="11" xfId="0" applyNumberFormat="1" applyFont="1" applyFill="1" applyBorder="1" applyAlignment="1">
      <alignment horizontal="center" vertical="center" wrapText="1"/>
    </xf>
    <xf numFmtId="49" fontId="59" fillId="0" borderId="14" xfId="0" applyNumberFormat="1" applyFont="1" applyFill="1" applyBorder="1" applyAlignment="1">
      <alignment horizontal="center" vertical="center" wrapText="1"/>
    </xf>
    <xf numFmtId="49" fontId="59" fillId="0" borderId="21" xfId="0" applyNumberFormat="1" applyFont="1" applyFill="1" applyBorder="1" applyAlignment="1">
      <alignment horizontal="center" vertical="center" wrapText="1"/>
    </xf>
    <xf numFmtId="49" fontId="59" fillId="0" borderId="15" xfId="0" applyNumberFormat="1" applyFont="1" applyFill="1" applyBorder="1" applyAlignment="1">
      <alignment horizontal="center" vertical="center" wrapText="1"/>
    </xf>
    <xf numFmtId="0" fontId="59" fillId="26" borderId="37" xfId="0" applyFont="1" applyFill="1" applyBorder="1" applyAlignment="1">
      <alignment vertical="center" wrapText="1"/>
    </xf>
    <xf numFmtId="0" fontId="59" fillId="26" borderId="11" xfId="0" applyFont="1" applyFill="1" applyBorder="1" applyAlignment="1">
      <alignment vertical="center" wrapText="1"/>
    </xf>
    <xf numFmtId="0" fontId="57" fillId="27" borderId="14" xfId="0" applyFont="1" applyFill="1" applyBorder="1" applyAlignment="1">
      <alignment horizontal="center" vertical="center" wrapText="1"/>
    </xf>
    <xf numFmtId="0" fontId="57" fillId="27" borderId="21" xfId="0" applyFont="1" applyFill="1" applyBorder="1" applyAlignment="1">
      <alignment horizontal="center" vertical="center" wrapText="1"/>
    </xf>
    <xf numFmtId="0" fontId="57" fillId="27" borderId="15" xfId="0" applyFont="1" applyFill="1" applyBorder="1" applyAlignment="1">
      <alignment horizontal="center" vertical="center" wrapText="1"/>
    </xf>
    <xf numFmtId="0" fontId="59" fillId="0" borderId="40" xfId="0" applyFont="1" applyFill="1" applyBorder="1" applyAlignment="1">
      <alignment horizontal="center" vertical="center" wrapText="1"/>
    </xf>
    <xf numFmtId="0" fontId="59" fillId="0" borderId="99" xfId="0" applyFont="1" applyFill="1" applyBorder="1" applyAlignment="1">
      <alignment horizontal="center" vertical="center" wrapText="1"/>
    </xf>
    <xf numFmtId="0" fontId="59" fillId="0" borderId="78" xfId="0" applyFont="1" applyFill="1" applyBorder="1" applyAlignment="1">
      <alignment horizontal="center" vertical="center" wrapText="1"/>
    </xf>
    <xf numFmtId="0" fontId="59" fillId="0" borderId="104" xfId="0" applyFont="1" applyFill="1" applyBorder="1" applyAlignment="1">
      <alignment horizontal="center" vertical="center" wrapText="1"/>
    </xf>
    <xf numFmtId="0" fontId="59" fillId="0" borderId="92" xfId="0" applyFont="1" applyFill="1" applyBorder="1" applyAlignment="1">
      <alignment horizontal="center" vertical="center" wrapText="1"/>
    </xf>
    <xf numFmtId="0" fontId="59" fillId="0" borderId="75" xfId="0" applyFont="1" applyFill="1" applyBorder="1" applyAlignment="1">
      <alignment horizontal="center" vertical="center" wrapText="1"/>
    </xf>
    <xf numFmtId="0" fontId="59" fillId="0" borderId="135" xfId="0" applyFont="1" applyFill="1" applyBorder="1" applyAlignment="1">
      <alignment horizontal="center" vertical="center" wrapText="1"/>
    </xf>
    <xf numFmtId="0" fontId="59" fillId="0" borderId="98" xfId="0" applyFont="1" applyFill="1" applyBorder="1" applyAlignment="1">
      <alignment horizontal="center" vertical="center" wrapText="1"/>
    </xf>
    <xf numFmtId="0" fontId="59" fillId="0" borderId="11" xfId="0" applyFont="1" applyFill="1" applyBorder="1" applyAlignment="1">
      <alignment vertical="center" wrapText="1"/>
    </xf>
    <xf numFmtId="0" fontId="59" fillId="0" borderId="14" xfId="0" applyFont="1" applyFill="1" applyBorder="1" applyAlignment="1">
      <alignment vertical="center" wrapText="1"/>
    </xf>
    <xf numFmtId="0" fontId="59" fillId="0" borderId="21" xfId="0" applyFont="1" applyFill="1" applyBorder="1" applyAlignment="1">
      <alignment vertical="center" wrapText="1"/>
    </xf>
    <xf numFmtId="0" fontId="59" fillId="0" borderId="33" xfId="0" applyFont="1" applyFill="1" applyBorder="1" applyAlignment="1">
      <alignment vertical="center" wrapText="1"/>
    </xf>
    <xf numFmtId="0" fontId="59" fillId="0" borderId="17" xfId="0" applyFont="1" applyFill="1" applyBorder="1" applyAlignment="1">
      <alignment vertical="center" wrapText="1"/>
    </xf>
    <xf numFmtId="0" fontId="59" fillId="0" borderId="18" xfId="0" applyFont="1" applyFill="1" applyBorder="1" applyAlignment="1">
      <alignment vertical="center" wrapText="1"/>
    </xf>
    <xf numFmtId="0" fontId="64" fillId="28" borderId="31" xfId="0" applyFont="1" applyFill="1" applyBorder="1" applyAlignment="1" applyProtection="1">
      <alignment horizontal="center" vertical="center"/>
      <protection locked="0"/>
    </xf>
    <xf numFmtId="0" fontId="64" fillId="25" borderId="26" xfId="0" applyFont="1" applyFill="1" applyBorder="1" applyAlignment="1" applyProtection="1">
      <alignment horizontal="left" vertical="center" wrapText="1"/>
      <protection locked="0"/>
    </xf>
    <xf numFmtId="0" fontId="64" fillId="25" borderId="31" xfId="0" applyFont="1" applyFill="1" applyBorder="1" applyAlignment="1" applyProtection="1">
      <alignment horizontal="left" vertical="center"/>
      <protection locked="0"/>
    </xf>
    <xf numFmtId="0" fontId="64" fillId="25" borderId="32" xfId="0" applyFont="1" applyFill="1" applyBorder="1" applyAlignment="1" applyProtection="1">
      <alignment horizontal="left" vertical="center"/>
      <protection locked="0"/>
    </xf>
    <xf numFmtId="0" fontId="59" fillId="0" borderId="146" xfId="0" applyFont="1" applyFill="1" applyBorder="1" applyAlignment="1" applyProtection="1">
      <alignment horizontal="left" vertical="center"/>
      <protection locked="0"/>
    </xf>
    <xf numFmtId="0" fontId="59" fillId="0" borderId="105" xfId="0" applyFont="1" applyFill="1" applyBorder="1" applyAlignment="1" applyProtection="1">
      <alignment horizontal="left" vertical="center"/>
      <protection locked="0"/>
    </xf>
    <xf numFmtId="0" fontId="59" fillId="0" borderId="145" xfId="0" applyFont="1" applyFill="1" applyBorder="1" applyAlignment="1" applyProtection="1">
      <alignment horizontal="left" vertical="center"/>
      <protection locked="0"/>
    </xf>
    <xf numFmtId="0" fontId="64" fillId="26" borderId="65" xfId="0" applyFont="1" applyFill="1" applyBorder="1" applyAlignment="1">
      <alignment vertical="center" wrapText="1"/>
    </xf>
    <xf numFmtId="0" fontId="64" fillId="24" borderId="88" xfId="0" applyFont="1" applyFill="1" applyBorder="1" applyAlignment="1">
      <alignment vertical="center" wrapText="1"/>
    </xf>
    <xf numFmtId="0" fontId="64" fillId="26" borderId="78" xfId="0" applyFont="1" applyFill="1" applyBorder="1" applyAlignment="1">
      <alignment horizontal="left" vertical="center" wrapText="1"/>
    </xf>
    <xf numFmtId="0" fontId="64" fillId="26" borderId="65" xfId="0" applyFont="1" applyFill="1" applyBorder="1" applyAlignment="1">
      <alignment horizontal="left" vertical="center" wrapText="1"/>
    </xf>
    <xf numFmtId="0" fontId="64" fillId="26" borderId="103" xfId="0" applyFont="1" applyFill="1" applyBorder="1" applyAlignment="1">
      <alignment horizontal="left" vertical="center" wrapText="1"/>
    </xf>
    <xf numFmtId="0" fontId="59" fillId="0" borderId="15" xfId="0" applyFont="1" applyFill="1" applyBorder="1" applyAlignment="1">
      <alignment horizontal="center" vertical="center" wrapText="1"/>
    </xf>
    <xf numFmtId="0" fontId="75" fillId="0" borderId="0" xfId="0" applyFont="1" applyFill="1" applyBorder="1" applyAlignment="1">
      <alignment horizontal="center" vertical="center" wrapText="1"/>
    </xf>
    <xf numFmtId="0" fontId="57" fillId="0" borderId="0" xfId="0" applyFont="1" applyFill="1" applyBorder="1" applyAlignment="1">
      <alignment horizontal="center" vertical="center"/>
    </xf>
    <xf numFmtId="0" fontId="75" fillId="30" borderId="0" xfId="0" applyFont="1" applyFill="1" applyBorder="1" applyAlignment="1" applyProtection="1">
      <alignment vertical="center" shrinkToFit="1"/>
      <protection locked="0"/>
    </xf>
    <xf numFmtId="0" fontId="57" fillId="0" borderId="0" xfId="0" applyFont="1" applyFill="1" applyBorder="1" applyAlignment="1" applyProtection="1">
      <alignment horizontal="center" vertical="center" shrinkToFit="1"/>
      <protection locked="0"/>
    </xf>
    <xf numFmtId="0" fontId="76" fillId="0" borderId="0" xfId="0" applyFont="1" applyFill="1" applyBorder="1" applyAlignment="1">
      <alignment horizontal="center" vertical="center"/>
    </xf>
    <xf numFmtId="0" fontId="75" fillId="30" borderId="0" xfId="0" applyFont="1" applyFill="1" applyBorder="1" applyAlignment="1" applyProtection="1">
      <alignment horizontal="center" vertical="center"/>
      <protection locked="0"/>
    </xf>
    <xf numFmtId="0" fontId="60" fillId="30" borderId="0" xfId="0" applyFont="1" applyFill="1" applyBorder="1" applyAlignment="1" applyProtection="1">
      <alignment horizontal="center" vertical="center"/>
      <protection locked="0"/>
    </xf>
    <xf numFmtId="0" fontId="75" fillId="0" borderId="0" xfId="0" applyFont="1" applyFill="1" applyBorder="1" applyAlignment="1">
      <alignment horizontal="center" vertical="center"/>
    </xf>
    <xf numFmtId="0" fontId="75" fillId="26" borderId="0" xfId="0" applyFont="1" applyFill="1" applyBorder="1" applyAlignment="1">
      <alignment vertical="center" shrinkToFit="1"/>
    </xf>
    <xf numFmtId="0" fontId="45" fillId="33" borderId="12" xfId="0" applyFont="1" applyFill="1" applyBorder="1" applyAlignment="1">
      <alignment horizontal="center" vertical="center"/>
    </xf>
    <xf numFmtId="0" fontId="45" fillId="33" borderId="37" xfId="0" applyFont="1" applyFill="1" applyBorder="1" applyAlignment="1">
      <alignment horizontal="center" vertical="center"/>
    </xf>
    <xf numFmtId="0" fontId="45" fillId="33" borderId="71" xfId="0" applyFont="1" applyFill="1" applyBorder="1" applyAlignment="1">
      <alignment horizontal="center" vertical="center"/>
    </xf>
    <xf numFmtId="0" fontId="45" fillId="33" borderId="61" xfId="0" applyFont="1" applyFill="1" applyBorder="1" applyAlignment="1">
      <alignment horizontal="center" vertical="center"/>
    </xf>
    <xf numFmtId="0" fontId="45" fillId="0" borderId="37" xfId="0" applyFont="1" applyFill="1" applyBorder="1" applyAlignment="1">
      <alignment horizontal="center" vertical="center"/>
    </xf>
    <xf numFmtId="0" fontId="59" fillId="0" borderId="37" xfId="0" applyFont="1" applyFill="1" applyBorder="1" applyAlignment="1">
      <alignment horizontal="center" vertical="center"/>
    </xf>
    <xf numFmtId="183" fontId="50" fillId="0" borderId="14" xfId="34" applyNumberFormat="1" applyFont="1" applyFill="1" applyBorder="1" applyAlignment="1">
      <alignment horizontal="right" vertical="center"/>
    </xf>
    <xf numFmtId="183" fontId="50" fillId="0" borderId="21" xfId="34" applyNumberFormat="1" applyFont="1" applyFill="1" applyBorder="1" applyAlignment="1">
      <alignment horizontal="right" vertical="center"/>
    </xf>
    <xf numFmtId="176" fontId="50" fillId="0" borderId="14" xfId="0" applyNumberFormat="1" applyFont="1" applyFill="1" applyBorder="1" applyAlignment="1">
      <alignment horizontal="right" vertical="center"/>
    </xf>
    <xf numFmtId="176" fontId="50" fillId="0" borderId="21" xfId="0" applyNumberFormat="1" applyFont="1" applyFill="1" applyBorder="1" applyAlignment="1">
      <alignment horizontal="right" vertical="center"/>
    </xf>
    <xf numFmtId="0" fontId="61" fillId="0" borderId="101" xfId="0" applyFont="1" applyFill="1" applyBorder="1" applyAlignment="1">
      <alignment horizontal="center" vertical="center"/>
    </xf>
    <xf numFmtId="176" fontId="61" fillId="26" borderId="92" xfId="0" applyNumberFormat="1" applyFont="1" applyFill="1" applyBorder="1" applyAlignment="1">
      <alignment vertical="center"/>
    </xf>
    <xf numFmtId="176" fontId="61" fillId="26" borderId="75" xfId="0" applyNumberFormat="1" applyFont="1" applyFill="1" applyBorder="1" applyAlignment="1">
      <alignment vertical="center"/>
    </xf>
    <xf numFmtId="176" fontId="61" fillId="26" borderId="33" xfId="0" applyNumberFormat="1" applyFont="1" applyFill="1" applyBorder="1" applyAlignment="1">
      <alignment vertical="center"/>
    </xf>
    <xf numFmtId="176" fontId="61" fillId="26" borderId="0" xfId="0" applyNumberFormat="1" applyFont="1" applyFill="1" applyBorder="1" applyAlignment="1">
      <alignment vertical="center"/>
    </xf>
    <xf numFmtId="0" fontId="64" fillId="26" borderId="14" xfId="0" applyFont="1" applyFill="1" applyBorder="1" applyAlignment="1">
      <alignment horizontal="center" vertical="center"/>
    </xf>
    <xf numFmtId="0" fontId="64" fillId="26" borderId="21" xfId="0" applyFont="1" applyFill="1" applyBorder="1" applyAlignment="1">
      <alignment horizontal="center" vertical="center"/>
    </xf>
    <xf numFmtId="0" fontId="64" fillId="26" borderId="11" xfId="0" applyFont="1" applyFill="1" applyBorder="1" applyAlignment="1">
      <alignment horizontal="center" vertical="center"/>
    </xf>
    <xf numFmtId="176" fontId="61" fillId="26" borderId="26" xfId="0" applyNumberFormat="1" applyFont="1" applyFill="1" applyBorder="1" applyAlignment="1">
      <alignment vertical="center"/>
    </xf>
    <xf numFmtId="176" fontId="61" fillId="26" borderId="31" xfId="0" applyNumberFormat="1" applyFont="1" applyFill="1" applyBorder="1" applyAlignment="1">
      <alignment vertical="center"/>
    </xf>
    <xf numFmtId="176" fontId="61" fillId="26" borderId="32" xfId="0" applyNumberFormat="1" applyFont="1" applyFill="1" applyBorder="1" applyAlignment="1">
      <alignment vertical="center"/>
    </xf>
    <xf numFmtId="176" fontId="61" fillId="25" borderId="44" xfId="0" applyNumberFormat="1" applyFont="1" applyFill="1" applyBorder="1" applyAlignment="1">
      <alignment vertical="center"/>
    </xf>
    <xf numFmtId="176" fontId="61" fillId="25" borderId="45" xfId="0" applyNumberFormat="1" applyFont="1" applyFill="1" applyBorder="1" applyAlignment="1">
      <alignment vertical="center"/>
    </xf>
    <xf numFmtId="176" fontId="61" fillId="25" borderId="46" xfId="0" applyNumberFormat="1" applyFont="1" applyFill="1" applyBorder="1" applyAlignment="1">
      <alignment vertical="center"/>
    </xf>
    <xf numFmtId="182" fontId="61" fillId="25" borderId="44" xfId="0" applyNumberFormat="1" applyFont="1" applyFill="1" applyBorder="1" applyAlignment="1">
      <alignment vertical="center"/>
    </xf>
    <xf numFmtId="182" fontId="61" fillId="25" borderId="45" xfId="0" applyNumberFormat="1" applyFont="1" applyFill="1" applyBorder="1" applyAlignment="1">
      <alignment vertical="center"/>
    </xf>
    <xf numFmtId="182" fontId="61" fillId="25" borderId="46" xfId="0" applyNumberFormat="1" applyFont="1" applyFill="1" applyBorder="1" applyAlignment="1">
      <alignment vertical="center"/>
    </xf>
    <xf numFmtId="0" fontId="70" fillId="0" borderId="0" xfId="0" applyFont="1" applyFill="1" applyAlignment="1">
      <alignment horizontal="center" vertical="center"/>
    </xf>
    <xf numFmtId="0" fontId="70" fillId="30" borderId="0" xfId="0" applyFont="1" applyFill="1" applyAlignment="1">
      <alignment horizontal="center" vertical="center"/>
    </xf>
    <xf numFmtId="0" fontId="64" fillId="26" borderId="14" xfId="0" applyFont="1" applyFill="1" applyBorder="1" applyAlignment="1">
      <alignment horizontal="center" vertical="center" wrapText="1"/>
    </xf>
    <xf numFmtId="0" fontId="64" fillId="26" borderId="21" xfId="0" applyFont="1" applyFill="1" applyBorder="1" applyAlignment="1">
      <alignment horizontal="center" vertical="center" wrapText="1"/>
    </xf>
    <xf numFmtId="0" fontId="64" fillId="26" borderId="11" xfId="0" applyFont="1" applyFill="1" applyBorder="1" applyAlignment="1">
      <alignment horizontal="center" vertical="center" wrapText="1"/>
    </xf>
    <xf numFmtId="176" fontId="64" fillId="26" borderId="78" xfId="0" applyNumberFormat="1" applyFont="1" applyFill="1" applyBorder="1" applyAlignment="1">
      <alignment vertical="center" shrinkToFit="1"/>
    </xf>
    <xf numFmtId="0" fontId="61" fillId="26" borderId="125" xfId="0" applyFont="1" applyFill="1" applyBorder="1" applyAlignment="1">
      <alignment horizontal="center" vertical="center"/>
    </xf>
    <xf numFmtId="0" fontId="61" fillId="26" borderId="126" xfId="0" applyFont="1" applyFill="1" applyBorder="1" applyAlignment="1">
      <alignment horizontal="center" vertical="center"/>
    </xf>
    <xf numFmtId="0" fontId="61" fillId="26" borderId="127" xfId="0" applyFont="1" applyFill="1" applyBorder="1" applyAlignment="1">
      <alignment horizontal="center" vertical="center"/>
    </xf>
    <xf numFmtId="0" fontId="61" fillId="26" borderId="129" xfId="0" applyFont="1" applyFill="1" applyBorder="1" applyAlignment="1">
      <alignment horizontal="center" vertical="center"/>
    </xf>
    <xf numFmtId="0" fontId="61" fillId="26" borderId="130" xfId="0" applyFont="1" applyFill="1" applyBorder="1" applyAlignment="1">
      <alignment horizontal="center" vertical="center"/>
    </xf>
    <xf numFmtId="0" fontId="61" fillId="26" borderId="131" xfId="0" applyFont="1" applyFill="1" applyBorder="1" applyAlignment="1">
      <alignment horizontal="center" vertical="center"/>
    </xf>
    <xf numFmtId="178" fontId="61" fillId="25" borderId="26" xfId="0" applyNumberFormat="1" applyFont="1" applyFill="1" applyBorder="1" applyAlignment="1">
      <alignment vertical="center"/>
    </xf>
    <xf numFmtId="178" fontId="61" fillId="25" borderId="31" xfId="0" applyNumberFormat="1" applyFont="1" applyFill="1" applyBorder="1" applyAlignment="1">
      <alignment vertical="center"/>
    </xf>
    <xf numFmtId="178" fontId="61" fillId="25" borderId="32" xfId="0" applyNumberFormat="1" applyFont="1" applyFill="1" applyBorder="1" applyAlignment="1">
      <alignment vertical="center"/>
    </xf>
    <xf numFmtId="0" fontId="64" fillId="0" borderId="0" xfId="0" applyFont="1" applyFill="1" applyAlignment="1">
      <alignment horizontal="left" vertical="center" wrapText="1"/>
    </xf>
    <xf numFmtId="0" fontId="59" fillId="26" borderId="102" xfId="0" applyFont="1" applyFill="1" applyBorder="1" applyAlignment="1">
      <alignment vertical="center" wrapText="1"/>
    </xf>
    <xf numFmtId="0" fontId="59" fillId="26" borderId="65" xfId="0" applyFont="1" applyFill="1" applyBorder="1" applyAlignment="1">
      <alignment vertical="center" wrapText="1"/>
    </xf>
    <xf numFmtId="0" fontId="59" fillId="26" borderId="103" xfId="0" applyFont="1" applyFill="1" applyBorder="1" applyAlignment="1">
      <alignment vertical="center" wrapText="1"/>
    </xf>
    <xf numFmtId="0" fontId="61" fillId="26" borderId="132" xfId="0" applyFont="1" applyFill="1" applyBorder="1" applyAlignment="1">
      <alignment horizontal="center" vertical="center"/>
    </xf>
    <xf numFmtId="0" fontId="61" fillId="26" borderId="133" xfId="0" applyFont="1" applyFill="1" applyBorder="1" applyAlignment="1">
      <alignment horizontal="center" vertical="center"/>
    </xf>
    <xf numFmtId="0" fontId="61" fillId="26" borderId="134" xfId="0" applyFont="1" applyFill="1" applyBorder="1" applyAlignment="1">
      <alignment horizontal="center" vertical="center"/>
    </xf>
    <xf numFmtId="176" fontId="64" fillId="26" borderId="0" xfId="0" applyNumberFormat="1" applyFont="1" applyFill="1" applyBorder="1" applyAlignment="1">
      <alignment vertical="center" shrinkToFit="1"/>
    </xf>
    <xf numFmtId="176" fontId="61" fillId="26" borderId="132" xfId="0" applyNumberFormat="1" applyFont="1" applyFill="1" applyBorder="1" applyAlignment="1">
      <alignment horizontal="center" vertical="center"/>
    </xf>
    <xf numFmtId="176" fontId="61" fillId="26" borderId="133" xfId="0" applyNumberFormat="1" applyFont="1" applyFill="1" applyBorder="1" applyAlignment="1">
      <alignment horizontal="center" vertical="center"/>
    </xf>
    <xf numFmtId="176" fontId="61" fillId="26" borderId="134" xfId="0" applyNumberFormat="1" applyFont="1" applyFill="1" applyBorder="1" applyAlignment="1">
      <alignment horizontal="center" vertical="center"/>
    </xf>
    <xf numFmtId="0" fontId="59" fillId="0" borderId="92" xfId="0" applyFont="1" applyFill="1" applyBorder="1" applyAlignment="1">
      <alignment vertical="center" wrapText="1"/>
    </xf>
    <xf numFmtId="0" fontId="59" fillId="0" borderId="75" xfId="0" applyFont="1" applyFill="1" applyBorder="1" applyAlignment="1">
      <alignment vertical="center" wrapText="1"/>
    </xf>
    <xf numFmtId="176" fontId="61" fillId="25" borderId="26" xfId="0" applyNumberFormat="1" applyFont="1" applyFill="1" applyBorder="1" applyAlignment="1">
      <alignment vertical="center"/>
    </xf>
    <xf numFmtId="176" fontId="61" fillId="25" borderId="31" xfId="0" applyNumberFormat="1" applyFont="1" applyFill="1" applyBorder="1" applyAlignment="1">
      <alignment vertical="center"/>
    </xf>
    <xf numFmtId="176" fontId="61" fillId="25" borderId="32" xfId="0" applyNumberFormat="1" applyFont="1" applyFill="1" applyBorder="1" applyAlignment="1">
      <alignment vertical="center"/>
    </xf>
    <xf numFmtId="176" fontId="64" fillId="26" borderId="18" xfId="0" applyNumberFormat="1" applyFont="1" applyFill="1" applyBorder="1" applyAlignment="1">
      <alignment vertical="center" shrinkToFit="1"/>
    </xf>
    <xf numFmtId="0" fontId="46" fillId="33" borderId="12" xfId="0" applyFont="1" applyFill="1" applyBorder="1" applyAlignment="1">
      <alignment horizontal="center" vertical="center"/>
    </xf>
    <xf numFmtId="0" fontId="46" fillId="33" borderId="37" xfId="0" applyFont="1" applyFill="1" applyBorder="1" applyAlignment="1">
      <alignment horizontal="center" vertical="center"/>
    </xf>
    <xf numFmtId="0" fontId="46" fillId="33" borderId="11" xfId="0" applyFont="1" applyFill="1" applyBorder="1" applyAlignment="1">
      <alignment horizontal="center" vertical="center"/>
    </xf>
    <xf numFmtId="0" fontId="59" fillId="0" borderId="15" xfId="0" applyFont="1" applyFill="1" applyBorder="1" applyAlignment="1">
      <alignment vertical="center" wrapText="1"/>
    </xf>
    <xf numFmtId="0" fontId="59" fillId="0" borderId="19" xfId="0" applyFont="1" applyFill="1" applyBorder="1" applyAlignment="1">
      <alignment vertical="center" wrapText="1"/>
    </xf>
    <xf numFmtId="0" fontId="64"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Border="1" applyAlignment="1">
      <alignment horizontal="left" vertical="center"/>
    </xf>
    <xf numFmtId="0" fontId="61" fillId="25" borderId="26" xfId="0" applyFont="1" applyFill="1" applyBorder="1" applyAlignment="1">
      <alignment horizontal="center" vertical="center"/>
    </xf>
    <xf numFmtId="0" fontId="61" fillId="25" borderId="32" xfId="0" applyFont="1" applyFill="1" applyBorder="1" applyAlignment="1">
      <alignment horizontal="center" vertical="center"/>
    </xf>
    <xf numFmtId="0" fontId="61" fillId="0" borderId="21" xfId="0" applyFont="1" applyFill="1" applyBorder="1" applyAlignment="1">
      <alignment horizontal="center" vertical="center"/>
    </xf>
    <xf numFmtId="0" fontId="64" fillId="26" borderId="0" xfId="0" applyFont="1" applyFill="1" applyBorder="1" applyAlignment="1" applyProtection="1">
      <alignment vertical="center" wrapText="1"/>
      <protection locked="0"/>
    </xf>
    <xf numFmtId="0" fontId="64" fillId="28" borderId="0" xfId="0" applyFont="1" applyFill="1" applyBorder="1" applyAlignment="1" applyProtection="1">
      <alignment vertical="center"/>
      <protection locked="0"/>
    </xf>
    <xf numFmtId="0" fontId="59" fillId="25" borderId="0" xfId="0" applyFont="1" applyFill="1" applyBorder="1" applyAlignment="1" applyProtection="1">
      <alignment vertical="center"/>
      <protection locked="0"/>
    </xf>
    <xf numFmtId="0" fontId="61" fillId="25" borderId="26" xfId="0" applyFont="1" applyFill="1" applyBorder="1" applyAlignment="1" applyProtection="1">
      <alignment vertical="center"/>
      <protection locked="0"/>
    </xf>
    <xf numFmtId="0" fontId="61" fillId="25" borderId="31" xfId="0" applyFont="1" applyFill="1" applyBorder="1" applyAlignment="1" applyProtection="1">
      <alignment vertical="center"/>
      <protection locked="0"/>
    </xf>
    <xf numFmtId="0" fontId="61" fillId="25" borderId="32" xfId="0" applyFont="1" applyFill="1" applyBorder="1" applyAlignment="1" applyProtection="1">
      <alignment vertical="center"/>
      <protection locked="0"/>
    </xf>
    <xf numFmtId="0" fontId="64" fillId="28" borderId="26" xfId="0" applyFont="1" applyFill="1" applyBorder="1" applyAlignment="1" applyProtection="1">
      <alignment vertical="center" wrapText="1"/>
      <protection locked="0"/>
    </xf>
    <xf numFmtId="0" fontId="64" fillId="28" borderId="31" xfId="0" applyFont="1" applyFill="1" applyBorder="1" applyAlignment="1" applyProtection="1">
      <alignment vertical="center"/>
      <protection locked="0"/>
    </xf>
    <xf numFmtId="0" fontId="64" fillId="28" borderId="32" xfId="0" applyFont="1" applyFill="1" applyBorder="1" applyAlignment="1" applyProtection="1">
      <alignment vertical="center"/>
      <protection locked="0"/>
    </xf>
    <xf numFmtId="0" fontId="45" fillId="0" borderId="37" xfId="0" applyFont="1" applyFill="1" applyBorder="1" applyAlignment="1">
      <alignment horizontal="left" vertical="center" wrapText="1"/>
    </xf>
    <xf numFmtId="0" fontId="45" fillId="0" borderId="37" xfId="0" applyFont="1" applyFill="1" applyBorder="1" applyAlignment="1">
      <alignment horizontal="left" vertical="center"/>
    </xf>
    <xf numFmtId="0" fontId="45" fillId="0" borderId="11" xfId="0" applyFont="1" applyFill="1" applyBorder="1" applyAlignment="1">
      <alignment horizontal="left" vertical="center"/>
    </xf>
    <xf numFmtId="183" fontId="50" fillId="0" borderId="12" xfId="34" applyNumberFormat="1" applyFont="1" applyFill="1" applyBorder="1" applyAlignment="1">
      <alignment horizontal="right" vertical="center"/>
    </xf>
    <xf numFmtId="183" fontId="50" fillId="0" borderId="37" xfId="34" applyNumberFormat="1" applyFont="1" applyFill="1" applyBorder="1" applyAlignment="1">
      <alignment horizontal="right" vertical="center"/>
    </xf>
    <xf numFmtId="176" fontId="50" fillId="0" borderId="12" xfId="0" applyNumberFormat="1" applyFont="1" applyFill="1" applyBorder="1" applyAlignment="1">
      <alignment horizontal="right" vertical="center"/>
    </xf>
    <xf numFmtId="176" fontId="50" fillId="0" borderId="37" xfId="0" applyNumberFormat="1" applyFont="1" applyFill="1" applyBorder="1" applyAlignment="1">
      <alignment horizontal="right" vertical="center"/>
    </xf>
    <xf numFmtId="0" fontId="45" fillId="0" borderId="14"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15" xfId="0" applyFont="1" applyFill="1" applyBorder="1" applyAlignment="1">
      <alignment horizontal="left" vertical="center" wrapText="1"/>
    </xf>
    <xf numFmtId="183" fontId="50" fillId="28" borderId="33" xfId="34" applyNumberFormat="1" applyFont="1" applyFill="1" applyBorder="1" applyAlignment="1">
      <alignment horizontal="right" vertical="center"/>
    </xf>
    <xf numFmtId="183" fontId="50" fillId="28" borderId="0" xfId="34" applyNumberFormat="1" applyFont="1" applyFill="1" applyBorder="1" applyAlignment="1">
      <alignment horizontal="right" vertical="center"/>
    </xf>
    <xf numFmtId="176" fontId="50" fillId="25" borderId="33" xfId="0" applyNumberFormat="1" applyFont="1" applyFill="1" applyBorder="1" applyAlignment="1">
      <alignment horizontal="right" vertical="center"/>
    </xf>
    <xf numFmtId="176" fontId="50" fillId="25" borderId="0" xfId="0" applyNumberFormat="1" applyFont="1" applyFill="1" applyBorder="1" applyAlignment="1">
      <alignment horizontal="right" vertical="center"/>
    </xf>
    <xf numFmtId="176" fontId="50" fillId="29" borderId="33" xfId="0" applyNumberFormat="1" applyFont="1" applyFill="1" applyBorder="1" applyAlignment="1">
      <alignment horizontal="right" vertical="center"/>
    </xf>
    <xf numFmtId="176" fontId="50" fillId="29" borderId="0" xfId="0" applyNumberFormat="1" applyFont="1" applyFill="1" applyBorder="1" applyAlignment="1">
      <alignment horizontal="right" vertical="center"/>
    </xf>
    <xf numFmtId="0" fontId="45" fillId="0" borderId="65" xfId="0" applyFont="1" applyFill="1" applyBorder="1" applyAlignment="1">
      <alignment horizontal="left" vertical="center" wrapText="1"/>
    </xf>
    <xf numFmtId="0" fontId="45" fillId="0" borderId="66" xfId="0" applyFont="1" applyFill="1" applyBorder="1" applyAlignment="1">
      <alignment horizontal="left" vertical="center" wrapText="1"/>
    </xf>
    <xf numFmtId="0" fontId="45" fillId="0" borderId="50" xfId="0" applyFont="1" applyFill="1" applyBorder="1" applyAlignment="1">
      <alignment horizontal="center" vertical="center"/>
    </xf>
    <xf numFmtId="0" fontId="45" fillId="0" borderId="163" xfId="0" applyFont="1" applyFill="1" applyBorder="1" applyAlignment="1">
      <alignment horizontal="center" vertical="center"/>
    </xf>
    <xf numFmtId="183" fontId="50" fillId="28" borderId="72" xfId="34" applyNumberFormat="1" applyFont="1" applyFill="1" applyBorder="1" applyAlignment="1">
      <alignment horizontal="right" vertical="center"/>
    </xf>
    <xf numFmtId="183" fontId="50" fillId="28" borderId="55" xfId="34" applyNumberFormat="1" applyFont="1" applyFill="1" applyBorder="1" applyAlignment="1">
      <alignment horizontal="right" vertical="center"/>
    </xf>
    <xf numFmtId="176" fontId="50" fillId="25" borderId="72" xfId="0" applyNumberFormat="1" applyFont="1" applyFill="1" applyBorder="1" applyAlignment="1">
      <alignment horizontal="right" vertical="center"/>
    </xf>
    <xf numFmtId="176" fontId="50" fillId="25" borderId="55" xfId="0" applyNumberFormat="1" applyFont="1" applyFill="1" applyBorder="1" applyAlignment="1">
      <alignment horizontal="right" vertical="center"/>
    </xf>
    <xf numFmtId="176" fontId="50" fillId="29" borderId="72" xfId="0" applyNumberFormat="1" applyFont="1" applyFill="1" applyBorder="1" applyAlignment="1">
      <alignment horizontal="right" vertical="center"/>
    </xf>
    <xf numFmtId="176" fontId="50" fillId="29" borderId="55" xfId="0" applyNumberFormat="1" applyFont="1" applyFill="1" applyBorder="1" applyAlignment="1">
      <alignment horizontal="right" vertical="center"/>
    </xf>
    <xf numFmtId="0" fontId="45" fillId="0" borderId="67" xfId="0" applyFont="1" applyFill="1" applyBorder="1" applyAlignment="1">
      <alignment horizontal="left" vertical="center" wrapText="1"/>
    </xf>
    <xf numFmtId="0" fontId="45" fillId="0" borderId="55" xfId="0" applyFont="1" applyFill="1" applyBorder="1" applyAlignment="1">
      <alignment horizontal="left" vertical="center"/>
    </xf>
    <xf numFmtId="0" fontId="45" fillId="0" borderId="68" xfId="0" applyFont="1" applyFill="1" applyBorder="1" applyAlignment="1">
      <alignment horizontal="left" vertical="center"/>
    </xf>
    <xf numFmtId="0" fontId="45" fillId="0" borderId="42" xfId="0" applyFont="1" applyFill="1" applyBorder="1" applyAlignment="1">
      <alignment horizontal="left" vertical="center" wrapText="1"/>
    </xf>
    <xf numFmtId="0" fontId="45" fillId="0" borderId="18" xfId="0" applyFont="1" applyFill="1" applyBorder="1" applyAlignment="1">
      <alignment horizontal="left" vertical="center"/>
    </xf>
    <xf numFmtId="0" fontId="45" fillId="0" borderId="0" xfId="0" applyFont="1" applyFill="1" applyBorder="1" applyAlignment="1">
      <alignment horizontal="left" vertical="center"/>
    </xf>
    <xf numFmtId="0" fontId="45" fillId="0" borderId="16" xfId="0" applyFont="1" applyFill="1" applyBorder="1" applyAlignment="1">
      <alignment horizontal="left" vertical="center"/>
    </xf>
    <xf numFmtId="183" fontId="50" fillId="28" borderId="17" xfId="34" applyNumberFormat="1" applyFont="1" applyFill="1" applyBorder="1" applyAlignment="1">
      <alignment horizontal="right" vertical="center"/>
    </xf>
    <xf numFmtId="183" fontId="50" fillId="28" borderId="18" xfId="34" applyNumberFormat="1" applyFont="1" applyFill="1" applyBorder="1" applyAlignment="1">
      <alignment horizontal="right" vertical="center"/>
    </xf>
    <xf numFmtId="176" fontId="50" fillId="25" borderId="17" xfId="0" applyNumberFormat="1" applyFont="1" applyFill="1" applyBorder="1" applyAlignment="1">
      <alignment horizontal="right" vertical="center"/>
    </xf>
    <xf numFmtId="176" fontId="50" fillId="25" borderId="18" xfId="0" applyNumberFormat="1" applyFont="1" applyFill="1" applyBorder="1" applyAlignment="1">
      <alignment horizontal="right" vertical="center"/>
    </xf>
    <xf numFmtId="176" fontId="50" fillId="29" borderId="17" xfId="0" applyNumberFormat="1" applyFont="1" applyFill="1" applyBorder="1" applyAlignment="1">
      <alignment horizontal="right" vertical="center"/>
    </xf>
    <xf numFmtId="176" fontId="50" fillId="29" borderId="18" xfId="0" applyNumberFormat="1" applyFont="1" applyFill="1" applyBorder="1" applyAlignment="1">
      <alignment horizontal="right" vertical="center"/>
    </xf>
    <xf numFmtId="0" fontId="50" fillId="0" borderId="0" xfId="0" applyFont="1" applyFill="1" applyAlignment="1">
      <alignment horizontal="left" vertical="center" wrapText="1"/>
    </xf>
    <xf numFmtId="0" fontId="46" fillId="0" borderId="0" xfId="0" applyFont="1" applyFill="1" applyAlignment="1">
      <alignment horizontal="left" vertical="center" wrapText="1"/>
    </xf>
    <xf numFmtId="0" fontId="61" fillId="28" borderId="31" xfId="0" applyFont="1" applyFill="1" applyBorder="1" applyAlignment="1" applyProtection="1">
      <alignment horizontal="center" vertical="center"/>
      <protection locked="0"/>
    </xf>
    <xf numFmtId="0" fontId="61" fillId="0" borderId="10" xfId="0" applyFont="1" applyFill="1" applyBorder="1" applyAlignment="1">
      <alignment horizontal="left" vertical="center" wrapText="1"/>
    </xf>
    <xf numFmtId="0" fontId="59" fillId="0" borderId="10" xfId="0" applyFont="1" applyFill="1" applyBorder="1" applyAlignment="1">
      <alignment horizontal="center" vertical="center" wrapText="1"/>
    </xf>
    <xf numFmtId="0" fontId="59" fillId="0" borderId="23" xfId="0" applyFont="1" applyFill="1" applyBorder="1" applyAlignment="1">
      <alignment horizontal="center" vertical="center" wrapText="1"/>
    </xf>
    <xf numFmtId="0" fontId="59" fillId="0" borderId="29" xfId="0" applyFont="1" applyFill="1" applyBorder="1" applyAlignment="1">
      <alignment horizontal="center" vertical="center"/>
    </xf>
    <xf numFmtId="0" fontId="59" fillId="0" borderId="27" xfId="0" applyFont="1" applyFill="1" applyBorder="1" applyAlignment="1">
      <alignment horizontal="center" vertical="center"/>
    </xf>
    <xf numFmtId="0" fontId="75" fillId="26" borderId="0" xfId="0" applyFont="1" applyFill="1" applyBorder="1" applyAlignment="1">
      <alignment horizontal="left" vertical="center" wrapText="1"/>
    </xf>
    <xf numFmtId="0" fontId="75" fillId="26" borderId="38" xfId="0" applyFont="1" applyFill="1" applyBorder="1" applyAlignment="1">
      <alignment horizontal="left" vertical="center" wrapText="1"/>
    </xf>
    <xf numFmtId="0" fontId="64" fillId="26" borderId="0" xfId="0" applyFont="1" applyFill="1" applyAlignment="1">
      <alignment horizontal="left" vertical="center" wrapText="1"/>
    </xf>
    <xf numFmtId="0" fontId="64" fillId="26" borderId="0" xfId="0" applyFont="1" applyFill="1" applyBorder="1" applyAlignment="1">
      <alignment horizontal="left" vertical="top"/>
    </xf>
    <xf numFmtId="0" fontId="64" fillId="29" borderId="31" xfId="0" applyFont="1" applyFill="1" applyBorder="1" applyAlignment="1" applyProtection="1">
      <alignment horizontal="center" vertical="center"/>
      <protection locked="0"/>
    </xf>
    <xf numFmtId="0" fontId="59" fillId="0" borderId="33" xfId="0" applyFont="1" applyFill="1" applyBorder="1" applyAlignment="1">
      <alignment horizontal="center" vertical="center" wrapText="1"/>
    </xf>
    <xf numFmtId="0" fontId="59" fillId="0" borderId="0" xfId="0" applyFont="1" applyFill="1" applyBorder="1" applyAlignment="1">
      <alignment horizontal="center" vertical="center" wrapText="1"/>
    </xf>
    <xf numFmtId="0" fontId="59" fillId="0" borderId="16" xfId="0" applyFont="1" applyFill="1" applyBorder="1" applyAlignment="1">
      <alignment horizontal="center" vertical="center" wrapText="1"/>
    </xf>
    <xf numFmtId="0" fontId="59" fillId="27" borderId="13" xfId="0" applyFont="1" applyFill="1" applyBorder="1" applyAlignment="1">
      <alignment horizontal="center" vertical="center"/>
    </xf>
    <xf numFmtId="0" fontId="59" fillId="0" borderId="97" xfId="0" applyFont="1" applyFill="1" applyBorder="1" applyAlignment="1">
      <alignment horizontal="center" vertical="center"/>
    </xf>
    <xf numFmtId="0" fontId="59" fillId="0" borderId="22" xfId="0" applyFont="1" applyFill="1" applyBorder="1" applyAlignment="1">
      <alignment horizontal="center" vertical="center"/>
    </xf>
    <xf numFmtId="0" fontId="59" fillId="0" borderId="10" xfId="0" applyFont="1" applyFill="1" applyBorder="1" applyAlignment="1">
      <alignment horizontal="center" vertical="center"/>
    </xf>
    <xf numFmtId="0" fontId="59" fillId="0" borderId="23" xfId="0" applyFont="1" applyFill="1" applyBorder="1" applyAlignment="1">
      <alignment horizontal="center" vertical="center"/>
    </xf>
    <xf numFmtId="0" fontId="64" fillId="26" borderId="88" xfId="0" applyFont="1" applyFill="1" applyBorder="1" applyAlignment="1">
      <alignment horizontal="left" vertical="center" wrapText="1"/>
    </xf>
    <xf numFmtId="0" fontId="70" fillId="26" borderId="14" xfId="0" applyFont="1" applyFill="1" applyBorder="1" applyAlignment="1">
      <alignment horizontal="center" vertical="center" wrapText="1"/>
    </xf>
    <xf numFmtId="0" fontId="70" fillId="26" borderId="21" xfId="0" applyFont="1" applyFill="1" applyBorder="1" applyAlignment="1">
      <alignment horizontal="center" vertical="center"/>
    </xf>
    <xf numFmtId="0" fontId="70" fillId="26" borderId="15" xfId="0" applyFont="1" applyFill="1" applyBorder="1" applyAlignment="1">
      <alignment horizontal="center" vertical="center"/>
    </xf>
    <xf numFmtId="0" fontId="70" fillId="26" borderId="33" xfId="0" applyFont="1" applyFill="1" applyBorder="1" applyAlignment="1">
      <alignment horizontal="center" vertical="center"/>
    </xf>
    <xf numFmtId="0" fontId="70" fillId="26" borderId="0" xfId="0" applyFont="1" applyFill="1" applyBorder="1" applyAlignment="1">
      <alignment horizontal="center" vertical="center"/>
    </xf>
    <xf numFmtId="0" fontId="70" fillId="26" borderId="16" xfId="0" applyFont="1" applyFill="1" applyBorder="1" applyAlignment="1">
      <alignment horizontal="center" vertical="center"/>
    </xf>
    <xf numFmtId="0" fontId="70" fillId="26" borderId="57" xfId="0" applyFont="1" applyFill="1" applyBorder="1" applyAlignment="1">
      <alignment horizontal="center" vertical="center" wrapText="1"/>
    </xf>
    <xf numFmtId="0" fontId="70" fillId="26" borderId="19" xfId="0" applyFont="1" applyFill="1" applyBorder="1" applyAlignment="1">
      <alignment horizontal="center" vertical="center" wrapText="1"/>
    </xf>
    <xf numFmtId="0" fontId="70" fillId="26" borderId="15" xfId="0" applyFont="1" applyFill="1" applyBorder="1" applyAlignment="1">
      <alignment horizontal="center" vertical="center" wrapText="1"/>
    </xf>
    <xf numFmtId="0" fontId="70" fillId="26" borderId="93" xfId="0" applyFont="1" applyFill="1" applyBorder="1" applyAlignment="1">
      <alignment horizontal="center" vertical="center" textRotation="255"/>
    </xf>
    <xf numFmtId="0" fontId="70" fillId="26" borderId="13" xfId="0" applyFont="1" applyFill="1" applyBorder="1" applyAlignment="1">
      <alignment horizontal="center" vertical="center" textRotation="255"/>
    </xf>
    <xf numFmtId="0" fontId="70" fillId="26" borderId="96" xfId="0" applyFont="1" applyFill="1" applyBorder="1" applyAlignment="1">
      <alignment horizontal="center" vertical="center" wrapText="1"/>
    </xf>
    <xf numFmtId="0" fontId="70" fillId="26" borderId="100" xfId="0" applyFont="1" applyFill="1" applyBorder="1" applyAlignment="1">
      <alignment horizontal="center" vertical="center" wrapText="1"/>
    </xf>
    <xf numFmtId="0" fontId="70" fillId="26" borderId="12" xfId="0" applyFont="1" applyFill="1" applyBorder="1" applyAlignment="1">
      <alignment vertical="center"/>
    </xf>
    <xf numFmtId="0" fontId="70" fillId="26" borderId="37" xfId="0" applyFont="1" applyFill="1" applyBorder="1" applyAlignment="1">
      <alignment vertical="center"/>
    </xf>
    <xf numFmtId="0" fontId="70" fillId="26" borderId="11" xfId="0" applyFont="1" applyFill="1" applyBorder="1" applyAlignment="1">
      <alignment vertical="center"/>
    </xf>
    <xf numFmtId="0" fontId="70" fillId="0" borderId="26" xfId="0" applyFont="1" applyFill="1" applyBorder="1" applyAlignment="1">
      <alignment vertical="center"/>
    </xf>
    <xf numFmtId="0" fontId="70" fillId="0" borderId="31" xfId="0" applyFont="1" applyFill="1" applyBorder="1" applyAlignment="1">
      <alignment vertical="center"/>
    </xf>
    <xf numFmtId="0" fontId="70" fillId="0" borderId="32" xfId="0" applyFont="1" applyFill="1" applyBorder="1" applyAlignment="1">
      <alignment vertical="center"/>
    </xf>
    <xf numFmtId="0" fontId="70" fillId="0" borderId="10" xfId="0" applyFont="1" applyFill="1" applyBorder="1" applyAlignment="1">
      <alignment horizontal="center" vertical="center"/>
    </xf>
    <xf numFmtId="0" fontId="70" fillId="0" borderId="12" xfId="0" applyFont="1" applyFill="1" applyBorder="1" applyAlignment="1">
      <alignment horizontal="center" vertical="center"/>
    </xf>
    <xf numFmtId="0" fontId="70" fillId="26" borderId="17" xfId="0" applyFont="1" applyFill="1" applyBorder="1" applyAlignment="1">
      <alignment vertical="center" wrapText="1"/>
    </xf>
    <xf numFmtId="0" fontId="70" fillId="26" borderId="19" xfId="0" applyFont="1" applyFill="1" applyBorder="1" applyAlignment="1">
      <alignment vertical="center" wrapText="1"/>
    </xf>
    <xf numFmtId="0" fontId="60" fillId="26" borderId="13" xfId="0" applyFont="1" applyFill="1" applyBorder="1" applyAlignment="1">
      <alignment horizontal="center" vertical="center" textRotation="255" wrapText="1"/>
    </xf>
    <xf numFmtId="0" fontId="60" fillId="26" borderId="101" xfId="0" applyFont="1" applyFill="1" applyBorder="1" applyAlignment="1">
      <alignment horizontal="center" vertical="center" textRotation="255" wrapText="1"/>
    </xf>
    <xf numFmtId="0" fontId="70" fillId="26" borderId="14" xfId="0" applyFont="1" applyFill="1" applyBorder="1" applyAlignment="1">
      <alignment horizontal="center" vertical="center" wrapText="1" shrinkToFit="1"/>
    </xf>
    <xf numFmtId="0" fontId="70" fillId="26" borderId="21" xfId="0" applyFont="1" applyFill="1" applyBorder="1" applyAlignment="1">
      <alignment horizontal="center" vertical="center" wrapText="1" shrinkToFit="1"/>
    </xf>
    <xf numFmtId="0" fontId="70" fillId="26" borderId="15" xfId="0" applyFont="1" applyFill="1" applyBorder="1" applyAlignment="1">
      <alignment horizontal="center" vertical="center" wrapText="1" shrinkToFit="1"/>
    </xf>
    <xf numFmtId="0" fontId="70" fillId="26" borderId="33" xfId="0" applyFont="1" applyFill="1" applyBorder="1" applyAlignment="1">
      <alignment horizontal="center" vertical="center" wrapText="1" shrinkToFit="1"/>
    </xf>
    <xf numFmtId="0" fontId="70" fillId="26" borderId="0" xfId="0" applyFont="1" applyFill="1" applyBorder="1" applyAlignment="1">
      <alignment horizontal="center" vertical="center" wrapText="1" shrinkToFit="1"/>
    </xf>
    <xf numFmtId="0" fontId="70" fillId="26" borderId="16" xfId="0" applyFont="1" applyFill="1" applyBorder="1" applyAlignment="1">
      <alignment horizontal="center" vertical="center" wrapText="1" shrinkToFit="1"/>
    </xf>
    <xf numFmtId="0" fontId="70" fillId="26" borderId="13" xfId="0" applyFont="1" applyFill="1" applyBorder="1" applyAlignment="1">
      <alignment horizontal="center" vertical="center" wrapText="1" shrinkToFit="1"/>
    </xf>
    <xf numFmtId="0" fontId="70" fillId="26" borderId="101" xfId="0" applyFont="1" applyFill="1" applyBorder="1" applyAlignment="1">
      <alignment horizontal="center" vertical="center" wrapText="1" shrinkToFit="1"/>
    </xf>
    <xf numFmtId="0" fontId="70" fillId="26" borderId="13" xfId="0" applyFont="1" applyFill="1" applyBorder="1" applyAlignment="1">
      <alignment horizontal="center" vertical="center" shrinkToFit="1"/>
    </xf>
    <xf numFmtId="0" fontId="70" fillId="26" borderId="101" xfId="0" applyFont="1" applyFill="1" applyBorder="1" applyAlignment="1">
      <alignment horizontal="center" vertical="center" shrinkToFit="1"/>
    </xf>
    <xf numFmtId="0" fontId="70" fillId="26" borderId="14" xfId="0" applyFont="1" applyFill="1" applyBorder="1" applyAlignment="1">
      <alignment horizontal="center" vertical="center" shrinkToFit="1"/>
    </xf>
    <xf numFmtId="0" fontId="70" fillId="26" borderId="33" xfId="0" applyFont="1" applyFill="1" applyBorder="1" applyAlignment="1">
      <alignment horizontal="center" vertical="center" shrinkToFit="1"/>
    </xf>
    <xf numFmtId="0" fontId="70" fillId="26" borderId="13" xfId="0" applyFont="1" applyFill="1" applyBorder="1" applyAlignment="1">
      <alignment horizontal="center" vertical="center" wrapText="1"/>
    </xf>
    <xf numFmtId="0" fontId="70" fillId="26" borderId="101" xfId="0" applyFont="1" applyFill="1" applyBorder="1" applyAlignment="1">
      <alignment horizontal="center" vertical="center" wrapText="1"/>
    </xf>
    <xf numFmtId="0" fontId="70" fillId="0" borderId="12" xfId="0" applyFont="1" applyFill="1" applyBorder="1" applyAlignment="1">
      <alignment vertical="center"/>
    </xf>
    <xf numFmtId="0" fontId="70" fillId="0" borderId="37" xfId="0" applyFont="1" applyFill="1" applyBorder="1" applyAlignment="1">
      <alignment vertical="center"/>
    </xf>
    <xf numFmtId="0" fontId="70" fillId="26" borderId="12" xfId="0" applyFont="1" applyFill="1" applyBorder="1" applyAlignment="1">
      <alignment vertical="center" wrapText="1"/>
    </xf>
    <xf numFmtId="0" fontId="70" fillId="26" borderId="11" xfId="0" applyFont="1" applyFill="1" applyBorder="1" applyAlignment="1">
      <alignment vertical="center" wrapText="1"/>
    </xf>
    <xf numFmtId="0" fontId="70" fillId="26" borderId="14" xfId="0" applyFont="1" applyFill="1" applyBorder="1" applyAlignment="1">
      <alignment vertical="center"/>
    </xf>
    <xf numFmtId="0" fontId="70" fillId="26" borderId="21" xfId="0" applyFont="1" applyFill="1" applyBorder="1" applyAlignment="1">
      <alignment vertical="center"/>
    </xf>
    <xf numFmtId="0" fontId="70" fillId="26" borderId="33" xfId="0" applyFont="1" applyFill="1" applyBorder="1" applyAlignment="1">
      <alignment horizontal="center" vertical="center" wrapText="1"/>
    </xf>
    <xf numFmtId="0" fontId="70" fillId="26" borderId="13" xfId="0" applyFont="1" applyFill="1" applyBorder="1" applyAlignment="1">
      <alignment horizontal="center" vertical="center"/>
    </xf>
    <xf numFmtId="0" fontId="70" fillId="26" borderId="101" xfId="0" applyFont="1" applyFill="1" applyBorder="1" applyAlignment="1">
      <alignment horizontal="center" vertical="center"/>
    </xf>
    <xf numFmtId="0" fontId="70" fillId="26" borderId="14" xfId="0" applyFont="1" applyFill="1" applyBorder="1" applyAlignment="1">
      <alignment horizontal="center" vertical="center"/>
    </xf>
    <xf numFmtId="0" fontId="70" fillId="26" borderId="17" xfId="0" applyFont="1" applyFill="1" applyBorder="1" applyAlignment="1">
      <alignment horizontal="center" vertical="center"/>
    </xf>
    <xf numFmtId="0" fontId="70" fillId="26" borderId="19" xfId="0" applyFont="1" applyFill="1" applyBorder="1" applyAlignment="1">
      <alignment horizontal="center" vertical="center"/>
    </xf>
    <xf numFmtId="0" fontId="70" fillId="26" borderId="16" xfId="0" applyFont="1" applyFill="1" applyBorder="1" applyAlignment="1">
      <alignment horizontal="center" vertical="center" wrapText="1"/>
    </xf>
    <xf numFmtId="0" fontId="70" fillId="26" borderId="101" xfId="0" applyFont="1" applyFill="1" applyBorder="1" applyAlignment="1">
      <alignment horizontal="center" vertical="center" textRotation="255"/>
    </xf>
    <xf numFmtId="0" fontId="95" fillId="26" borderId="14" xfId="0" applyFont="1" applyFill="1" applyBorder="1" applyAlignment="1">
      <alignment horizontal="center" vertical="center" shrinkToFit="1"/>
    </xf>
    <xf numFmtId="0" fontId="95" fillId="26" borderId="33" xfId="0" applyFont="1" applyFill="1" applyBorder="1" applyAlignment="1">
      <alignment horizontal="center" vertical="center" shrinkToFit="1"/>
    </xf>
    <xf numFmtId="0" fontId="95" fillId="26" borderId="13" xfId="0" applyFont="1" applyFill="1" applyBorder="1" applyAlignment="1">
      <alignment horizontal="center" vertical="center" wrapText="1"/>
    </xf>
    <xf numFmtId="0" fontId="95" fillId="26" borderId="101" xfId="0" applyFont="1" applyFill="1" applyBorder="1" applyAlignment="1">
      <alignment horizontal="center" vertical="center" wrapText="1"/>
    </xf>
    <xf numFmtId="0" fontId="95" fillId="26" borderId="14" xfId="0" applyFont="1" applyFill="1" applyBorder="1" applyAlignment="1">
      <alignment horizontal="center" vertical="center" wrapText="1"/>
    </xf>
    <xf numFmtId="0" fontId="95" fillId="26" borderId="33"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61" fillId="0" borderId="23" xfId="0" applyFont="1" applyFill="1" applyBorder="1" applyAlignment="1">
      <alignment horizontal="center" vertical="center" wrapText="1"/>
    </xf>
    <xf numFmtId="0" fontId="95" fillId="26" borderId="13" xfId="0" applyFont="1" applyFill="1" applyBorder="1" applyAlignment="1">
      <alignment horizontal="center" vertical="center" textRotation="255"/>
    </xf>
    <xf numFmtId="0" fontId="95" fillId="26" borderId="101" xfId="0" applyFont="1" applyFill="1" applyBorder="1" applyAlignment="1">
      <alignment horizontal="center" vertical="center" textRotation="255"/>
    </xf>
    <xf numFmtId="0" fontId="95" fillId="26" borderId="21" xfId="0" applyFont="1" applyFill="1" applyBorder="1" applyAlignment="1">
      <alignment horizontal="center" vertical="center" wrapText="1"/>
    </xf>
    <xf numFmtId="0" fontId="95" fillId="26" borderId="21" xfId="0" applyFont="1" applyFill="1" applyBorder="1" applyAlignment="1">
      <alignment horizontal="center" vertical="center"/>
    </xf>
    <xf numFmtId="0" fontId="95" fillId="26" borderId="15" xfId="0" applyFont="1" applyFill="1" applyBorder="1" applyAlignment="1">
      <alignment horizontal="center" vertical="center"/>
    </xf>
    <xf numFmtId="0" fontId="95" fillId="26" borderId="0" xfId="0" applyFont="1" applyFill="1" applyBorder="1" applyAlignment="1">
      <alignment horizontal="center" vertical="center"/>
    </xf>
    <xf numFmtId="0" fontId="95" fillId="26" borderId="16" xfId="0" applyFont="1" applyFill="1" applyBorder="1" applyAlignment="1">
      <alignment horizontal="center" vertical="center"/>
    </xf>
    <xf numFmtId="0" fontId="95" fillId="0" borderId="10" xfId="0" applyFont="1" applyFill="1" applyBorder="1" applyAlignment="1">
      <alignment horizontal="center" vertical="center"/>
    </xf>
    <xf numFmtId="0" fontId="95" fillId="0" borderId="12" xfId="0" applyFont="1" applyFill="1" applyBorder="1" applyAlignment="1">
      <alignment horizontal="center" vertical="center"/>
    </xf>
    <xf numFmtId="0" fontId="95" fillId="0" borderId="26" xfId="0" applyFont="1" applyFill="1" applyBorder="1" applyAlignment="1">
      <alignment vertical="center"/>
    </xf>
    <xf numFmtId="0" fontId="95" fillId="0" borderId="31" xfId="0" applyFont="1" applyFill="1" applyBorder="1" applyAlignment="1">
      <alignment vertical="center"/>
    </xf>
    <xf numFmtId="0" fontId="95" fillId="0" borderId="32" xfId="0" applyFont="1" applyFill="1" applyBorder="1" applyAlignment="1">
      <alignment vertical="center"/>
    </xf>
    <xf numFmtId="0" fontId="46" fillId="26" borderId="13" xfId="0" applyFont="1" applyFill="1" applyBorder="1" applyAlignment="1">
      <alignment horizontal="center" vertical="center" textRotation="255" wrapText="1"/>
    </xf>
    <xf numFmtId="0" fontId="46" fillId="26" borderId="101" xfId="0" applyFont="1" applyFill="1" applyBorder="1" applyAlignment="1">
      <alignment horizontal="center" vertical="center" textRotation="255" wrapText="1"/>
    </xf>
    <xf numFmtId="0" fontId="95" fillId="26" borderId="14" xfId="0" applyFont="1" applyFill="1" applyBorder="1" applyAlignment="1">
      <alignment horizontal="center" vertical="center" wrapText="1" shrinkToFit="1"/>
    </xf>
    <xf numFmtId="0" fontId="95" fillId="26" borderId="21" xfId="0" applyFont="1" applyFill="1" applyBorder="1" applyAlignment="1">
      <alignment horizontal="center" vertical="center" wrapText="1" shrinkToFit="1"/>
    </xf>
    <xf numFmtId="0" fontId="95" fillId="26" borderId="15" xfId="0" applyFont="1" applyFill="1" applyBorder="1" applyAlignment="1">
      <alignment horizontal="center" vertical="center" wrapText="1" shrinkToFit="1"/>
    </xf>
    <xf numFmtId="0" fontId="95" fillId="26" borderId="33" xfId="0" applyFont="1" applyFill="1" applyBorder="1" applyAlignment="1">
      <alignment horizontal="center" vertical="center" wrapText="1" shrinkToFit="1"/>
    </xf>
    <xf numFmtId="0" fontId="95" fillId="26" borderId="0" xfId="0" applyFont="1" applyFill="1" applyBorder="1" applyAlignment="1">
      <alignment horizontal="center" vertical="center" wrapText="1" shrinkToFit="1"/>
    </xf>
    <xf numFmtId="0" fontId="95" fillId="26" borderId="16" xfId="0" applyFont="1" applyFill="1" applyBorder="1" applyAlignment="1">
      <alignment horizontal="center" vertical="center" wrapText="1" shrinkToFit="1"/>
    </xf>
    <xf numFmtId="0" fontId="95" fillId="26" borderId="13" xfId="0" applyFont="1" applyFill="1" applyBorder="1" applyAlignment="1">
      <alignment horizontal="center" vertical="center" wrapText="1" shrinkToFit="1"/>
    </xf>
    <xf numFmtId="0" fontId="95" fillId="26" borderId="101" xfId="0" applyFont="1" applyFill="1" applyBorder="1" applyAlignment="1">
      <alignment horizontal="center" vertical="center" wrapText="1" shrinkToFit="1"/>
    </xf>
    <xf numFmtId="0" fontId="95" fillId="26" borderId="13" xfId="0" applyFont="1" applyFill="1" applyBorder="1" applyAlignment="1">
      <alignment horizontal="center" vertical="center" shrinkToFit="1"/>
    </xf>
    <xf numFmtId="0" fontId="95" fillId="26" borderId="101" xfId="0" applyFont="1" applyFill="1" applyBorder="1" applyAlignment="1">
      <alignment horizontal="center" vertical="center" shrinkToFit="1"/>
    </xf>
    <xf numFmtId="0" fontId="95" fillId="26" borderId="33" xfId="0" applyFont="1" applyFill="1" applyBorder="1" applyAlignment="1">
      <alignment horizontal="center" vertical="center"/>
    </xf>
    <xf numFmtId="0" fontId="70" fillId="29" borderId="94" xfId="0" applyFont="1" applyFill="1" applyBorder="1" applyAlignment="1">
      <alignment horizontal="left" vertical="center"/>
    </xf>
    <xf numFmtId="0" fontId="70" fillId="29" borderId="24" xfId="0" applyFont="1" applyFill="1" applyBorder="1" applyAlignment="1">
      <alignment horizontal="left" vertical="center"/>
    </xf>
    <xf numFmtId="0" fontId="70" fillId="29" borderId="25" xfId="0" applyFont="1" applyFill="1" applyBorder="1" applyAlignment="1">
      <alignment horizontal="left" vertical="center"/>
    </xf>
    <xf numFmtId="0" fontId="70" fillId="26" borderId="136" xfId="0" applyFont="1" applyFill="1" applyBorder="1" applyAlignment="1">
      <alignment horizontal="center" vertical="center" wrapText="1"/>
    </xf>
    <xf numFmtId="0" fontId="95" fillId="0" borderId="0" xfId="0" applyFont="1" applyFill="1" applyAlignment="1">
      <alignment horizontal="left" vertical="top" wrapText="1"/>
    </xf>
    <xf numFmtId="0" fontId="70" fillId="26" borderId="33" xfId="0" applyFont="1" applyFill="1" applyBorder="1" applyAlignment="1">
      <alignment horizontal="left" vertical="center" wrapText="1"/>
    </xf>
    <xf numFmtId="0" fontId="70" fillId="26" borderId="16" xfId="0" applyFont="1" applyFill="1" applyBorder="1" applyAlignment="1">
      <alignment horizontal="left" vertical="center" wrapText="1"/>
    </xf>
    <xf numFmtId="0" fontId="30" fillId="0" borderId="94"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138"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98" xfId="0" applyFont="1" applyBorder="1" applyAlignment="1">
      <alignment horizontal="center" vertical="center" wrapText="1"/>
    </xf>
    <xf numFmtId="0" fontId="28" fillId="0" borderId="61" xfId="0" applyFont="1" applyBorder="1" applyAlignment="1">
      <alignment horizontal="left" vertical="center" wrapText="1"/>
    </xf>
    <xf numFmtId="0" fontId="28" fillId="0" borderId="37" xfId="0" applyFont="1" applyBorder="1" applyAlignment="1">
      <alignment horizontal="left" vertical="center" wrapText="1"/>
    </xf>
    <xf numFmtId="0" fontId="30" fillId="0" borderId="51" xfId="0" applyFont="1" applyBorder="1" applyAlignment="1">
      <alignment horizontal="center" vertical="center"/>
    </xf>
    <xf numFmtId="0" fontId="30" fillId="0" borderId="97" xfId="0" applyFont="1" applyBorder="1" applyAlignment="1">
      <alignment horizontal="center" vertical="center"/>
    </xf>
    <xf numFmtId="0" fontId="30" fillId="0" borderId="22" xfId="0" applyFont="1" applyBorder="1" applyAlignment="1">
      <alignment horizontal="center" vertical="center"/>
    </xf>
    <xf numFmtId="0" fontId="30" fillId="0" borderId="14"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95"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0" xfId="0" applyFont="1" applyBorder="1" applyAlignment="1">
      <alignment horizontal="center" vertical="center" wrapText="1"/>
    </xf>
    <xf numFmtId="0" fontId="28" fillId="0" borderId="36" xfId="0" applyFont="1" applyBorder="1" applyAlignment="1">
      <alignment horizontal="left" vertical="center" wrapText="1"/>
    </xf>
    <xf numFmtId="0" fontId="28" fillId="0" borderId="52" xfId="0" applyFont="1" applyBorder="1" applyAlignment="1">
      <alignment horizontal="left" vertical="center" wrapText="1"/>
    </xf>
    <xf numFmtId="0" fontId="28" fillId="0" borderId="94" xfId="0" applyFont="1" applyBorder="1" applyAlignment="1">
      <alignment horizontal="left" vertical="center" wrapText="1"/>
    </xf>
    <xf numFmtId="0" fontId="28" fillId="0" borderId="24" xfId="0" applyFont="1" applyBorder="1" applyAlignment="1">
      <alignment horizontal="left" vertical="center" wrapTex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ハイパーリンク" xfId="4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3" xfId="45"/>
    <cellStyle name="標準 3 2" xfId="46"/>
    <cellStyle name="標準 3 3" xfId="47"/>
    <cellStyle name="良い" xfId="44" builtinId="26" customBuiltin="1"/>
  </cellStyles>
  <dxfs count="22">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FFFF99"/>
      <color rgb="FFCCFFCC"/>
      <color rgb="FFFFFFCC"/>
      <color rgb="FFFFFF66"/>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worksheet" Target="worksheets/sheet8.xml"/>
<Relationship Id="rId13"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5" Type="http://schemas.openxmlformats.org/officeDocument/2006/relationships/calcChain" Target="calcChain.xml"/>

<Relationship Id="rId4" Type="http://schemas.openxmlformats.org/officeDocument/2006/relationships/worksheet" Target="worksheets/sheet4.xml"/>

<Relationship Id="rId14" Type="http://schemas.openxmlformats.org/officeDocument/2006/relationships/sharedStrings" Target="sharedString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checked="Checked"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1889018</xdr:colOff>
      <xdr:row>10</xdr:row>
      <xdr:rowOff>76200</xdr:rowOff>
    </xdr:from>
    <xdr:to>
      <xdr:col>4</xdr:col>
      <xdr:colOff>1939637</xdr:colOff>
      <xdr:row>17</xdr:row>
      <xdr:rowOff>121648</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889018" y="6076950"/>
          <a:ext cx="9730400" cy="1712323"/>
          <a:chOff x="97972" y="4260273"/>
          <a:chExt cx="8755084" cy="1789215"/>
        </a:xfrm>
      </xdr:grpSpPr>
      <xdr:sp macro="" textlink="">
        <xdr:nvSpPr>
          <xdr:cNvPr id="3" name="四角形: 角を丸くする 2">
            <a:extLst>
              <a:ext uri="{FF2B5EF4-FFF2-40B4-BE49-F238E27FC236}">
                <a16:creationId xmlns:a16="http://schemas.microsoft.com/office/drawing/2014/main" id="{00000000-0008-0000-0000-000003000000}"/>
              </a:ext>
            </a:extLst>
          </xdr:cNvPr>
          <xdr:cNvSpPr/>
        </xdr:nvSpPr>
        <xdr:spPr bwMode="auto">
          <a:xfrm>
            <a:off x="97972" y="4260273"/>
            <a:ext cx="8755084" cy="1789215"/>
          </a:xfrm>
          <a:prstGeom prst="roundRect">
            <a:avLst>
              <a:gd name="adj" fmla="val 0"/>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400" b="1">
              <a:solidFill>
                <a:sysClr val="windowText" lastClr="000000"/>
              </a:solidFill>
            </a:endParaRPr>
          </a:p>
        </xdr:txBody>
      </xdr:sp>
      <xdr:sp macro="" textlink="">
        <xdr:nvSpPr>
          <xdr:cNvPr id="4" name="フローチャート: 書類 3">
            <a:extLst>
              <a:ext uri="{FF2B5EF4-FFF2-40B4-BE49-F238E27FC236}">
                <a16:creationId xmlns:a16="http://schemas.microsoft.com/office/drawing/2014/main" id="{00000000-0008-0000-0000-000004000000}"/>
              </a:ext>
            </a:extLst>
          </xdr:cNvPr>
          <xdr:cNvSpPr/>
        </xdr:nvSpPr>
        <xdr:spPr bwMode="auto">
          <a:xfrm>
            <a:off x="1295400"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基本情報入力シート</a:t>
            </a:r>
            <a:endParaRPr kumimoji="1" lang="en-US" altLang="ja-JP" sz="1800" b="1"/>
          </a:p>
          <a:p>
            <a:pPr algn="l"/>
            <a:endParaRPr kumimoji="1" lang="en-US" altLang="ja-JP" sz="1800" b="1"/>
          </a:p>
        </xdr:txBody>
      </xdr:sp>
      <xdr:sp macro="" textlink="">
        <xdr:nvSpPr>
          <xdr:cNvPr id="5" name="フローチャート: 書類 4">
            <a:extLst>
              <a:ext uri="{FF2B5EF4-FFF2-40B4-BE49-F238E27FC236}">
                <a16:creationId xmlns:a16="http://schemas.microsoft.com/office/drawing/2014/main" id="{00000000-0008-0000-0000-000005000000}"/>
              </a:ext>
            </a:extLst>
          </xdr:cNvPr>
          <xdr:cNvSpPr/>
        </xdr:nvSpPr>
        <xdr:spPr bwMode="auto">
          <a:xfrm>
            <a:off x="4293354" y="459928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2-2,2-3,2-4</a:t>
            </a:r>
          </a:p>
        </xdr:txBody>
      </xdr:sp>
      <xdr:sp macro="" textlink="">
        <xdr:nvSpPr>
          <xdr:cNvPr id="7" name="フローチャート: 書類 6">
            <a:extLst>
              <a:ext uri="{FF2B5EF4-FFF2-40B4-BE49-F238E27FC236}">
                <a16:creationId xmlns:a16="http://schemas.microsoft.com/office/drawing/2014/main" id="{00000000-0008-0000-0000-000007000000}"/>
              </a:ext>
            </a:extLst>
          </xdr:cNvPr>
          <xdr:cNvSpPr/>
        </xdr:nvSpPr>
        <xdr:spPr bwMode="auto">
          <a:xfrm>
            <a:off x="7538852" y="4607626"/>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800" b="1"/>
              <a:t>様式</a:t>
            </a:r>
            <a:endParaRPr kumimoji="1" lang="en-US" altLang="ja-JP" sz="1800" b="1"/>
          </a:p>
          <a:p>
            <a:pPr algn="l"/>
            <a:r>
              <a:rPr kumimoji="1" lang="en-US" altLang="ja-JP" sz="1800" b="1"/>
              <a:t>2-1</a:t>
            </a:r>
          </a:p>
        </xdr:txBody>
      </xdr:sp>
      <xdr:sp macro="" textlink="">
        <xdr:nvSpPr>
          <xdr:cNvPr id="8" name="矢印: 右 7">
            <a:extLst>
              <a:ext uri="{FF2B5EF4-FFF2-40B4-BE49-F238E27FC236}">
                <a16:creationId xmlns:a16="http://schemas.microsoft.com/office/drawing/2014/main" id="{00000000-0008-0000-0000-000008000000}"/>
              </a:ext>
            </a:extLst>
          </xdr:cNvPr>
          <xdr:cNvSpPr/>
        </xdr:nvSpPr>
        <xdr:spPr bwMode="auto">
          <a:xfrm>
            <a:off x="2565068" y="4932218"/>
            <a:ext cx="1493323"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97973" y="4260273"/>
            <a:ext cx="1132114" cy="618506"/>
          </a:xfrm>
          <a:prstGeom prst="round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kumimoji="1" lang="ja-JP" altLang="en-US" sz="1400" b="1">
                <a:solidFill>
                  <a:sysClr val="windowText" lastClr="000000"/>
                </a:solidFill>
              </a:rPr>
              <a:t>ワークシート入力の流れ</a:t>
            </a:r>
          </a:p>
        </xdr:txBody>
      </xdr:sp>
      <xdr:sp macro="" textlink="">
        <xdr:nvSpPr>
          <xdr:cNvPr id="10" name="矢印: 右 9">
            <a:extLst>
              <a:ext uri="{FF2B5EF4-FFF2-40B4-BE49-F238E27FC236}">
                <a16:creationId xmlns:a16="http://schemas.microsoft.com/office/drawing/2014/main" id="{00000000-0008-0000-0000-00000A000000}"/>
              </a:ext>
            </a:extLst>
          </xdr:cNvPr>
          <xdr:cNvSpPr/>
        </xdr:nvSpPr>
        <xdr:spPr bwMode="auto">
          <a:xfrm>
            <a:off x="5797136" y="4932218"/>
            <a:ext cx="1502229" cy="38001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543300"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5764482" y="5333998"/>
            <a:ext cx="1420774"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b="1"/>
              <a:t>一部自動転記</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70471</xdr:colOff>
      <xdr:row>1</xdr:row>
      <xdr:rowOff>152400</xdr:rowOff>
    </xdr:from>
    <xdr:to>
      <xdr:col>26</xdr:col>
      <xdr:colOff>714375</xdr:colOff>
      <xdr:row>8</xdr:row>
      <xdr:rowOff>114302</xdr:rowOff>
    </xdr:to>
    <xdr:sp macro="" textlink="">
      <xdr:nvSpPr>
        <xdr:cNvPr id="7" name="正方形/長方形 6">
          <a:extLst>
            <a:ext uri="{FF2B5EF4-FFF2-40B4-BE49-F238E27FC236}">
              <a16:creationId xmlns:a16="http://schemas.microsoft.com/office/drawing/2014/main" id="{00000000-0008-0000-0100-000002000000}"/>
            </a:ext>
          </a:extLst>
        </xdr:cNvPr>
        <xdr:cNvSpPr/>
      </xdr:nvSpPr>
      <xdr:spPr bwMode="auto">
        <a:xfrm>
          <a:off x="6242671" y="400050"/>
          <a:ext cx="5787404" cy="169545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clientData/>
  </xdr:twoCellAnchor>
  <xdr:twoCellAnchor>
    <xdr:from>
      <xdr:col>23</xdr:col>
      <xdr:colOff>241921</xdr:colOff>
      <xdr:row>5</xdr:row>
      <xdr:rowOff>171450</xdr:rowOff>
    </xdr:from>
    <xdr:to>
      <xdr:col>23</xdr:col>
      <xdr:colOff>572934</xdr:colOff>
      <xdr:row>6</xdr:row>
      <xdr:rowOff>66675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6414121" y="1409700"/>
          <a:ext cx="331013" cy="1428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191</xdr:row>
          <xdr:rowOff>142875</xdr:rowOff>
        </xdr:from>
        <xdr:to>
          <xdr:col>5</xdr:col>
          <xdr:colOff>19050</xdr:colOff>
          <xdr:row>203</xdr:row>
          <xdr:rowOff>28575</xdr:rowOff>
        </xdr:to>
        <xdr:grpSp>
          <xdr:nvGrpSpPr>
            <xdr:cNvPr id="19" name="Group 41">
              <a:extLst>
                <a:ext uri="{FF2B5EF4-FFF2-40B4-BE49-F238E27FC236}">
                  <a16:creationId xmlns:a16="http://schemas.microsoft.com/office/drawing/2014/main" id="{00000000-0008-0000-0200-000013000000}"/>
                </a:ext>
              </a:extLst>
            </xdr:cNvPr>
            <xdr:cNvGrpSpPr>
              <a:grpSpLocks/>
            </xdr:cNvGrpSpPr>
          </xdr:nvGrpSpPr>
          <xdr:grpSpPr bwMode="auto">
            <a:xfrm>
              <a:off x="866042" y="48288087"/>
              <a:ext cx="193431" cy="2025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206</xdr:row>
          <xdr:rowOff>47625</xdr:rowOff>
        </xdr:from>
        <xdr:to>
          <xdr:col>5</xdr:col>
          <xdr:colOff>19050</xdr:colOff>
          <xdr:row>206</xdr:row>
          <xdr:rowOff>180975</xdr:rowOff>
        </xdr:to>
        <xdr:sp macro="" textlink="">
          <xdr:nvSpPr>
            <xdr:cNvPr id="75798" name="Check Box 22" hidden="1">
              <a:extLst>
                <a:ext uri="{63B3BB69-23CF-44E3-9099-C40C66FF867C}">
                  <a14:compatExt spid="_x0000_s75798"/>
                </a:ext>
                <a:ext uri="{FF2B5EF4-FFF2-40B4-BE49-F238E27FC236}">
                  <a16:creationId xmlns:a16="http://schemas.microsoft.com/office/drawing/2014/main" id="{00000000-0008-0000-0200-00001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38100</xdr:rowOff>
        </xdr:from>
        <xdr:to>
          <xdr:col>5</xdr:col>
          <xdr:colOff>19050</xdr:colOff>
          <xdr:row>207</xdr:row>
          <xdr:rowOff>161925</xdr:rowOff>
        </xdr:to>
        <xdr:sp macro="" textlink="">
          <xdr:nvSpPr>
            <xdr:cNvPr id="75799" name="Check Box 23" hidden="1">
              <a:extLst>
                <a:ext uri="{63B3BB69-23CF-44E3-9099-C40C66FF867C}">
                  <a14:compatExt spid="_x0000_s75799"/>
                </a:ext>
                <a:ext uri="{FF2B5EF4-FFF2-40B4-BE49-F238E27FC236}">
                  <a16:creationId xmlns:a16="http://schemas.microsoft.com/office/drawing/2014/main" id="{00000000-0008-0000-0200-00001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207</xdr:row>
          <xdr:rowOff>171450</xdr:rowOff>
        </xdr:from>
        <xdr:to>
          <xdr:col>5</xdr:col>
          <xdr:colOff>0</xdr:colOff>
          <xdr:row>209</xdr:row>
          <xdr:rowOff>28575</xdr:rowOff>
        </xdr:to>
        <xdr:sp macro="" textlink="">
          <xdr:nvSpPr>
            <xdr:cNvPr id="75800" name="Check Box 24" hidden="1">
              <a:extLst>
                <a:ext uri="{63B3BB69-23CF-44E3-9099-C40C66FF867C}">
                  <a14:compatExt spid="_x0000_s75800"/>
                </a:ext>
                <a:ext uri="{FF2B5EF4-FFF2-40B4-BE49-F238E27FC236}">
                  <a16:creationId xmlns:a16="http://schemas.microsoft.com/office/drawing/2014/main" id="{00000000-0008-0000-0200-00001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211</xdr:row>
          <xdr:rowOff>0</xdr:rowOff>
        </xdr:from>
        <xdr:to>
          <xdr:col>5</xdr:col>
          <xdr:colOff>19050</xdr:colOff>
          <xdr:row>211</xdr:row>
          <xdr:rowOff>28575</xdr:rowOff>
        </xdr:to>
        <xdr:grpSp>
          <xdr:nvGrpSpPr>
            <xdr:cNvPr id="32" name="Group 41">
              <a:extLst>
                <a:ext uri="{FF2B5EF4-FFF2-40B4-BE49-F238E27FC236}">
                  <a16:creationId xmlns:a16="http://schemas.microsoft.com/office/drawing/2014/main" id="{00000000-0008-0000-0200-000020000000}"/>
                </a:ext>
              </a:extLst>
            </xdr:cNvPr>
            <xdr:cNvGrpSpPr>
              <a:grpSpLocks/>
            </xdr:cNvGrpSpPr>
          </xdr:nvGrpSpPr>
          <xdr:grpSpPr bwMode="auto">
            <a:xfrm>
              <a:off x="866042" y="51742731"/>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208</xdr:row>
          <xdr:rowOff>152400</xdr:rowOff>
        </xdr:from>
        <xdr:to>
          <xdr:col>5</xdr:col>
          <xdr:colOff>38100</xdr:colOff>
          <xdr:row>210</xdr:row>
          <xdr:rowOff>38100</xdr:rowOff>
        </xdr:to>
        <xdr:sp macro="" textlink="">
          <xdr:nvSpPr>
            <xdr:cNvPr id="75801" name="Check Box 25" hidden="1">
              <a:extLst>
                <a:ext uri="{63B3BB69-23CF-44E3-9099-C40C66FF867C}">
                  <a14:compatExt spid="_x0000_s75801"/>
                </a:ext>
                <a:ext uri="{FF2B5EF4-FFF2-40B4-BE49-F238E27FC236}">
                  <a16:creationId xmlns:a16="http://schemas.microsoft.com/office/drawing/2014/main" id="{00000000-0008-0000-0200-00001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206</xdr:row>
          <xdr:rowOff>28575</xdr:rowOff>
        </xdr:from>
        <xdr:to>
          <xdr:col>19</xdr:col>
          <xdr:colOff>28575</xdr:colOff>
          <xdr:row>206</xdr:row>
          <xdr:rowOff>171450</xdr:rowOff>
        </xdr:to>
        <xdr:sp macro="" textlink="">
          <xdr:nvSpPr>
            <xdr:cNvPr id="75802" name="Check Box 26" hidden="1">
              <a:extLst>
                <a:ext uri="{63B3BB69-23CF-44E3-9099-C40C66FF867C}">
                  <a14:compatExt spid="_x0000_s75802"/>
                </a:ext>
                <a:ext uri="{FF2B5EF4-FFF2-40B4-BE49-F238E27FC236}">
                  <a16:creationId xmlns:a16="http://schemas.microsoft.com/office/drawing/2014/main" id="{00000000-0008-0000-0200-00001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214</xdr:row>
          <xdr:rowOff>0</xdr:rowOff>
        </xdr:from>
        <xdr:to>
          <xdr:col>2</xdr:col>
          <xdr:colOff>19050</xdr:colOff>
          <xdr:row>215</xdr:row>
          <xdr:rowOff>19050</xdr:rowOff>
        </xdr:to>
        <xdr:sp macro="" textlink="">
          <xdr:nvSpPr>
            <xdr:cNvPr id="75882" name="Check Box 106" hidden="1">
              <a:extLst>
                <a:ext uri="{63B3BB69-23CF-44E3-9099-C40C66FF867C}">
                  <a14:compatExt spid="_x0000_s75882"/>
                </a:ext>
                <a:ext uri="{FF2B5EF4-FFF2-40B4-BE49-F238E27FC236}">
                  <a16:creationId xmlns:a16="http://schemas.microsoft.com/office/drawing/2014/main" id="{00000000-0008-0000-0200-00006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2</xdr:col>
          <xdr:colOff>19050</xdr:colOff>
          <xdr:row>216</xdr:row>
          <xdr:rowOff>19050</xdr:rowOff>
        </xdr:to>
        <xdr:sp macro="" textlink="">
          <xdr:nvSpPr>
            <xdr:cNvPr id="75886" name="Check Box 110" hidden="1">
              <a:extLst>
                <a:ext uri="{63B3BB69-23CF-44E3-9099-C40C66FF867C}">
                  <a14:compatExt spid="_x0000_s75886"/>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887" name="Check Box 111" hidden="1">
              <a:extLst>
                <a:ext uri="{63B3BB69-23CF-44E3-9099-C40C66FF867C}">
                  <a14:compatExt spid="_x0000_s75887"/>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219</xdr:row>
          <xdr:rowOff>304800</xdr:rowOff>
        </xdr:from>
        <xdr:to>
          <xdr:col>2</xdr:col>
          <xdr:colOff>28575</xdr:colOff>
          <xdr:row>221</xdr:row>
          <xdr:rowOff>9525</xdr:rowOff>
        </xdr:to>
        <xdr:sp macro="" textlink="">
          <xdr:nvSpPr>
            <xdr:cNvPr id="75888" name="Check Box 112" hidden="1">
              <a:extLst>
                <a:ext uri="{63B3BB69-23CF-44E3-9099-C40C66FF867C}">
                  <a14:compatExt spid="_x0000_s75888"/>
                </a:ext>
                <a:ext uri="{FF2B5EF4-FFF2-40B4-BE49-F238E27FC236}">
                  <a16:creationId xmlns:a16="http://schemas.microsoft.com/office/drawing/2014/main" id="{00000000-0008-0000-0200-00007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107</xdr:row>
          <xdr:rowOff>228600</xdr:rowOff>
        </xdr:from>
        <xdr:to>
          <xdr:col>5</xdr:col>
          <xdr:colOff>28575</xdr:colOff>
          <xdr:row>108</xdr:row>
          <xdr:rowOff>219075</xdr:rowOff>
        </xdr:to>
        <xdr:sp macro="" textlink="">
          <xdr:nvSpPr>
            <xdr:cNvPr id="75915" name="Check Box 139" hidden="1">
              <a:extLst>
                <a:ext uri="{63B3BB69-23CF-44E3-9099-C40C66FF867C}">
                  <a14:compatExt spid="_x0000_s75915"/>
                </a:ext>
                <a:ext uri="{FF2B5EF4-FFF2-40B4-BE49-F238E27FC236}">
                  <a16:creationId xmlns:a16="http://schemas.microsoft.com/office/drawing/2014/main" id="{00000000-0008-0000-0200-00008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105</xdr:row>
          <xdr:rowOff>219075</xdr:rowOff>
        </xdr:from>
        <xdr:to>
          <xdr:col>5</xdr:col>
          <xdr:colOff>28575</xdr:colOff>
          <xdr:row>107</xdr:row>
          <xdr:rowOff>28575</xdr:rowOff>
        </xdr:to>
        <xdr:sp macro="" textlink="">
          <xdr:nvSpPr>
            <xdr:cNvPr id="75916" name="Check Box 140" hidden="1">
              <a:extLst>
                <a:ext uri="{63B3BB69-23CF-44E3-9099-C40C66FF867C}">
                  <a14:compatExt spid="_x0000_s75916"/>
                </a:ext>
                <a:ext uri="{FF2B5EF4-FFF2-40B4-BE49-F238E27FC236}">
                  <a16:creationId xmlns:a16="http://schemas.microsoft.com/office/drawing/2014/main" id="{00000000-0008-0000-0200-00008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105</xdr:row>
          <xdr:rowOff>219075</xdr:rowOff>
        </xdr:from>
        <xdr:to>
          <xdr:col>9</xdr:col>
          <xdr:colOff>28575</xdr:colOff>
          <xdr:row>107</xdr:row>
          <xdr:rowOff>28575</xdr:rowOff>
        </xdr:to>
        <xdr:sp macro="" textlink="">
          <xdr:nvSpPr>
            <xdr:cNvPr id="75917" name="Check Box 141" hidden="1">
              <a:extLst>
                <a:ext uri="{63B3BB69-23CF-44E3-9099-C40C66FF867C}">
                  <a14:compatExt spid="_x0000_s75917"/>
                </a:ext>
                <a:ext uri="{FF2B5EF4-FFF2-40B4-BE49-F238E27FC236}">
                  <a16:creationId xmlns:a16="http://schemas.microsoft.com/office/drawing/2014/main" id="{00000000-0008-0000-0200-00008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105</xdr:row>
          <xdr:rowOff>219075</xdr:rowOff>
        </xdr:from>
        <xdr:to>
          <xdr:col>15</xdr:col>
          <xdr:colOff>28575</xdr:colOff>
          <xdr:row>107</xdr:row>
          <xdr:rowOff>28575</xdr:rowOff>
        </xdr:to>
        <xdr:sp macro="" textlink="">
          <xdr:nvSpPr>
            <xdr:cNvPr id="75918" name="Check Box 142" hidden="1">
              <a:extLst>
                <a:ext uri="{63B3BB69-23CF-44E3-9099-C40C66FF867C}">
                  <a14:compatExt spid="_x0000_s75918"/>
                </a:ext>
                <a:ext uri="{FF2B5EF4-FFF2-40B4-BE49-F238E27FC236}">
                  <a16:creationId xmlns:a16="http://schemas.microsoft.com/office/drawing/2014/main" id="{00000000-0008-0000-0200-00008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105</xdr:row>
          <xdr:rowOff>219075</xdr:rowOff>
        </xdr:from>
        <xdr:to>
          <xdr:col>22</xdr:col>
          <xdr:colOff>28575</xdr:colOff>
          <xdr:row>107</xdr:row>
          <xdr:rowOff>28575</xdr:rowOff>
        </xdr:to>
        <xdr:sp macro="" textlink="">
          <xdr:nvSpPr>
            <xdr:cNvPr id="75919" name="Check Box 143" hidden="1">
              <a:extLst>
                <a:ext uri="{63B3BB69-23CF-44E3-9099-C40C66FF867C}">
                  <a14:compatExt spid="_x0000_s75919"/>
                </a:ext>
                <a:ext uri="{FF2B5EF4-FFF2-40B4-BE49-F238E27FC236}">
                  <a16:creationId xmlns:a16="http://schemas.microsoft.com/office/drawing/2014/main" id="{00000000-0008-0000-0200-00008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105</xdr:row>
          <xdr:rowOff>219075</xdr:rowOff>
        </xdr:from>
        <xdr:to>
          <xdr:col>26</xdr:col>
          <xdr:colOff>28575</xdr:colOff>
          <xdr:row>107</xdr:row>
          <xdr:rowOff>28575</xdr:rowOff>
        </xdr:to>
        <xdr:sp macro="" textlink="">
          <xdr:nvSpPr>
            <xdr:cNvPr id="75920" name="Check Box 144" hidden="1">
              <a:extLst>
                <a:ext uri="{63B3BB69-23CF-44E3-9099-C40C66FF867C}">
                  <a14:compatExt spid="_x0000_s75920"/>
                </a:ext>
                <a:ext uri="{FF2B5EF4-FFF2-40B4-BE49-F238E27FC236}">
                  <a16:creationId xmlns:a16="http://schemas.microsoft.com/office/drawing/2014/main" id="{00000000-0008-0000-0200-00009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108</xdr:row>
          <xdr:rowOff>0</xdr:rowOff>
        </xdr:from>
        <xdr:to>
          <xdr:col>11</xdr:col>
          <xdr:colOff>38100</xdr:colOff>
          <xdr:row>108</xdr:row>
          <xdr:rowOff>219075</xdr:rowOff>
        </xdr:to>
        <xdr:sp macro="" textlink="">
          <xdr:nvSpPr>
            <xdr:cNvPr id="75921" name="Check Box 145" hidden="1">
              <a:extLst>
                <a:ext uri="{63B3BB69-23CF-44E3-9099-C40C66FF867C}">
                  <a14:compatExt spid="_x0000_s75921"/>
                </a:ext>
                <a:ext uri="{FF2B5EF4-FFF2-40B4-BE49-F238E27FC236}">
                  <a16:creationId xmlns:a16="http://schemas.microsoft.com/office/drawing/2014/main" id="{00000000-0008-0000-0200-00009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108</xdr:row>
          <xdr:rowOff>0</xdr:rowOff>
        </xdr:from>
        <xdr:to>
          <xdr:col>18</xdr:col>
          <xdr:colOff>19050</xdr:colOff>
          <xdr:row>108</xdr:row>
          <xdr:rowOff>219075</xdr:rowOff>
        </xdr:to>
        <xdr:sp macro="" textlink="">
          <xdr:nvSpPr>
            <xdr:cNvPr id="75922" name="Check Box 146" hidden="1">
              <a:extLst>
                <a:ext uri="{63B3BB69-23CF-44E3-9099-C40C66FF867C}">
                  <a14:compatExt spid="_x0000_s75922"/>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112</xdr:row>
          <xdr:rowOff>0</xdr:rowOff>
        </xdr:from>
        <xdr:to>
          <xdr:col>22</xdr:col>
          <xdr:colOff>38100</xdr:colOff>
          <xdr:row>112</xdr:row>
          <xdr:rowOff>219075</xdr:rowOff>
        </xdr:to>
        <xdr:sp macro="" textlink="">
          <xdr:nvSpPr>
            <xdr:cNvPr id="75923" name="Check Box 147" hidden="1">
              <a:extLst>
                <a:ext uri="{63B3BB69-23CF-44E3-9099-C40C66FF867C}">
                  <a14:compatExt spid="_x0000_s75923"/>
                </a:ext>
                <a:ext uri="{FF2B5EF4-FFF2-40B4-BE49-F238E27FC236}">
                  <a16:creationId xmlns:a16="http://schemas.microsoft.com/office/drawing/2014/main" id="{00000000-0008-0000-0200-00009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112</xdr:row>
          <xdr:rowOff>0</xdr:rowOff>
        </xdr:from>
        <xdr:to>
          <xdr:col>26</xdr:col>
          <xdr:colOff>38100</xdr:colOff>
          <xdr:row>112</xdr:row>
          <xdr:rowOff>219075</xdr:rowOff>
        </xdr:to>
        <xdr:sp macro="" textlink="">
          <xdr:nvSpPr>
            <xdr:cNvPr id="75924" name="Check Box 148" hidden="1">
              <a:extLst>
                <a:ext uri="{63B3BB69-23CF-44E3-9099-C40C66FF867C}">
                  <a14:compatExt spid="_x0000_s75924"/>
                </a:ext>
                <a:ext uri="{FF2B5EF4-FFF2-40B4-BE49-F238E27FC236}">
                  <a16:creationId xmlns:a16="http://schemas.microsoft.com/office/drawing/2014/main" id="{00000000-0008-0000-0200-00009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120</xdr:row>
          <xdr:rowOff>171450</xdr:rowOff>
        </xdr:from>
        <xdr:to>
          <xdr:col>5</xdr:col>
          <xdr:colOff>28575</xdr:colOff>
          <xdr:row>122</xdr:row>
          <xdr:rowOff>38100</xdr:rowOff>
        </xdr:to>
        <xdr:sp macro="" textlink="">
          <xdr:nvSpPr>
            <xdr:cNvPr id="75928" name="Check Box 152" hidden="1">
              <a:extLst>
                <a:ext uri="{63B3BB69-23CF-44E3-9099-C40C66FF867C}">
                  <a14:compatExt spid="_x0000_s75928"/>
                </a:ext>
                <a:ext uri="{FF2B5EF4-FFF2-40B4-BE49-F238E27FC236}">
                  <a16:creationId xmlns:a16="http://schemas.microsoft.com/office/drawing/2014/main" id="{00000000-0008-0000-0200-00009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118</xdr:row>
          <xdr:rowOff>323850</xdr:rowOff>
        </xdr:from>
        <xdr:to>
          <xdr:col>9</xdr:col>
          <xdr:colOff>28575</xdr:colOff>
          <xdr:row>120</xdr:row>
          <xdr:rowOff>47625</xdr:rowOff>
        </xdr:to>
        <xdr:sp macro="" textlink="">
          <xdr:nvSpPr>
            <xdr:cNvPr id="75930" name="Check Box 154" hidden="1">
              <a:extLst>
                <a:ext uri="{63B3BB69-23CF-44E3-9099-C40C66FF867C}">
                  <a14:compatExt spid="_x0000_s75930"/>
                </a:ext>
                <a:ext uri="{FF2B5EF4-FFF2-40B4-BE49-F238E27FC236}">
                  <a16:creationId xmlns:a16="http://schemas.microsoft.com/office/drawing/2014/main" id="{00000000-0008-0000-0200-00009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118</xdr:row>
          <xdr:rowOff>323850</xdr:rowOff>
        </xdr:from>
        <xdr:to>
          <xdr:col>15</xdr:col>
          <xdr:colOff>28575</xdr:colOff>
          <xdr:row>120</xdr:row>
          <xdr:rowOff>47625</xdr:rowOff>
        </xdr:to>
        <xdr:sp macro="" textlink="">
          <xdr:nvSpPr>
            <xdr:cNvPr id="75931" name="Check Box 155" hidden="1">
              <a:extLst>
                <a:ext uri="{63B3BB69-23CF-44E3-9099-C40C66FF867C}">
                  <a14:compatExt spid="_x0000_s75931"/>
                </a:ext>
                <a:ext uri="{FF2B5EF4-FFF2-40B4-BE49-F238E27FC236}">
                  <a16:creationId xmlns:a16="http://schemas.microsoft.com/office/drawing/2014/main" id="{00000000-0008-0000-0200-00009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119</xdr:row>
          <xdr:rowOff>0</xdr:rowOff>
        </xdr:from>
        <xdr:to>
          <xdr:col>22</xdr:col>
          <xdr:colOff>38100</xdr:colOff>
          <xdr:row>120</xdr:row>
          <xdr:rowOff>38100</xdr:rowOff>
        </xdr:to>
        <xdr:sp macro="" textlink="">
          <xdr:nvSpPr>
            <xdr:cNvPr id="75932" name="Check Box 156" hidden="1">
              <a:extLst>
                <a:ext uri="{63B3BB69-23CF-44E3-9099-C40C66FF867C}">
                  <a14:compatExt spid="_x0000_s75932"/>
                </a:ext>
                <a:ext uri="{FF2B5EF4-FFF2-40B4-BE49-F238E27FC236}">
                  <a16:creationId xmlns:a16="http://schemas.microsoft.com/office/drawing/2014/main" id="{00000000-0008-0000-0200-00009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119</xdr:row>
          <xdr:rowOff>0</xdr:rowOff>
        </xdr:from>
        <xdr:to>
          <xdr:col>25</xdr:col>
          <xdr:colOff>38100</xdr:colOff>
          <xdr:row>120</xdr:row>
          <xdr:rowOff>38100</xdr:rowOff>
        </xdr:to>
        <xdr:sp macro="" textlink="">
          <xdr:nvSpPr>
            <xdr:cNvPr id="75933" name="Check Box 157" hidden="1">
              <a:extLst>
                <a:ext uri="{63B3BB69-23CF-44E3-9099-C40C66FF867C}">
                  <a14:compatExt spid="_x0000_s75933"/>
                </a:ext>
                <a:ext uri="{FF2B5EF4-FFF2-40B4-BE49-F238E27FC236}">
                  <a16:creationId xmlns:a16="http://schemas.microsoft.com/office/drawing/2014/main" id="{00000000-0008-0000-0200-00009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120</xdr:row>
          <xdr:rowOff>171450</xdr:rowOff>
        </xdr:from>
        <xdr:to>
          <xdr:col>11</xdr:col>
          <xdr:colOff>38100</xdr:colOff>
          <xdr:row>122</xdr:row>
          <xdr:rowOff>28575</xdr:rowOff>
        </xdr:to>
        <xdr:sp macro="" textlink="">
          <xdr:nvSpPr>
            <xdr:cNvPr id="75934" name="Check Box 158" hidden="1">
              <a:extLst>
                <a:ext uri="{63B3BB69-23CF-44E3-9099-C40C66FF867C}">
                  <a14:compatExt spid="_x0000_s75934"/>
                </a:ext>
                <a:ext uri="{FF2B5EF4-FFF2-40B4-BE49-F238E27FC236}">
                  <a16:creationId xmlns:a16="http://schemas.microsoft.com/office/drawing/2014/main" id="{00000000-0008-0000-0200-00009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171450</xdr:colOff>
          <xdr:row>120</xdr:row>
          <xdr:rowOff>171450</xdr:rowOff>
        </xdr:from>
        <xdr:to>
          <xdr:col>18</xdr:col>
          <xdr:colOff>28575</xdr:colOff>
          <xdr:row>122</xdr:row>
          <xdr:rowOff>28575</xdr:rowOff>
        </xdr:to>
        <xdr:sp macro="" textlink="">
          <xdr:nvSpPr>
            <xdr:cNvPr id="75935" name="Check Box 159" hidden="1">
              <a:extLst>
                <a:ext uri="{63B3BB69-23CF-44E3-9099-C40C66FF867C}">
                  <a14:compatExt spid="_x0000_s75935"/>
                </a:ext>
                <a:ext uri="{FF2B5EF4-FFF2-40B4-BE49-F238E27FC236}">
                  <a16:creationId xmlns:a16="http://schemas.microsoft.com/office/drawing/2014/main" id="{00000000-0008-0000-0200-00009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171450</xdr:colOff>
          <xdr:row>124</xdr:row>
          <xdr:rowOff>142875</xdr:rowOff>
        </xdr:from>
        <xdr:to>
          <xdr:col>21</xdr:col>
          <xdr:colOff>28575</xdr:colOff>
          <xdr:row>126</xdr:row>
          <xdr:rowOff>28575</xdr:rowOff>
        </xdr:to>
        <xdr:sp macro="" textlink="">
          <xdr:nvSpPr>
            <xdr:cNvPr id="75936" name="Check Box 160" hidden="1">
              <a:extLst>
                <a:ext uri="{63B3BB69-23CF-44E3-9099-C40C66FF867C}">
                  <a14:compatExt spid="_x0000_s75936"/>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124</xdr:row>
          <xdr:rowOff>142875</xdr:rowOff>
        </xdr:from>
        <xdr:to>
          <xdr:col>25</xdr:col>
          <xdr:colOff>28575</xdr:colOff>
          <xdr:row>126</xdr:row>
          <xdr:rowOff>28575</xdr:rowOff>
        </xdr:to>
        <xdr:sp macro="" textlink="">
          <xdr:nvSpPr>
            <xdr:cNvPr id="75937" name="Check Box 161" hidden="1">
              <a:extLst>
                <a:ext uri="{63B3BB69-23CF-44E3-9099-C40C66FF867C}">
                  <a14:compatExt spid="_x0000_s75937"/>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200025</xdr:colOff>
          <xdr:row>118</xdr:row>
          <xdr:rowOff>323850</xdr:rowOff>
        </xdr:from>
        <xdr:to>
          <xdr:col>5</xdr:col>
          <xdr:colOff>19050</xdr:colOff>
          <xdr:row>120</xdr:row>
          <xdr:rowOff>47625</xdr:rowOff>
        </xdr:to>
        <xdr:sp macro="" textlink="">
          <xdr:nvSpPr>
            <xdr:cNvPr id="75940" name="Check Box 164" hidden="1">
              <a:extLst>
                <a:ext uri="{63B3BB69-23CF-44E3-9099-C40C66FF867C}">
                  <a14:compatExt spid="_x0000_s75940"/>
                </a:ext>
                <a:ext uri="{FF2B5EF4-FFF2-40B4-BE49-F238E27FC236}">
                  <a16:creationId xmlns:a16="http://schemas.microsoft.com/office/drawing/2014/main" id="{00000000-0008-0000-0200-0000A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147</xdr:row>
          <xdr:rowOff>57150</xdr:rowOff>
        </xdr:from>
        <xdr:to>
          <xdr:col>29</xdr:col>
          <xdr:colOff>0</xdr:colOff>
          <xdr:row>149</xdr:row>
          <xdr:rowOff>28575</xdr:rowOff>
        </xdr:to>
        <xdr:sp macro="" textlink="">
          <xdr:nvSpPr>
            <xdr:cNvPr id="75943" name="Check Box 167" hidden="1">
              <a:extLst>
                <a:ext uri="{63B3BB69-23CF-44E3-9099-C40C66FF867C}">
                  <a14:compatExt spid="_x0000_s75943"/>
                </a:ext>
                <a:ext uri="{FF2B5EF4-FFF2-40B4-BE49-F238E27FC236}">
                  <a16:creationId xmlns:a16="http://schemas.microsoft.com/office/drawing/2014/main" id="{00000000-0008-0000-0200-0000A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165</xdr:row>
          <xdr:rowOff>323850</xdr:rowOff>
        </xdr:from>
        <xdr:to>
          <xdr:col>11</xdr:col>
          <xdr:colOff>0</xdr:colOff>
          <xdr:row>167</xdr:row>
          <xdr:rowOff>28575</xdr:rowOff>
        </xdr:to>
        <xdr:sp macro="" textlink="">
          <xdr:nvSpPr>
            <xdr:cNvPr id="75944" name="Check Box 168" hidden="1">
              <a:extLst>
                <a:ext uri="{63B3BB69-23CF-44E3-9099-C40C66FF867C}">
                  <a14:compatExt spid="_x0000_s75944"/>
                </a:ext>
                <a:ext uri="{FF2B5EF4-FFF2-40B4-BE49-F238E27FC236}">
                  <a16:creationId xmlns:a16="http://schemas.microsoft.com/office/drawing/2014/main" id="{00000000-0008-0000-0200-0000A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167</xdr:row>
          <xdr:rowOff>85725</xdr:rowOff>
        </xdr:from>
        <xdr:to>
          <xdr:col>11</xdr:col>
          <xdr:colOff>0</xdr:colOff>
          <xdr:row>167</xdr:row>
          <xdr:rowOff>361950</xdr:rowOff>
        </xdr:to>
        <xdr:sp macro="" textlink="">
          <xdr:nvSpPr>
            <xdr:cNvPr id="75945" name="Check Box 169" hidden="1">
              <a:extLst>
                <a:ext uri="{63B3BB69-23CF-44E3-9099-C40C66FF867C}">
                  <a14:compatExt spid="_x0000_s75945"/>
                </a:ext>
                <a:ext uri="{FF2B5EF4-FFF2-40B4-BE49-F238E27FC236}">
                  <a16:creationId xmlns:a16="http://schemas.microsoft.com/office/drawing/2014/main" id="{00000000-0008-0000-0200-0000A9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168</xdr:row>
          <xdr:rowOff>28575</xdr:rowOff>
        </xdr:from>
        <xdr:to>
          <xdr:col>11</xdr:col>
          <xdr:colOff>19050</xdr:colOff>
          <xdr:row>168</xdr:row>
          <xdr:rowOff>419100</xdr:rowOff>
        </xdr:to>
        <xdr:sp macro="" textlink="">
          <xdr:nvSpPr>
            <xdr:cNvPr id="75946" name="Check Box 170" hidden="1">
              <a:extLst>
                <a:ext uri="{63B3BB69-23CF-44E3-9099-C40C66FF867C}">
                  <a14:compatExt spid="_x0000_s75946"/>
                </a:ext>
                <a:ext uri="{FF2B5EF4-FFF2-40B4-BE49-F238E27FC236}">
                  <a16:creationId xmlns:a16="http://schemas.microsoft.com/office/drawing/2014/main" id="{00000000-0008-0000-0200-0000AA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147</xdr:row>
          <xdr:rowOff>57150</xdr:rowOff>
        </xdr:from>
        <xdr:to>
          <xdr:col>33</xdr:col>
          <xdr:colOff>0</xdr:colOff>
          <xdr:row>149</xdr:row>
          <xdr:rowOff>28575</xdr:rowOff>
        </xdr:to>
        <xdr:sp macro="" textlink="">
          <xdr:nvSpPr>
            <xdr:cNvPr id="75947" name="Check Box 171" hidden="1">
              <a:extLst>
                <a:ext uri="{63B3BB69-23CF-44E3-9099-C40C66FF867C}">
                  <a14:compatExt spid="_x0000_s75947"/>
                </a:ext>
                <a:ext uri="{FF2B5EF4-FFF2-40B4-BE49-F238E27FC236}">
                  <a16:creationId xmlns:a16="http://schemas.microsoft.com/office/drawing/2014/main" id="{00000000-0008-0000-0200-0000AB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171450</xdr:colOff>
          <xdr:row>153</xdr:row>
          <xdr:rowOff>85725</xdr:rowOff>
        </xdr:from>
        <xdr:to>
          <xdr:col>29</xdr:col>
          <xdr:colOff>0</xdr:colOff>
          <xdr:row>155</xdr:row>
          <xdr:rowOff>47625</xdr:rowOff>
        </xdr:to>
        <xdr:sp macro="" textlink="">
          <xdr:nvSpPr>
            <xdr:cNvPr id="75948" name="Check Box 172" hidden="1">
              <a:extLst>
                <a:ext uri="{63B3BB69-23CF-44E3-9099-C40C66FF867C}">
                  <a14:compatExt spid="_x0000_s75948"/>
                </a:ext>
                <a:ext uri="{FF2B5EF4-FFF2-40B4-BE49-F238E27FC236}">
                  <a16:creationId xmlns:a16="http://schemas.microsoft.com/office/drawing/2014/main" id="{00000000-0008-0000-0200-0000AC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161925</xdr:colOff>
          <xdr:row>153</xdr:row>
          <xdr:rowOff>85725</xdr:rowOff>
        </xdr:from>
        <xdr:to>
          <xdr:col>32</xdr:col>
          <xdr:colOff>180975</xdr:colOff>
          <xdr:row>155</xdr:row>
          <xdr:rowOff>47625</xdr:rowOff>
        </xdr:to>
        <xdr:sp macro="" textlink="">
          <xdr:nvSpPr>
            <xdr:cNvPr id="75949" name="Check Box 173" hidden="1">
              <a:extLst>
                <a:ext uri="{63B3BB69-23CF-44E3-9099-C40C66FF867C}">
                  <a14:compatExt spid="_x0000_s75949"/>
                </a:ext>
                <a:ext uri="{FF2B5EF4-FFF2-40B4-BE49-F238E27FC236}">
                  <a16:creationId xmlns:a16="http://schemas.microsoft.com/office/drawing/2014/main" id="{00000000-0008-0000-0200-0000AD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158</xdr:row>
          <xdr:rowOff>161925</xdr:rowOff>
        </xdr:from>
        <xdr:to>
          <xdr:col>11</xdr:col>
          <xdr:colOff>9525</xdr:colOff>
          <xdr:row>158</xdr:row>
          <xdr:rowOff>419100</xdr:rowOff>
        </xdr:to>
        <xdr:sp macro="" textlink="">
          <xdr:nvSpPr>
            <xdr:cNvPr id="75950" name="Check Box 174" hidden="1">
              <a:extLst>
                <a:ext uri="{63B3BB69-23CF-44E3-9099-C40C66FF867C}">
                  <a14:compatExt spid="_x0000_s75950"/>
                </a:ext>
                <a:ext uri="{FF2B5EF4-FFF2-40B4-BE49-F238E27FC236}">
                  <a16:creationId xmlns:a16="http://schemas.microsoft.com/office/drawing/2014/main" id="{00000000-0008-0000-0200-0000A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160</xdr:row>
          <xdr:rowOff>219075</xdr:rowOff>
        </xdr:from>
        <xdr:to>
          <xdr:col>11</xdr:col>
          <xdr:colOff>0</xdr:colOff>
          <xdr:row>160</xdr:row>
          <xdr:rowOff>552450</xdr:rowOff>
        </xdr:to>
        <xdr:sp macro="" textlink="">
          <xdr:nvSpPr>
            <xdr:cNvPr id="75951" name="Check Box 175" hidden="1">
              <a:extLst>
                <a:ext uri="{63B3BB69-23CF-44E3-9099-C40C66FF867C}">
                  <a14:compatExt spid="_x0000_s75951"/>
                </a:ext>
                <a:ext uri="{FF2B5EF4-FFF2-40B4-BE49-F238E27FC236}">
                  <a16:creationId xmlns:a16="http://schemas.microsoft.com/office/drawing/2014/main" id="{00000000-0008-0000-0200-0000A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161925</xdr:colOff>
          <xdr:row>164</xdr:row>
          <xdr:rowOff>0</xdr:rowOff>
        </xdr:from>
        <xdr:to>
          <xdr:col>29</xdr:col>
          <xdr:colOff>0</xdr:colOff>
          <xdr:row>165</xdr:row>
          <xdr:rowOff>19050</xdr:rowOff>
        </xdr:to>
        <xdr:sp macro="" textlink="">
          <xdr:nvSpPr>
            <xdr:cNvPr id="75952" name="Check Box 176" hidden="1">
              <a:extLst>
                <a:ext uri="{63B3BB69-23CF-44E3-9099-C40C66FF867C}">
                  <a14:compatExt spid="_x0000_s75952"/>
                </a:ext>
                <a:ext uri="{FF2B5EF4-FFF2-40B4-BE49-F238E27FC236}">
                  <a16:creationId xmlns:a16="http://schemas.microsoft.com/office/drawing/2014/main" id="{00000000-0008-0000-0200-0000B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171450</xdr:colOff>
          <xdr:row>164</xdr:row>
          <xdr:rowOff>0</xdr:rowOff>
        </xdr:from>
        <xdr:to>
          <xdr:col>33</xdr:col>
          <xdr:colOff>0</xdr:colOff>
          <xdr:row>165</xdr:row>
          <xdr:rowOff>19050</xdr:rowOff>
        </xdr:to>
        <xdr:sp macro="" textlink="">
          <xdr:nvSpPr>
            <xdr:cNvPr id="75953" name="Check Box 177" hidden="1">
              <a:extLst>
                <a:ext uri="{63B3BB69-23CF-44E3-9099-C40C66FF867C}">
                  <a14:compatExt spid="_x0000_s75953"/>
                </a:ext>
                <a:ext uri="{FF2B5EF4-FFF2-40B4-BE49-F238E27FC236}">
                  <a16:creationId xmlns:a16="http://schemas.microsoft.com/office/drawing/2014/main" id="{00000000-0008-0000-0200-0000B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209</xdr:row>
          <xdr:rowOff>0</xdr:rowOff>
        </xdr:from>
        <xdr:to>
          <xdr:col>5</xdr:col>
          <xdr:colOff>19050</xdr:colOff>
          <xdr:row>212</xdr:row>
          <xdr:rowOff>0</xdr:rowOff>
        </xdr:to>
        <xdr:grpSp>
          <xdr:nvGrpSpPr>
            <xdr:cNvPr id="153"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51361731"/>
              <a:ext cx="193431" cy="4542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207</xdr:row>
          <xdr:rowOff>28575</xdr:rowOff>
        </xdr:from>
        <xdr:to>
          <xdr:col>19</xdr:col>
          <xdr:colOff>28575</xdr:colOff>
          <xdr:row>207</xdr:row>
          <xdr:rowOff>171450</xdr:rowOff>
        </xdr:to>
        <xdr:sp macro="" textlink="">
          <xdr:nvSpPr>
            <xdr:cNvPr id="75971" name="Check Box 195" hidden="1">
              <a:extLst>
                <a:ext uri="{63B3BB69-23CF-44E3-9099-C40C66FF867C}">
                  <a14:compatExt spid="_x0000_s75971"/>
                </a:ext>
                <a:ext uri="{FF2B5EF4-FFF2-40B4-BE49-F238E27FC236}">
                  <a16:creationId xmlns:a16="http://schemas.microsoft.com/office/drawing/2014/main" id="{00000000-0008-0000-0200-0000C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171450</xdr:colOff>
          <xdr:row>208</xdr:row>
          <xdr:rowOff>19050</xdr:rowOff>
        </xdr:from>
        <xdr:to>
          <xdr:col>22</xdr:col>
          <xdr:colOff>28575</xdr:colOff>
          <xdr:row>208</xdr:row>
          <xdr:rowOff>161925</xdr:rowOff>
        </xdr:to>
        <xdr:sp macro="" textlink="">
          <xdr:nvSpPr>
            <xdr:cNvPr id="75972" name="Check Box 196" hidden="1">
              <a:extLst>
                <a:ext uri="{63B3BB69-23CF-44E3-9099-C40C66FF867C}">
                  <a14:compatExt spid="_x0000_s75972"/>
                </a:ext>
                <a:ext uri="{FF2B5EF4-FFF2-40B4-BE49-F238E27FC236}">
                  <a16:creationId xmlns:a16="http://schemas.microsoft.com/office/drawing/2014/main" id="{00000000-0008-0000-0200-0000C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209</xdr:row>
          <xdr:rowOff>19050</xdr:rowOff>
        </xdr:from>
        <xdr:to>
          <xdr:col>27</xdr:col>
          <xdr:colOff>47625</xdr:colOff>
          <xdr:row>209</xdr:row>
          <xdr:rowOff>161925</xdr:rowOff>
        </xdr:to>
        <xdr:sp macro="" textlink="">
          <xdr:nvSpPr>
            <xdr:cNvPr id="75973" name="Check Box 197" hidden="1">
              <a:extLst>
                <a:ext uri="{63B3BB69-23CF-44E3-9099-C40C66FF867C}">
                  <a14:compatExt spid="_x0000_s75973"/>
                </a:ext>
                <a:ext uri="{FF2B5EF4-FFF2-40B4-BE49-F238E27FC236}">
                  <a16:creationId xmlns:a16="http://schemas.microsoft.com/office/drawing/2014/main" id="{00000000-0008-0000-0200-0000C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66</xdr:row>
          <xdr:rowOff>9525</xdr:rowOff>
        </xdr:from>
        <xdr:to>
          <xdr:col>11</xdr:col>
          <xdr:colOff>28575</xdr:colOff>
          <xdr:row>67</xdr:row>
          <xdr:rowOff>0</xdr:rowOff>
        </xdr:to>
        <xdr:sp macro="" textlink="">
          <xdr:nvSpPr>
            <xdr:cNvPr id="75985" name="Option Button 209" hidden="1">
              <a:extLst>
                <a:ext uri="{63B3BB69-23CF-44E3-9099-C40C66FF867C}">
                  <a14:compatExt spid="_x0000_s75985"/>
                </a:ext>
                <a:ext uri="{FF2B5EF4-FFF2-40B4-BE49-F238E27FC236}">
                  <a16:creationId xmlns:a16="http://schemas.microsoft.com/office/drawing/2014/main" id="{00000000-0008-0000-0200-0000D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68</xdr:row>
          <xdr:rowOff>9525</xdr:rowOff>
        </xdr:from>
        <xdr:to>
          <xdr:col>11</xdr:col>
          <xdr:colOff>19050</xdr:colOff>
          <xdr:row>69</xdr:row>
          <xdr:rowOff>0</xdr:rowOff>
        </xdr:to>
        <xdr:sp macro="" textlink="">
          <xdr:nvSpPr>
            <xdr:cNvPr id="75986" name="Option Button 210" hidden="1">
              <a:extLst>
                <a:ext uri="{63B3BB69-23CF-44E3-9099-C40C66FF867C}">
                  <a14:compatExt spid="_x0000_s75986"/>
                </a:ext>
                <a:ext uri="{FF2B5EF4-FFF2-40B4-BE49-F238E27FC236}">
                  <a16:creationId xmlns:a16="http://schemas.microsoft.com/office/drawing/2014/main" id="{00000000-0008-0000-0200-0000D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70</xdr:row>
          <xdr:rowOff>9525</xdr:rowOff>
        </xdr:from>
        <xdr:to>
          <xdr:col>11</xdr:col>
          <xdr:colOff>19050</xdr:colOff>
          <xdr:row>71</xdr:row>
          <xdr:rowOff>0</xdr:rowOff>
        </xdr:to>
        <xdr:sp macro="" textlink="">
          <xdr:nvSpPr>
            <xdr:cNvPr id="75987" name="Option Button 211" hidden="1">
              <a:extLst>
                <a:ext uri="{63B3BB69-23CF-44E3-9099-C40C66FF867C}">
                  <a14:compatExt spid="_x0000_s75987"/>
                </a:ext>
                <a:ext uri="{FF2B5EF4-FFF2-40B4-BE49-F238E27FC236}">
                  <a16:creationId xmlns:a16="http://schemas.microsoft.com/office/drawing/2014/main" id="{00000000-0008-0000-0200-0000D3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180975</xdr:colOff>
          <xdr:row>72</xdr:row>
          <xdr:rowOff>9525</xdr:rowOff>
        </xdr:from>
        <xdr:to>
          <xdr:col>11</xdr:col>
          <xdr:colOff>19050</xdr:colOff>
          <xdr:row>73</xdr:row>
          <xdr:rowOff>0</xdr:rowOff>
        </xdr:to>
        <xdr:sp macro="" textlink="">
          <xdr:nvSpPr>
            <xdr:cNvPr id="75988" name="Option Button 212" hidden="1">
              <a:extLst>
                <a:ext uri="{63B3BB69-23CF-44E3-9099-C40C66FF867C}">
                  <a14:compatExt spid="_x0000_s75988"/>
                </a:ext>
                <a:ext uri="{FF2B5EF4-FFF2-40B4-BE49-F238E27FC236}">
                  <a16:creationId xmlns:a16="http://schemas.microsoft.com/office/drawing/2014/main" id="{00000000-0008-0000-0200-0000D4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218</xdr:row>
          <xdr:rowOff>47625</xdr:rowOff>
        </xdr:from>
        <xdr:to>
          <xdr:col>2</xdr:col>
          <xdr:colOff>19050</xdr:colOff>
          <xdr:row>218</xdr:row>
          <xdr:rowOff>276225</xdr:rowOff>
        </xdr:to>
        <xdr:sp macro="" textlink="">
          <xdr:nvSpPr>
            <xdr:cNvPr id="75989" name="Check Box 213" hidden="1">
              <a:extLst>
                <a:ext uri="{63B3BB69-23CF-44E3-9099-C40C66FF867C}">
                  <a14:compatExt spid="_x0000_s75989"/>
                </a:ext>
                <a:ext uri="{FF2B5EF4-FFF2-40B4-BE49-F238E27FC236}">
                  <a16:creationId xmlns:a16="http://schemas.microsoft.com/office/drawing/2014/main" id="{00000000-0008-0000-0200-0000D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5990" name="Check Box 214" hidden="1">
              <a:extLst>
                <a:ext uri="{63B3BB69-23CF-44E3-9099-C40C66FF867C}">
                  <a14:compatExt spid="_x0000_s7599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146050</xdr:colOff>
      <xdr:row>3</xdr:row>
      <xdr:rowOff>3175</xdr:rowOff>
    </xdr:from>
    <xdr:to>
      <xdr:col>48</xdr:col>
      <xdr:colOff>142875</xdr:colOff>
      <xdr:row>10</xdr:row>
      <xdr:rowOff>190501</xdr:rowOff>
    </xdr:to>
    <xdr:grpSp>
      <xdr:nvGrpSpPr>
        <xdr:cNvPr id="102" name="グループ化 101">
          <a:extLst>
            <a:ext uri="{FF2B5EF4-FFF2-40B4-BE49-F238E27FC236}">
              <a16:creationId xmlns:a16="http://schemas.microsoft.com/office/drawing/2014/main" id="{00000000-0008-0000-0200-000066000000}"/>
            </a:ext>
          </a:extLst>
        </xdr:cNvPr>
        <xdr:cNvGrpSpPr/>
      </xdr:nvGrpSpPr>
      <xdr:grpSpPr>
        <a:xfrm>
          <a:off x="7568223" y="582002"/>
          <a:ext cx="7008690" cy="1388941"/>
          <a:chOff x="6288786" y="2829012"/>
          <a:chExt cx="5086350" cy="1381126"/>
        </a:xfrm>
      </xdr:grpSpPr>
      <xdr:sp macro="" textlink="">
        <xdr:nvSpPr>
          <xdr:cNvPr id="108" name="正方形/長方形 107">
            <a:extLst>
              <a:ext uri="{FF2B5EF4-FFF2-40B4-BE49-F238E27FC236}">
                <a16:creationId xmlns:a16="http://schemas.microsoft.com/office/drawing/2014/main" id="{00000000-0008-0000-0200-00006C000000}"/>
              </a:ext>
            </a:extLst>
          </xdr:cNvPr>
          <xdr:cNvSpPr/>
        </xdr:nvSpPr>
        <xdr:spPr bwMode="auto">
          <a:xfrm>
            <a:off x="6288786" y="2829012"/>
            <a:ext cx="5086350" cy="138112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（本シート及び各様式）</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pPr algn="l"/>
            <a:r>
              <a:rPr kumimoji="1" lang="ja-JP" altLang="en-US" sz="1100"/>
              <a:t>　　　　　　処遇改善加算の算定に必要な情報　入力セル</a:t>
            </a:r>
            <a:endParaRPr kumimoji="1" lang="en-US" altLang="ja-JP" sz="1100"/>
          </a:p>
          <a:p>
            <a:pPr algn="l"/>
            <a:r>
              <a:rPr kumimoji="1" lang="ja-JP" altLang="en-US" sz="1100"/>
              <a:t>　　　　　　特定加算の算定に必要な情報　入力セル</a:t>
            </a:r>
            <a:endParaRPr kumimoji="1" lang="en-US" altLang="ja-JP" sz="1100"/>
          </a:p>
          <a:p>
            <a:pPr algn="l"/>
            <a:r>
              <a:rPr kumimoji="1" lang="ja-JP" altLang="en-US" sz="1100"/>
              <a:t>　　　　　　ベースアップ等加算の算定に必要な情報　入力セル</a:t>
            </a:r>
          </a:p>
        </xdr:txBody>
      </xdr:sp>
      <xdr:sp macro="" textlink="">
        <xdr:nvSpPr>
          <xdr:cNvPr id="109" name="正方形/長方形 108">
            <a:extLst>
              <a:ext uri="{FF2B5EF4-FFF2-40B4-BE49-F238E27FC236}">
                <a16:creationId xmlns:a16="http://schemas.microsoft.com/office/drawing/2014/main" id="{00000000-0008-0000-0200-00006D000000}"/>
              </a:ext>
            </a:extLst>
          </xdr:cNvPr>
          <xdr:cNvSpPr/>
        </xdr:nvSpPr>
        <xdr:spPr bwMode="auto">
          <a:xfrm>
            <a:off x="6343650" y="3774876"/>
            <a:ext cx="323850" cy="142875"/>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0200-00006E000000}"/>
              </a:ext>
            </a:extLst>
          </xdr:cNvPr>
          <xdr:cNvSpPr/>
        </xdr:nvSpPr>
        <xdr:spPr bwMode="auto">
          <a:xfrm>
            <a:off x="6343650" y="3601187"/>
            <a:ext cx="323850" cy="142875"/>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11" name="正方形/長方形 110">
            <a:extLst>
              <a:ext uri="{FF2B5EF4-FFF2-40B4-BE49-F238E27FC236}">
                <a16:creationId xmlns:a16="http://schemas.microsoft.com/office/drawing/2014/main" id="{00000000-0008-0000-0200-00006F000000}"/>
              </a:ext>
            </a:extLst>
          </xdr:cNvPr>
          <xdr:cNvSpPr/>
        </xdr:nvSpPr>
        <xdr:spPr bwMode="auto">
          <a:xfrm>
            <a:off x="6343650" y="3430673"/>
            <a:ext cx="323850" cy="142875"/>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3</xdr:col>
          <xdr:colOff>28575</xdr:colOff>
          <xdr:row>77</xdr:row>
          <xdr:rowOff>57150</xdr:rowOff>
        </xdr:to>
        <xdr:sp macro="" textlink="">
          <xdr:nvSpPr>
            <xdr:cNvPr id="76021" name="Check Box 245" hidden="1">
              <a:extLst>
                <a:ext uri="{63B3BB69-23CF-44E3-9099-C40C66FF867C}">
                  <a14:compatExt spid="_x0000_s76021"/>
                </a:ext>
                <a:ext uri="{FF2B5EF4-FFF2-40B4-BE49-F238E27FC236}">
                  <a16:creationId xmlns:a16="http://schemas.microsoft.com/office/drawing/2014/main" id="{00000000-0008-0000-0200-0000F5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219075</xdr:rowOff>
        </xdr:from>
        <xdr:to>
          <xdr:col>3</xdr:col>
          <xdr:colOff>28575</xdr:colOff>
          <xdr:row>78</xdr:row>
          <xdr:rowOff>47625</xdr:rowOff>
        </xdr:to>
        <xdr:sp macro="" textlink="">
          <xdr:nvSpPr>
            <xdr:cNvPr id="76022" name="Check Box 246" hidden="1">
              <a:extLst>
                <a:ext uri="{63B3BB69-23CF-44E3-9099-C40C66FF867C}">
                  <a14:compatExt spid="_x0000_s76022"/>
                </a:ext>
                <a:ext uri="{FF2B5EF4-FFF2-40B4-BE49-F238E27FC236}">
                  <a16:creationId xmlns:a16="http://schemas.microsoft.com/office/drawing/2014/main" id="{00000000-0008-0000-0200-0000F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19050</xdr:rowOff>
        </xdr:from>
        <xdr:to>
          <xdr:col>3</xdr:col>
          <xdr:colOff>28575</xdr:colOff>
          <xdr:row>78</xdr:row>
          <xdr:rowOff>266700</xdr:rowOff>
        </xdr:to>
        <xdr:sp macro="" textlink="">
          <xdr:nvSpPr>
            <xdr:cNvPr id="76023" name="Check Box 247" hidden="1">
              <a:extLst>
                <a:ext uri="{63B3BB69-23CF-44E3-9099-C40C66FF867C}">
                  <a14:compatExt spid="_x0000_s76023"/>
                </a:ext>
                <a:ext uri="{FF2B5EF4-FFF2-40B4-BE49-F238E27FC236}">
                  <a16:creationId xmlns:a16="http://schemas.microsoft.com/office/drawing/2014/main" id="{00000000-0008-0000-0200-0000F7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78</xdr:row>
          <xdr:rowOff>304800</xdr:rowOff>
        </xdr:from>
        <xdr:to>
          <xdr:col>3</xdr:col>
          <xdr:colOff>28575</xdr:colOff>
          <xdr:row>79</xdr:row>
          <xdr:rowOff>219075</xdr:rowOff>
        </xdr:to>
        <xdr:sp macro="" textlink="">
          <xdr:nvSpPr>
            <xdr:cNvPr id="76024" name="Check Box 248" hidden="1">
              <a:extLst>
                <a:ext uri="{63B3BB69-23CF-44E3-9099-C40C66FF867C}">
                  <a14:compatExt spid="_x0000_s76024"/>
                </a:ext>
                <a:ext uri="{FF2B5EF4-FFF2-40B4-BE49-F238E27FC236}">
                  <a16:creationId xmlns:a16="http://schemas.microsoft.com/office/drawing/2014/main" id="{00000000-0008-0000-0200-0000F8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95250</xdr:colOff>
      <xdr:row>76</xdr:row>
      <xdr:rowOff>50800</xdr:rowOff>
    </xdr:from>
    <xdr:to>
      <xdr:col>1</xdr:col>
      <xdr:colOff>168402</xdr:colOff>
      <xdr:row>79</xdr:row>
      <xdr:rowOff>165100</xdr:rowOff>
    </xdr:to>
    <xdr:sp macro="" textlink="">
      <xdr:nvSpPr>
        <xdr:cNvPr id="106" name="左大かっこ 105">
          <a:extLst>
            <a:ext uri="{FF2B5EF4-FFF2-40B4-BE49-F238E27FC236}">
              <a16:creationId xmlns:a16="http://schemas.microsoft.com/office/drawing/2014/main" id="{00000000-0008-0000-0200-00006A000000}"/>
            </a:ext>
          </a:extLst>
        </xdr:cNvPr>
        <xdr:cNvSpPr/>
      </xdr:nvSpPr>
      <xdr:spPr bwMode="auto">
        <a:xfrm>
          <a:off x="285750" y="16167100"/>
          <a:ext cx="73152" cy="91440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216</xdr:row>
          <xdr:rowOff>0</xdr:rowOff>
        </xdr:from>
        <xdr:to>
          <xdr:col>2</xdr:col>
          <xdr:colOff>19050</xdr:colOff>
          <xdr:row>217</xdr:row>
          <xdr:rowOff>19050</xdr:rowOff>
        </xdr:to>
        <xdr:sp macro="" textlink="">
          <xdr:nvSpPr>
            <xdr:cNvPr id="76028" name="Check Box 252" hidden="1">
              <a:extLst>
                <a:ext uri="{63B3BB69-23CF-44E3-9099-C40C66FF867C}">
                  <a14:compatExt spid="_x0000_s76028"/>
                </a:ext>
                <a:ext uri="{FF2B5EF4-FFF2-40B4-BE49-F238E27FC236}">
                  <a16:creationId xmlns:a16="http://schemas.microsoft.com/office/drawing/2014/main" id="{00000000-0008-0000-0200-00006E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29" name="Check Box 253" hidden="1">
              <a:extLst>
                <a:ext uri="{63B3BB69-23CF-44E3-9099-C40C66FF867C}">
                  <a14:compatExt spid="_x0000_s76029"/>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217</xdr:row>
          <xdr:rowOff>0</xdr:rowOff>
        </xdr:from>
        <xdr:to>
          <xdr:col>2</xdr:col>
          <xdr:colOff>19050</xdr:colOff>
          <xdr:row>218</xdr:row>
          <xdr:rowOff>19050</xdr:rowOff>
        </xdr:to>
        <xdr:sp macro="" textlink="">
          <xdr:nvSpPr>
            <xdr:cNvPr id="76030" name="Check Box 254" hidden="1">
              <a:extLst>
                <a:ext uri="{63B3BB69-23CF-44E3-9099-C40C66FF867C}">
                  <a14:compatExt spid="_x0000_s76030"/>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178</xdr:row>
          <xdr:rowOff>0</xdr:rowOff>
        </xdr:from>
        <xdr:to>
          <xdr:col>4</xdr:col>
          <xdr:colOff>180975</xdr:colOff>
          <xdr:row>179</xdr:row>
          <xdr:rowOff>0</xdr:rowOff>
        </xdr:to>
        <xdr:sp macro="" textlink="">
          <xdr:nvSpPr>
            <xdr:cNvPr id="76035" name="Check Box 259" hidden="1">
              <a:extLst>
                <a:ext uri="{63B3BB69-23CF-44E3-9099-C40C66FF867C}">
                  <a14:compatExt spid="_x0000_s76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179</xdr:row>
          <xdr:rowOff>0</xdr:rowOff>
        </xdr:from>
        <xdr:to>
          <xdr:col>4</xdr:col>
          <xdr:colOff>180975</xdr:colOff>
          <xdr:row>180</xdr:row>
          <xdr:rowOff>9525</xdr:rowOff>
        </xdr:to>
        <xdr:sp macro="" textlink="">
          <xdr:nvSpPr>
            <xdr:cNvPr id="76036" name="Check Box 260" hidden="1">
              <a:extLst>
                <a:ext uri="{63B3BB69-23CF-44E3-9099-C40C66FF867C}">
                  <a14:compatExt spid="_x0000_s76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180</xdr:row>
          <xdr:rowOff>0</xdr:rowOff>
        </xdr:from>
        <xdr:to>
          <xdr:col>4</xdr:col>
          <xdr:colOff>180975</xdr:colOff>
          <xdr:row>181</xdr:row>
          <xdr:rowOff>9525</xdr:rowOff>
        </xdr:to>
        <xdr:sp macro="" textlink="">
          <xdr:nvSpPr>
            <xdr:cNvPr id="76037" name="Check Box 261" hidden="1">
              <a:extLst>
                <a:ext uri="{63B3BB69-23CF-44E3-9099-C40C66FF867C}">
                  <a14:compatExt spid="_x0000_s76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181</xdr:row>
          <xdr:rowOff>0</xdr:rowOff>
        </xdr:from>
        <xdr:to>
          <xdr:col>4</xdr:col>
          <xdr:colOff>180975</xdr:colOff>
          <xdr:row>182</xdr:row>
          <xdr:rowOff>9525</xdr:rowOff>
        </xdr:to>
        <xdr:sp macro="" textlink="">
          <xdr:nvSpPr>
            <xdr:cNvPr id="76038" name="Check Box 262" hidden="1">
              <a:extLst>
                <a:ext uri="{63B3BB69-23CF-44E3-9099-C40C66FF867C}">
                  <a14:compatExt spid="_x0000_s76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182</xdr:row>
          <xdr:rowOff>0</xdr:rowOff>
        </xdr:from>
        <xdr:to>
          <xdr:col>4</xdr:col>
          <xdr:colOff>180975</xdr:colOff>
          <xdr:row>182</xdr:row>
          <xdr:rowOff>180975</xdr:rowOff>
        </xdr:to>
        <xdr:sp macro="" textlink="">
          <xdr:nvSpPr>
            <xdr:cNvPr id="76039" name="Check Box 263" hidden="1">
              <a:extLst>
                <a:ext uri="{63B3BB69-23CF-44E3-9099-C40C66FF867C}">
                  <a14:compatExt spid="_x0000_s76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183</xdr:row>
          <xdr:rowOff>0</xdr:rowOff>
        </xdr:from>
        <xdr:to>
          <xdr:col>4</xdr:col>
          <xdr:colOff>180975</xdr:colOff>
          <xdr:row>184</xdr:row>
          <xdr:rowOff>9525</xdr:rowOff>
        </xdr:to>
        <xdr:sp macro="" textlink="">
          <xdr:nvSpPr>
            <xdr:cNvPr id="76041" name="Check Box 265" hidden="1">
              <a:extLst>
                <a:ext uri="{63B3BB69-23CF-44E3-9099-C40C66FF867C}">
                  <a14:compatExt spid="_x0000_s76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184</xdr:row>
          <xdr:rowOff>0</xdr:rowOff>
        </xdr:from>
        <xdr:to>
          <xdr:col>4</xdr:col>
          <xdr:colOff>180975</xdr:colOff>
          <xdr:row>185</xdr:row>
          <xdr:rowOff>9525</xdr:rowOff>
        </xdr:to>
        <xdr:sp macro="" textlink="">
          <xdr:nvSpPr>
            <xdr:cNvPr id="76043" name="Check Box 267" hidden="1">
              <a:extLst>
                <a:ext uri="{63B3BB69-23CF-44E3-9099-C40C66FF867C}">
                  <a14:compatExt spid="_x0000_s76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185</xdr:row>
          <xdr:rowOff>0</xdr:rowOff>
        </xdr:from>
        <xdr:to>
          <xdr:col>4</xdr:col>
          <xdr:colOff>180975</xdr:colOff>
          <xdr:row>186</xdr:row>
          <xdr:rowOff>9525</xdr:rowOff>
        </xdr:to>
        <xdr:sp macro="" textlink="">
          <xdr:nvSpPr>
            <xdr:cNvPr id="76044" name="Check Box 268" hidden="1">
              <a:extLst>
                <a:ext uri="{63B3BB69-23CF-44E3-9099-C40C66FF867C}">
                  <a14:compatExt spid="_x0000_s76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186</xdr:row>
          <xdr:rowOff>0</xdr:rowOff>
        </xdr:from>
        <xdr:to>
          <xdr:col>4</xdr:col>
          <xdr:colOff>180975</xdr:colOff>
          <xdr:row>187</xdr:row>
          <xdr:rowOff>9525</xdr:rowOff>
        </xdr:to>
        <xdr:sp macro="" textlink="">
          <xdr:nvSpPr>
            <xdr:cNvPr id="76045" name="Check Box 269" hidden="1">
              <a:extLst>
                <a:ext uri="{63B3BB69-23CF-44E3-9099-C40C66FF867C}">
                  <a14:compatExt spid="_x0000_s76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187</xdr:row>
          <xdr:rowOff>0</xdr:rowOff>
        </xdr:from>
        <xdr:to>
          <xdr:col>4</xdr:col>
          <xdr:colOff>180975</xdr:colOff>
          <xdr:row>187</xdr:row>
          <xdr:rowOff>180975</xdr:rowOff>
        </xdr:to>
        <xdr:sp macro="" textlink="">
          <xdr:nvSpPr>
            <xdr:cNvPr id="76046" name="Check Box 270" hidden="1">
              <a:extLst>
                <a:ext uri="{63B3BB69-23CF-44E3-9099-C40C66FF867C}">
                  <a14:compatExt spid="_x0000_s76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188</xdr:row>
          <xdr:rowOff>0</xdr:rowOff>
        </xdr:from>
        <xdr:to>
          <xdr:col>4</xdr:col>
          <xdr:colOff>180975</xdr:colOff>
          <xdr:row>189</xdr:row>
          <xdr:rowOff>9525</xdr:rowOff>
        </xdr:to>
        <xdr:sp macro="" textlink="">
          <xdr:nvSpPr>
            <xdr:cNvPr id="76047" name="Check Box 271" hidden="1">
              <a:extLst>
                <a:ext uri="{63B3BB69-23CF-44E3-9099-C40C66FF867C}">
                  <a14:compatExt spid="_x0000_s76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189</xdr:row>
          <xdr:rowOff>0</xdr:rowOff>
        </xdr:from>
        <xdr:to>
          <xdr:col>4</xdr:col>
          <xdr:colOff>180975</xdr:colOff>
          <xdr:row>190</xdr:row>
          <xdr:rowOff>9525</xdr:rowOff>
        </xdr:to>
        <xdr:sp macro="" textlink="">
          <xdr:nvSpPr>
            <xdr:cNvPr id="76048" name="Check Box 272" hidden="1">
              <a:extLst>
                <a:ext uri="{63B3BB69-23CF-44E3-9099-C40C66FF867C}">
                  <a14:compatExt spid="_x0000_s76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190</xdr:row>
          <xdr:rowOff>0</xdr:rowOff>
        </xdr:from>
        <xdr:to>
          <xdr:col>4</xdr:col>
          <xdr:colOff>180975</xdr:colOff>
          <xdr:row>190</xdr:row>
          <xdr:rowOff>180975</xdr:rowOff>
        </xdr:to>
        <xdr:sp macro="" textlink="">
          <xdr:nvSpPr>
            <xdr:cNvPr id="76049" name="Check Box 273" hidden="1">
              <a:extLst>
                <a:ext uri="{63B3BB69-23CF-44E3-9099-C40C66FF867C}">
                  <a14:compatExt spid="_x0000_s76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191</xdr:row>
          <xdr:rowOff>0</xdr:rowOff>
        </xdr:from>
        <xdr:to>
          <xdr:col>4</xdr:col>
          <xdr:colOff>180975</xdr:colOff>
          <xdr:row>192</xdr:row>
          <xdr:rowOff>9525</xdr:rowOff>
        </xdr:to>
        <xdr:sp macro="" textlink="">
          <xdr:nvSpPr>
            <xdr:cNvPr id="76050" name="Check Box 274" hidden="1">
              <a:extLst>
                <a:ext uri="{63B3BB69-23CF-44E3-9099-C40C66FF867C}">
                  <a14:compatExt spid="_x0000_s76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192</xdr:row>
          <xdr:rowOff>0</xdr:rowOff>
        </xdr:from>
        <xdr:to>
          <xdr:col>4</xdr:col>
          <xdr:colOff>180975</xdr:colOff>
          <xdr:row>193</xdr:row>
          <xdr:rowOff>9525</xdr:rowOff>
        </xdr:to>
        <xdr:sp macro="" textlink="">
          <xdr:nvSpPr>
            <xdr:cNvPr id="76051" name="Check Box 275" hidden="1">
              <a:extLst>
                <a:ext uri="{63B3BB69-23CF-44E3-9099-C40C66FF867C}">
                  <a14:compatExt spid="_x0000_s76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193</xdr:row>
          <xdr:rowOff>0</xdr:rowOff>
        </xdr:from>
        <xdr:to>
          <xdr:col>4</xdr:col>
          <xdr:colOff>180975</xdr:colOff>
          <xdr:row>194</xdr:row>
          <xdr:rowOff>9525</xdr:rowOff>
        </xdr:to>
        <xdr:sp macro="" textlink="">
          <xdr:nvSpPr>
            <xdr:cNvPr id="76052" name="Check Box 276" hidden="1">
              <a:extLst>
                <a:ext uri="{63B3BB69-23CF-44E3-9099-C40C66FF867C}">
                  <a14:compatExt spid="_x0000_s76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194</xdr:row>
          <xdr:rowOff>0</xdr:rowOff>
        </xdr:from>
        <xdr:to>
          <xdr:col>4</xdr:col>
          <xdr:colOff>180975</xdr:colOff>
          <xdr:row>195</xdr:row>
          <xdr:rowOff>9525</xdr:rowOff>
        </xdr:to>
        <xdr:sp macro="" textlink="">
          <xdr:nvSpPr>
            <xdr:cNvPr id="76054" name="Check Box 278" hidden="1">
              <a:extLst>
                <a:ext uri="{63B3BB69-23CF-44E3-9099-C40C66FF867C}">
                  <a14:compatExt spid="_x0000_s76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195</xdr:row>
          <xdr:rowOff>0</xdr:rowOff>
        </xdr:from>
        <xdr:to>
          <xdr:col>4</xdr:col>
          <xdr:colOff>180975</xdr:colOff>
          <xdr:row>195</xdr:row>
          <xdr:rowOff>180975</xdr:rowOff>
        </xdr:to>
        <xdr:sp macro="" textlink="">
          <xdr:nvSpPr>
            <xdr:cNvPr id="76055" name="Check Box 279" hidden="1">
              <a:extLst>
                <a:ext uri="{63B3BB69-23CF-44E3-9099-C40C66FF867C}">
                  <a14:compatExt spid="_x0000_s76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196</xdr:row>
          <xdr:rowOff>0</xdr:rowOff>
        </xdr:from>
        <xdr:to>
          <xdr:col>4</xdr:col>
          <xdr:colOff>180975</xdr:colOff>
          <xdr:row>197</xdr:row>
          <xdr:rowOff>9525</xdr:rowOff>
        </xdr:to>
        <xdr:sp macro="" textlink="">
          <xdr:nvSpPr>
            <xdr:cNvPr id="76056" name="Check Box 280" hidden="1">
              <a:extLst>
                <a:ext uri="{63B3BB69-23CF-44E3-9099-C40C66FF867C}">
                  <a14:compatExt spid="_x0000_s76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197</xdr:row>
          <xdr:rowOff>0</xdr:rowOff>
        </xdr:from>
        <xdr:to>
          <xdr:col>4</xdr:col>
          <xdr:colOff>180975</xdr:colOff>
          <xdr:row>198</xdr:row>
          <xdr:rowOff>9525</xdr:rowOff>
        </xdr:to>
        <xdr:sp macro="" textlink="">
          <xdr:nvSpPr>
            <xdr:cNvPr id="76057" name="Check Box 281" hidden="1">
              <a:extLst>
                <a:ext uri="{63B3BB69-23CF-44E3-9099-C40C66FF867C}">
                  <a14:compatExt spid="_x0000_s76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198</xdr:row>
          <xdr:rowOff>0</xdr:rowOff>
        </xdr:from>
        <xdr:to>
          <xdr:col>4</xdr:col>
          <xdr:colOff>180975</xdr:colOff>
          <xdr:row>199</xdr:row>
          <xdr:rowOff>9525</xdr:rowOff>
        </xdr:to>
        <xdr:sp macro="" textlink="">
          <xdr:nvSpPr>
            <xdr:cNvPr id="76058" name="Check Box 282" hidden="1">
              <a:extLst>
                <a:ext uri="{63B3BB69-23CF-44E3-9099-C40C66FF867C}">
                  <a14:compatExt spid="_x0000_s76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199</xdr:row>
          <xdr:rowOff>0</xdr:rowOff>
        </xdr:from>
        <xdr:to>
          <xdr:col>4</xdr:col>
          <xdr:colOff>180975</xdr:colOff>
          <xdr:row>200</xdr:row>
          <xdr:rowOff>9525</xdr:rowOff>
        </xdr:to>
        <xdr:sp macro="" textlink="">
          <xdr:nvSpPr>
            <xdr:cNvPr id="76059" name="Check Box 283" hidden="1">
              <a:extLst>
                <a:ext uri="{63B3BB69-23CF-44E3-9099-C40C66FF867C}">
                  <a14:compatExt spid="_x0000_s76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200</xdr:row>
          <xdr:rowOff>0</xdr:rowOff>
        </xdr:from>
        <xdr:to>
          <xdr:col>4</xdr:col>
          <xdr:colOff>180975</xdr:colOff>
          <xdr:row>201</xdr:row>
          <xdr:rowOff>9525</xdr:rowOff>
        </xdr:to>
        <xdr:sp macro="" textlink="">
          <xdr:nvSpPr>
            <xdr:cNvPr id="76060" name="Check Box 284" hidden="1">
              <a:extLst>
                <a:ext uri="{63B3BB69-23CF-44E3-9099-C40C66FF867C}">
                  <a14:compatExt spid="_x0000_s76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201</xdr:row>
          <xdr:rowOff>0</xdr:rowOff>
        </xdr:from>
        <xdr:to>
          <xdr:col>4</xdr:col>
          <xdr:colOff>180975</xdr:colOff>
          <xdr:row>202</xdr:row>
          <xdr:rowOff>9525</xdr:rowOff>
        </xdr:to>
        <xdr:sp macro="" textlink="">
          <xdr:nvSpPr>
            <xdr:cNvPr id="76061" name="Check Box 285" hidden="1">
              <a:extLst>
                <a:ext uri="{63B3BB69-23CF-44E3-9099-C40C66FF867C}">
                  <a14:compatExt spid="_x0000_s76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132</xdr:row>
          <xdr:rowOff>0</xdr:rowOff>
        </xdr:from>
        <xdr:to>
          <xdr:col>18</xdr:col>
          <xdr:colOff>19050</xdr:colOff>
          <xdr:row>132</xdr:row>
          <xdr:rowOff>219075</xdr:rowOff>
        </xdr:to>
        <xdr:sp macro="" textlink="">
          <xdr:nvSpPr>
            <xdr:cNvPr id="76071" name="Check Box 295" hidden="1">
              <a:extLst>
                <a:ext uri="{63B3BB69-23CF-44E3-9099-C40C66FF867C}">
                  <a14:compatExt spid="_x0000_s76071"/>
                </a:ext>
                <a:ext uri="{FF2B5EF4-FFF2-40B4-BE49-F238E27FC236}">
                  <a16:creationId xmlns:a16="http://schemas.microsoft.com/office/drawing/2014/main" id="{00000000-0008-0000-0200-000092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131</xdr:row>
          <xdr:rowOff>247650</xdr:rowOff>
        </xdr:from>
        <xdr:to>
          <xdr:col>5</xdr:col>
          <xdr:colOff>28575</xdr:colOff>
          <xdr:row>132</xdr:row>
          <xdr:rowOff>219075</xdr:rowOff>
        </xdr:to>
        <xdr:sp macro="" textlink="">
          <xdr:nvSpPr>
            <xdr:cNvPr id="76073" name="Check Box 297" hidden="1">
              <a:extLst>
                <a:ext uri="{63B3BB69-23CF-44E3-9099-C40C66FF867C}">
                  <a14:compatExt spid="_x0000_s76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131</xdr:row>
          <xdr:rowOff>247650</xdr:rowOff>
        </xdr:from>
        <xdr:to>
          <xdr:col>11</xdr:col>
          <xdr:colOff>47625</xdr:colOff>
          <xdr:row>132</xdr:row>
          <xdr:rowOff>219075</xdr:rowOff>
        </xdr:to>
        <xdr:sp macro="" textlink="">
          <xdr:nvSpPr>
            <xdr:cNvPr id="76074" name="Check Box 298" hidden="1">
              <a:extLst>
                <a:ext uri="{63B3BB69-23CF-44E3-9099-C40C66FF867C}">
                  <a14:compatExt spid="_x0000_s76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130</xdr:row>
          <xdr:rowOff>19050</xdr:rowOff>
        </xdr:from>
        <xdr:to>
          <xdr:col>9</xdr:col>
          <xdr:colOff>47625</xdr:colOff>
          <xdr:row>130</xdr:row>
          <xdr:rowOff>238125</xdr:rowOff>
        </xdr:to>
        <xdr:sp macro="" textlink="">
          <xdr:nvSpPr>
            <xdr:cNvPr id="76088" name="Check Box 312" hidden="1">
              <a:extLst>
                <a:ext uri="{63B3BB69-23CF-44E3-9099-C40C66FF867C}">
                  <a14:compatExt spid="_x0000_s76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129</xdr:row>
          <xdr:rowOff>19050</xdr:rowOff>
        </xdr:from>
        <xdr:to>
          <xdr:col>9</xdr:col>
          <xdr:colOff>47625</xdr:colOff>
          <xdr:row>129</xdr:row>
          <xdr:rowOff>238125</xdr:rowOff>
        </xdr:to>
        <xdr:sp macro="" textlink="">
          <xdr:nvSpPr>
            <xdr:cNvPr id="76089" name="Check Box 313" hidden="1">
              <a:extLst>
                <a:ext uri="{63B3BB69-23CF-44E3-9099-C40C66FF867C}">
                  <a14:compatExt spid="_x0000_s76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129</xdr:row>
          <xdr:rowOff>19050</xdr:rowOff>
        </xdr:from>
        <xdr:to>
          <xdr:col>13</xdr:col>
          <xdr:colOff>47625</xdr:colOff>
          <xdr:row>129</xdr:row>
          <xdr:rowOff>238125</xdr:rowOff>
        </xdr:to>
        <xdr:sp macro="" textlink="">
          <xdr:nvSpPr>
            <xdr:cNvPr id="76090" name="Check Box 314" hidden="1">
              <a:extLst>
                <a:ext uri="{63B3BB69-23CF-44E3-9099-C40C66FF867C}">
                  <a14:compatExt spid="_x0000_s76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129</xdr:row>
          <xdr:rowOff>19050</xdr:rowOff>
        </xdr:from>
        <xdr:to>
          <xdr:col>20</xdr:col>
          <xdr:colOff>47625</xdr:colOff>
          <xdr:row>129</xdr:row>
          <xdr:rowOff>238125</xdr:rowOff>
        </xdr:to>
        <xdr:sp macro="" textlink="">
          <xdr:nvSpPr>
            <xdr:cNvPr id="76091" name="Check Box 315" hidden="1">
              <a:extLst>
                <a:ext uri="{63B3BB69-23CF-44E3-9099-C40C66FF867C}">
                  <a14:compatExt spid="_x0000_s76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130</xdr:row>
          <xdr:rowOff>19050</xdr:rowOff>
        </xdr:from>
        <xdr:to>
          <xdr:col>13</xdr:col>
          <xdr:colOff>47625</xdr:colOff>
          <xdr:row>130</xdr:row>
          <xdr:rowOff>238125</xdr:rowOff>
        </xdr:to>
        <xdr:sp macro="" textlink="">
          <xdr:nvSpPr>
            <xdr:cNvPr id="76092" name="Check Box 316" hidden="1">
              <a:extLst>
                <a:ext uri="{63B3BB69-23CF-44E3-9099-C40C66FF867C}">
                  <a14:compatExt spid="_x0000_s76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19050</xdr:rowOff>
        </xdr:from>
        <xdr:to>
          <xdr:col>20</xdr:col>
          <xdr:colOff>47625</xdr:colOff>
          <xdr:row>130</xdr:row>
          <xdr:rowOff>238125</xdr:rowOff>
        </xdr:to>
        <xdr:sp macro="" textlink="">
          <xdr:nvSpPr>
            <xdr:cNvPr id="76093" name="Check Box 317" hidden="1">
              <a:extLst>
                <a:ext uri="{63B3BB69-23CF-44E3-9099-C40C66FF867C}">
                  <a14:compatExt spid="_x0000_s76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130</xdr:row>
          <xdr:rowOff>19050</xdr:rowOff>
        </xdr:from>
        <xdr:to>
          <xdr:col>27</xdr:col>
          <xdr:colOff>47625</xdr:colOff>
          <xdr:row>130</xdr:row>
          <xdr:rowOff>238125</xdr:rowOff>
        </xdr:to>
        <xdr:sp macro="" textlink="">
          <xdr:nvSpPr>
            <xdr:cNvPr id="76094" name="Check Box 318" hidden="1">
              <a:extLst>
                <a:ext uri="{63B3BB69-23CF-44E3-9099-C40C66FF867C}">
                  <a14:compatExt spid="_x0000_s76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116</xdr:row>
          <xdr:rowOff>819150</xdr:rowOff>
        </xdr:from>
        <xdr:to>
          <xdr:col>14</xdr:col>
          <xdr:colOff>38100</xdr:colOff>
          <xdr:row>118</xdr:row>
          <xdr:rowOff>28575</xdr:rowOff>
        </xdr:to>
        <xdr:sp macro="" textlink="">
          <xdr:nvSpPr>
            <xdr:cNvPr id="76096" name="Check Box 320" hidden="1">
              <a:extLst>
                <a:ext uri="{63B3BB69-23CF-44E3-9099-C40C66FF867C}">
                  <a14:compatExt spid="_x0000_s76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180975</xdr:colOff>
          <xdr:row>116</xdr:row>
          <xdr:rowOff>819150</xdr:rowOff>
        </xdr:from>
        <xdr:to>
          <xdr:col>21</xdr:col>
          <xdr:colOff>38100</xdr:colOff>
          <xdr:row>118</xdr:row>
          <xdr:rowOff>28575</xdr:rowOff>
        </xdr:to>
        <xdr:sp macro="" textlink="">
          <xdr:nvSpPr>
            <xdr:cNvPr id="76097" name="Check Box 321" hidden="1">
              <a:extLst>
                <a:ext uri="{63B3BB69-23CF-44E3-9099-C40C66FF867C}">
                  <a14:compatExt spid="_x0000_s76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209550</xdr:colOff>
          <xdr:row>116</xdr:row>
          <xdr:rowOff>819150</xdr:rowOff>
        </xdr:from>
        <xdr:to>
          <xdr:col>5</xdr:col>
          <xdr:colOff>19050</xdr:colOff>
          <xdr:row>118</xdr:row>
          <xdr:rowOff>38100</xdr:rowOff>
        </xdr:to>
        <xdr:sp macro="" textlink="">
          <xdr:nvSpPr>
            <xdr:cNvPr id="76098" name="Check Box 322" hidden="1">
              <a:extLst>
                <a:ext uri="{63B3BB69-23CF-44E3-9099-C40C66FF867C}">
                  <a14:compatExt spid="_x0000_s76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15</xdr:col>
      <xdr:colOff>14654</xdr:colOff>
      <xdr:row>29</xdr:row>
      <xdr:rowOff>0</xdr:rowOff>
    </xdr:from>
    <xdr:ext cx="293077" cy="192360"/>
    <xdr:sp macro="" textlink="">
      <xdr:nvSpPr>
        <xdr:cNvPr id="167" name="正方形/長方形 166">
          <a:extLst>
            <a:ext uri="{FF2B5EF4-FFF2-40B4-BE49-F238E27FC236}">
              <a16:creationId xmlns:a16="http://schemas.microsoft.com/office/drawing/2014/main" id="{00000000-0008-0000-0200-000002000000}"/>
            </a:ext>
          </a:extLst>
        </xdr:cNvPr>
        <xdr:cNvSpPr/>
      </xdr:nvSpPr>
      <xdr:spPr>
        <a:xfrm>
          <a:off x="2982058"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(1)</a:t>
          </a:r>
          <a:endParaRPr kumimoji="1" lang="ja-JP" altLang="en-US" sz="600">
            <a:solidFill>
              <a:sysClr val="windowText" lastClr="000000"/>
            </a:solidFill>
            <a:latin typeface="+mj-ea"/>
            <a:ea typeface="+mj-ea"/>
          </a:endParaRPr>
        </a:p>
      </xdr:txBody>
    </xdr:sp>
    <xdr:clientData/>
  </xdr:oneCellAnchor>
  <xdr:oneCellAnchor>
    <xdr:from>
      <xdr:col>15</xdr:col>
      <xdr:colOff>0</xdr:colOff>
      <xdr:row>34</xdr:row>
      <xdr:rowOff>0</xdr:rowOff>
    </xdr:from>
    <xdr:ext cx="322384" cy="175846"/>
    <xdr:sp macro="" textlink="">
      <xdr:nvSpPr>
        <xdr:cNvPr id="168" name="正方形/長方形 167">
          <a:extLst>
            <a:ext uri="{FF2B5EF4-FFF2-40B4-BE49-F238E27FC236}">
              <a16:creationId xmlns:a16="http://schemas.microsoft.com/office/drawing/2014/main" id="{00000000-0008-0000-0200-000002000000}"/>
            </a:ext>
          </a:extLst>
        </xdr:cNvPr>
        <xdr:cNvSpPr/>
      </xdr:nvSpPr>
      <xdr:spPr>
        <a:xfrm>
          <a:off x="2967404" y="64242462"/>
          <a:ext cx="322384"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(13)</a:t>
          </a:r>
          <a:endParaRPr kumimoji="1" lang="ja-JP" altLang="en-US" sz="600">
            <a:solidFill>
              <a:sysClr val="windowText" lastClr="000000"/>
            </a:solidFill>
            <a:latin typeface="+mj-ea"/>
            <a:ea typeface="+mj-ea"/>
          </a:endParaRPr>
        </a:p>
      </xdr:txBody>
    </xdr:sp>
    <xdr:clientData/>
  </xdr:oneCellAnchor>
  <xdr:oneCellAnchor>
    <xdr:from>
      <xdr:col>22</xdr:col>
      <xdr:colOff>0</xdr:colOff>
      <xdr:row>29</xdr:row>
      <xdr:rowOff>0</xdr:rowOff>
    </xdr:from>
    <xdr:ext cx="293077" cy="192360"/>
    <xdr:sp macro="" textlink="">
      <xdr:nvSpPr>
        <xdr:cNvPr id="169" name="正方形/長方形 168">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29</xdr:col>
      <xdr:colOff>0</xdr:colOff>
      <xdr:row>29</xdr:row>
      <xdr:rowOff>0</xdr:rowOff>
    </xdr:from>
    <xdr:ext cx="293077" cy="192360"/>
    <xdr:sp macro="" textlink="">
      <xdr:nvSpPr>
        <xdr:cNvPr id="170" name="正方形/長方形 169">
          <a:extLst>
            <a:ext uri="{FF2B5EF4-FFF2-40B4-BE49-F238E27FC236}">
              <a16:creationId xmlns:a16="http://schemas.microsoft.com/office/drawing/2014/main" id="{00000000-0008-0000-0200-000002000000}"/>
            </a:ext>
          </a:extLst>
        </xdr:cNvPr>
        <xdr:cNvSpPr/>
      </xdr:nvSpPr>
      <xdr:spPr>
        <a:xfrm>
          <a:off x="56344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(3)</a:t>
          </a:r>
          <a:endParaRPr kumimoji="1" lang="ja-JP" altLang="en-US" sz="600">
            <a:solidFill>
              <a:sysClr val="windowText" lastClr="000000"/>
            </a:solidFill>
            <a:latin typeface="+mj-ea"/>
            <a:ea typeface="+mj-ea"/>
          </a:endParaRPr>
        </a:p>
      </xdr:txBody>
    </xdr:sp>
    <xdr:clientData/>
  </xdr:oneCellAnchor>
  <xdr:oneCellAnchor>
    <xdr:from>
      <xdr:col>15</xdr:col>
      <xdr:colOff>0</xdr:colOff>
      <xdr:row>31</xdr:row>
      <xdr:rowOff>0</xdr:rowOff>
    </xdr:from>
    <xdr:ext cx="293077" cy="161192"/>
    <xdr:sp macro="" textlink="">
      <xdr:nvSpPr>
        <xdr:cNvPr id="171" name="正方形/長方形 170">
          <a:extLst>
            <a:ext uri="{FF2B5EF4-FFF2-40B4-BE49-F238E27FC236}">
              <a16:creationId xmlns:a16="http://schemas.microsoft.com/office/drawing/2014/main" id="{00000000-0008-0000-0200-000002000000}"/>
            </a:ext>
          </a:extLst>
        </xdr:cNvPr>
        <xdr:cNvSpPr/>
      </xdr:nvSpPr>
      <xdr:spPr>
        <a:xfrm>
          <a:off x="2967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(4)</a:t>
          </a:r>
          <a:endParaRPr kumimoji="1" lang="ja-JP" altLang="en-US" sz="600">
            <a:solidFill>
              <a:sysClr val="windowText" lastClr="000000"/>
            </a:solidFill>
            <a:latin typeface="+mj-ea"/>
            <a:ea typeface="+mj-ea"/>
          </a:endParaRPr>
        </a:p>
      </xdr:txBody>
    </xdr:sp>
    <xdr:clientData/>
  </xdr:oneCellAnchor>
  <xdr:oneCellAnchor>
    <xdr:from>
      <xdr:col>22</xdr:col>
      <xdr:colOff>0</xdr:colOff>
      <xdr:row>31</xdr:row>
      <xdr:rowOff>0</xdr:rowOff>
    </xdr:from>
    <xdr:ext cx="293077" cy="161192"/>
    <xdr:sp macro="" textlink="">
      <xdr:nvSpPr>
        <xdr:cNvPr id="172" name="正方形/長方形 171">
          <a:extLst>
            <a:ext uri="{FF2B5EF4-FFF2-40B4-BE49-F238E27FC236}">
              <a16:creationId xmlns:a16="http://schemas.microsoft.com/office/drawing/2014/main" id="{00000000-0008-0000-0200-000002000000}"/>
            </a:ext>
          </a:extLst>
        </xdr:cNvPr>
        <xdr:cNvSpPr/>
      </xdr:nvSpPr>
      <xdr:spPr>
        <a:xfrm>
          <a:off x="43009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(5)</a:t>
          </a:r>
          <a:endParaRPr kumimoji="1" lang="ja-JP" altLang="en-US" sz="600">
            <a:solidFill>
              <a:sysClr val="windowText" lastClr="000000"/>
            </a:solidFill>
            <a:latin typeface="+mj-ea"/>
            <a:ea typeface="+mj-ea"/>
          </a:endParaRPr>
        </a:p>
      </xdr:txBody>
    </xdr:sp>
    <xdr:clientData/>
  </xdr:oneCellAnchor>
  <xdr:oneCellAnchor>
    <xdr:from>
      <xdr:col>29</xdr:col>
      <xdr:colOff>0</xdr:colOff>
      <xdr:row>31</xdr:row>
      <xdr:rowOff>0</xdr:rowOff>
    </xdr:from>
    <xdr:ext cx="293077" cy="161192"/>
    <xdr:sp macro="" textlink="">
      <xdr:nvSpPr>
        <xdr:cNvPr id="173" name="正方形/長方形 172">
          <a:extLst>
            <a:ext uri="{FF2B5EF4-FFF2-40B4-BE49-F238E27FC236}">
              <a16:creationId xmlns:a16="http://schemas.microsoft.com/office/drawing/2014/main" id="{00000000-0008-0000-0200-000002000000}"/>
            </a:ext>
          </a:extLst>
        </xdr:cNvPr>
        <xdr:cNvSpPr/>
      </xdr:nvSpPr>
      <xdr:spPr>
        <a:xfrm>
          <a:off x="5634404" y="63736904"/>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(6)</a:t>
          </a:r>
          <a:endParaRPr kumimoji="1" lang="ja-JP" altLang="en-US" sz="600">
            <a:solidFill>
              <a:sysClr val="windowText" lastClr="000000"/>
            </a:solidFill>
            <a:latin typeface="+mj-ea"/>
            <a:ea typeface="+mj-ea"/>
          </a:endParaRPr>
        </a:p>
      </xdr:txBody>
    </xdr:sp>
    <xdr:clientData/>
  </xdr:oneCellAnchor>
  <xdr:oneCellAnchor>
    <xdr:from>
      <xdr:col>15</xdr:col>
      <xdr:colOff>0</xdr:colOff>
      <xdr:row>32</xdr:row>
      <xdr:rowOff>0</xdr:rowOff>
    </xdr:from>
    <xdr:ext cx="293077" cy="161192"/>
    <xdr:sp macro="" textlink="">
      <xdr:nvSpPr>
        <xdr:cNvPr id="174" name="正方形/長方形 173">
          <a:extLst>
            <a:ext uri="{FF2B5EF4-FFF2-40B4-BE49-F238E27FC236}">
              <a16:creationId xmlns:a16="http://schemas.microsoft.com/office/drawing/2014/main" id="{00000000-0008-0000-0200-000002000000}"/>
            </a:ext>
          </a:extLst>
        </xdr:cNvPr>
        <xdr:cNvSpPr/>
      </xdr:nvSpPr>
      <xdr:spPr>
        <a:xfrm>
          <a:off x="2967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(7)</a:t>
          </a:r>
          <a:endParaRPr kumimoji="1" lang="ja-JP" altLang="en-US" sz="600">
            <a:solidFill>
              <a:sysClr val="windowText" lastClr="000000"/>
            </a:solidFill>
            <a:latin typeface="+mj-ea"/>
            <a:ea typeface="+mj-ea"/>
          </a:endParaRPr>
        </a:p>
      </xdr:txBody>
    </xdr:sp>
    <xdr:clientData/>
  </xdr:oneCellAnchor>
  <xdr:oneCellAnchor>
    <xdr:from>
      <xdr:col>15</xdr:col>
      <xdr:colOff>0</xdr:colOff>
      <xdr:row>33</xdr:row>
      <xdr:rowOff>0</xdr:rowOff>
    </xdr:from>
    <xdr:ext cx="307731" cy="161192"/>
    <xdr:sp macro="" textlink="">
      <xdr:nvSpPr>
        <xdr:cNvPr id="175" name="正方形/長方形 174">
          <a:extLst>
            <a:ext uri="{FF2B5EF4-FFF2-40B4-BE49-F238E27FC236}">
              <a16:creationId xmlns:a16="http://schemas.microsoft.com/office/drawing/2014/main" id="{00000000-0008-0000-0200-000002000000}"/>
            </a:ext>
          </a:extLst>
        </xdr:cNvPr>
        <xdr:cNvSpPr/>
      </xdr:nvSpPr>
      <xdr:spPr>
        <a:xfrm>
          <a:off x="2967404" y="64073942"/>
          <a:ext cx="307731"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(10)</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0</xdr:rowOff>
    </xdr:from>
    <xdr:ext cx="293077" cy="161192"/>
    <xdr:sp macro="" textlink="">
      <xdr:nvSpPr>
        <xdr:cNvPr id="176" name="正方形/長方形 175">
          <a:extLst>
            <a:ext uri="{FF2B5EF4-FFF2-40B4-BE49-F238E27FC236}">
              <a16:creationId xmlns:a16="http://schemas.microsoft.com/office/drawing/2014/main" id="{00000000-0008-0000-0200-000002000000}"/>
            </a:ext>
          </a:extLst>
        </xdr:cNvPr>
        <xdr:cNvSpPr/>
      </xdr:nvSpPr>
      <xdr:spPr>
        <a:xfrm>
          <a:off x="43009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(8)</a:t>
          </a:r>
          <a:endParaRPr kumimoji="1" lang="ja-JP" altLang="en-US" sz="600">
            <a:solidFill>
              <a:sysClr val="windowText" lastClr="000000"/>
            </a:solidFill>
            <a:latin typeface="+mj-ea"/>
            <a:ea typeface="+mj-ea"/>
          </a:endParaRPr>
        </a:p>
      </xdr:txBody>
    </xdr:sp>
    <xdr:clientData/>
  </xdr:oneCellAnchor>
  <xdr:oneCellAnchor>
    <xdr:from>
      <xdr:col>22</xdr:col>
      <xdr:colOff>0</xdr:colOff>
      <xdr:row>32</xdr:row>
      <xdr:rowOff>168518</xdr:rowOff>
    </xdr:from>
    <xdr:ext cx="315058" cy="183173"/>
    <xdr:sp macro="" textlink="">
      <xdr:nvSpPr>
        <xdr:cNvPr id="177" name="正方形/長方形 176">
          <a:extLst>
            <a:ext uri="{FF2B5EF4-FFF2-40B4-BE49-F238E27FC236}">
              <a16:creationId xmlns:a16="http://schemas.microsoft.com/office/drawing/2014/main" id="{00000000-0008-0000-0200-000002000000}"/>
            </a:ext>
          </a:extLst>
        </xdr:cNvPr>
        <xdr:cNvSpPr/>
      </xdr:nvSpPr>
      <xdr:spPr>
        <a:xfrm>
          <a:off x="4300904" y="64073941"/>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(11)</a:t>
          </a:r>
          <a:endParaRPr kumimoji="1" lang="ja-JP" altLang="en-US" sz="600">
            <a:solidFill>
              <a:sysClr val="windowText" lastClr="000000"/>
            </a:solidFill>
            <a:latin typeface="+mj-ea"/>
            <a:ea typeface="+mj-ea"/>
          </a:endParaRPr>
        </a:p>
      </xdr:txBody>
    </xdr:sp>
    <xdr:clientData/>
  </xdr:oneCellAnchor>
  <xdr:oneCellAnchor>
    <xdr:from>
      <xdr:col>29</xdr:col>
      <xdr:colOff>0</xdr:colOff>
      <xdr:row>32</xdr:row>
      <xdr:rowOff>0</xdr:rowOff>
    </xdr:from>
    <xdr:ext cx="293077" cy="161192"/>
    <xdr:sp macro="" textlink="">
      <xdr:nvSpPr>
        <xdr:cNvPr id="178" name="正方形/長方形 177">
          <a:extLst>
            <a:ext uri="{FF2B5EF4-FFF2-40B4-BE49-F238E27FC236}">
              <a16:creationId xmlns:a16="http://schemas.microsoft.com/office/drawing/2014/main" id="{00000000-0008-0000-0200-000002000000}"/>
            </a:ext>
          </a:extLst>
        </xdr:cNvPr>
        <xdr:cNvSpPr/>
      </xdr:nvSpPr>
      <xdr:spPr>
        <a:xfrm>
          <a:off x="5634404" y="63905423"/>
          <a:ext cx="293077" cy="1611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(9)</a:t>
          </a:r>
          <a:endParaRPr kumimoji="1" lang="ja-JP" altLang="en-US" sz="600">
            <a:solidFill>
              <a:sysClr val="windowText" lastClr="000000"/>
            </a:solidFill>
            <a:latin typeface="+mj-ea"/>
            <a:ea typeface="+mj-ea"/>
          </a:endParaRPr>
        </a:p>
      </xdr:txBody>
    </xdr:sp>
    <xdr:clientData/>
  </xdr:oneCellAnchor>
  <xdr:oneCellAnchor>
    <xdr:from>
      <xdr:col>29</xdr:col>
      <xdr:colOff>0</xdr:colOff>
      <xdr:row>33</xdr:row>
      <xdr:rowOff>0</xdr:rowOff>
    </xdr:from>
    <xdr:ext cx="337038" cy="175846"/>
    <xdr:sp macro="" textlink="">
      <xdr:nvSpPr>
        <xdr:cNvPr id="179" name="正方形/長方形 178">
          <a:extLst>
            <a:ext uri="{FF2B5EF4-FFF2-40B4-BE49-F238E27FC236}">
              <a16:creationId xmlns:a16="http://schemas.microsoft.com/office/drawing/2014/main" id="{00000000-0008-0000-0200-000002000000}"/>
            </a:ext>
          </a:extLst>
        </xdr:cNvPr>
        <xdr:cNvSpPr/>
      </xdr:nvSpPr>
      <xdr:spPr>
        <a:xfrm>
          <a:off x="5634404" y="6407394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(12)</a:t>
          </a:r>
          <a:endParaRPr kumimoji="1" lang="ja-JP" altLang="en-US" sz="600">
            <a:solidFill>
              <a:sysClr val="windowText" lastClr="000000"/>
            </a:solidFill>
            <a:latin typeface="+mj-ea"/>
            <a:ea typeface="+mj-ea"/>
          </a:endParaRPr>
        </a:p>
      </xdr:txBody>
    </xdr:sp>
    <xdr:clientData/>
  </xdr:oneCellAnchor>
  <xdr:oneCellAnchor>
    <xdr:from>
      <xdr:col>22</xdr:col>
      <xdr:colOff>0</xdr:colOff>
      <xdr:row>33</xdr:row>
      <xdr:rowOff>168518</xdr:rowOff>
    </xdr:from>
    <xdr:ext cx="315058" cy="183173"/>
    <xdr:sp macro="" textlink="">
      <xdr:nvSpPr>
        <xdr:cNvPr id="180" name="正方形/長方形 179">
          <a:extLst>
            <a:ext uri="{FF2B5EF4-FFF2-40B4-BE49-F238E27FC236}">
              <a16:creationId xmlns:a16="http://schemas.microsoft.com/office/drawing/2014/main" id="{00000000-0008-0000-0200-000002000000}"/>
            </a:ext>
          </a:extLst>
        </xdr:cNvPr>
        <xdr:cNvSpPr/>
      </xdr:nvSpPr>
      <xdr:spPr>
        <a:xfrm>
          <a:off x="4300904" y="64242460"/>
          <a:ext cx="315058" cy="1831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(14)</a:t>
          </a:r>
          <a:endParaRPr kumimoji="1" lang="ja-JP" altLang="en-US" sz="600">
            <a:solidFill>
              <a:sysClr val="windowText" lastClr="000000"/>
            </a:solidFill>
            <a:latin typeface="+mj-ea"/>
            <a:ea typeface="+mj-ea"/>
          </a:endParaRPr>
        </a:p>
      </xdr:txBody>
    </xdr:sp>
    <xdr:clientData/>
  </xdr:oneCellAnchor>
  <xdr:oneCellAnchor>
    <xdr:from>
      <xdr:col>29</xdr:col>
      <xdr:colOff>0</xdr:colOff>
      <xdr:row>34</xdr:row>
      <xdr:rowOff>0</xdr:rowOff>
    </xdr:from>
    <xdr:ext cx="337038" cy="175846"/>
    <xdr:sp macro="" textlink="">
      <xdr:nvSpPr>
        <xdr:cNvPr id="181" name="正方形/長方形 180">
          <a:extLst>
            <a:ext uri="{FF2B5EF4-FFF2-40B4-BE49-F238E27FC236}">
              <a16:creationId xmlns:a16="http://schemas.microsoft.com/office/drawing/2014/main" id="{00000000-0008-0000-0200-000002000000}"/>
            </a:ext>
          </a:extLst>
        </xdr:cNvPr>
        <xdr:cNvSpPr/>
      </xdr:nvSpPr>
      <xdr:spPr>
        <a:xfrm>
          <a:off x="5634404" y="64242462"/>
          <a:ext cx="337038" cy="175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noAutofit/>
        </a:bodyPr>
        <a:lstStyle/>
        <a:p>
          <a:pPr algn="l"/>
          <a:r>
            <a:rPr kumimoji="1" lang="en-US" altLang="ja-JP" sz="600">
              <a:solidFill>
                <a:sysClr val="windowText" lastClr="000000"/>
              </a:solidFill>
              <a:latin typeface="+mj-ea"/>
              <a:ea typeface="+mj-ea"/>
            </a:rPr>
            <a:t>(15)</a:t>
          </a:r>
          <a:endParaRPr kumimoji="1" lang="ja-JP" altLang="en-US" sz="600">
            <a:solidFill>
              <a:sysClr val="windowText" lastClr="000000"/>
            </a:solidFill>
            <a:latin typeface="+mj-ea"/>
            <a:ea typeface="+mj-ea"/>
          </a:endParaRPr>
        </a:p>
      </xdr:txBody>
    </xdr:sp>
    <xdr:clientData/>
  </xdr:oneCellAnchor>
  <xdr:oneCellAnchor>
    <xdr:from>
      <xdr:col>22</xdr:col>
      <xdr:colOff>0</xdr:colOff>
      <xdr:row>30</xdr:row>
      <xdr:rowOff>0</xdr:rowOff>
    </xdr:from>
    <xdr:ext cx="615461" cy="192360"/>
    <xdr:sp macro="" textlink="">
      <xdr:nvSpPr>
        <xdr:cNvPr id="157" name="正方形/長方形 156">
          <a:extLst>
            <a:ext uri="{FF2B5EF4-FFF2-40B4-BE49-F238E27FC236}">
              <a16:creationId xmlns:a16="http://schemas.microsoft.com/office/drawing/2014/main" id="{00000000-0008-0000-0200-000002000000}"/>
            </a:ext>
          </a:extLst>
        </xdr:cNvPr>
        <xdr:cNvSpPr/>
      </xdr:nvSpPr>
      <xdr:spPr>
        <a:xfrm>
          <a:off x="43009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基準額２</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xdr:oneCellAnchor>
    <xdr:from>
      <xdr:col>29</xdr:col>
      <xdr:colOff>0</xdr:colOff>
      <xdr:row>30</xdr:row>
      <xdr:rowOff>0</xdr:rowOff>
    </xdr:from>
    <xdr:ext cx="615461" cy="192360"/>
    <xdr:sp macro="" textlink="">
      <xdr:nvSpPr>
        <xdr:cNvPr id="159" name="正方形/長方形 158">
          <a:extLst>
            <a:ext uri="{FF2B5EF4-FFF2-40B4-BE49-F238E27FC236}">
              <a16:creationId xmlns:a16="http://schemas.microsoft.com/office/drawing/2014/main" id="{00000000-0008-0000-0200-000002000000}"/>
            </a:ext>
          </a:extLst>
        </xdr:cNvPr>
        <xdr:cNvSpPr/>
      </xdr:nvSpPr>
      <xdr:spPr>
        <a:xfrm>
          <a:off x="5634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基準額３</a:t>
          </a:r>
          <a:r>
            <a:rPr kumimoji="1" lang="en-US" altLang="ja-JP" sz="600">
              <a:solidFill>
                <a:sysClr val="windowText" lastClr="000000"/>
              </a:solidFill>
              <a:latin typeface="+mj-ea"/>
              <a:ea typeface="+mj-ea"/>
            </a:rPr>
            <a:t>】</a:t>
          </a:r>
        </a:p>
      </xdr:txBody>
    </xdr:sp>
    <xdr:clientData/>
  </xdr:oneCellAnchor>
  <xdr:oneCellAnchor>
    <xdr:from>
      <xdr:col>15</xdr:col>
      <xdr:colOff>0</xdr:colOff>
      <xdr:row>30</xdr:row>
      <xdr:rowOff>0</xdr:rowOff>
    </xdr:from>
    <xdr:ext cx="615461" cy="192360"/>
    <xdr:sp macro="" textlink="">
      <xdr:nvSpPr>
        <xdr:cNvPr id="160" name="正方形/長方形 159">
          <a:extLst>
            <a:ext uri="{FF2B5EF4-FFF2-40B4-BE49-F238E27FC236}">
              <a16:creationId xmlns:a16="http://schemas.microsoft.com/office/drawing/2014/main" id="{00000000-0008-0000-0200-000002000000}"/>
            </a:ext>
          </a:extLst>
        </xdr:cNvPr>
        <xdr:cNvSpPr/>
      </xdr:nvSpPr>
      <xdr:spPr>
        <a:xfrm>
          <a:off x="2967404" y="5854212"/>
          <a:ext cx="615461"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a:t>
          </a:r>
          <a:r>
            <a:rPr kumimoji="1" lang="ja-JP" altLang="en-US" sz="600">
              <a:solidFill>
                <a:sysClr val="windowText" lastClr="000000"/>
              </a:solidFill>
              <a:latin typeface="+mj-ea"/>
              <a:ea typeface="+mj-ea"/>
            </a:rPr>
            <a:t>基準額１</a:t>
          </a:r>
          <a:r>
            <a:rPr kumimoji="1" lang="en-US" altLang="ja-JP" sz="600">
              <a:solidFill>
                <a:sysClr val="windowText" lastClr="000000"/>
              </a:solidFill>
              <a:latin typeface="+mj-ea"/>
              <a:ea typeface="+mj-ea"/>
            </a:rPr>
            <a:t>】</a:t>
          </a:r>
          <a:endParaRPr kumimoji="1" lang="ja-JP" altLang="en-US" sz="600">
            <a:solidFill>
              <a:sysClr val="windowText" lastClr="000000"/>
            </a:solidFill>
            <a:latin typeface="+mj-ea"/>
            <a:ea typeface="+mj-ea"/>
          </a:endParaRPr>
        </a:p>
      </xdr:txBody>
    </xdr:sp>
    <xdr:clientData/>
  </xdr:oneCellAnchor>
  <mc:AlternateContent xmlns:mc="http://schemas.openxmlformats.org/markup-compatibility/2006">
    <mc:Choice xmlns:a14="http://schemas.microsoft.com/office/drawing/2010/main" Requires="a14">
      <xdr:twoCellAnchor editAs="oneCell">
        <xdr:from>
          <xdr:col>19</xdr:col>
          <xdr:colOff>171450</xdr:colOff>
          <xdr:row>135</xdr:row>
          <xdr:rowOff>142875</xdr:rowOff>
        </xdr:from>
        <xdr:to>
          <xdr:col>21</xdr:col>
          <xdr:colOff>28575</xdr:colOff>
          <xdr:row>137</xdr:row>
          <xdr:rowOff>28575</xdr:rowOff>
        </xdr:to>
        <xdr:sp macro="" textlink="">
          <xdr:nvSpPr>
            <xdr:cNvPr id="76108" name="Check Box 332" hidden="1">
              <a:extLst>
                <a:ext uri="{63B3BB69-23CF-44E3-9099-C40C66FF867C}">
                  <a14:compatExt spid="_x0000_s76108"/>
                </a:ext>
                <a:ext uri="{FF2B5EF4-FFF2-40B4-BE49-F238E27FC236}">
                  <a16:creationId xmlns:a16="http://schemas.microsoft.com/office/drawing/2014/main" id="{00000000-0008-0000-0200-0000A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135</xdr:row>
          <xdr:rowOff>142875</xdr:rowOff>
        </xdr:from>
        <xdr:to>
          <xdr:col>25</xdr:col>
          <xdr:colOff>28575</xdr:colOff>
          <xdr:row>137</xdr:row>
          <xdr:rowOff>28575</xdr:rowOff>
        </xdr:to>
        <xdr:sp macro="" textlink="">
          <xdr:nvSpPr>
            <xdr:cNvPr id="76109" name="Check Box 333" hidden="1">
              <a:extLst>
                <a:ext uri="{63B3BB69-23CF-44E3-9099-C40C66FF867C}">
                  <a14:compatExt spid="_x0000_s76109"/>
                </a:ext>
                <a:ext uri="{FF2B5EF4-FFF2-40B4-BE49-F238E27FC236}">
                  <a16:creationId xmlns:a16="http://schemas.microsoft.com/office/drawing/2014/main" id="{00000000-0008-0000-0200-0000A1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3" name="Check Box 337" hidden="1">
              <a:extLst>
                <a:ext uri="{63B3BB69-23CF-44E3-9099-C40C66FF867C}">
                  <a14:compatExt spid="_x0000_s76113"/>
                </a:ext>
                <a:ext uri="{FF2B5EF4-FFF2-40B4-BE49-F238E27FC236}">
                  <a16:creationId xmlns:a16="http://schemas.microsoft.com/office/drawing/2014/main" id="{00000000-0008-0000-0200-00006F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219</xdr:row>
          <xdr:rowOff>0</xdr:rowOff>
        </xdr:from>
        <xdr:to>
          <xdr:col>2</xdr:col>
          <xdr:colOff>19050</xdr:colOff>
          <xdr:row>220</xdr:row>
          <xdr:rowOff>19050</xdr:rowOff>
        </xdr:to>
        <xdr:sp macro="" textlink="">
          <xdr:nvSpPr>
            <xdr:cNvPr id="76114" name="Check Box 338" hidden="1">
              <a:extLst>
                <a:ext uri="{63B3BB69-23CF-44E3-9099-C40C66FF867C}">
                  <a14:compatExt spid="_x0000_s76114"/>
                </a:ext>
                <a:ext uri="{FF2B5EF4-FFF2-40B4-BE49-F238E27FC236}">
                  <a16:creationId xmlns:a16="http://schemas.microsoft.com/office/drawing/2014/main" id="{00000000-0008-0000-0200-0000D6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22</xdr:col>
      <xdr:colOff>0</xdr:colOff>
      <xdr:row>285</xdr:row>
      <xdr:rowOff>80596</xdr:rowOff>
    </xdr:from>
    <xdr:ext cx="293077" cy="192360"/>
    <xdr:sp macro="" textlink="">
      <xdr:nvSpPr>
        <xdr:cNvPr id="135" name="正方形/長方形 134">
          <a:extLst>
            <a:ext uri="{FF2B5EF4-FFF2-40B4-BE49-F238E27FC236}">
              <a16:creationId xmlns:a16="http://schemas.microsoft.com/office/drawing/2014/main" id="{00000000-0008-0000-0200-000002000000}"/>
            </a:ext>
          </a:extLst>
        </xdr:cNvPr>
        <xdr:cNvSpPr/>
      </xdr:nvSpPr>
      <xdr:spPr>
        <a:xfrm>
          <a:off x="4300904" y="630188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oneCellAnchor>
    <xdr:from>
      <xdr:col>22</xdr:col>
      <xdr:colOff>152400</xdr:colOff>
      <xdr:row>286</xdr:row>
      <xdr:rowOff>64477</xdr:rowOff>
    </xdr:from>
    <xdr:ext cx="293077" cy="192360"/>
    <xdr:sp macro="" textlink="">
      <xdr:nvSpPr>
        <xdr:cNvPr id="136" name="正方形/長方形 135">
          <a:extLst>
            <a:ext uri="{FF2B5EF4-FFF2-40B4-BE49-F238E27FC236}">
              <a16:creationId xmlns:a16="http://schemas.microsoft.com/office/drawing/2014/main" id="{00000000-0008-0000-0200-000002000000}"/>
            </a:ext>
          </a:extLst>
        </xdr:cNvPr>
        <xdr:cNvSpPr/>
      </xdr:nvSpPr>
      <xdr:spPr>
        <a:xfrm>
          <a:off x="4453304" y="63171265"/>
          <a:ext cx="293077" cy="1923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ctr">
          <a:spAutoFit/>
        </a:bodyPr>
        <a:lstStyle/>
        <a:p>
          <a:pPr algn="l"/>
          <a:r>
            <a:rPr kumimoji="1" lang="en-US" altLang="ja-JP" sz="600">
              <a:solidFill>
                <a:sysClr val="windowText" lastClr="000000"/>
              </a:solidFill>
              <a:latin typeface="+mj-ea"/>
              <a:ea typeface="+mj-ea"/>
            </a:rPr>
            <a:t>(2)</a:t>
          </a:r>
          <a:endParaRPr kumimoji="1" lang="ja-JP" altLang="en-US" sz="600">
            <a:solidFill>
              <a:sysClr val="windowText" lastClr="000000"/>
            </a:solidFill>
            <a:latin typeface="+mj-ea"/>
            <a:ea typeface="+mj-ea"/>
          </a:endParaRPr>
        </a:p>
      </xdr:txBody>
    </xdr:sp>
    <xdr:clientData/>
  </xdr:oneCellAnchor>
  <xdr:twoCellAnchor>
    <xdr:from>
      <xdr:col>38</xdr:col>
      <xdr:colOff>226646</xdr:colOff>
      <xdr:row>9</xdr:row>
      <xdr:rowOff>91099</xdr:rowOff>
    </xdr:from>
    <xdr:to>
      <xdr:col>38</xdr:col>
      <xdr:colOff>672892</xdr:colOff>
      <xdr:row>10</xdr:row>
      <xdr:rowOff>73590</xdr:rowOff>
    </xdr:to>
    <xdr:sp macro="" textlink="">
      <xdr:nvSpPr>
        <xdr:cNvPr id="138" name="正方形/長方形 137">
          <a:extLst>
            <a:ext uri="{FF2B5EF4-FFF2-40B4-BE49-F238E27FC236}">
              <a16:creationId xmlns:a16="http://schemas.microsoft.com/office/drawing/2014/main" id="{00000000-0008-0000-0200-00006F000000}"/>
            </a:ext>
          </a:extLst>
        </xdr:cNvPr>
        <xdr:cNvSpPr/>
      </xdr:nvSpPr>
      <xdr:spPr bwMode="auto">
        <a:xfrm>
          <a:off x="7648819" y="1710349"/>
          <a:ext cx="446246" cy="1436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31</xdr:col>
          <xdr:colOff>180975</xdr:colOff>
          <xdr:row>209</xdr:row>
          <xdr:rowOff>152400</xdr:rowOff>
        </xdr:from>
        <xdr:to>
          <xdr:col>33</xdr:col>
          <xdr:colOff>38100</xdr:colOff>
          <xdr:row>211</xdr:row>
          <xdr:rowOff>47625</xdr:rowOff>
        </xdr:to>
        <xdr:sp macro="" textlink="">
          <xdr:nvSpPr>
            <xdr:cNvPr id="76121" name="Check Box 345" hidden="1">
              <a:extLst>
                <a:ext uri="{63B3BB69-23CF-44E3-9099-C40C66FF867C}">
                  <a14:compatExt spid="_x0000_s76121"/>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201</xdr:row>
          <xdr:rowOff>0</xdr:rowOff>
        </xdr:from>
        <xdr:to>
          <xdr:col>5</xdr:col>
          <xdr:colOff>19050</xdr:colOff>
          <xdr:row>204</xdr:row>
          <xdr:rowOff>0</xdr:rowOff>
        </xdr:to>
        <xdr:grpSp>
          <xdr:nvGrpSpPr>
            <xdr:cNvPr id="139"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9925654"/>
              <a:ext cx="193431" cy="476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201</xdr:row>
          <xdr:rowOff>133350</xdr:rowOff>
        </xdr:from>
        <xdr:to>
          <xdr:col>33</xdr:col>
          <xdr:colOff>38100</xdr:colOff>
          <xdr:row>203</xdr:row>
          <xdr:rowOff>47625</xdr:rowOff>
        </xdr:to>
        <xdr:sp macro="" textlink="">
          <xdr:nvSpPr>
            <xdr:cNvPr id="76122" name="Check Box 346" hidden="1">
              <a:extLst>
                <a:ext uri="{63B3BB69-23CF-44E3-9099-C40C66FF867C}">
                  <a14:compatExt spid="_x0000_s7612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112</xdr:row>
          <xdr:rowOff>0</xdr:rowOff>
        </xdr:from>
        <xdr:to>
          <xdr:col>5</xdr:col>
          <xdr:colOff>19050</xdr:colOff>
          <xdr:row>114</xdr:row>
          <xdr:rowOff>131884</xdr:rowOff>
        </xdr:to>
        <xdr:grpSp>
          <xdr:nvGrpSpPr>
            <xdr:cNvPr id="14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2565888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112</xdr:row>
          <xdr:rowOff>180975</xdr:rowOff>
        </xdr:from>
        <xdr:to>
          <xdr:col>33</xdr:col>
          <xdr:colOff>38100</xdr:colOff>
          <xdr:row>114</xdr:row>
          <xdr:rowOff>38100</xdr:rowOff>
        </xdr:to>
        <xdr:sp macro="" textlink="">
          <xdr:nvSpPr>
            <xdr:cNvPr id="76124" name="Check Box 348" hidden="1">
              <a:extLst>
                <a:ext uri="{63B3BB69-23CF-44E3-9099-C40C66FF867C}">
                  <a14:compatExt spid="_x0000_s76124"/>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125</xdr:row>
          <xdr:rowOff>0</xdr:rowOff>
        </xdr:from>
        <xdr:to>
          <xdr:col>5</xdr:col>
          <xdr:colOff>19050</xdr:colOff>
          <xdr:row>127</xdr:row>
          <xdr:rowOff>131884</xdr:rowOff>
        </xdr:to>
        <xdr:grpSp>
          <xdr:nvGrpSpPr>
            <xdr:cNvPr id="142"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2984988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125</xdr:row>
          <xdr:rowOff>190500</xdr:rowOff>
        </xdr:from>
        <xdr:to>
          <xdr:col>33</xdr:col>
          <xdr:colOff>38100</xdr:colOff>
          <xdr:row>127</xdr:row>
          <xdr:rowOff>47625</xdr:rowOff>
        </xdr:to>
        <xdr:sp macro="" textlink="">
          <xdr:nvSpPr>
            <xdr:cNvPr id="76125" name="Check Box 349" hidden="1">
              <a:extLst>
                <a:ext uri="{63B3BB69-23CF-44E3-9099-C40C66FF867C}">
                  <a14:compatExt spid="_x0000_s76125"/>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136</xdr:row>
          <xdr:rowOff>0</xdr:rowOff>
        </xdr:from>
        <xdr:to>
          <xdr:col>5</xdr:col>
          <xdr:colOff>19050</xdr:colOff>
          <xdr:row>138</xdr:row>
          <xdr:rowOff>93784</xdr:rowOff>
        </xdr:to>
        <xdr:grpSp>
          <xdr:nvGrpSpPr>
            <xdr:cNvPr id="144"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2978481"/>
              <a:ext cx="193431" cy="5114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190500</xdr:colOff>
          <xdr:row>136</xdr:row>
          <xdr:rowOff>180975</xdr:rowOff>
        </xdr:from>
        <xdr:to>
          <xdr:col>33</xdr:col>
          <xdr:colOff>47625</xdr:colOff>
          <xdr:row>138</xdr:row>
          <xdr:rowOff>38100</xdr:rowOff>
        </xdr:to>
        <xdr:sp macro="" textlink="">
          <xdr:nvSpPr>
            <xdr:cNvPr id="76126" name="Check Box 350" hidden="1">
              <a:extLst>
                <a:ext uri="{63B3BB69-23CF-44E3-9099-C40C66FF867C}">
                  <a14:compatExt spid="_x0000_s76126"/>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151</xdr:row>
          <xdr:rowOff>0</xdr:rowOff>
        </xdr:from>
        <xdr:to>
          <xdr:col>5</xdr:col>
          <xdr:colOff>19050</xdr:colOff>
          <xdr:row>153</xdr:row>
          <xdr:rowOff>131884</xdr:rowOff>
        </xdr:to>
        <xdr:grpSp>
          <xdr:nvGrpSpPr>
            <xdr:cNvPr id="146"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37125519"/>
              <a:ext cx="193431" cy="5495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151</xdr:row>
          <xdr:rowOff>180975</xdr:rowOff>
        </xdr:from>
        <xdr:to>
          <xdr:col>33</xdr:col>
          <xdr:colOff>38100</xdr:colOff>
          <xdr:row>153</xdr:row>
          <xdr:rowOff>38100</xdr:rowOff>
        </xdr:to>
        <xdr:sp macro="" textlink="">
          <xdr:nvSpPr>
            <xdr:cNvPr id="76129" name="Check Box 353" hidden="1">
              <a:extLst>
                <a:ext uri="{63B3BB69-23CF-44E3-9099-C40C66FF867C}">
                  <a14:compatExt spid="_x0000_s76129"/>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161</xdr:row>
          <xdr:rowOff>0</xdr:rowOff>
        </xdr:from>
        <xdr:to>
          <xdr:col>5</xdr:col>
          <xdr:colOff>19050</xdr:colOff>
          <xdr:row>163</xdr:row>
          <xdr:rowOff>131884</xdr:rowOff>
        </xdr:to>
        <xdr:grpSp>
          <xdr:nvGrpSpPr>
            <xdr:cNvPr id="148"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0803635"/>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161</xdr:row>
          <xdr:rowOff>180975</xdr:rowOff>
        </xdr:from>
        <xdr:to>
          <xdr:col>33</xdr:col>
          <xdr:colOff>38100</xdr:colOff>
          <xdr:row>163</xdr:row>
          <xdr:rowOff>38100</xdr:rowOff>
        </xdr:to>
        <xdr:sp macro="" textlink="">
          <xdr:nvSpPr>
            <xdr:cNvPr id="76132" name="Check Box 356" hidden="1">
              <a:extLst>
                <a:ext uri="{63B3BB69-23CF-44E3-9099-C40C66FF867C}">
                  <a14:compatExt spid="_x0000_s76132"/>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169</xdr:row>
          <xdr:rowOff>0</xdr:rowOff>
        </xdr:from>
        <xdr:to>
          <xdr:col>5</xdr:col>
          <xdr:colOff>19050</xdr:colOff>
          <xdr:row>171</xdr:row>
          <xdr:rowOff>131884</xdr:rowOff>
        </xdr:to>
        <xdr:grpSp>
          <xdr:nvGrpSpPr>
            <xdr:cNvPr id="150" name="Group 41">
              <a:extLst>
                <a:ext uri="{FF2B5EF4-FFF2-40B4-BE49-F238E27FC236}">
                  <a16:creationId xmlns:a16="http://schemas.microsoft.com/office/drawing/2014/main" id="{00000000-0008-0000-0200-000099000000}"/>
                </a:ext>
              </a:extLst>
            </xdr:cNvPr>
            <xdr:cNvGrpSpPr>
              <a:grpSpLocks/>
            </xdr:cNvGrpSpPr>
          </xdr:nvGrpSpPr>
          <xdr:grpSpPr bwMode="auto">
            <a:xfrm>
              <a:off x="866042" y="43265481"/>
              <a:ext cx="193431" cy="5495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180975</xdr:colOff>
          <xdr:row>169</xdr:row>
          <xdr:rowOff>180975</xdr:rowOff>
        </xdr:from>
        <xdr:to>
          <xdr:col>33</xdr:col>
          <xdr:colOff>38100</xdr:colOff>
          <xdr:row>171</xdr:row>
          <xdr:rowOff>38100</xdr:rowOff>
        </xdr:to>
        <xdr:sp macro="" textlink="">
          <xdr:nvSpPr>
            <xdr:cNvPr id="76133" name="Check Box 357" hidden="1">
              <a:extLst>
                <a:ext uri="{63B3BB69-23CF-44E3-9099-C40C66FF867C}">
                  <a14:compatExt spid="_x0000_s76133"/>
                </a:ext>
                <a:ext uri="{FF2B5EF4-FFF2-40B4-BE49-F238E27FC236}">
                  <a16:creationId xmlns:a16="http://schemas.microsoft.com/office/drawing/2014/main" id="{00000000-0008-0000-0200-0000D02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6" Type="http://schemas.openxmlformats.org/officeDocument/2006/relationships/ctrlProp" Target="../ctrlProps/ctrlProp23.xml"/>
<Relationship Id="rId21" Type="http://schemas.openxmlformats.org/officeDocument/2006/relationships/ctrlProp" Target="../ctrlProps/ctrlProp18.xml"/>
<Relationship Id="rId42" Type="http://schemas.openxmlformats.org/officeDocument/2006/relationships/ctrlProp" Target="../ctrlProps/ctrlProp39.xml"/>
<Relationship Id="rId47" Type="http://schemas.openxmlformats.org/officeDocument/2006/relationships/ctrlProp" Target="../ctrlProps/ctrlProp44.xml"/>
<Relationship Id="rId63" Type="http://schemas.openxmlformats.org/officeDocument/2006/relationships/ctrlProp" Target="../ctrlProps/ctrlProp60.xml"/>
<Relationship Id="rId68" Type="http://schemas.openxmlformats.org/officeDocument/2006/relationships/ctrlProp" Target="../ctrlProps/ctrlProp65.xml"/>
<Relationship Id="rId84" Type="http://schemas.openxmlformats.org/officeDocument/2006/relationships/ctrlProp" Target="../ctrlProps/ctrlProp81.xml"/>
<Relationship Id="rId89" Type="http://schemas.openxmlformats.org/officeDocument/2006/relationships/ctrlProp" Target="../ctrlProps/ctrlProp86.xml"/>
<Relationship Id="rId16" Type="http://schemas.openxmlformats.org/officeDocument/2006/relationships/ctrlProp" Target="../ctrlProps/ctrlProp13.xml"/>
<Relationship Id="rId107" Type="http://schemas.openxmlformats.org/officeDocument/2006/relationships/ctrlProp" Target="../ctrlProps/ctrlProp104.xml"/>
<Relationship Id="rId11" Type="http://schemas.openxmlformats.org/officeDocument/2006/relationships/ctrlProp" Target="../ctrlProps/ctrlProp8.xml"/>
<Relationship Id="rId32" Type="http://schemas.openxmlformats.org/officeDocument/2006/relationships/ctrlProp" Target="../ctrlProps/ctrlProp29.xml"/>
<Relationship Id="rId37" Type="http://schemas.openxmlformats.org/officeDocument/2006/relationships/ctrlProp" Target="../ctrlProps/ctrlProp34.xml"/>
<Relationship Id="rId53" Type="http://schemas.openxmlformats.org/officeDocument/2006/relationships/ctrlProp" Target="../ctrlProps/ctrlProp50.xml"/>
<Relationship Id="rId58" Type="http://schemas.openxmlformats.org/officeDocument/2006/relationships/ctrlProp" Target="../ctrlProps/ctrlProp55.xml"/>
<Relationship Id="rId74" Type="http://schemas.openxmlformats.org/officeDocument/2006/relationships/ctrlProp" Target="../ctrlProps/ctrlProp71.xml"/>
<Relationship Id="rId79" Type="http://schemas.openxmlformats.org/officeDocument/2006/relationships/ctrlProp" Target="../ctrlProps/ctrlProp76.xml"/>
<Relationship Id="rId102" Type="http://schemas.openxmlformats.org/officeDocument/2006/relationships/ctrlProp" Target="../ctrlProps/ctrlProp99.xml"/>
<Relationship Id="rId5" Type="http://schemas.openxmlformats.org/officeDocument/2006/relationships/ctrlProp" Target="../ctrlProps/ctrlProp2.xml"/>
<Relationship Id="rId90" Type="http://schemas.openxmlformats.org/officeDocument/2006/relationships/ctrlProp" Target="../ctrlProps/ctrlProp87.xml"/>
<Relationship Id="rId95" Type="http://schemas.openxmlformats.org/officeDocument/2006/relationships/ctrlProp" Target="../ctrlProps/ctrlProp92.xml"/>
<Relationship Id="rId22" Type="http://schemas.openxmlformats.org/officeDocument/2006/relationships/ctrlProp" Target="../ctrlProps/ctrlProp19.xml"/>
<Relationship Id="rId27" Type="http://schemas.openxmlformats.org/officeDocument/2006/relationships/ctrlProp" Target="../ctrlProps/ctrlProp24.xml"/>
<Relationship Id="rId43" Type="http://schemas.openxmlformats.org/officeDocument/2006/relationships/ctrlProp" Target="../ctrlProps/ctrlProp40.xml"/>
<Relationship Id="rId48" Type="http://schemas.openxmlformats.org/officeDocument/2006/relationships/ctrlProp" Target="../ctrlProps/ctrlProp45.xml"/>
<Relationship Id="rId64" Type="http://schemas.openxmlformats.org/officeDocument/2006/relationships/ctrlProp" Target="../ctrlProps/ctrlProp61.xml"/>
<Relationship Id="rId69" Type="http://schemas.openxmlformats.org/officeDocument/2006/relationships/ctrlProp" Target="../ctrlProps/ctrlProp66.xml"/>
<Relationship Id="rId80" Type="http://schemas.openxmlformats.org/officeDocument/2006/relationships/ctrlProp" Target="../ctrlProps/ctrlProp77.xml"/>
<Relationship Id="rId85" Type="http://schemas.openxmlformats.org/officeDocument/2006/relationships/ctrlProp" Target="../ctrlProps/ctrlProp82.xml"/>
<Relationship Id="rId12" Type="http://schemas.openxmlformats.org/officeDocument/2006/relationships/ctrlProp" Target="../ctrlProps/ctrlProp9.xml"/>
<Relationship Id="rId17" Type="http://schemas.openxmlformats.org/officeDocument/2006/relationships/ctrlProp" Target="../ctrlProps/ctrlProp14.xml"/>
<Relationship Id="rId33" Type="http://schemas.openxmlformats.org/officeDocument/2006/relationships/ctrlProp" Target="../ctrlProps/ctrlProp30.xml"/>
<Relationship Id="rId38" Type="http://schemas.openxmlformats.org/officeDocument/2006/relationships/ctrlProp" Target="../ctrlProps/ctrlProp35.xml"/>
<Relationship Id="rId59" Type="http://schemas.openxmlformats.org/officeDocument/2006/relationships/ctrlProp" Target="../ctrlProps/ctrlProp56.xml"/>
<Relationship Id="rId103" Type="http://schemas.openxmlformats.org/officeDocument/2006/relationships/ctrlProp" Target="../ctrlProps/ctrlProp100.xml"/>
<Relationship Id="rId108" Type="http://schemas.openxmlformats.org/officeDocument/2006/relationships/ctrlProp" Target="../ctrlProps/ctrlProp105.xml"/>
<Relationship Id="rId54" Type="http://schemas.openxmlformats.org/officeDocument/2006/relationships/ctrlProp" Target="../ctrlProps/ctrlProp51.xml"/>
<Relationship Id="rId70" Type="http://schemas.openxmlformats.org/officeDocument/2006/relationships/ctrlProp" Target="../ctrlProps/ctrlProp67.xml"/>
<Relationship Id="rId75" Type="http://schemas.openxmlformats.org/officeDocument/2006/relationships/ctrlProp" Target="../ctrlProps/ctrlProp72.xml"/>
<Relationship Id="rId91" Type="http://schemas.openxmlformats.org/officeDocument/2006/relationships/ctrlProp" Target="../ctrlProps/ctrlProp88.xml"/>
<Relationship Id="rId96" Type="http://schemas.openxmlformats.org/officeDocument/2006/relationships/ctrlProp" Target="../ctrlProps/ctrlProp93.xml"/>

<Relationship Id="rId6" Type="http://schemas.openxmlformats.org/officeDocument/2006/relationships/ctrlProp" Target="../ctrlProps/ctrlProp3.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49" Type="http://schemas.openxmlformats.org/officeDocument/2006/relationships/ctrlProp" Target="../ctrlProps/ctrlProp46.xml"/>
<Relationship Id="rId57" Type="http://schemas.openxmlformats.org/officeDocument/2006/relationships/ctrlProp" Target="../ctrlProps/ctrlProp54.xml"/>
<Relationship Id="rId106" Type="http://schemas.openxmlformats.org/officeDocument/2006/relationships/ctrlProp" Target="../ctrlProps/ctrlProp103.xml"/>
<Relationship Id="rId10" Type="http://schemas.openxmlformats.org/officeDocument/2006/relationships/ctrlProp" Target="../ctrlProps/ctrlProp7.xml"/>
<Relationship Id="rId31" Type="http://schemas.openxmlformats.org/officeDocument/2006/relationships/ctrlProp" Target="../ctrlProps/ctrlProp28.xml"/>
<Relationship Id="rId44" Type="http://schemas.openxmlformats.org/officeDocument/2006/relationships/ctrlProp" Target="../ctrlProps/ctrlProp41.xml"/>
<Relationship Id="rId52" Type="http://schemas.openxmlformats.org/officeDocument/2006/relationships/ctrlProp" Target="../ctrlProps/ctrlProp49.xml"/>
<Relationship Id="rId60" Type="http://schemas.openxmlformats.org/officeDocument/2006/relationships/ctrlProp" Target="../ctrlProps/ctrlProp57.xml"/>
<Relationship Id="rId65" Type="http://schemas.openxmlformats.org/officeDocument/2006/relationships/ctrlProp" Target="../ctrlProps/ctrlProp62.xml"/>
<Relationship Id="rId73" Type="http://schemas.openxmlformats.org/officeDocument/2006/relationships/ctrlProp" Target="../ctrlProps/ctrlProp70.xml"/>
<Relationship Id="rId78" Type="http://schemas.openxmlformats.org/officeDocument/2006/relationships/ctrlProp" Target="../ctrlProps/ctrlProp75.xml"/>
<Relationship Id="rId81" Type="http://schemas.openxmlformats.org/officeDocument/2006/relationships/ctrlProp" Target="../ctrlProps/ctrlProp78.xml"/>
<Relationship Id="rId86" Type="http://schemas.openxmlformats.org/officeDocument/2006/relationships/ctrlProp" Target="../ctrlProps/ctrlProp83.xml"/>
<Relationship Id="rId94" Type="http://schemas.openxmlformats.org/officeDocument/2006/relationships/ctrlProp" Target="../ctrlProps/ctrlProp91.xml"/>
<Relationship Id="rId99" Type="http://schemas.openxmlformats.org/officeDocument/2006/relationships/ctrlProp" Target="../ctrlProps/ctrlProp96.xml"/>
<Relationship Id="rId101" Type="http://schemas.openxmlformats.org/officeDocument/2006/relationships/ctrlProp" Target="../ctrlProps/ctrlProp98.xml"/>
<Relationship Id="rId4" Type="http://schemas.openxmlformats.org/officeDocument/2006/relationships/ctrlProp" Target="../ctrlProps/ctrlProp1.xml"/>
<Relationship Id="rId9" Type="http://schemas.openxmlformats.org/officeDocument/2006/relationships/ctrlProp" Target="../ctrlProps/ctrlProp6.xml"/>
<Relationship Id="rId13" Type="http://schemas.openxmlformats.org/officeDocument/2006/relationships/ctrlProp" Target="../ctrlProps/ctrlProp10.xml"/>
<Relationship Id="rId18" Type="http://schemas.openxmlformats.org/officeDocument/2006/relationships/ctrlProp" Target="../ctrlProps/ctrlProp15.xml"/>
<Relationship Id="rId39" Type="http://schemas.openxmlformats.org/officeDocument/2006/relationships/ctrlProp" Target="../ctrlProps/ctrlProp36.xml"/>

<Relationship Id="rId34" Type="http://schemas.openxmlformats.org/officeDocument/2006/relationships/ctrlProp" Target="../ctrlProps/ctrlProp31.xml"/>
<Relationship Id="rId50" Type="http://schemas.openxmlformats.org/officeDocument/2006/relationships/ctrlProp" Target="../ctrlProps/ctrlProp47.xml"/>
<Relationship Id="rId55" Type="http://schemas.openxmlformats.org/officeDocument/2006/relationships/ctrlProp" Target="../ctrlProps/ctrlProp52.xml"/>
<Relationship Id="rId76" Type="http://schemas.openxmlformats.org/officeDocument/2006/relationships/ctrlProp" Target="../ctrlProps/ctrlProp73.xml"/>
<Relationship Id="rId97" Type="http://schemas.openxmlformats.org/officeDocument/2006/relationships/ctrlProp" Target="../ctrlProps/ctrlProp94.xml"/>
<Relationship Id="rId104" Type="http://schemas.openxmlformats.org/officeDocument/2006/relationships/ctrlProp" Target="../ctrlProps/ctrlProp101.xml"/>
<Relationship Id="rId7" Type="http://schemas.openxmlformats.org/officeDocument/2006/relationships/ctrlProp" Target="../ctrlProps/ctrlProp4.xml"/>
<Relationship Id="rId71" Type="http://schemas.openxmlformats.org/officeDocument/2006/relationships/ctrlProp" Target="../ctrlProps/ctrlProp68.xml"/>
<Relationship Id="rId92" Type="http://schemas.openxmlformats.org/officeDocument/2006/relationships/ctrlProp" Target="../ctrlProps/ctrlProp89.xml"/>
<Relationship Id="rId2" Type="http://schemas.openxmlformats.org/officeDocument/2006/relationships/drawing" Target="../drawings/drawing3.xml"/>
<Relationship Id="rId29" Type="http://schemas.openxmlformats.org/officeDocument/2006/relationships/ctrlProp" Target="../ctrlProps/ctrlProp26.xml"/>
<Relationship Id="rId24" Type="http://schemas.openxmlformats.org/officeDocument/2006/relationships/ctrlProp" Target="../ctrlProps/ctrlProp21.xml"/>
<Relationship Id="rId40" Type="http://schemas.openxmlformats.org/officeDocument/2006/relationships/ctrlProp" Target="../ctrlProps/ctrlProp37.xml"/>
<Relationship Id="rId45" Type="http://schemas.openxmlformats.org/officeDocument/2006/relationships/ctrlProp" Target="../ctrlProps/ctrlProp42.xml"/>
<Relationship Id="rId66" Type="http://schemas.openxmlformats.org/officeDocument/2006/relationships/ctrlProp" Target="../ctrlProps/ctrlProp63.xml"/>
<Relationship Id="rId87" Type="http://schemas.openxmlformats.org/officeDocument/2006/relationships/ctrlProp" Target="../ctrlProps/ctrlProp84.xml"/>
<Relationship Id="rId61" Type="http://schemas.openxmlformats.org/officeDocument/2006/relationships/ctrlProp" Target="../ctrlProps/ctrlProp58.xml"/>
<Relationship Id="rId82" Type="http://schemas.openxmlformats.org/officeDocument/2006/relationships/ctrlProp" Target="../ctrlProps/ctrlProp79.xml"/>
<Relationship Id="rId19" Type="http://schemas.openxmlformats.org/officeDocument/2006/relationships/ctrlProp" Target="../ctrlProps/ctrlProp16.xml"/>
<Relationship Id="rId14" Type="http://schemas.openxmlformats.org/officeDocument/2006/relationships/ctrlProp" Target="../ctrlProps/ctrlProp11.xml"/>
<Relationship Id="rId30" Type="http://schemas.openxmlformats.org/officeDocument/2006/relationships/ctrlProp" Target="../ctrlProps/ctrlProp27.xml"/>
<Relationship Id="rId35" Type="http://schemas.openxmlformats.org/officeDocument/2006/relationships/ctrlProp" Target="../ctrlProps/ctrlProp32.xml"/>
<Relationship Id="rId56" Type="http://schemas.openxmlformats.org/officeDocument/2006/relationships/ctrlProp" Target="../ctrlProps/ctrlProp53.xml"/>
<Relationship Id="rId77" Type="http://schemas.openxmlformats.org/officeDocument/2006/relationships/ctrlProp" Target="../ctrlProps/ctrlProp74.xml"/>
<Relationship Id="rId100" Type="http://schemas.openxmlformats.org/officeDocument/2006/relationships/ctrlProp" Target="../ctrlProps/ctrlProp97.xml"/>
<Relationship Id="rId105" Type="http://schemas.openxmlformats.org/officeDocument/2006/relationships/ctrlProp" Target="../ctrlProps/ctrlProp102.xml"/>
<Relationship Id="rId8" Type="http://schemas.openxmlformats.org/officeDocument/2006/relationships/ctrlProp" Target="../ctrlProps/ctrlProp5.xml"/>
<Relationship Id="rId51" Type="http://schemas.openxmlformats.org/officeDocument/2006/relationships/ctrlProp" Target="../ctrlProps/ctrlProp48.xml"/>
<Relationship Id="rId72" Type="http://schemas.openxmlformats.org/officeDocument/2006/relationships/ctrlProp" Target="../ctrlProps/ctrlProp69.xml"/>
<Relationship Id="rId93" Type="http://schemas.openxmlformats.org/officeDocument/2006/relationships/ctrlProp" Target="../ctrlProps/ctrlProp90.xml"/>
<Relationship Id="rId98" Type="http://schemas.openxmlformats.org/officeDocument/2006/relationships/ctrlProp" Target="../ctrlProps/ctrlProp95.xml"/>

<Relationship Id="rId25" Type="http://schemas.openxmlformats.org/officeDocument/2006/relationships/ctrlProp" Target="../ctrlProps/ctrlProp22.xml"/>
<Relationship Id="rId46" Type="http://schemas.openxmlformats.org/officeDocument/2006/relationships/ctrlProp" Target="../ctrlProps/ctrlProp43.xml"/>
<Relationship Id="rId67" Type="http://schemas.openxmlformats.org/officeDocument/2006/relationships/ctrlProp" Target="../ctrlProps/ctrlProp64.xml"/>
<Relationship Id="rId20" Type="http://schemas.openxmlformats.org/officeDocument/2006/relationships/ctrlProp" Target="../ctrlProps/ctrlProp17.xml"/>
<Relationship Id="rId41" Type="http://schemas.openxmlformats.org/officeDocument/2006/relationships/ctrlProp" Target="../ctrlProps/ctrlProp38.xml"/>
<Relationship Id="rId62" Type="http://schemas.openxmlformats.org/officeDocument/2006/relationships/ctrlProp" Target="../ctrlProps/ctrlProp59.xml"/>
<Relationship Id="rId83" Type="http://schemas.openxmlformats.org/officeDocument/2006/relationships/ctrlProp" Target="../ctrlProps/ctrlProp80.xml"/>
<Relationship Id="rId88" Type="http://schemas.openxmlformats.org/officeDocument/2006/relationships/ctrlProp" Target="../ctrlProps/ctrlProp85.xml"/>
</Relationships>

</file>

<file path=xl/worksheets/_rels/sheet4.xml.rels><?xml version="1.0" encoding="UTF-8" standalone="yes"?>

<Relationships xmlns="http://schemas.openxmlformats.org/package/2006/relationships">



</Relationships>

</file>

<file path=xl/worksheets/_rels/sheet5.xml.rels><?xml version="1.0" encoding="UTF-8" standalone="yes"?>

<Relationships xmlns="http://schemas.openxmlformats.org/package/2006/relationships">



</Relationships>

</file>

<file path=xl/worksheets/_rels/sheet6.xml.rels><?xml version="1.0" encoding="UTF-8" standalone="yes"?>

<Relationships xmlns="http://schemas.openxmlformats.org/package/2006/relationships">

</Relationships>

</file>

<file path=xl/worksheets/_rels/sheet7.xml.rels><?xml version="1.0" encoding="UTF-8" standalone="yes"?>

<Relationships xmlns="http://schemas.openxmlformats.org/package/2006/relationships">

</Relationships>

</file>

<file path=xl/worksheets/_rels/sheet8.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72"/>
  <sheetViews>
    <sheetView showGridLines="0" view="pageBreakPreview" zoomScale="80" zoomScaleNormal="90" zoomScaleSheetLayoutView="80" workbookViewId="0">
      <selection activeCell="D9" sqref="D9"/>
    </sheetView>
  </sheetViews>
  <sheetFormatPr defaultRowHeight="13.5"/>
  <cols>
    <col min="1" max="1" width="27.75" style="33" customWidth="1"/>
    <col min="2" max="2" width="12.75" style="34" customWidth="1"/>
    <col min="3" max="3" width="19.875" style="35" customWidth="1"/>
    <col min="4" max="4" width="66.5" style="35" customWidth="1"/>
    <col min="5" max="5" width="66.5" customWidth="1"/>
  </cols>
  <sheetData>
    <row r="1" spans="1:5" ht="30" customHeight="1" thickBot="1">
      <c r="A1" s="810" t="s">
        <v>
461</v>
      </c>
      <c r="B1" s="810"/>
      <c r="C1" s="810"/>
      <c r="D1" s="810"/>
      <c r="E1" s="810"/>
    </row>
    <row r="2" spans="1:5" ht="18" thickTop="1">
      <c r="A2" s="811" t="s">
        <v>
336</v>
      </c>
      <c r="B2" s="811"/>
      <c r="C2" s="811"/>
      <c r="D2" s="811"/>
      <c r="E2" s="811"/>
    </row>
    <row r="3" spans="1:5" s="26" customFormat="1" ht="8.1" customHeight="1">
      <c r="A3" s="812"/>
      <c r="B3" s="812"/>
      <c r="C3" s="812"/>
      <c r="D3" s="812"/>
    </row>
    <row r="4" spans="1:5" s="28" customFormat="1" ht="27">
      <c r="A4" s="27" t="s">
        <v>
188</v>
      </c>
      <c r="B4" s="27" t="s">
        <v>
189</v>
      </c>
      <c r="C4" s="149" t="s">
        <v>
190</v>
      </c>
      <c r="D4" s="150" t="s">
        <v>
191</v>
      </c>
      <c r="E4" s="27" t="s">
        <v>
263</v>
      </c>
    </row>
    <row r="5" spans="1:5" ht="18" customHeight="1">
      <c r="A5" s="29" t="s">
        <v>
192</v>
      </c>
      <c r="B5" s="147">
        <v>
1</v>
      </c>
      <c r="C5" s="147" t="s">
        <v>
193</v>
      </c>
      <c r="D5" s="43" t="s">
        <v>
194</v>
      </c>
      <c r="E5" s="30" t="s">
        <v>
195</v>
      </c>
    </row>
    <row r="6" spans="1:5" ht="75" customHeight="1">
      <c r="A6" s="31" t="s">
        <v>
196</v>
      </c>
      <c r="B6" s="30">
        <v>
1</v>
      </c>
      <c r="C6" s="148" t="s">
        <v>
10</v>
      </c>
      <c r="D6" s="45" t="s">
        <v>
261</v>
      </c>
      <c r="E6" s="44" t="s">
        <v>
195</v>
      </c>
    </row>
    <row r="7" spans="1:5" ht="105" customHeight="1">
      <c r="A7" s="31" t="s">
        <v>
197</v>
      </c>
      <c r="B7" s="30">
        <v>
1</v>
      </c>
      <c r="C7" s="148" t="s">
        <v>
34</v>
      </c>
      <c r="D7" s="45" t="s">
        <v>
262</v>
      </c>
      <c r="E7" s="32" t="s">
        <v>
198</v>
      </c>
    </row>
    <row r="8" spans="1:5" ht="60" customHeight="1">
      <c r="A8" s="31" t="s">
        <v>
244</v>
      </c>
      <c r="B8" s="30" t="s">
        <v>
333</v>
      </c>
      <c r="C8" s="148" t="s">
        <v>
11</v>
      </c>
      <c r="D8" s="45" t="s">
        <v>
483</v>
      </c>
      <c r="E8" s="32" t="s">
        <v>
198</v>
      </c>
    </row>
    <row r="9" spans="1:5" ht="60" customHeight="1">
      <c r="A9" s="31" t="s">
        <v>
199</v>
      </c>
      <c r="B9" s="30" t="s">
        <v>
333</v>
      </c>
      <c r="C9" s="148" t="s">
        <v>
11</v>
      </c>
      <c r="D9" s="45" t="s">
        <v>
484</v>
      </c>
      <c r="E9" s="32" t="s">
        <v>
198</v>
      </c>
    </row>
    <row r="10" spans="1:5" ht="72" customHeight="1">
      <c r="A10" s="31" t="s">
        <v>
459</v>
      </c>
      <c r="B10" s="30" t="s">
        <v>
333</v>
      </c>
      <c r="C10" s="148" t="s">
        <v>
11</v>
      </c>
      <c r="D10" s="45" t="s">
        <v>
485</v>
      </c>
      <c r="E10" s="32" t="s">
        <v>
198</v>
      </c>
    </row>
    <row r="11" spans="1:5" ht="19.149999999999999" customHeight="1">
      <c r="C11" s="34"/>
      <c r="D11" s="33"/>
      <c r="E11" s="18"/>
    </row>
    <row r="12" spans="1:5" ht="19.149999999999999" customHeight="1">
      <c r="C12" s="34"/>
      <c r="D12" s="33"/>
      <c r="E12" s="18"/>
    </row>
    <row r="13" spans="1:5" ht="19.149999999999999" customHeight="1">
      <c r="C13" s="34"/>
      <c r="D13" s="33"/>
      <c r="E13" s="18"/>
    </row>
    <row r="14" spans="1:5" ht="19.149999999999999" customHeight="1">
      <c r="C14" s="34"/>
      <c r="D14" s="33"/>
      <c r="E14" s="18"/>
    </row>
    <row r="15" spans="1:5" ht="19.149999999999999" customHeight="1">
      <c r="C15" s="34"/>
      <c r="D15" s="33"/>
      <c r="E15" s="18"/>
    </row>
    <row r="16" spans="1:5" ht="19.149999999999999" customHeight="1">
      <c r="C16" s="34"/>
      <c r="D16" s="33"/>
      <c r="E16" s="18"/>
    </row>
    <row r="17" spans="1:6" ht="19.149999999999999" customHeight="1">
      <c r="C17" s="34"/>
      <c r="D17" s="33"/>
      <c r="E17" s="18"/>
    </row>
    <row r="18" spans="1:6" ht="11.45" customHeight="1">
      <c r="A18" s="813" t="s">
        <v>
200</v>
      </c>
      <c r="B18" s="813"/>
      <c r="C18" s="813"/>
      <c r="D18" s="813"/>
    </row>
    <row r="19" spans="1:6" ht="5.25" customHeight="1">
      <c r="A19" s="549"/>
      <c r="B19" s="549"/>
      <c r="C19" s="549"/>
      <c r="D19" s="549"/>
    </row>
    <row r="20" spans="1:6" ht="17.25">
      <c r="A20" s="37" t="s">
        <v>
312</v>
      </c>
      <c r="B20" s="36"/>
    </row>
    <row r="21" spans="1:6" s="39" customFormat="1" ht="17.25">
      <c r="A21" s="37" t="s">
        <v>
335</v>
      </c>
      <c r="B21" s="38"/>
      <c r="C21" s="37"/>
      <c r="D21" s="37"/>
    </row>
    <row r="22" spans="1:6" s="39" customFormat="1" ht="17.25">
      <c r="A22" s="37" t="s">
        <v>
201</v>
      </c>
      <c r="B22" s="38"/>
      <c r="C22" s="37"/>
      <c r="D22" s="37"/>
    </row>
    <row r="23" spans="1:6" s="39" customFormat="1" ht="17.25">
      <c r="A23" s="37" t="s">
        <v>
264</v>
      </c>
      <c r="B23" s="38"/>
      <c r="C23" s="37"/>
      <c r="D23" s="37"/>
    </row>
    <row r="24" spans="1:6" ht="9.75" customHeight="1">
      <c r="A24" s="35"/>
      <c r="B24" s="36"/>
      <c r="D24" s="36"/>
    </row>
    <row r="25" spans="1:6" s="558" customFormat="1" ht="17.25">
      <c r="A25" s="809" t="s">
        <v>
310</v>
      </c>
      <c r="B25" s="809"/>
      <c r="C25" s="809"/>
      <c r="D25" s="809"/>
      <c r="F25" s="559"/>
    </row>
    <row r="26" spans="1:6" s="558" customFormat="1" ht="17.25">
      <c r="A26" s="808" t="s">
        <v>
311</v>
      </c>
      <c r="B26" s="808"/>
      <c r="C26" s="808"/>
      <c r="D26" s="808"/>
      <c r="E26" s="808"/>
      <c r="F26" s="808"/>
    </row>
    <row r="27" spans="1:6" s="558" customFormat="1" ht="35.25" customHeight="1">
      <c r="A27" s="808" t="s">
        <v>
462</v>
      </c>
      <c r="B27" s="808"/>
      <c r="C27" s="808"/>
      <c r="D27" s="808"/>
      <c r="E27" s="808"/>
      <c r="F27" s="808"/>
    </row>
    <row r="28" spans="1:6" s="39" customFormat="1" ht="9" customHeight="1">
      <c r="A28" s="557"/>
      <c r="B28" s="557"/>
      <c r="C28" s="557"/>
      <c r="D28" s="557"/>
      <c r="F28" s="556"/>
    </row>
    <row r="29" spans="1:6" ht="17.25" customHeight="1">
      <c r="A29" s="37" t="s">
        <v>
460</v>
      </c>
      <c r="B29" s="36"/>
    </row>
    <row r="30" spans="1:6" s="151" customFormat="1" ht="17.25" customHeight="1">
      <c r="A30" s="808" t="s">
        <v>
463</v>
      </c>
      <c r="B30" s="808"/>
      <c r="C30" s="808"/>
      <c r="D30" s="808"/>
      <c r="E30" s="808"/>
    </row>
    <row r="31" spans="1:6">
      <c r="A31" s="35"/>
      <c r="B31" s="36"/>
    </row>
    <row r="32" spans="1:6">
      <c r="A32" s="35"/>
      <c r="B32" s="36"/>
    </row>
    <row r="33" spans="1:2">
      <c r="A33" s="35"/>
      <c r="B33" s="36"/>
    </row>
    <row r="34" spans="1:2">
      <c r="A34" s="35"/>
      <c r="B34" s="36"/>
    </row>
    <row r="35" spans="1:2">
      <c r="A35" s="35"/>
      <c r="B35" s="36"/>
    </row>
    <row r="55" ht="34.9" customHeight="1"/>
    <row r="56" ht="34.9" customHeight="1"/>
    <row r="60" ht="34.9" customHeight="1"/>
    <row r="61" ht="34.9" customHeight="1"/>
    <row r="63" ht="34.9" customHeight="1"/>
    <row r="64" ht="34.9" customHeight="1"/>
    <row r="66" ht="55.15" customHeight="1"/>
    <row r="67" ht="55.15" customHeight="1"/>
    <row r="71" ht="28.9" customHeight="1"/>
    <row r="72" ht="28.9" customHeight="1"/>
  </sheetData>
  <mergeCells count="8">
    <mergeCell ref="A30:E30"/>
    <mergeCell ref="A25:D25"/>
    <mergeCell ref="A26:F26"/>
    <mergeCell ref="A27:F27"/>
    <mergeCell ref="A1:E1"/>
    <mergeCell ref="A2:E2"/>
    <mergeCell ref="A3:D3"/>
    <mergeCell ref="A18:D18"/>
  </mergeCells>
  <phoneticPr fontId="7"/>
  <printOptions horizontalCentered="1" verticalCentered="1"/>
  <pageMargins left="0.70866141732283472" right="0.70866141732283472" top="0.35433070866141736" bottom="0.35433070866141736"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41"/>
  <sheetViews>
    <sheetView showGridLines="0" tabSelected="1" view="pageBreakPreview" topLeftCell="A10" zoomScaleNormal="100" zoomScaleSheetLayoutView="100" workbookViewId="0">
      <selection activeCell="C30" sqref="C30:AA30"/>
    </sheetView>
  </sheetViews>
  <sheetFormatPr defaultRowHeight="20.100000000000001" customHeight="1"/>
  <cols>
    <col min="1" max="1" width="4.75" customWidth="1"/>
    <col min="2" max="2" width="11" customWidth="1"/>
    <col min="3" max="22" width="2.625" customWidth="1"/>
    <col min="23" max="23" width="12.75" customWidth="1"/>
    <col min="24" max="24" width="25" customWidth="1"/>
    <col min="25" max="25" width="22.5" customWidth="1"/>
    <col min="26" max="26" width="21.875" customWidth="1"/>
    <col min="27" max="27" width="14.75" bestFit="1" customWidth="1"/>
    <col min="28" max="28" width="20.875" customWidth="1"/>
  </cols>
  <sheetData>
    <row r="1" spans="1:29" ht="20.100000000000001" customHeight="1">
      <c r="A1" s="649" t="s">
        <v>
423</v>
      </c>
      <c r="AC1" t="s">
        <v>
118</v>
      </c>
    </row>
    <row r="2" spans="1:29" ht="20.100000000000001" customHeight="1">
      <c r="A2" s="650" t="s">
        <v>
115</v>
      </c>
    </row>
    <row r="4" spans="1:29" ht="20.100000000000001" customHeight="1">
      <c r="A4" s="652" t="s">
        <v>
114</v>
      </c>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row>
    <row r="5" spans="1:29" ht="20.100000000000001" customHeight="1">
      <c r="A5" s="652" t="s">
        <v>
155</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row>
    <row r="6" spans="1:29" ht="20.100000000000001" customHeight="1">
      <c r="A6" s="652" t="s">
        <v>
156</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row>
    <row r="7" spans="1:29" ht="20.100000000000001" customHeight="1">
      <c r="A7" s="652" t="s">
        <v>
406</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row>
    <row r="8" spans="1:29" ht="20.100000000000001" customHeight="1">
      <c r="A8" s="151"/>
      <c r="B8" s="151"/>
      <c r="C8" s="151"/>
      <c r="D8" s="151"/>
      <c r="E8" s="151"/>
      <c r="F8" s="151"/>
      <c r="G8" s="151"/>
      <c r="H8" s="151"/>
      <c r="I8" s="151"/>
      <c r="J8" s="151"/>
      <c r="K8" s="151"/>
      <c r="L8" s="151"/>
      <c r="M8" s="151"/>
      <c r="N8" s="151"/>
      <c r="O8" s="151"/>
      <c r="P8" s="151"/>
      <c r="Q8" s="151"/>
      <c r="R8" s="151"/>
      <c r="S8" s="151"/>
      <c r="T8" s="151"/>
      <c r="U8" s="151"/>
      <c r="V8" s="151"/>
      <c r="W8" s="151"/>
      <c r="X8" s="151"/>
      <c r="Y8" s="151"/>
      <c r="Z8" s="151"/>
      <c r="AA8" s="151"/>
    </row>
    <row r="9" spans="1:29" ht="20.100000000000001" customHeight="1">
      <c r="A9" s="651" t="s">
        <v>
157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row>
    <row r="10" spans="1:29" ht="20.100000000000001" customHeight="1" thickBot="1">
      <c r="A10" s="151"/>
      <c r="B10" s="652" t="s">
        <v>
405</v>
      </c>
      <c r="C10" s="151"/>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row>
    <row r="11" spans="1:29" ht="20.100000000000001" customHeight="1" thickBot="1">
      <c r="A11" s="151"/>
      <c r="B11" s="641" t="s">
        <v>
332</v>
      </c>
      <c r="C11" s="820"/>
      <c r="D11" s="821"/>
      <c r="E11" s="821"/>
      <c r="F11" s="821"/>
      <c r="G11" s="821"/>
      <c r="H11" s="821"/>
      <c r="I11" s="821"/>
      <c r="J11" s="821"/>
      <c r="K11" s="821"/>
      <c r="L11" s="822"/>
      <c r="M11" s="151"/>
      <c r="N11" s="151"/>
      <c r="O11" s="151"/>
      <c r="P11" s="151"/>
      <c r="Q11" s="151"/>
      <c r="R11" s="151"/>
      <c r="S11" s="151"/>
      <c r="T11" s="151"/>
      <c r="U11" s="151"/>
      <c r="V11" s="151"/>
      <c r="W11" s="151"/>
      <c r="X11" s="151"/>
      <c r="Y11" s="151"/>
      <c r="Z11" s="151"/>
      <c r="AA11" s="151"/>
    </row>
    <row r="12" spans="1:29" ht="13.5" customHeight="1">
      <c r="A12" s="151"/>
      <c r="B12" s="638"/>
      <c r="C12" s="875"/>
      <c r="D12" s="875"/>
      <c r="E12" s="875"/>
      <c r="F12" s="875"/>
      <c r="G12" s="875"/>
      <c r="H12" s="875"/>
      <c r="I12" s="875"/>
      <c r="J12" s="875"/>
      <c r="K12" s="875"/>
      <c r="L12" s="875"/>
      <c r="M12" s="875"/>
      <c r="N12" s="875"/>
      <c r="O12" s="875"/>
      <c r="P12" s="875"/>
      <c r="Q12" s="875"/>
      <c r="R12" s="875"/>
      <c r="S12" s="875"/>
      <c r="T12" s="875"/>
      <c r="U12" s="875"/>
      <c r="V12" s="875"/>
      <c r="W12" s="875"/>
      <c r="X12" s="875"/>
      <c r="Y12" s="875"/>
      <c r="Z12" s="875"/>
      <c r="AA12" s="875"/>
    </row>
    <row r="13" spans="1:29" ht="20.100000000000001" customHeight="1">
      <c r="A13" s="651" t="s">
        <v>
158</v>
      </c>
      <c r="B13" s="151"/>
      <c r="C13" s="151"/>
      <c r="D13" s="151"/>
      <c r="E13" s="151"/>
      <c r="F13" s="151"/>
      <c r="G13" s="151"/>
      <c r="H13" s="151"/>
      <c r="I13" s="151"/>
      <c r="J13" s="151"/>
      <c r="K13" s="151"/>
      <c r="L13" s="151"/>
      <c r="M13" s="151"/>
      <c r="N13" s="151"/>
      <c r="O13" s="151"/>
      <c r="P13" s="151"/>
      <c r="Q13" s="151"/>
      <c r="R13" s="151"/>
      <c r="S13" s="151"/>
      <c r="T13" s="151"/>
      <c r="U13" s="151"/>
      <c r="V13" s="151"/>
      <c r="W13" s="151"/>
      <c r="X13" s="151"/>
      <c r="Y13" s="151"/>
      <c r="Z13" s="151"/>
      <c r="AA13" s="151"/>
    </row>
    <row r="14" spans="1:29" ht="20.100000000000001" customHeight="1" thickBot="1">
      <c r="A14" s="151"/>
      <c r="B14" s="652" t="s">
        <v>
331</v>
      </c>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row>
    <row r="15" spans="1:29" ht="20.100000000000001" customHeight="1">
      <c r="A15" s="151"/>
      <c r="B15" s="153" t="s">
        <v>
6</v>
      </c>
      <c r="C15" s="827" t="s">
        <v>
9</v>
      </c>
      <c r="D15" s="827"/>
      <c r="E15" s="827"/>
      <c r="F15" s="827"/>
      <c r="G15" s="827"/>
      <c r="H15" s="827"/>
      <c r="I15" s="827"/>
      <c r="J15" s="827"/>
      <c r="K15" s="827"/>
      <c r="L15" s="828"/>
      <c r="M15" s="840"/>
      <c r="N15" s="841"/>
      <c r="O15" s="841"/>
      <c r="P15" s="841"/>
      <c r="Q15" s="841"/>
      <c r="R15" s="841"/>
      <c r="S15" s="841"/>
      <c r="T15" s="841"/>
      <c r="U15" s="841"/>
      <c r="V15" s="841"/>
      <c r="W15" s="842"/>
      <c r="X15" s="843"/>
      <c r="Y15" s="151"/>
      <c r="Z15" s="151"/>
      <c r="AA15" s="151"/>
    </row>
    <row r="16" spans="1:29" ht="20.100000000000001" customHeight="1" thickBot="1">
      <c r="A16" s="151"/>
      <c r="B16" s="154"/>
      <c r="C16" s="827" t="s">
        <v>
100</v>
      </c>
      <c r="D16" s="827"/>
      <c r="E16" s="827"/>
      <c r="F16" s="827"/>
      <c r="G16" s="827"/>
      <c r="H16" s="827"/>
      <c r="I16" s="827"/>
      <c r="J16" s="827"/>
      <c r="K16" s="827"/>
      <c r="L16" s="828"/>
      <c r="M16" s="844"/>
      <c r="N16" s="845"/>
      <c r="O16" s="845"/>
      <c r="P16" s="845"/>
      <c r="Q16" s="845"/>
      <c r="R16" s="845"/>
      <c r="S16" s="845"/>
      <c r="T16" s="845"/>
      <c r="U16" s="846"/>
      <c r="V16" s="846"/>
      <c r="W16" s="847"/>
      <c r="X16" s="848"/>
      <c r="Y16" s="151"/>
      <c r="Z16" s="151"/>
      <c r="AA16" s="151"/>
      <c r="AC16" t="s">
        <v>
113</v>
      </c>
    </row>
    <row r="17" spans="1:29" ht="20.100000000000001" customHeight="1" thickBot="1">
      <c r="A17" s="151"/>
      <c r="B17" s="153" t="s">
        <v>
101</v>
      </c>
      <c r="C17" s="827" t="s">
        <v>
8</v>
      </c>
      <c r="D17" s="827"/>
      <c r="E17" s="827"/>
      <c r="F17" s="827"/>
      <c r="G17" s="827"/>
      <c r="H17" s="827"/>
      <c r="I17" s="827"/>
      <c r="J17" s="827"/>
      <c r="K17" s="827"/>
      <c r="L17" s="828"/>
      <c r="M17" s="155"/>
      <c r="N17" s="156"/>
      <c r="O17" s="156"/>
      <c r="P17" s="157" t="s">
        <v>
107</v>
      </c>
      <c r="Q17" s="156"/>
      <c r="R17" s="156"/>
      <c r="S17" s="156"/>
      <c r="T17" s="158"/>
      <c r="U17" s="159"/>
      <c r="V17" s="160"/>
      <c r="W17" s="160"/>
      <c r="X17" s="160"/>
      <c r="Y17" s="151"/>
      <c r="Z17" s="151"/>
      <c r="AA17" s="151"/>
      <c r="AC17" t="str">
        <f>
CONCATENATE(M17,N17,O17,P17,Q17,R17,S17,T17)</f>
        <v>
－</v>
      </c>
    </row>
    <row r="18" spans="1:29" ht="20.100000000000001" customHeight="1">
      <c r="A18" s="151"/>
      <c r="B18" s="161"/>
      <c r="C18" s="827" t="s">
        <v>
105</v>
      </c>
      <c r="D18" s="827"/>
      <c r="E18" s="827"/>
      <c r="F18" s="827"/>
      <c r="G18" s="827"/>
      <c r="H18" s="827"/>
      <c r="I18" s="827"/>
      <c r="J18" s="827"/>
      <c r="K18" s="827"/>
      <c r="L18" s="828"/>
      <c r="M18" s="844"/>
      <c r="N18" s="845"/>
      <c r="O18" s="845"/>
      <c r="P18" s="845"/>
      <c r="Q18" s="845"/>
      <c r="R18" s="845"/>
      <c r="S18" s="845"/>
      <c r="T18" s="845"/>
      <c r="U18" s="849"/>
      <c r="V18" s="849"/>
      <c r="W18" s="850"/>
      <c r="X18" s="851"/>
      <c r="Y18" s="151"/>
      <c r="Z18" s="151"/>
      <c r="AA18" s="151"/>
    </row>
    <row r="19" spans="1:29" ht="20.100000000000001" customHeight="1">
      <c r="A19" s="151"/>
      <c r="B19" s="154"/>
      <c r="C19" s="827" t="s">
        <v>
106</v>
      </c>
      <c r="D19" s="827"/>
      <c r="E19" s="827"/>
      <c r="F19" s="827"/>
      <c r="G19" s="827"/>
      <c r="H19" s="827"/>
      <c r="I19" s="827"/>
      <c r="J19" s="827"/>
      <c r="K19" s="827"/>
      <c r="L19" s="828"/>
      <c r="M19" s="844"/>
      <c r="N19" s="845"/>
      <c r="O19" s="845"/>
      <c r="P19" s="845"/>
      <c r="Q19" s="845"/>
      <c r="R19" s="845"/>
      <c r="S19" s="845"/>
      <c r="T19" s="845"/>
      <c r="U19" s="845"/>
      <c r="V19" s="845"/>
      <c r="W19" s="852"/>
      <c r="X19" s="853"/>
      <c r="Y19" s="151"/>
      <c r="Z19" s="151"/>
      <c r="AA19" s="151"/>
    </row>
    <row r="20" spans="1:29" ht="20.100000000000001" customHeight="1">
      <c r="A20" s="151"/>
      <c r="B20" s="153" t="s">
        <v>
102</v>
      </c>
      <c r="C20" s="827" t="s">
        <v>
95</v>
      </c>
      <c r="D20" s="827"/>
      <c r="E20" s="827"/>
      <c r="F20" s="827"/>
      <c r="G20" s="827"/>
      <c r="H20" s="827"/>
      <c r="I20" s="827"/>
      <c r="J20" s="827"/>
      <c r="K20" s="827"/>
      <c r="L20" s="828"/>
      <c r="M20" s="829"/>
      <c r="N20" s="830"/>
      <c r="O20" s="830"/>
      <c r="P20" s="830"/>
      <c r="Q20" s="830"/>
      <c r="R20" s="830"/>
      <c r="S20" s="830"/>
      <c r="T20" s="830"/>
      <c r="U20" s="830"/>
      <c r="V20" s="830"/>
      <c r="W20" s="831"/>
      <c r="X20" s="832"/>
      <c r="Y20" s="151"/>
      <c r="Z20" s="151"/>
      <c r="AA20" s="151"/>
    </row>
    <row r="21" spans="1:29" ht="20.100000000000001" customHeight="1">
      <c r="A21" s="151"/>
      <c r="B21" s="154"/>
      <c r="C21" s="827" t="s">
        <v>
96</v>
      </c>
      <c r="D21" s="827"/>
      <c r="E21" s="827"/>
      <c r="F21" s="827"/>
      <c r="G21" s="827"/>
      <c r="H21" s="827"/>
      <c r="I21" s="827"/>
      <c r="J21" s="827"/>
      <c r="K21" s="827"/>
      <c r="L21" s="828"/>
      <c r="M21" s="859"/>
      <c r="N21" s="860"/>
      <c r="O21" s="860"/>
      <c r="P21" s="860"/>
      <c r="Q21" s="860"/>
      <c r="R21" s="860"/>
      <c r="S21" s="860"/>
      <c r="T21" s="860"/>
      <c r="U21" s="860"/>
      <c r="V21" s="860"/>
      <c r="W21" s="861"/>
      <c r="X21" s="862"/>
      <c r="Y21" s="151"/>
      <c r="Z21" s="151"/>
      <c r="AA21" s="151"/>
    </row>
    <row r="22" spans="1:29" ht="20.100000000000001" customHeight="1">
      <c r="A22" s="151"/>
      <c r="B22" s="818" t="s">
        <v>
149</v>
      </c>
      <c r="C22" s="827" t="s">
        <v>
9</v>
      </c>
      <c r="D22" s="827"/>
      <c r="E22" s="827"/>
      <c r="F22" s="827"/>
      <c r="G22" s="827"/>
      <c r="H22" s="827"/>
      <c r="I22" s="827"/>
      <c r="J22" s="827"/>
      <c r="K22" s="827"/>
      <c r="L22" s="828"/>
      <c r="M22" s="829"/>
      <c r="N22" s="830"/>
      <c r="O22" s="830"/>
      <c r="P22" s="830"/>
      <c r="Q22" s="830"/>
      <c r="R22" s="830"/>
      <c r="S22" s="830"/>
      <c r="T22" s="830"/>
      <c r="U22" s="830"/>
      <c r="V22" s="830"/>
      <c r="W22" s="831"/>
      <c r="X22" s="832"/>
      <c r="Y22" s="151"/>
      <c r="Z22" s="151"/>
      <c r="AA22" s="151"/>
    </row>
    <row r="23" spans="1:29" ht="20.100000000000001" customHeight="1">
      <c r="A23" s="151"/>
      <c r="B23" s="819"/>
      <c r="C23" s="858" t="s">
        <v>
146</v>
      </c>
      <c r="D23" s="858"/>
      <c r="E23" s="858"/>
      <c r="F23" s="858"/>
      <c r="G23" s="858"/>
      <c r="H23" s="858"/>
      <c r="I23" s="858"/>
      <c r="J23" s="858"/>
      <c r="K23" s="858"/>
      <c r="L23" s="858"/>
      <c r="M23" s="829"/>
      <c r="N23" s="830"/>
      <c r="O23" s="830"/>
      <c r="P23" s="830"/>
      <c r="Q23" s="830"/>
      <c r="R23" s="830"/>
      <c r="S23" s="830"/>
      <c r="T23" s="830"/>
      <c r="U23" s="830"/>
      <c r="V23" s="830"/>
      <c r="W23" s="831"/>
      <c r="X23" s="832"/>
      <c r="Y23" s="151"/>
      <c r="Z23" s="151"/>
      <c r="AA23" s="151"/>
    </row>
    <row r="24" spans="1:29" ht="20.100000000000001" customHeight="1">
      <c r="A24" s="151"/>
      <c r="B24" s="153" t="s">
        <v>
147</v>
      </c>
      <c r="C24" s="827" t="s">
        <v>
0</v>
      </c>
      <c r="D24" s="827"/>
      <c r="E24" s="827"/>
      <c r="F24" s="827"/>
      <c r="G24" s="827"/>
      <c r="H24" s="827"/>
      <c r="I24" s="827"/>
      <c r="J24" s="827"/>
      <c r="K24" s="827"/>
      <c r="L24" s="828"/>
      <c r="M24" s="854"/>
      <c r="N24" s="855"/>
      <c r="O24" s="855"/>
      <c r="P24" s="855"/>
      <c r="Q24" s="855"/>
      <c r="R24" s="855"/>
      <c r="S24" s="855"/>
      <c r="T24" s="855"/>
      <c r="U24" s="855"/>
      <c r="V24" s="855"/>
      <c r="W24" s="856"/>
      <c r="X24" s="857"/>
      <c r="Y24" s="151"/>
      <c r="Z24" s="151"/>
      <c r="AA24" s="151"/>
    </row>
    <row r="25" spans="1:29" ht="20.100000000000001" customHeight="1">
      <c r="A25" s="151"/>
      <c r="B25" s="161"/>
      <c r="C25" s="827" t="s">
        <v>
1</v>
      </c>
      <c r="D25" s="827"/>
      <c r="E25" s="827"/>
      <c r="F25" s="827"/>
      <c r="G25" s="827"/>
      <c r="H25" s="827"/>
      <c r="I25" s="827"/>
      <c r="J25" s="827"/>
      <c r="K25" s="827"/>
      <c r="L25" s="828"/>
      <c r="M25" s="829"/>
      <c r="N25" s="830"/>
      <c r="O25" s="830"/>
      <c r="P25" s="830"/>
      <c r="Q25" s="830"/>
      <c r="R25" s="830"/>
      <c r="S25" s="830"/>
      <c r="T25" s="830"/>
      <c r="U25" s="830"/>
      <c r="V25" s="830"/>
      <c r="W25" s="831"/>
      <c r="X25" s="832"/>
      <c r="Y25" s="151"/>
      <c r="Z25" s="151"/>
      <c r="AA25" s="151"/>
    </row>
    <row r="26" spans="1:29" ht="20.100000000000001" customHeight="1" thickBot="1">
      <c r="A26" s="151"/>
      <c r="B26" s="162"/>
      <c r="C26" s="827" t="s">
        <v>
148</v>
      </c>
      <c r="D26" s="827"/>
      <c r="E26" s="827"/>
      <c r="F26" s="827"/>
      <c r="G26" s="827"/>
      <c r="H26" s="827"/>
      <c r="I26" s="827"/>
      <c r="J26" s="827"/>
      <c r="K26" s="827"/>
      <c r="L26" s="828"/>
      <c r="M26" s="823"/>
      <c r="N26" s="824"/>
      <c r="O26" s="824"/>
      <c r="P26" s="824"/>
      <c r="Q26" s="824"/>
      <c r="R26" s="824"/>
      <c r="S26" s="824"/>
      <c r="T26" s="824"/>
      <c r="U26" s="824"/>
      <c r="V26" s="824"/>
      <c r="W26" s="825"/>
      <c r="X26" s="826"/>
      <c r="Y26" s="151"/>
      <c r="Z26" s="151"/>
      <c r="AA26" s="151"/>
    </row>
    <row r="27" spans="1:29" ht="20.100000000000001" customHeight="1">
      <c r="A27" s="151"/>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row>
    <row r="28" spans="1:29" ht="20.100000000000001" customHeight="1">
      <c r="A28" s="651" t="s">
        <v>
407</v>
      </c>
      <c r="B28" s="151"/>
      <c r="C28" s="151"/>
      <c r="D28" s="151"/>
      <c r="E28" s="151"/>
      <c r="F28" s="151"/>
      <c r="G28" s="151"/>
      <c r="H28" s="151"/>
      <c r="I28" s="151"/>
      <c r="J28" s="151"/>
      <c r="K28" s="151"/>
      <c r="L28" s="151"/>
      <c r="M28" s="151"/>
      <c r="N28" s="151"/>
      <c r="O28" s="151"/>
      <c r="P28" s="151"/>
      <c r="Q28" s="151"/>
      <c r="R28" s="151"/>
      <c r="S28" s="151"/>
      <c r="T28" s="151"/>
      <c r="U28" s="151"/>
      <c r="V28" s="151"/>
      <c r="W28" s="151"/>
      <c r="X28" s="151"/>
      <c r="Y28" s="151"/>
      <c r="Z28" s="151"/>
      <c r="AA28" s="151"/>
    </row>
    <row r="29" spans="1:29" ht="20.100000000000001" customHeight="1">
      <c r="A29" s="151"/>
      <c r="B29" s="652" t="s">
        <v>
404</v>
      </c>
      <c r="C29" s="151"/>
      <c r="D29" s="151"/>
      <c r="E29" s="151"/>
      <c r="F29" s="151"/>
      <c r="G29" s="151"/>
      <c r="H29" s="151"/>
      <c r="I29" s="151"/>
      <c r="J29" s="151"/>
      <c r="K29" s="151"/>
      <c r="L29" s="151"/>
      <c r="M29" s="151"/>
      <c r="N29" s="151"/>
      <c r="O29" s="151"/>
      <c r="P29" s="151"/>
      <c r="Q29" s="151"/>
      <c r="R29" s="151"/>
      <c r="S29" s="151"/>
      <c r="T29" s="151"/>
      <c r="U29" s="151"/>
      <c r="V29" s="151"/>
      <c r="W29" s="151"/>
      <c r="X29" s="163"/>
      <c r="Y29" s="151"/>
      <c r="Z29" s="151"/>
      <c r="AA29" s="151"/>
    </row>
    <row r="30" spans="1:29" ht="45" customHeight="1">
      <c r="A30" s="151"/>
      <c r="B30" s="653" t="s">
        <v>
119</v>
      </c>
      <c r="C30" s="873" t="s">
        <v>
488</v>
      </c>
      <c r="D30" s="873"/>
      <c r="E30" s="873"/>
      <c r="F30" s="873"/>
      <c r="G30" s="873"/>
      <c r="H30" s="873"/>
      <c r="I30" s="873"/>
      <c r="J30" s="873"/>
      <c r="K30" s="873"/>
      <c r="L30" s="873"/>
      <c r="M30" s="873"/>
      <c r="N30" s="873"/>
      <c r="O30" s="873"/>
      <c r="P30" s="873"/>
      <c r="Q30" s="873"/>
      <c r="R30" s="873"/>
      <c r="S30" s="873"/>
      <c r="T30" s="873"/>
      <c r="U30" s="873"/>
      <c r="V30" s="873"/>
      <c r="W30" s="873"/>
      <c r="X30" s="873"/>
      <c r="Y30" s="873"/>
      <c r="Z30" s="873"/>
      <c r="AA30" s="873"/>
      <c r="AB30" s="719"/>
    </row>
    <row r="31" spans="1:29" ht="27" customHeight="1">
      <c r="A31" s="151"/>
      <c r="B31" s="863" t="s">
        <v>
103</v>
      </c>
      <c r="C31" s="865" t="s">
        <v>
104</v>
      </c>
      <c r="D31" s="865"/>
      <c r="E31" s="865"/>
      <c r="F31" s="865"/>
      <c r="G31" s="865"/>
      <c r="H31" s="865"/>
      <c r="I31" s="865"/>
      <c r="J31" s="865"/>
      <c r="K31" s="865"/>
      <c r="L31" s="866"/>
      <c r="M31" s="871" t="s">
        <v>
108</v>
      </c>
      <c r="N31" s="865"/>
      <c r="O31" s="865"/>
      <c r="P31" s="865"/>
      <c r="Q31" s="866"/>
      <c r="R31" s="877" t="s">
        <v>
182</v>
      </c>
      <c r="S31" s="878"/>
      <c r="T31" s="878"/>
      <c r="U31" s="878"/>
      <c r="V31" s="878"/>
      <c r="W31" s="879"/>
      <c r="X31" s="863" t="s">
        <v>
109</v>
      </c>
      <c r="Y31" s="863" t="s">
        <v>
110</v>
      </c>
      <c r="Z31" s="835" t="s">
        <v>
487</v>
      </c>
      <c r="AA31" s="835" t="s">
        <v>
112</v>
      </c>
      <c r="AB31" s="874"/>
    </row>
    <row r="32" spans="1:29" ht="27" customHeight="1" thickBot="1">
      <c r="A32" s="151"/>
      <c r="B32" s="864"/>
      <c r="C32" s="867"/>
      <c r="D32" s="867"/>
      <c r="E32" s="867"/>
      <c r="F32" s="867"/>
      <c r="G32" s="867"/>
      <c r="H32" s="867"/>
      <c r="I32" s="867"/>
      <c r="J32" s="867"/>
      <c r="K32" s="867"/>
      <c r="L32" s="868"/>
      <c r="M32" s="872"/>
      <c r="N32" s="867"/>
      <c r="O32" s="867"/>
      <c r="P32" s="867"/>
      <c r="Q32" s="868"/>
      <c r="R32" s="869" t="s">
        <v>
185</v>
      </c>
      <c r="S32" s="870"/>
      <c r="T32" s="870"/>
      <c r="U32" s="870"/>
      <c r="V32" s="870"/>
      <c r="W32" s="164" t="s">
        <v>
186</v>
      </c>
      <c r="X32" s="876"/>
      <c r="Y32" s="876"/>
      <c r="Z32" s="836"/>
      <c r="AA32" s="836"/>
      <c r="AB32" s="874"/>
    </row>
    <row r="33" spans="1:28" ht="37.5" customHeight="1">
      <c r="A33" s="151"/>
      <c r="B33" s="152">
        <v>
1</v>
      </c>
      <c r="C33" s="165"/>
      <c r="D33" s="166"/>
      <c r="E33" s="166"/>
      <c r="F33" s="166"/>
      <c r="G33" s="166"/>
      <c r="H33" s="166"/>
      <c r="I33" s="166"/>
      <c r="J33" s="166"/>
      <c r="K33" s="166"/>
      <c r="L33" s="167"/>
      <c r="M33" s="837"/>
      <c r="N33" s="838"/>
      <c r="O33" s="838"/>
      <c r="P33" s="838"/>
      <c r="Q33" s="839"/>
      <c r="R33" s="837"/>
      <c r="S33" s="838"/>
      <c r="T33" s="838"/>
      <c r="U33" s="838"/>
      <c r="V33" s="839"/>
      <c r="W33" s="645"/>
      <c r="X33" s="168"/>
      <c r="Y33" s="168"/>
      <c r="Z33" s="723"/>
      <c r="AA33" s="779"/>
      <c r="AB33" s="721"/>
    </row>
    <row r="34" spans="1:28" ht="37.5" customHeight="1">
      <c r="A34" s="151"/>
      <c r="B34" s="152">
        <f>
B33+1</f>
        <v>
2</v>
      </c>
      <c r="C34" s="169"/>
      <c r="D34" s="170"/>
      <c r="E34" s="170"/>
      <c r="F34" s="170"/>
      <c r="G34" s="170"/>
      <c r="H34" s="170"/>
      <c r="I34" s="170"/>
      <c r="J34" s="170"/>
      <c r="K34" s="170"/>
      <c r="L34" s="171"/>
      <c r="M34" s="815"/>
      <c r="N34" s="816"/>
      <c r="O34" s="816"/>
      <c r="P34" s="816"/>
      <c r="Q34" s="817"/>
      <c r="R34" s="815"/>
      <c r="S34" s="816"/>
      <c r="T34" s="816"/>
      <c r="U34" s="816"/>
      <c r="V34" s="817"/>
      <c r="W34" s="646"/>
      <c r="X34" s="173"/>
      <c r="Y34" s="173"/>
      <c r="Z34" s="724"/>
      <c r="AA34" s="780"/>
      <c r="AB34" s="721"/>
    </row>
    <row r="35" spans="1:28" ht="37.5" customHeight="1">
      <c r="A35" s="151"/>
      <c r="B35" s="152">
        <f t="shared" ref="B35:B71" si="0">
B34+1</f>
        <v>
3</v>
      </c>
      <c r="C35" s="169"/>
      <c r="D35" s="170"/>
      <c r="E35" s="170"/>
      <c r="F35" s="170"/>
      <c r="G35" s="170"/>
      <c r="H35" s="170"/>
      <c r="I35" s="170"/>
      <c r="J35" s="170"/>
      <c r="K35" s="170"/>
      <c r="L35" s="171"/>
      <c r="M35" s="815"/>
      <c r="N35" s="816"/>
      <c r="O35" s="816"/>
      <c r="P35" s="816"/>
      <c r="Q35" s="817"/>
      <c r="R35" s="815"/>
      <c r="S35" s="816"/>
      <c r="T35" s="816"/>
      <c r="U35" s="816"/>
      <c r="V35" s="817"/>
      <c r="W35" s="646"/>
      <c r="X35" s="173"/>
      <c r="Y35" s="173"/>
      <c r="Z35" s="724"/>
      <c r="AA35" s="780"/>
      <c r="AB35" s="721"/>
    </row>
    <row r="36" spans="1:28" ht="37.5" customHeight="1">
      <c r="A36" s="151"/>
      <c r="B36" s="152">
        <f t="shared" si="0"/>
        <v>
4</v>
      </c>
      <c r="C36" s="169"/>
      <c r="D36" s="170"/>
      <c r="E36" s="170"/>
      <c r="F36" s="170"/>
      <c r="G36" s="170"/>
      <c r="H36" s="170"/>
      <c r="I36" s="170"/>
      <c r="J36" s="170"/>
      <c r="K36" s="170"/>
      <c r="L36" s="171"/>
      <c r="M36" s="815"/>
      <c r="N36" s="816"/>
      <c r="O36" s="816"/>
      <c r="P36" s="816"/>
      <c r="Q36" s="817"/>
      <c r="R36" s="815"/>
      <c r="S36" s="816"/>
      <c r="T36" s="816"/>
      <c r="U36" s="816"/>
      <c r="V36" s="817"/>
      <c r="W36" s="646"/>
      <c r="X36" s="173"/>
      <c r="Y36" s="173"/>
      <c r="Z36" s="724"/>
      <c r="AA36" s="780"/>
      <c r="AB36" s="721"/>
    </row>
    <row r="37" spans="1:28" ht="37.5" customHeight="1">
      <c r="A37" s="151"/>
      <c r="B37" s="152">
        <f t="shared" si="0"/>
        <v>
5</v>
      </c>
      <c r="C37" s="169"/>
      <c r="D37" s="170"/>
      <c r="E37" s="170"/>
      <c r="F37" s="170"/>
      <c r="G37" s="170"/>
      <c r="H37" s="170"/>
      <c r="I37" s="170"/>
      <c r="J37" s="170"/>
      <c r="K37" s="170"/>
      <c r="L37" s="171"/>
      <c r="M37" s="815"/>
      <c r="N37" s="816"/>
      <c r="O37" s="816"/>
      <c r="P37" s="816"/>
      <c r="Q37" s="817"/>
      <c r="R37" s="815"/>
      <c r="S37" s="816"/>
      <c r="T37" s="816"/>
      <c r="U37" s="816"/>
      <c r="V37" s="817"/>
      <c r="W37" s="646"/>
      <c r="X37" s="173"/>
      <c r="Y37" s="173"/>
      <c r="Z37" s="724"/>
      <c r="AA37" s="780"/>
      <c r="AB37" s="721"/>
    </row>
    <row r="38" spans="1:28" ht="37.5" customHeight="1">
      <c r="A38" s="151"/>
      <c r="B38" s="152">
        <f t="shared" si="0"/>
        <v>
6</v>
      </c>
      <c r="C38" s="169"/>
      <c r="D38" s="170"/>
      <c r="E38" s="170"/>
      <c r="F38" s="170"/>
      <c r="G38" s="170"/>
      <c r="H38" s="170"/>
      <c r="I38" s="170"/>
      <c r="J38" s="170"/>
      <c r="K38" s="170"/>
      <c r="L38" s="171"/>
      <c r="M38" s="815"/>
      <c r="N38" s="816"/>
      <c r="O38" s="816"/>
      <c r="P38" s="816"/>
      <c r="Q38" s="817"/>
      <c r="R38" s="815"/>
      <c r="S38" s="816"/>
      <c r="T38" s="816"/>
      <c r="U38" s="816"/>
      <c r="V38" s="817"/>
      <c r="W38" s="646"/>
      <c r="X38" s="173"/>
      <c r="Y38" s="173"/>
      <c r="Z38" s="724"/>
      <c r="AA38" s="780"/>
      <c r="AB38" s="721"/>
    </row>
    <row r="39" spans="1:28" ht="37.5" customHeight="1">
      <c r="A39" s="151"/>
      <c r="B39" s="152">
        <f t="shared" si="0"/>
        <v>
7</v>
      </c>
      <c r="C39" s="169"/>
      <c r="D39" s="170"/>
      <c r="E39" s="170"/>
      <c r="F39" s="170"/>
      <c r="G39" s="170"/>
      <c r="H39" s="170"/>
      <c r="I39" s="170"/>
      <c r="J39" s="170"/>
      <c r="K39" s="170"/>
      <c r="L39" s="171"/>
      <c r="M39" s="815"/>
      <c r="N39" s="816"/>
      <c r="O39" s="816"/>
      <c r="P39" s="816"/>
      <c r="Q39" s="817"/>
      <c r="R39" s="815"/>
      <c r="S39" s="816"/>
      <c r="T39" s="816"/>
      <c r="U39" s="816"/>
      <c r="V39" s="817"/>
      <c r="W39" s="646"/>
      <c r="X39" s="173"/>
      <c r="Y39" s="173"/>
      <c r="Z39" s="724"/>
      <c r="AA39" s="780"/>
      <c r="AB39" s="721"/>
    </row>
    <row r="40" spans="1:28" ht="37.5" customHeight="1">
      <c r="A40" s="151"/>
      <c r="B40" s="152">
        <f t="shared" si="0"/>
        <v>
8</v>
      </c>
      <c r="C40" s="169"/>
      <c r="D40" s="170"/>
      <c r="E40" s="170"/>
      <c r="F40" s="170"/>
      <c r="G40" s="170"/>
      <c r="H40" s="170"/>
      <c r="I40" s="170"/>
      <c r="J40" s="170"/>
      <c r="K40" s="170"/>
      <c r="L40" s="171"/>
      <c r="M40" s="814"/>
      <c r="N40" s="814"/>
      <c r="O40" s="814"/>
      <c r="P40" s="814"/>
      <c r="Q40" s="814"/>
      <c r="R40" s="815"/>
      <c r="S40" s="816"/>
      <c r="T40" s="816"/>
      <c r="U40" s="816"/>
      <c r="V40" s="817"/>
      <c r="W40" s="172"/>
      <c r="X40" s="173"/>
      <c r="Y40" s="173"/>
      <c r="Z40" s="724"/>
      <c r="AA40" s="780"/>
      <c r="AB40" s="722"/>
    </row>
    <row r="41" spans="1:28" ht="37.5" customHeight="1">
      <c r="A41" s="151"/>
      <c r="B41" s="152">
        <f t="shared" si="0"/>
        <v>
9</v>
      </c>
      <c r="C41" s="169"/>
      <c r="D41" s="170"/>
      <c r="E41" s="170"/>
      <c r="F41" s="170"/>
      <c r="G41" s="170"/>
      <c r="H41" s="170"/>
      <c r="I41" s="170"/>
      <c r="J41" s="170"/>
      <c r="K41" s="170"/>
      <c r="L41" s="171"/>
      <c r="M41" s="814"/>
      <c r="N41" s="814"/>
      <c r="O41" s="814"/>
      <c r="P41" s="814"/>
      <c r="Q41" s="814"/>
      <c r="R41" s="815"/>
      <c r="S41" s="816"/>
      <c r="T41" s="816"/>
      <c r="U41" s="816"/>
      <c r="V41" s="817"/>
      <c r="W41" s="172"/>
      <c r="X41" s="173"/>
      <c r="Y41" s="173"/>
      <c r="Z41" s="724"/>
      <c r="AA41" s="780"/>
      <c r="AB41" s="722"/>
    </row>
    <row r="42" spans="1:28" ht="37.5" customHeight="1">
      <c r="A42" s="151"/>
      <c r="B42" s="152">
        <f t="shared" si="0"/>
        <v>
10</v>
      </c>
      <c r="C42" s="169"/>
      <c r="D42" s="170"/>
      <c r="E42" s="170"/>
      <c r="F42" s="170"/>
      <c r="G42" s="170"/>
      <c r="H42" s="170"/>
      <c r="I42" s="170"/>
      <c r="J42" s="170"/>
      <c r="K42" s="170"/>
      <c r="L42" s="171"/>
      <c r="M42" s="814"/>
      <c r="N42" s="814"/>
      <c r="O42" s="814"/>
      <c r="P42" s="814"/>
      <c r="Q42" s="814"/>
      <c r="R42" s="815"/>
      <c r="S42" s="816"/>
      <c r="T42" s="816"/>
      <c r="U42" s="816"/>
      <c r="V42" s="817"/>
      <c r="W42" s="172"/>
      <c r="X42" s="173"/>
      <c r="Y42" s="173"/>
      <c r="Z42" s="724"/>
      <c r="AA42" s="780"/>
      <c r="AB42" s="722"/>
    </row>
    <row r="43" spans="1:28" ht="37.5" customHeight="1">
      <c r="A43" s="151"/>
      <c r="B43" s="152">
        <f t="shared" si="0"/>
        <v>
11</v>
      </c>
      <c r="C43" s="169"/>
      <c r="D43" s="170"/>
      <c r="E43" s="170"/>
      <c r="F43" s="170"/>
      <c r="G43" s="170"/>
      <c r="H43" s="170"/>
      <c r="I43" s="170"/>
      <c r="J43" s="170"/>
      <c r="K43" s="170"/>
      <c r="L43" s="171"/>
      <c r="M43" s="814"/>
      <c r="N43" s="814"/>
      <c r="O43" s="814"/>
      <c r="P43" s="814"/>
      <c r="Q43" s="814"/>
      <c r="R43" s="815"/>
      <c r="S43" s="816"/>
      <c r="T43" s="816"/>
      <c r="U43" s="816"/>
      <c r="V43" s="817"/>
      <c r="W43" s="172"/>
      <c r="X43" s="173"/>
      <c r="Y43" s="173"/>
      <c r="Z43" s="724"/>
      <c r="AA43" s="780"/>
      <c r="AB43" s="722"/>
    </row>
    <row r="44" spans="1:28" ht="37.5" customHeight="1">
      <c r="A44" s="151"/>
      <c r="B44" s="152">
        <f t="shared" si="0"/>
        <v>
12</v>
      </c>
      <c r="C44" s="169"/>
      <c r="D44" s="170"/>
      <c r="E44" s="170"/>
      <c r="F44" s="170"/>
      <c r="G44" s="170"/>
      <c r="H44" s="170"/>
      <c r="I44" s="170"/>
      <c r="J44" s="170"/>
      <c r="K44" s="170"/>
      <c r="L44" s="171"/>
      <c r="M44" s="814"/>
      <c r="N44" s="814"/>
      <c r="O44" s="814"/>
      <c r="P44" s="814"/>
      <c r="Q44" s="814"/>
      <c r="R44" s="815"/>
      <c r="S44" s="816"/>
      <c r="T44" s="816"/>
      <c r="U44" s="816"/>
      <c r="V44" s="817"/>
      <c r="W44" s="172"/>
      <c r="X44" s="173"/>
      <c r="Y44" s="173"/>
      <c r="Z44" s="724"/>
      <c r="AA44" s="780"/>
      <c r="AB44" s="722"/>
    </row>
    <row r="45" spans="1:28" ht="37.5" customHeight="1">
      <c r="A45" s="151"/>
      <c r="B45" s="152">
        <f t="shared" si="0"/>
        <v>
13</v>
      </c>
      <c r="C45" s="169"/>
      <c r="D45" s="170"/>
      <c r="E45" s="170"/>
      <c r="F45" s="170"/>
      <c r="G45" s="170"/>
      <c r="H45" s="170"/>
      <c r="I45" s="170"/>
      <c r="J45" s="170"/>
      <c r="K45" s="170"/>
      <c r="L45" s="171"/>
      <c r="M45" s="814"/>
      <c r="N45" s="814"/>
      <c r="O45" s="814"/>
      <c r="P45" s="814"/>
      <c r="Q45" s="814"/>
      <c r="R45" s="815"/>
      <c r="S45" s="816"/>
      <c r="T45" s="816"/>
      <c r="U45" s="816"/>
      <c r="V45" s="817"/>
      <c r="W45" s="172"/>
      <c r="X45" s="173"/>
      <c r="Y45" s="173"/>
      <c r="Z45" s="724"/>
      <c r="AA45" s="780"/>
      <c r="AB45" s="722"/>
    </row>
    <row r="46" spans="1:28" ht="37.5" customHeight="1">
      <c r="A46" s="151"/>
      <c r="B46" s="152">
        <f t="shared" si="0"/>
        <v>
14</v>
      </c>
      <c r="C46" s="169"/>
      <c r="D46" s="170"/>
      <c r="E46" s="170"/>
      <c r="F46" s="170"/>
      <c r="G46" s="170"/>
      <c r="H46" s="170"/>
      <c r="I46" s="170"/>
      <c r="J46" s="170"/>
      <c r="K46" s="170"/>
      <c r="L46" s="171"/>
      <c r="M46" s="814"/>
      <c r="N46" s="814"/>
      <c r="O46" s="814"/>
      <c r="P46" s="814"/>
      <c r="Q46" s="814"/>
      <c r="R46" s="815"/>
      <c r="S46" s="816"/>
      <c r="T46" s="816"/>
      <c r="U46" s="816"/>
      <c r="V46" s="817"/>
      <c r="W46" s="172"/>
      <c r="X46" s="173"/>
      <c r="Y46" s="173"/>
      <c r="Z46" s="724"/>
      <c r="AA46" s="780"/>
      <c r="AB46" s="722"/>
    </row>
    <row r="47" spans="1:28" ht="37.5" customHeight="1">
      <c r="A47" s="151"/>
      <c r="B47" s="152">
        <f t="shared" si="0"/>
        <v>
15</v>
      </c>
      <c r="C47" s="169"/>
      <c r="D47" s="170"/>
      <c r="E47" s="170"/>
      <c r="F47" s="170"/>
      <c r="G47" s="170"/>
      <c r="H47" s="170"/>
      <c r="I47" s="170"/>
      <c r="J47" s="170"/>
      <c r="K47" s="170"/>
      <c r="L47" s="171"/>
      <c r="M47" s="814"/>
      <c r="N47" s="814"/>
      <c r="O47" s="814"/>
      <c r="P47" s="814"/>
      <c r="Q47" s="814"/>
      <c r="R47" s="815"/>
      <c r="S47" s="816"/>
      <c r="T47" s="816"/>
      <c r="U47" s="816"/>
      <c r="V47" s="817"/>
      <c r="W47" s="172"/>
      <c r="X47" s="173"/>
      <c r="Y47" s="173"/>
      <c r="Z47" s="724"/>
      <c r="AA47" s="780"/>
      <c r="AB47" s="722"/>
    </row>
    <row r="48" spans="1:28" ht="37.5" customHeight="1">
      <c r="A48" s="151"/>
      <c r="B48" s="152">
        <f t="shared" si="0"/>
        <v>
16</v>
      </c>
      <c r="C48" s="169"/>
      <c r="D48" s="170"/>
      <c r="E48" s="170"/>
      <c r="F48" s="170"/>
      <c r="G48" s="170"/>
      <c r="H48" s="170"/>
      <c r="I48" s="170"/>
      <c r="J48" s="170"/>
      <c r="K48" s="170"/>
      <c r="L48" s="171"/>
      <c r="M48" s="814"/>
      <c r="N48" s="814"/>
      <c r="O48" s="814"/>
      <c r="P48" s="814"/>
      <c r="Q48" s="814"/>
      <c r="R48" s="815"/>
      <c r="S48" s="816"/>
      <c r="T48" s="816"/>
      <c r="U48" s="816"/>
      <c r="V48" s="817"/>
      <c r="W48" s="172"/>
      <c r="X48" s="173"/>
      <c r="Y48" s="173"/>
      <c r="Z48" s="724"/>
      <c r="AA48" s="780"/>
      <c r="AB48" s="722"/>
    </row>
    <row r="49" spans="1:28" ht="37.5" customHeight="1">
      <c r="A49" s="151"/>
      <c r="B49" s="152">
        <f t="shared" si="0"/>
        <v>
17</v>
      </c>
      <c r="C49" s="169"/>
      <c r="D49" s="170"/>
      <c r="E49" s="170"/>
      <c r="F49" s="170"/>
      <c r="G49" s="170"/>
      <c r="H49" s="170"/>
      <c r="I49" s="170"/>
      <c r="J49" s="170"/>
      <c r="K49" s="170"/>
      <c r="L49" s="171"/>
      <c r="M49" s="814"/>
      <c r="N49" s="814"/>
      <c r="O49" s="814"/>
      <c r="P49" s="814"/>
      <c r="Q49" s="814"/>
      <c r="R49" s="815"/>
      <c r="S49" s="816"/>
      <c r="T49" s="816"/>
      <c r="U49" s="816"/>
      <c r="V49" s="817"/>
      <c r="W49" s="172"/>
      <c r="X49" s="173"/>
      <c r="Y49" s="173"/>
      <c r="Z49" s="724"/>
      <c r="AA49" s="780"/>
      <c r="AB49" s="722"/>
    </row>
    <row r="50" spans="1:28" ht="37.5" customHeight="1">
      <c r="A50" s="151"/>
      <c r="B50" s="152">
        <f t="shared" si="0"/>
        <v>
18</v>
      </c>
      <c r="C50" s="169"/>
      <c r="D50" s="170"/>
      <c r="E50" s="170"/>
      <c r="F50" s="170"/>
      <c r="G50" s="170"/>
      <c r="H50" s="170"/>
      <c r="I50" s="170"/>
      <c r="J50" s="170"/>
      <c r="K50" s="170"/>
      <c r="L50" s="171"/>
      <c r="M50" s="814"/>
      <c r="N50" s="814"/>
      <c r="O50" s="814"/>
      <c r="P50" s="814"/>
      <c r="Q50" s="814"/>
      <c r="R50" s="815"/>
      <c r="S50" s="816"/>
      <c r="T50" s="816"/>
      <c r="U50" s="816"/>
      <c r="V50" s="817"/>
      <c r="W50" s="172"/>
      <c r="X50" s="173"/>
      <c r="Y50" s="173"/>
      <c r="Z50" s="724"/>
      <c r="AA50" s="780"/>
      <c r="AB50" s="722"/>
    </row>
    <row r="51" spans="1:28" ht="37.5" customHeight="1">
      <c r="A51" s="151"/>
      <c r="B51" s="152">
        <f t="shared" si="0"/>
        <v>
19</v>
      </c>
      <c r="C51" s="169"/>
      <c r="D51" s="170"/>
      <c r="E51" s="170"/>
      <c r="F51" s="170"/>
      <c r="G51" s="170"/>
      <c r="H51" s="170"/>
      <c r="I51" s="170"/>
      <c r="J51" s="170"/>
      <c r="K51" s="170"/>
      <c r="L51" s="171"/>
      <c r="M51" s="814"/>
      <c r="N51" s="814"/>
      <c r="O51" s="814"/>
      <c r="P51" s="814"/>
      <c r="Q51" s="814"/>
      <c r="R51" s="815"/>
      <c r="S51" s="816"/>
      <c r="T51" s="816"/>
      <c r="U51" s="816"/>
      <c r="V51" s="817"/>
      <c r="W51" s="172"/>
      <c r="X51" s="173"/>
      <c r="Y51" s="173"/>
      <c r="Z51" s="724"/>
      <c r="AA51" s="780"/>
      <c r="AB51" s="722"/>
    </row>
    <row r="52" spans="1:28" ht="37.5" customHeight="1">
      <c r="A52" s="151"/>
      <c r="B52" s="152">
        <f t="shared" si="0"/>
        <v>
20</v>
      </c>
      <c r="C52" s="169"/>
      <c r="D52" s="170"/>
      <c r="E52" s="170"/>
      <c r="F52" s="170"/>
      <c r="G52" s="170"/>
      <c r="H52" s="170"/>
      <c r="I52" s="170"/>
      <c r="J52" s="170"/>
      <c r="K52" s="170"/>
      <c r="L52" s="171"/>
      <c r="M52" s="814"/>
      <c r="N52" s="814"/>
      <c r="O52" s="814"/>
      <c r="P52" s="814"/>
      <c r="Q52" s="814"/>
      <c r="R52" s="815"/>
      <c r="S52" s="816"/>
      <c r="T52" s="816"/>
      <c r="U52" s="816"/>
      <c r="V52" s="817"/>
      <c r="W52" s="172"/>
      <c r="X52" s="173"/>
      <c r="Y52" s="173"/>
      <c r="Z52" s="724"/>
      <c r="AA52" s="780"/>
      <c r="AB52" s="722"/>
    </row>
    <row r="53" spans="1:28" ht="37.5" customHeight="1">
      <c r="A53" s="151"/>
      <c r="B53" s="152">
        <f t="shared" si="0"/>
        <v>
21</v>
      </c>
      <c r="C53" s="169"/>
      <c r="D53" s="170"/>
      <c r="E53" s="170"/>
      <c r="F53" s="170"/>
      <c r="G53" s="170"/>
      <c r="H53" s="170"/>
      <c r="I53" s="170"/>
      <c r="J53" s="170"/>
      <c r="K53" s="170"/>
      <c r="L53" s="171"/>
      <c r="M53" s="814"/>
      <c r="N53" s="814"/>
      <c r="O53" s="814"/>
      <c r="P53" s="814"/>
      <c r="Q53" s="814"/>
      <c r="R53" s="815"/>
      <c r="S53" s="816"/>
      <c r="T53" s="816"/>
      <c r="U53" s="816"/>
      <c r="V53" s="817"/>
      <c r="W53" s="172"/>
      <c r="X53" s="173"/>
      <c r="Y53" s="173"/>
      <c r="Z53" s="724"/>
      <c r="AA53" s="780"/>
      <c r="AB53" s="722"/>
    </row>
    <row r="54" spans="1:28" ht="37.5" customHeight="1">
      <c r="A54" s="151"/>
      <c r="B54" s="152">
        <f t="shared" si="0"/>
        <v>
22</v>
      </c>
      <c r="C54" s="169"/>
      <c r="D54" s="170"/>
      <c r="E54" s="170"/>
      <c r="F54" s="170"/>
      <c r="G54" s="170"/>
      <c r="H54" s="170"/>
      <c r="I54" s="170"/>
      <c r="J54" s="170"/>
      <c r="K54" s="170"/>
      <c r="L54" s="171"/>
      <c r="M54" s="814"/>
      <c r="N54" s="814"/>
      <c r="O54" s="814"/>
      <c r="P54" s="814"/>
      <c r="Q54" s="814"/>
      <c r="R54" s="815"/>
      <c r="S54" s="816"/>
      <c r="T54" s="816"/>
      <c r="U54" s="816"/>
      <c r="V54" s="817"/>
      <c r="W54" s="172"/>
      <c r="X54" s="173"/>
      <c r="Y54" s="173"/>
      <c r="Z54" s="724"/>
      <c r="AA54" s="780"/>
      <c r="AB54" s="722"/>
    </row>
    <row r="55" spans="1:28" ht="37.5" customHeight="1">
      <c r="A55" s="151"/>
      <c r="B55" s="152">
        <f t="shared" si="0"/>
        <v>
23</v>
      </c>
      <c r="C55" s="169"/>
      <c r="D55" s="170"/>
      <c r="E55" s="170"/>
      <c r="F55" s="170"/>
      <c r="G55" s="170"/>
      <c r="H55" s="170"/>
      <c r="I55" s="170"/>
      <c r="J55" s="170"/>
      <c r="K55" s="170"/>
      <c r="L55" s="171"/>
      <c r="M55" s="814"/>
      <c r="N55" s="814"/>
      <c r="O55" s="814"/>
      <c r="P55" s="814"/>
      <c r="Q55" s="814"/>
      <c r="R55" s="815"/>
      <c r="S55" s="816"/>
      <c r="T55" s="816"/>
      <c r="U55" s="816"/>
      <c r="V55" s="817"/>
      <c r="W55" s="172"/>
      <c r="X55" s="173"/>
      <c r="Y55" s="173"/>
      <c r="Z55" s="724"/>
      <c r="AA55" s="780"/>
      <c r="AB55" s="722"/>
    </row>
    <row r="56" spans="1:28" ht="37.5" customHeight="1">
      <c r="A56" s="151"/>
      <c r="B56" s="152">
        <f t="shared" si="0"/>
        <v>
24</v>
      </c>
      <c r="C56" s="169"/>
      <c r="D56" s="170"/>
      <c r="E56" s="170"/>
      <c r="F56" s="170"/>
      <c r="G56" s="170"/>
      <c r="H56" s="170"/>
      <c r="I56" s="170"/>
      <c r="J56" s="170"/>
      <c r="K56" s="170"/>
      <c r="L56" s="171"/>
      <c r="M56" s="814"/>
      <c r="N56" s="814"/>
      <c r="O56" s="814"/>
      <c r="P56" s="814"/>
      <c r="Q56" s="814"/>
      <c r="R56" s="815"/>
      <c r="S56" s="816"/>
      <c r="T56" s="816"/>
      <c r="U56" s="816"/>
      <c r="V56" s="817"/>
      <c r="W56" s="172"/>
      <c r="X56" s="173"/>
      <c r="Y56" s="173"/>
      <c r="Z56" s="724"/>
      <c r="AA56" s="780"/>
      <c r="AB56" s="722"/>
    </row>
    <row r="57" spans="1:28" ht="37.5" customHeight="1">
      <c r="A57" s="151"/>
      <c r="B57" s="152">
        <f t="shared" si="0"/>
        <v>
25</v>
      </c>
      <c r="C57" s="169"/>
      <c r="D57" s="170"/>
      <c r="E57" s="170"/>
      <c r="F57" s="170"/>
      <c r="G57" s="170"/>
      <c r="H57" s="170"/>
      <c r="I57" s="170"/>
      <c r="J57" s="170"/>
      <c r="K57" s="170"/>
      <c r="L57" s="171"/>
      <c r="M57" s="814"/>
      <c r="N57" s="814"/>
      <c r="O57" s="814"/>
      <c r="P57" s="814"/>
      <c r="Q57" s="814"/>
      <c r="R57" s="815"/>
      <c r="S57" s="816"/>
      <c r="T57" s="816"/>
      <c r="U57" s="816"/>
      <c r="V57" s="817"/>
      <c r="W57" s="172"/>
      <c r="X57" s="173"/>
      <c r="Y57" s="173"/>
      <c r="Z57" s="724"/>
      <c r="AA57" s="568"/>
      <c r="AB57" s="722"/>
    </row>
    <row r="58" spans="1:28" ht="37.5" customHeight="1">
      <c r="A58" s="151"/>
      <c r="B58" s="152">
        <f t="shared" si="0"/>
        <v>
26</v>
      </c>
      <c r="C58" s="169"/>
      <c r="D58" s="170"/>
      <c r="E58" s="170"/>
      <c r="F58" s="170"/>
      <c r="G58" s="170"/>
      <c r="H58" s="170"/>
      <c r="I58" s="170"/>
      <c r="J58" s="170"/>
      <c r="K58" s="170"/>
      <c r="L58" s="171"/>
      <c r="M58" s="814"/>
      <c r="N58" s="814"/>
      <c r="O58" s="814"/>
      <c r="P58" s="814"/>
      <c r="Q58" s="814"/>
      <c r="R58" s="815"/>
      <c r="S58" s="816"/>
      <c r="T58" s="816"/>
      <c r="U58" s="816"/>
      <c r="V58" s="817"/>
      <c r="W58" s="172"/>
      <c r="X58" s="173"/>
      <c r="Y58" s="173"/>
      <c r="Z58" s="724"/>
      <c r="AA58" s="568"/>
      <c r="AB58" s="722"/>
    </row>
    <row r="59" spans="1:28" ht="37.5" customHeight="1">
      <c r="A59" s="151"/>
      <c r="B59" s="152">
        <f t="shared" si="0"/>
        <v>
27</v>
      </c>
      <c r="C59" s="169"/>
      <c r="D59" s="170"/>
      <c r="E59" s="170"/>
      <c r="F59" s="170"/>
      <c r="G59" s="170"/>
      <c r="H59" s="170"/>
      <c r="I59" s="170"/>
      <c r="J59" s="170"/>
      <c r="K59" s="170"/>
      <c r="L59" s="171"/>
      <c r="M59" s="814"/>
      <c r="N59" s="814"/>
      <c r="O59" s="814"/>
      <c r="P59" s="814"/>
      <c r="Q59" s="814"/>
      <c r="R59" s="815"/>
      <c r="S59" s="816"/>
      <c r="T59" s="816"/>
      <c r="U59" s="816"/>
      <c r="V59" s="817"/>
      <c r="W59" s="172"/>
      <c r="X59" s="173"/>
      <c r="Y59" s="173"/>
      <c r="Z59" s="724"/>
      <c r="AA59" s="568"/>
      <c r="AB59" s="722"/>
    </row>
    <row r="60" spans="1:28" ht="37.5" customHeight="1">
      <c r="A60" s="151"/>
      <c r="B60" s="152">
        <f t="shared" si="0"/>
        <v>
28</v>
      </c>
      <c r="C60" s="169"/>
      <c r="D60" s="170"/>
      <c r="E60" s="170"/>
      <c r="F60" s="170"/>
      <c r="G60" s="170"/>
      <c r="H60" s="170"/>
      <c r="I60" s="170"/>
      <c r="J60" s="170"/>
      <c r="K60" s="170"/>
      <c r="L60" s="171"/>
      <c r="M60" s="814"/>
      <c r="N60" s="814"/>
      <c r="O60" s="814"/>
      <c r="P60" s="814"/>
      <c r="Q60" s="814"/>
      <c r="R60" s="815"/>
      <c r="S60" s="816"/>
      <c r="T60" s="816"/>
      <c r="U60" s="816"/>
      <c r="V60" s="817"/>
      <c r="W60" s="172"/>
      <c r="X60" s="173"/>
      <c r="Y60" s="173"/>
      <c r="Z60" s="724"/>
      <c r="AA60" s="568"/>
      <c r="AB60" s="722"/>
    </row>
    <row r="61" spans="1:28" ht="37.5" customHeight="1">
      <c r="A61" s="151"/>
      <c r="B61" s="152">
        <f t="shared" si="0"/>
        <v>
29</v>
      </c>
      <c r="C61" s="169"/>
      <c r="D61" s="170"/>
      <c r="E61" s="170"/>
      <c r="F61" s="170"/>
      <c r="G61" s="170"/>
      <c r="H61" s="170"/>
      <c r="I61" s="170"/>
      <c r="J61" s="170"/>
      <c r="K61" s="170"/>
      <c r="L61" s="171"/>
      <c r="M61" s="814"/>
      <c r="N61" s="814"/>
      <c r="O61" s="814"/>
      <c r="P61" s="814"/>
      <c r="Q61" s="814"/>
      <c r="R61" s="815"/>
      <c r="S61" s="816"/>
      <c r="T61" s="816"/>
      <c r="U61" s="816"/>
      <c r="V61" s="817"/>
      <c r="W61" s="172"/>
      <c r="X61" s="173"/>
      <c r="Y61" s="173"/>
      <c r="Z61" s="724"/>
      <c r="AA61" s="568"/>
      <c r="AB61" s="722"/>
    </row>
    <row r="62" spans="1:28" ht="37.5" customHeight="1">
      <c r="A62" s="151"/>
      <c r="B62" s="152">
        <f t="shared" si="0"/>
        <v>
30</v>
      </c>
      <c r="C62" s="169"/>
      <c r="D62" s="170"/>
      <c r="E62" s="170"/>
      <c r="F62" s="170"/>
      <c r="G62" s="170"/>
      <c r="H62" s="170"/>
      <c r="I62" s="170"/>
      <c r="J62" s="170"/>
      <c r="K62" s="170"/>
      <c r="L62" s="171"/>
      <c r="M62" s="814"/>
      <c r="N62" s="814"/>
      <c r="O62" s="814"/>
      <c r="P62" s="814"/>
      <c r="Q62" s="814"/>
      <c r="R62" s="815"/>
      <c r="S62" s="816"/>
      <c r="T62" s="816"/>
      <c r="U62" s="816"/>
      <c r="V62" s="817"/>
      <c r="W62" s="172"/>
      <c r="X62" s="173"/>
      <c r="Y62" s="173"/>
      <c r="Z62" s="724"/>
      <c r="AA62" s="568"/>
      <c r="AB62" s="722"/>
    </row>
    <row r="63" spans="1:28" ht="37.5" customHeight="1">
      <c r="A63" s="151"/>
      <c r="B63" s="152">
        <f t="shared" si="0"/>
        <v>
31</v>
      </c>
      <c r="C63" s="169"/>
      <c r="D63" s="170"/>
      <c r="E63" s="170"/>
      <c r="F63" s="170"/>
      <c r="G63" s="170"/>
      <c r="H63" s="170"/>
      <c r="I63" s="170"/>
      <c r="J63" s="170"/>
      <c r="K63" s="170"/>
      <c r="L63" s="171"/>
      <c r="M63" s="814"/>
      <c r="N63" s="814"/>
      <c r="O63" s="814"/>
      <c r="P63" s="814"/>
      <c r="Q63" s="814"/>
      <c r="R63" s="815"/>
      <c r="S63" s="816"/>
      <c r="T63" s="816"/>
      <c r="U63" s="816"/>
      <c r="V63" s="817"/>
      <c r="W63" s="172"/>
      <c r="X63" s="173"/>
      <c r="Y63" s="173"/>
      <c r="Z63" s="724"/>
      <c r="AA63" s="568"/>
      <c r="AB63" s="722"/>
    </row>
    <row r="64" spans="1:28" ht="37.5" customHeight="1">
      <c r="A64" s="151"/>
      <c r="B64" s="152">
        <f t="shared" si="0"/>
        <v>
32</v>
      </c>
      <c r="C64" s="169"/>
      <c r="D64" s="170"/>
      <c r="E64" s="170"/>
      <c r="F64" s="170"/>
      <c r="G64" s="170"/>
      <c r="H64" s="170"/>
      <c r="I64" s="170"/>
      <c r="J64" s="170"/>
      <c r="K64" s="170"/>
      <c r="L64" s="171"/>
      <c r="M64" s="814"/>
      <c r="N64" s="814"/>
      <c r="O64" s="814"/>
      <c r="P64" s="814"/>
      <c r="Q64" s="814"/>
      <c r="R64" s="815"/>
      <c r="S64" s="816"/>
      <c r="T64" s="816"/>
      <c r="U64" s="816"/>
      <c r="V64" s="817"/>
      <c r="W64" s="172"/>
      <c r="X64" s="173"/>
      <c r="Y64" s="173"/>
      <c r="Z64" s="724"/>
      <c r="AA64" s="568"/>
      <c r="AB64" s="722"/>
    </row>
    <row r="65" spans="1:28" ht="37.5" customHeight="1">
      <c r="A65" s="151"/>
      <c r="B65" s="152">
        <f t="shared" si="0"/>
        <v>
33</v>
      </c>
      <c r="C65" s="169"/>
      <c r="D65" s="170"/>
      <c r="E65" s="170"/>
      <c r="F65" s="170"/>
      <c r="G65" s="170"/>
      <c r="H65" s="170"/>
      <c r="I65" s="170"/>
      <c r="J65" s="170"/>
      <c r="K65" s="170"/>
      <c r="L65" s="171"/>
      <c r="M65" s="814"/>
      <c r="N65" s="814"/>
      <c r="O65" s="814"/>
      <c r="P65" s="814"/>
      <c r="Q65" s="814"/>
      <c r="R65" s="815"/>
      <c r="S65" s="816"/>
      <c r="T65" s="816"/>
      <c r="U65" s="816"/>
      <c r="V65" s="817"/>
      <c r="W65" s="172"/>
      <c r="X65" s="173"/>
      <c r="Y65" s="173"/>
      <c r="Z65" s="724"/>
      <c r="AA65" s="568"/>
      <c r="AB65" s="722"/>
    </row>
    <row r="66" spans="1:28" ht="37.5" customHeight="1">
      <c r="A66" s="151"/>
      <c r="B66" s="152">
        <f t="shared" si="0"/>
        <v>
34</v>
      </c>
      <c r="C66" s="169"/>
      <c r="D66" s="170"/>
      <c r="E66" s="170"/>
      <c r="F66" s="170"/>
      <c r="G66" s="170"/>
      <c r="H66" s="170"/>
      <c r="I66" s="170"/>
      <c r="J66" s="170"/>
      <c r="K66" s="170"/>
      <c r="L66" s="171"/>
      <c r="M66" s="814"/>
      <c r="N66" s="814"/>
      <c r="O66" s="814"/>
      <c r="P66" s="814"/>
      <c r="Q66" s="814"/>
      <c r="R66" s="815"/>
      <c r="S66" s="816"/>
      <c r="T66" s="816"/>
      <c r="U66" s="816"/>
      <c r="V66" s="817"/>
      <c r="W66" s="172"/>
      <c r="X66" s="173"/>
      <c r="Y66" s="173"/>
      <c r="Z66" s="724"/>
      <c r="AA66" s="568"/>
      <c r="AB66" s="722"/>
    </row>
    <row r="67" spans="1:28" ht="37.5" customHeight="1">
      <c r="A67" s="151"/>
      <c r="B67" s="152">
        <f t="shared" si="0"/>
        <v>
35</v>
      </c>
      <c r="C67" s="169"/>
      <c r="D67" s="170"/>
      <c r="E67" s="170"/>
      <c r="F67" s="170"/>
      <c r="G67" s="170"/>
      <c r="H67" s="170"/>
      <c r="I67" s="170"/>
      <c r="J67" s="170"/>
      <c r="K67" s="170"/>
      <c r="L67" s="171"/>
      <c r="M67" s="814"/>
      <c r="N67" s="814"/>
      <c r="O67" s="814"/>
      <c r="P67" s="814"/>
      <c r="Q67" s="814"/>
      <c r="R67" s="815"/>
      <c r="S67" s="816"/>
      <c r="T67" s="816"/>
      <c r="U67" s="816"/>
      <c r="V67" s="817"/>
      <c r="W67" s="172"/>
      <c r="X67" s="173"/>
      <c r="Y67" s="173"/>
      <c r="Z67" s="724"/>
      <c r="AA67" s="568"/>
      <c r="AB67" s="722"/>
    </row>
    <row r="68" spans="1:28" ht="37.5" customHeight="1">
      <c r="A68" s="151"/>
      <c r="B68" s="152">
        <f t="shared" si="0"/>
        <v>
36</v>
      </c>
      <c r="C68" s="169"/>
      <c r="D68" s="170"/>
      <c r="E68" s="170"/>
      <c r="F68" s="170"/>
      <c r="G68" s="170"/>
      <c r="H68" s="170"/>
      <c r="I68" s="170"/>
      <c r="J68" s="170"/>
      <c r="K68" s="170"/>
      <c r="L68" s="171"/>
      <c r="M68" s="814"/>
      <c r="N68" s="814"/>
      <c r="O68" s="814"/>
      <c r="P68" s="814"/>
      <c r="Q68" s="814"/>
      <c r="R68" s="815"/>
      <c r="S68" s="816"/>
      <c r="T68" s="816"/>
      <c r="U68" s="816"/>
      <c r="V68" s="817"/>
      <c r="W68" s="172"/>
      <c r="X68" s="173"/>
      <c r="Y68" s="173"/>
      <c r="Z68" s="724"/>
      <c r="AA68" s="568"/>
      <c r="AB68" s="722"/>
    </row>
    <row r="69" spans="1:28" ht="37.5" customHeight="1">
      <c r="A69" s="151"/>
      <c r="B69" s="152">
        <f t="shared" si="0"/>
        <v>
37</v>
      </c>
      <c r="C69" s="169"/>
      <c r="D69" s="170"/>
      <c r="E69" s="170"/>
      <c r="F69" s="170"/>
      <c r="G69" s="170"/>
      <c r="H69" s="170"/>
      <c r="I69" s="170"/>
      <c r="J69" s="170"/>
      <c r="K69" s="170"/>
      <c r="L69" s="171"/>
      <c r="M69" s="814"/>
      <c r="N69" s="814"/>
      <c r="O69" s="814"/>
      <c r="P69" s="814"/>
      <c r="Q69" s="814"/>
      <c r="R69" s="815"/>
      <c r="S69" s="816"/>
      <c r="T69" s="816"/>
      <c r="U69" s="816"/>
      <c r="V69" s="817"/>
      <c r="W69" s="172"/>
      <c r="X69" s="173"/>
      <c r="Y69" s="173"/>
      <c r="Z69" s="724"/>
      <c r="AA69" s="568"/>
      <c r="AB69" s="722"/>
    </row>
    <row r="70" spans="1:28" ht="37.5" customHeight="1">
      <c r="A70" s="151"/>
      <c r="B70" s="152">
        <f t="shared" si="0"/>
        <v>
38</v>
      </c>
      <c r="C70" s="169"/>
      <c r="D70" s="170"/>
      <c r="E70" s="170"/>
      <c r="F70" s="170"/>
      <c r="G70" s="170"/>
      <c r="H70" s="170"/>
      <c r="I70" s="170"/>
      <c r="J70" s="170"/>
      <c r="K70" s="170"/>
      <c r="L70" s="171"/>
      <c r="M70" s="814"/>
      <c r="N70" s="814"/>
      <c r="O70" s="814"/>
      <c r="P70" s="814"/>
      <c r="Q70" s="814"/>
      <c r="R70" s="815"/>
      <c r="S70" s="816"/>
      <c r="T70" s="816"/>
      <c r="U70" s="816"/>
      <c r="V70" s="817"/>
      <c r="W70" s="172"/>
      <c r="X70" s="173"/>
      <c r="Y70" s="173"/>
      <c r="Z70" s="724"/>
      <c r="AA70" s="568"/>
      <c r="AB70" s="722"/>
    </row>
    <row r="71" spans="1:28" ht="37.5" customHeight="1">
      <c r="A71" s="151"/>
      <c r="B71" s="152">
        <f t="shared" si="0"/>
        <v>
39</v>
      </c>
      <c r="C71" s="169"/>
      <c r="D71" s="170"/>
      <c r="E71" s="170"/>
      <c r="F71" s="170"/>
      <c r="G71" s="170"/>
      <c r="H71" s="170"/>
      <c r="I71" s="170"/>
      <c r="J71" s="170"/>
      <c r="K71" s="170"/>
      <c r="L71" s="171"/>
      <c r="M71" s="814"/>
      <c r="N71" s="814"/>
      <c r="O71" s="814"/>
      <c r="P71" s="814"/>
      <c r="Q71" s="814"/>
      <c r="R71" s="815"/>
      <c r="S71" s="816"/>
      <c r="T71" s="816"/>
      <c r="U71" s="816"/>
      <c r="V71" s="817"/>
      <c r="W71" s="172"/>
      <c r="X71" s="173"/>
      <c r="Y71" s="173"/>
      <c r="Z71" s="724"/>
      <c r="AA71" s="568"/>
      <c r="AB71" s="722"/>
    </row>
    <row r="72" spans="1:28" ht="37.5" customHeight="1">
      <c r="A72" s="151"/>
      <c r="B72" s="152">
        <f t="shared" ref="B72:B98" si="1">
B71+1</f>
        <v>
40</v>
      </c>
      <c r="C72" s="169"/>
      <c r="D72" s="170"/>
      <c r="E72" s="170"/>
      <c r="F72" s="170"/>
      <c r="G72" s="170"/>
      <c r="H72" s="170"/>
      <c r="I72" s="170"/>
      <c r="J72" s="170"/>
      <c r="K72" s="170"/>
      <c r="L72" s="171"/>
      <c r="M72" s="814"/>
      <c r="N72" s="814"/>
      <c r="O72" s="814"/>
      <c r="P72" s="814"/>
      <c r="Q72" s="814"/>
      <c r="R72" s="815"/>
      <c r="S72" s="816"/>
      <c r="T72" s="816"/>
      <c r="U72" s="816"/>
      <c r="V72" s="817"/>
      <c r="W72" s="172"/>
      <c r="X72" s="173"/>
      <c r="Y72" s="173"/>
      <c r="Z72" s="724"/>
      <c r="AA72" s="568"/>
      <c r="AB72" s="722"/>
    </row>
    <row r="73" spans="1:28" ht="37.5" customHeight="1">
      <c r="A73" s="151"/>
      <c r="B73" s="152">
        <f t="shared" si="1"/>
        <v>
41</v>
      </c>
      <c r="C73" s="169"/>
      <c r="D73" s="170"/>
      <c r="E73" s="170"/>
      <c r="F73" s="170"/>
      <c r="G73" s="170"/>
      <c r="H73" s="170"/>
      <c r="I73" s="170"/>
      <c r="J73" s="170"/>
      <c r="K73" s="170"/>
      <c r="L73" s="171"/>
      <c r="M73" s="814"/>
      <c r="N73" s="814"/>
      <c r="O73" s="814"/>
      <c r="P73" s="814"/>
      <c r="Q73" s="814"/>
      <c r="R73" s="815"/>
      <c r="S73" s="816"/>
      <c r="T73" s="816"/>
      <c r="U73" s="816"/>
      <c r="V73" s="817"/>
      <c r="W73" s="172"/>
      <c r="X73" s="173"/>
      <c r="Y73" s="173"/>
      <c r="Z73" s="724"/>
      <c r="AA73" s="568"/>
      <c r="AB73" s="722"/>
    </row>
    <row r="74" spans="1:28" ht="37.5" customHeight="1">
      <c r="A74" s="151"/>
      <c r="B74" s="152">
        <f t="shared" si="1"/>
        <v>
42</v>
      </c>
      <c r="C74" s="169"/>
      <c r="D74" s="170"/>
      <c r="E74" s="170"/>
      <c r="F74" s="170"/>
      <c r="G74" s="170"/>
      <c r="H74" s="170"/>
      <c r="I74" s="170"/>
      <c r="J74" s="170"/>
      <c r="K74" s="170"/>
      <c r="L74" s="171"/>
      <c r="M74" s="814"/>
      <c r="N74" s="814"/>
      <c r="O74" s="814"/>
      <c r="P74" s="814"/>
      <c r="Q74" s="814"/>
      <c r="R74" s="815"/>
      <c r="S74" s="816"/>
      <c r="T74" s="816"/>
      <c r="U74" s="816"/>
      <c r="V74" s="817"/>
      <c r="W74" s="172"/>
      <c r="X74" s="173"/>
      <c r="Y74" s="173"/>
      <c r="Z74" s="724"/>
      <c r="AA74" s="568"/>
      <c r="AB74" s="722"/>
    </row>
    <row r="75" spans="1:28" ht="37.5" customHeight="1">
      <c r="A75" s="151"/>
      <c r="B75" s="152">
        <f t="shared" si="1"/>
        <v>
43</v>
      </c>
      <c r="C75" s="169"/>
      <c r="D75" s="170"/>
      <c r="E75" s="170"/>
      <c r="F75" s="170"/>
      <c r="G75" s="170"/>
      <c r="H75" s="170"/>
      <c r="I75" s="170"/>
      <c r="J75" s="170"/>
      <c r="K75" s="170"/>
      <c r="L75" s="171"/>
      <c r="M75" s="814"/>
      <c r="N75" s="814"/>
      <c r="O75" s="814"/>
      <c r="P75" s="814"/>
      <c r="Q75" s="814"/>
      <c r="R75" s="815"/>
      <c r="S75" s="816"/>
      <c r="T75" s="816"/>
      <c r="U75" s="816"/>
      <c r="V75" s="817"/>
      <c r="W75" s="172"/>
      <c r="X75" s="173"/>
      <c r="Y75" s="173"/>
      <c r="Z75" s="724"/>
      <c r="AA75" s="568"/>
      <c r="AB75" s="722"/>
    </row>
    <row r="76" spans="1:28" ht="37.5" customHeight="1">
      <c r="A76" s="151"/>
      <c r="B76" s="152">
        <f t="shared" si="1"/>
        <v>
44</v>
      </c>
      <c r="C76" s="169"/>
      <c r="D76" s="170"/>
      <c r="E76" s="170"/>
      <c r="F76" s="170"/>
      <c r="G76" s="170"/>
      <c r="H76" s="170"/>
      <c r="I76" s="170"/>
      <c r="J76" s="170"/>
      <c r="K76" s="170"/>
      <c r="L76" s="171"/>
      <c r="M76" s="814"/>
      <c r="N76" s="814"/>
      <c r="O76" s="814"/>
      <c r="P76" s="814"/>
      <c r="Q76" s="814"/>
      <c r="R76" s="815"/>
      <c r="S76" s="816"/>
      <c r="T76" s="816"/>
      <c r="U76" s="816"/>
      <c r="V76" s="817"/>
      <c r="W76" s="172"/>
      <c r="X76" s="173"/>
      <c r="Y76" s="173"/>
      <c r="Z76" s="724"/>
      <c r="AA76" s="568"/>
      <c r="AB76" s="722"/>
    </row>
    <row r="77" spans="1:28" ht="37.5" customHeight="1">
      <c r="A77" s="151"/>
      <c r="B77" s="152">
        <f t="shared" si="1"/>
        <v>
45</v>
      </c>
      <c r="C77" s="169"/>
      <c r="D77" s="170"/>
      <c r="E77" s="170"/>
      <c r="F77" s="170"/>
      <c r="G77" s="170"/>
      <c r="H77" s="170"/>
      <c r="I77" s="170"/>
      <c r="J77" s="170"/>
      <c r="K77" s="170"/>
      <c r="L77" s="171"/>
      <c r="M77" s="814"/>
      <c r="N77" s="814"/>
      <c r="O77" s="814"/>
      <c r="P77" s="814"/>
      <c r="Q77" s="814"/>
      <c r="R77" s="815"/>
      <c r="S77" s="816"/>
      <c r="T77" s="816"/>
      <c r="U77" s="816"/>
      <c r="V77" s="817"/>
      <c r="W77" s="172"/>
      <c r="X77" s="173"/>
      <c r="Y77" s="173"/>
      <c r="Z77" s="724"/>
      <c r="AA77" s="568"/>
      <c r="AB77" s="722"/>
    </row>
    <row r="78" spans="1:28" ht="37.5" customHeight="1">
      <c r="A78" s="151"/>
      <c r="B78" s="152">
        <f t="shared" si="1"/>
        <v>
46</v>
      </c>
      <c r="C78" s="169"/>
      <c r="D78" s="170"/>
      <c r="E78" s="170"/>
      <c r="F78" s="170"/>
      <c r="G78" s="170"/>
      <c r="H78" s="170"/>
      <c r="I78" s="170"/>
      <c r="J78" s="170"/>
      <c r="K78" s="170"/>
      <c r="L78" s="171"/>
      <c r="M78" s="814"/>
      <c r="N78" s="814"/>
      <c r="O78" s="814"/>
      <c r="P78" s="814"/>
      <c r="Q78" s="814"/>
      <c r="R78" s="815"/>
      <c r="S78" s="816"/>
      <c r="T78" s="816"/>
      <c r="U78" s="816"/>
      <c r="V78" s="817"/>
      <c r="W78" s="172"/>
      <c r="X78" s="173"/>
      <c r="Y78" s="173"/>
      <c r="Z78" s="724"/>
      <c r="AA78" s="568"/>
      <c r="AB78" s="722"/>
    </row>
    <row r="79" spans="1:28" ht="37.5" customHeight="1">
      <c r="A79" s="151"/>
      <c r="B79" s="152">
        <f t="shared" si="1"/>
        <v>
47</v>
      </c>
      <c r="C79" s="169"/>
      <c r="D79" s="170"/>
      <c r="E79" s="170"/>
      <c r="F79" s="170"/>
      <c r="G79" s="170"/>
      <c r="H79" s="170"/>
      <c r="I79" s="170"/>
      <c r="J79" s="170"/>
      <c r="K79" s="170"/>
      <c r="L79" s="171"/>
      <c r="M79" s="814"/>
      <c r="N79" s="814"/>
      <c r="O79" s="814"/>
      <c r="P79" s="814"/>
      <c r="Q79" s="814"/>
      <c r="R79" s="815"/>
      <c r="S79" s="816"/>
      <c r="T79" s="816"/>
      <c r="U79" s="816"/>
      <c r="V79" s="817"/>
      <c r="W79" s="172"/>
      <c r="X79" s="173"/>
      <c r="Y79" s="173"/>
      <c r="Z79" s="724"/>
      <c r="AA79" s="568"/>
      <c r="AB79" s="722"/>
    </row>
    <row r="80" spans="1:28" ht="37.5" customHeight="1">
      <c r="A80" s="151"/>
      <c r="B80" s="152">
        <f t="shared" si="1"/>
        <v>
48</v>
      </c>
      <c r="C80" s="169"/>
      <c r="D80" s="170"/>
      <c r="E80" s="170"/>
      <c r="F80" s="170"/>
      <c r="G80" s="170"/>
      <c r="H80" s="170"/>
      <c r="I80" s="170"/>
      <c r="J80" s="170"/>
      <c r="K80" s="170"/>
      <c r="L80" s="171"/>
      <c r="M80" s="814"/>
      <c r="N80" s="814"/>
      <c r="O80" s="814"/>
      <c r="P80" s="814"/>
      <c r="Q80" s="814"/>
      <c r="R80" s="815"/>
      <c r="S80" s="816"/>
      <c r="T80" s="816"/>
      <c r="U80" s="816"/>
      <c r="V80" s="817"/>
      <c r="W80" s="172"/>
      <c r="X80" s="173"/>
      <c r="Y80" s="173"/>
      <c r="Z80" s="724"/>
      <c r="AA80" s="568"/>
      <c r="AB80" s="722"/>
    </row>
    <row r="81" spans="1:28" ht="37.5" customHeight="1">
      <c r="A81" s="151"/>
      <c r="B81" s="152">
        <f t="shared" si="1"/>
        <v>
49</v>
      </c>
      <c r="C81" s="169"/>
      <c r="D81" s="170"/>
      <c r="E81" s="170"/>
      <c r="F81" s="170"/>
      <c r="G81" s="170"/>
      <c r="H81" s="170"/>
      <c r="I81" s="170"/>
      <c r="J81" s="170"/>
      <c r="K81" s="170"/>
      <c r="L81" s="171"/>
      <c r="M81" s="814"/>
      <c r="N81" s="814"/>
      <c r="O81" s="814"/>
      <c r="P81" s="814"/>
      <c r="Q81" s="814"/>
      <c r="R81" s="815"/>
      <c r="S81" s="816"/>
      <c r="T81" s="816"/>
      <c r="U81" s="816"/>
      <c r="V81" s="817"/>
      <c r="W81" s="172"/>
      <c r="X81" s="173"/>
      <c r="Y81" s="173"/>
      <c r="Z81" s="724"/>
      <c r="AA81" s="568"/>
      <c r="AB81" s="722"/>
    </row>
    <row r="82" spans="1:28" ht="37.5" customHeight="1">
      <c r="A82" s="151"/>
      <c r="B82" s="152">
        <f t="shared" si="1"/>
        <v>
50</v>
      </c>
      <c r="C82" s="169"/>
      <c r="D82" s="170"/>
      <c r="E82" s="170"/>
      <c r="F82" s="170"/>
      <c r="G82" s="170"/>
      <c r="H82" s="170"/>
      <c r="I82" s="170"/>
      <c r="J82" s="170"/>
      <c r="K82" s="170"/>
      <c r="L82" s="171"/>
      <c r="M82" s="814"/>
      <c r="N82" s="814"/>
      <c r="O82" s="814"/>
      <c r="P82" s="814"/>
      <c r="Q82" s="814"/>
      <c r="R82" s="815"/>
      <c r="S82" s="816"/>
      <c r="T82" s="816"/>
      <c r="U82" s="816"/>
      <c r="V82" s="817"/>
      <c r="W82" s="172"/>
      <c r="X82" s="173"/>
      <c r="Y82" s="173"/>
      <c r="Z82" s="724"/>
      <c r="AA82" s="568"/>
      <c r="AB82" s="722"/>
    </row>
    <row r="83" spans="1:28" ht="37.5" customHeight="1">
      <c r="A83" s="151"/>
      <c r="B83" s="152">
        <f t="shared" si="1"/>
        <v>
51</v>
      </c>
      <c r="C83" s="169"/>
      <c r="D83" s="170"/>
      <c r="E83" s="170"/>
      <c r="F83" s="170"/>
      <c r="G83" s="170"/>
      <c r="H83" s="170"/>
      <c r="I83" s="170"/>
      <c r="J83" s="170"/>
      <c r="K83" s="170"/>
      <c r="L83" s="171"/>
      <c r="M83" s="814"/>
      <c r="N83" s="814"/>
      <c r="O83" s="814"/>
      <c r="P83" s="814"/>
      <c r="Q83" s="814"/>
      <c r="R83" s="815"/>
      <c r="S83" s="816"/>
      <c r="T83" s="816"/>
      <c r="U83" s="816"/>
      <c r="V83" s="817"/>
      <c r="W83" s="172"/>
      <c r="X83" s="173"/>
      <c r="Y83" s="173"/>
      <c r="Z83" s="724"/>
      <c r="AA83" s="568"/>
      <c r="AB83" s="722"/>
    </row>
    <row r="84" spans="1:28" ht="37.5" customHeight="1">
      <c r="A84" s="151"/>
      <c r="B84" s="152">
        <f t="shared" si="1"/>
        <v>
52</v>
      </c>
      <c r="C84" s="169"/>
      <c r="D84" s="170"/>
      <c r="E84" s="170"/>
      <c r="F84" s="170"/>
      <c r="G84" s="170"/>
      <c r="H84" s="170"/>
      <c r="I84" s="170"/>
      <c r="J84" s="170"/>
      <c r="K84" s="170"/>
      <c r="L84" s="171"/>
      <c r="M84" s="814"/>
      <c r="N84" s="814"/>
      <c r="O84" s="814"/>
      <c r="P84" s="814"/>
      <c r="Q84" s="814"/>
      <c r="R84" s="815"/>
      <c r="S84" s="816"/>
      <c r="T84" s="816"/>
      <c r="U84" s="816"/>
      <c r="V84" s="817"/>
      <c r="W84" s="172"/>
      <c r="X84" s="173"/>
      <c r="Y84" s="173"/>
      <c r="Z84" s="724"/>
      <c r="AA84" s="568"/>
      <c r="AB84" s="722"/>
    </row>
    <row r="85" spans="1:28" ht="37.5" customHeight="1">
      <c r="A85" s="151"/>
      <c r="B85" s="152">
        <f t="shared" si="1"/>
        <v>
53</v>
      </c>
      <c r="C85" s="169"/>
      <c r="D85" s="170"/>
      <c r="E85" s="170"/>
      <c r="F85" s="170"/>
      <c r="G85" s="170"/>
      <c r="H85" s="170"/>
      <c r="I85" s="170"/>
      <c r="J85" s="170"/>
      <c r="K85" s="170"/>
      <c r="L85" s="171"/>
      <c r="M85" s="814"/>
      <c r="N85" s="814"/>
      <c r="O85" s="814"/>
      <c r="P85" s="814"/>
      <c r="Q85" s="814"/>
      <c r="R85" s="815"/>
      <c r="S85" s="816"/>
      <c r="T85" s="816"/>
      <c r="U85" s="816"/>
      <c r="V85" s="817"/>
      <c r="W85" s="172"/>
      <c r="X85" s="173"/>
      <c r="Y85" s="173"/>
      <c r="Z85" s="724"/>
      <c r="AA85" s="568"/>
      <c r="AB85" s="722"/>
    </row>
    <row r="86" spans="1:28" ht="37.5" customHeight="1">
      <c r="A86" s="151"/>
      <c r="B86" s="152">
        <f t="shared" si="1"/>
        <v>
54</v>
      </c>
      <c r="C86" s="169"/>
      <c r="D86" s="170"/>
      <c r="E86" s="170"/>
      <c r="F86" s="170"/>
      <c r="G86" s="170"/>
      <c r="H86" s="170"/>
      <c r="I86" s="170"/>
      <c r="J86" s="170"/>
      <c r="K86" s="170"/>
      <c r="L86" s="171"/>
      <c r="M86" s="814"/>
      <c r="N86" s="814"/>
      <c r="O86" s="814"/>
      <c r="P86" s="814"/>
      <c r="Q86" s="814"/>
      <c r="R86" s="815"/>
      <c r="S86" s="816"/>
      <c r="T86" s="816"/>
      <c r="U86" s="816"/>
      <c r="V86" s="817"/>
      <c r="W86" s="172"/>
      <c r="X86" s="173"/>
      <c r="Y86" s="173"/>
      <c r="Z86" s="724"/>
      <c r="AA86" s="568"/>
      <c r="AB86" s="722"/>
    </row>
    <row r="87" spans="1:28" ht="37.5" customHeight="1">
      <c r="A87" s="151"/>
      <c r="B87" s="152">
        <f t="shared" si="1"/>
        <v>
55</v>
      </c>
      <c r="C87" s="169"/>
      <c r="D87" s="170"/>
      <c r="E87" s="170"/>
      <c r="F87" s="170"/>
      <c r="G87" s="170"/>
      <c r="H87" s="170"/>
      <c r="I87" s="170"/>
      <c r="J87" s="170"/>
      <c r="K87" s="170"/>
      <c r="L87" s="171"/>
      <c r="M87" s="814"/>
      <c r="N87" s="814"/>
      <c r="O87" s="814"/>
      <c r="P87" s="814"/>
      <c r="Q87" s="814"/>
      <c r="R87" s="815"/>
      <c r="S87" s="816"/>
      <c r="T87" s="816"/>
      <c r="U87" s="816"/>
      <c r="V87" s="817"/>
      <c r="W87" s="172"/>
      <c r="X87" s="173"/>
      <c r="Y87" s="173"/>
      <c r="Z87" s="724"/>
      <c r="AA87" s="568"/>
      <c r="AB87" s="722"/>
    </row>
    <row r="88" spans="1:28" ht="37.5" customHeight="1">
      <c r="A88" s="151"/>
      <c r="B88" s="152">
        <f t="shared" si="1"/>
        <v>
56</v>
      </c>
      <c r="C88" s="169"/>
      <c r="D88" s="170"/>
      <c r="E88" s="170"/>
      <c r="F88" s="170"/>
      <c r="G88" s="170"/>
      <c r="H88" s="170"/>
      <c r="I88" s="170"/>
      <c r="J88" s="170"/>
      <c r="K88" s="170"/>
      <c r="L88" s="171"/>
      <c r="M88" s="814"/>
      <c r="N88" s="814"/>
      <c r="O88" s="814"/>
      <c r="P88" s="814"/>
      <c r="Q88" s="814"/>
      <c r="R88" s="815"/>
      <c r="S88" s="816"/>
      <c r="T88" s="816"/>
      <c r="U88" s="816"/>
      <c r="V88" s="817"/>
      <c r="W88" s="172"/>
      <c r="X88" s="173"/>
      <c r="Y88" s="173"/>
      <c r="Z88" s="724"/>
      <c r="AA88" s="568"/>
      <c r="AB88" s="722"/>
    </row>
    <row r="89" spans="1:28" ht="37.5" customHeight="1">
      <c r="A89" s="151"/>
      <c r="B89" s="152">
        <f t="shared" si="1"/>
        <v>
57</v>
      </c>
      <c r="C89" s="169"/>
      <c r="D89" s="170"/>
      <c r="E89" s="170"/>
      <c r="F89" s="170"/>
      <c r="G89" s="170"/>
      <c r="H89" s="170"/>
      <c r="I89" s="170"/>
      <c r="J89" s="170"/>
      <c r="K89" s="170"/>
      <c r="L89" s="171"/>
      <c r="M89" s="814"/>
      <c r="N89" s="814"/>
      <c r="O89" s="814"/>
      <c r="P89" s="814"/>
      <c r="Q89" s="814"/>
      <c r="R89" s="815"/>
      <c r="S89" s="816"/>
      <c r="T89" s="816"/>
      <c r="U89" s="816"/>
      <c r="V89" s="817"/>
      <c r="W89" s="172"/>
      <c r="X89" s="173"/>
      <c r="Y89" s="173"/>
      <c r="Z89" s="724"/>
      <c r="AA89" s="568"/>
      <c r="AB89" s="722"/>
    </row>
    <row r="90" spans="1:28" ht="37.5" customHeight="1">
      <c r="A90" s="151"/>
      <c r="B90" s="152">
        <f t="shared" si="1"/>
        <v>
58</v>
      </c>
      <c r="C90" s="169"/>
      <c r="D90" s="170"/>
      <c r="E90" s="170"/>
      <c r="F90" s="170"/>
      <c r="G90" s="170"/>
      <c r="H90" s="170"/>
      <c r="I90" s="170"/>
      <c r="J90" s="170"/>
      <c r="K90" s="170"/>
      <c r="L90" s="171"/>
      <c r="M90" s="814"/>
      <c r="N90" s="814"/>
      <c r="O90" s="814"/>
      <c r="P90" s="814"/>
      <c r="Q90" s="814"/>
      <c r="R90" s="815"/>
      <c r="S90" s="816"/>
      <c r="T90" s="816"/>
      <c r="U90" s="816"/>
      <c r="V90" s="817"/>
      <c r="W90" s="172"/>
      <c r="X90" s="173"/>
      <c r="Y90" s="173"/>
      <c r="Z90" s="724"/>
      <c r="AA90" s="568"/>
      <c r="AB90" s="722"/>
    </row>
    <row r="91" spans="1:28" ht="37.5" customHeight="1">
      <c r="A91" s="151"/>
      <c r="B91" s="152">
        <f t="shared" si="1"/>
        <v>
59</v>
      </c>
      <c r="C91" s="169"/>
      <c r="D91" s="170"/>
      <c r="E91" s="170"/>
      <c r="F91" s="170"/>
      <c r="G91" s="170"/>
      <c r="H91" s="170"/>
      <c r="I91" s="170"/>
      <c r="J91" s="170"/>
      <c r="K91" s="170"/>
      <c r="L91" s="171"/>
      <c r="M91" s="814"/>
      <c r="N91" s="814"/>
      <c r="O91" s="814"/>
      <c r="P91" s="814"/>
      <c r="Q91" s="814"/>
      <c r="R91" s="815"/>
      <c r="S91" s="816"/>
      <c r="T91" s="816"/>
      <c r="U91" s="816"/>
      <c r="V91" s="817"/>
      <c r="W91" s="172"/>
      <c r="X91" s="173"/>
      <c r="Y91" s="173"/>
      <c r="Z91" s="724"/>
      <c r="AA91" s="568"/>
      <c r="AB91" s="722"/>
    </row>
    <row r="92" spans="1:28" ht="37.5" customHeight="1">
      <c r="A92" s="151"/>
      <c r="B92" s="152">
        <f t="shared" si="1"/>
        <v>
60</v>
      </c>
      <c r="C92" s="169"/>
      <c r="D92" s="170"/>
      <c r="E92" s="170"/>
      <c r="F92" s="170"/>
      <c r="G92" s="170"/>
      <c r="H92" s="170"/>
      <c r="I92" s="170"/>
      <c r="J92" s="170"/>
      <c r="K92" s="170"/>
      <c r="L92" s="171"/>
      <c r="M92" s="814"/>
      <c r="N92" s="814"/>
      <c r="O92" s="814"/>
      <c r="P92" s="814"/>
      <c r="Q92" s="814"/>
      <c r="R92" s="815"/>
      <c r="S92" s="816"/>
      <c r="T92" s="816"/>
      <c r="U92" s="816"/>
      <c r="V92" s="817"/>
      <c r="W92" s="172"/>
      <c r="X92" s="173"/>
      <c r="Y92" s="173"/>
      <c r="Z92" s="724"/>
      <c r="AA92" s="568"/>
      <c r="AB92" s="722"/>
    </row>
    <row r="93" spans="1:28" ht="37.5" customHeight="1">
      <c r="A93" s="151"/>
      <c r="B93" s="152">
        <f t="shared" si="1"/>
        <v>
61</v>
      </c>
      <c r="C93" s="169"/>
      <c r="D93" s="170"/>
      <c r="E93" s="170"/>
      <c r="F93" s="170"/>
      <c r="G93" s="170"/>
      <c r="H93" s="170"/>
      <c r="I93" s="170"/>
      <c r="J93" s="170"/>
      <c r="K93" s="170"/>
      <c r="L93" s="171"/>
      <c r="M93" s="814"/>
      <c r="N93" s="814"/>
      <c r="O93" s="814"/>
      <c r="P93" s="814"/>
      <c r="Q93" s="814"/>
      <c r="R93" s="815"/>
      <c r="S93" s="816"/>
      <c r="T93" s="816"/>
      <c r="U93" s="816"/>
      <c r="V93" s="817"/>
      <c r="W93" s="172"/>
      <c r="X93" s="173"/>
      <c r="Y93" s="173"/>
      <c r="Z93" s="724"/>
      <c r="AA93" s="568"/>
      <c r="AB93" s="722"/>
    </row>
    <row r="94" spans="1:28" ht="37.5" customHeight="1">
      <c r="A94" s="151"/>
      <c r="B94" s="152">
        <f t="shared" si="1"/>
        <v>
62</v>
      </c>
      <c r="C94" s="169"/>
      <c r="D94" s="170"/>
      <c r="E94" s="170"/>
      <c r="F94" s="170"/>
      <c r="G94" s="170"/>
      <c r="H94" s="170"/>
      <c r="I94" s="170"/>
      <c r="J94" s="170"/>
      <c r="K94" s="170"/>
      <c r="L94" s="171"/>
      <c r="M94" s="814"/>
      <c r="N94" s="814"/>
      <c r="O94" s="814"/>
      <c r="P94" s="814"/>
      <c r="Q94" s="814"/>
      <c r="R94" s="815"/>
      <c r="S94" s="816"/>
      <c r="T94" s="816"/>
      <c r="U94" s="816"/>
      <c r="V94" s="817"/>
      <c r="W94" s="172"/>
      <c r="X94" s="173"/>
      <c r="Y94" s="173"/>
      <c r="Z94" s="724"/>
      <c r="AA94" s="568"/>
      <c r="AB94" s="722"/>
    </row>
    <row r="95" spans="1:28" ht="37.5" customHeight="1">
      <c r="A95" s="151"/>
      <c r="B95" s="152">
        <f t="shared" si="1"/>
        <v>
63</v>
      </c>
      <c r="C95" s="169"/>
      <c r="D95" s="170"/>
      <c r="E95" s="170"/>
      <c r="F95" s="170"/>
      <c r="G95" s="170"/>
      <c r="H95" s="170"/>
      <c r="I95" s="170"/>
      <c r="J95" s="170"/>
      <c r="K95" s="170"/>
      <c r="L95" s="171"/>
      <c r="M95" s="814"/>
      <c r="N95" s="814"/>
      <c r="O95" s="814"/>
      <c r="P95" s="814"/>
      <c r="Q95" s="814"/>
      <c r="R95" s="815"/>
      <c r="S95" s="816"/>
      <c r="T95" s="816"/>
      <c r="U95" s="816"/>
      <c r="V95" s="817"/>
      <c r="W95" s="172"/>
      <c r="X95" s="173"/>
      <c r="Y95" s="173"/>
      <c r="Z95" s="724"/>
      <c r="AA95" s="568"/>
      <c r="AB95" s="722"/>
    </row>
    <row r="96" spans="1:28" ht="37.5" customHeight="1">
      <c r="A96" s="151"/>
      <c r="B96" s="152">
        <f t="shared" si="1"/>
        <v>
64</v>
      </c>
      <c r="C96" s="169"/>
      <c r="D96" s="170"/>
      <c r="E96" s="170"/>
      <c r="F96" s="170"/>
      <c r="G96" s="170"/>
      <c r="H96" s="170"/>
      <c r="I96" s="170"/>
      <c r="J96" s="170"/>
      <c r="K96" s="170"/>
      <c r="L96" s="171"/>
      <c r="M96" s="814"/>
      <c r="N96" s="814"/>
      <c r="O96" s="814"/>
      <c r="P96" s="814"/>
      <c r="Q96" s="814"/>
      <c r="R96" s="815"/>
      <c r="S96" s="816"/>
      <c r="T96" s="816"/>
      <c r="U96" s="816"/>
      <c r="V96" s="817"/>
      <c r="W96" s="172"/>
      <c r="X96" s="173"/>
      <c r="Y96" s="173"/>
      <c r="Z96" s="724"/>
      <c r="AA96" s="568"/>
      <c r="AB96" s="722"/>
    </row>
    <row r="97" spans="1:28" ht="37.5" customHeight="1">
      <c r="A97" s="151"/>
      <c r="B97" s="152">
        <f t="shared" si="1"/>
        <v>
65</v>
      </c>
      <c r="C97" s="169"/>
      <c r="D97" s="170"/>
      <c r="E97" s="170"/>
      <c r="F97" s="170"/>
      <c r="G97" s="170"/>
      <c r="H97" s="170"/>
      <c r="I97" s="170"/>
      <c r="J97" s="170"/>
      <c r="K97" s="170"/>
      <c r="L97" s="171"/>
      <c r="M97" s="814"/>
      <c r="N97" s="814"/>
      <c r="O97" s="814"/>
      <c r="P97" s="814"/>
      <c r="Q97" s="814"/>
      <c r="R97" s="815"/>
      <c r="S97" s="816"/>
      <c r="T97" s="816"/>
      <c r="U97" s="816"/>
      <c r="V97" s="817"/>
      <c r="W97" s="172"/>
      <c r="X97" s="173"/>
      <c r="Y97" s="173"/>
      <c r="Z97" s="724"/>
      <c r="AA97" s="568"/>
      <c r="AB97" s="722"/>
    </row>
    <row r="98" spans="1:28" ht="37.5" customHeight="1">
      <c r="A98" s="151"/>
      <c r="B98" s="152">
        <f t="shared" si="1"/>
        <v>
66</v>
      </c>
      <c r="C98" s="169"/>
      <c r="D98" s="170"/>
      <c r="E98" s="170"/>
      <c r="F98" s="170"/>
      <c r="G98" s="170"/>
      <c r="H98" s="170"/>
      <c r="I98" s="170"/>
      <c r="J98" s="170"/>
      <c r="K98" s="170"/>
      <c r="L98" s="171"/>
      <c r="M98" s="814"/>
      <c r="N98" s="814"/>
      <c r="O98" s="814"/>
      <c r="P98" s="814"/>
      <c r="Q98" s="814"/>
      <c r="R98" s="815"/>
      <c r="S98" s="816"/>
      <c r="T98" s="816"/>
      <c r="U98" s="816"/>
      <c r="V98" s="817"/>
      <c r="W98" s="172"/>
      <c r="X98" s="173"/>
      <c r="Y98" s="173"/>
      <c r="Z98" s="724"/>
      <c r="AA98" s="568"/>
      <c r="AB98" s="722"/>
    </row>
    <row r="99" spans="1:28" ht="37.5" customHeight="1">
      <c r="A99" s="151"/>
      <c r="B99" s="152">
        <f t="shared" ref="B99:B124" si="2">
B98+1</f>
        <v>
67</v>
      </c>
      <c r="C99" s="169"/>
      <c r="D99" s="170"/>
      <c r="E99" s="170"/>
      <c r="F99" s="170"/>
      <c r="G99" s="170"/>
      <c r="H99" s="170"/>
      <c r="I99" s="170"/>
      <c r="J99" s="170"/>
      <c r="K99" s="170"/>
      <c r="L99" s="171"/>
      <c r="M99" s="814"/>
      <c r="N99" s="814"/>
      <c r="O99" s="814"/>
      <c r="P99" s="814"/>
      <c r="Q99" s="814"/>
      <c r="R99" s="815"/>
      <c r="S99" s="816"/>
      <c r="T99" s="816"/>
      <c r="U99" s="816"/>
      <c r="V99" s="817"/>
      <c r="W99" s="172"/>
      <c r="X99" s="173"/>
      <c r="Y99" s="173"/>
      <c r="Z99" s="724"/>
      <c r="AA99" s="568"/>
      <c r="AB99" s="722"/>
    </row>
    <row r="100" spans="1:28" ht="37.5" customHeight="1">
      <c r="A100" s="151"/>
      <c r="B100" s="152">
        <f t="shared" si="2"/>
        <v>
68</v>
      </c>
      <c r="C100" s="169"/>
      <c r="D100" s="170"/>
      <c r="E100" s="170"/>
      <c r="F100" s="170"/>
      <c r="G100" s="170"/>
      <c r="H100" s="170"/>
      <c r="I100" s="170"/>
      <c r="J100" s="170"/>
      <c r="K100" s="170"/>
      <c r="L100" s="171"/>
      <c r="M100" s="814"/>
      <c r="N100" s="814"/>
      <c r="O100" s="814"/>
      <c r="P100" s="814"/>
      <c r="Q100" s="814"/>
      <c r="R100" s="815"/>
      <c r="S100" s="816"/>
      <c r="T100" s="816"/>
      <c r="U100" s="816"/>
      <c r="V100" s="817"/>
      <c r="W100" s="172"/>
      <c r="X100" s="173"/>
      <c r="Y100" s="173"/>
      <c r="Z100" s="724"/>
      <c r="AA100" s="568"/>
      <c r="AB100" s="722"/>
    </row>
    <row r="101" spans="1:28" ht="37.5" customHeight="1">
      <c r="A101" s="151"/>
      <c r="B101" s="152">
        <f t="shared" si="2"/>
        <v>
69</v>
      </c>
      <c r="C101" s="169"/>
      <c r="D101" s="170"/>
      <c r="E101" s="170"/>
      <c r="F101" s="170"/>
      <c r="G101" s="170"/>
      <c r="H101" s="170"/>
      <c r="I101" s="170"/>
      <c r="J101" s="170"/>
      <c r="K101" s="170"/>
      <c r="L101" s="171"/>
      <c r="M101" s="814"/>
      <c r="N101" s="814"/>
      <c r="O101" s="814"/>
      <c r="P101" s="814"/>
      <c r="Q101" s="814"/>
      <c r="R101" s="815"/>
      <c r="S101" s="816"/>
      <c r="T101" s="816"/>
      <c r="U101" s="816"/>
      <c r="V101" s="817"/>
      <c r="W101" s="172"/>
      <c r="X101" s="173"/>
      <c r="Y101" s="173"/>
      <c r="Z101" s="724"/>
      <c r="AA101" s="568"/>
      <c r="AB101" s="722"/>
    </row>
    <row r="102" spans="1:28" ht="37.5" customHeight="1">
      <c r="A102" s="151"/>
      <c r="B102" s="152">
        <f t="shared" si="2"/>
        <v>
70</v>
      </c>
      <c r="C102" s="169"/>
      <c r="D102" s="170"/>
      <c r="E102" s="170"/>
      <c r="F102" s="170"/>
      <c r="G102" s="170"/>
      <c r="H102" s="170"/>
      <c r="I102" s="170"/>
      <c r="J102" s="170"/>
      <c r="K102" s="170"/>
      <c r="L102" s="171"/>
      <c r="M102" s="814"/>
      <c r="N102" s="814"/>
      <c r="O102" s="814"/>
      <c r="P102" s="814"/>
      <c r="Q102" s="814"/>
      <c r="R102" s="815"/>
      <c r="S102" s="816"/>
      <c r="T102" s="816"/>
      <c r="U102" s="816"/>
      <c r="V102" s="817"/>
      <c r="W102" s="172"/>
      <c r="X102" s="173"/>
      <c r="Y102" s="173"/>
      <c r="Z102" s="724"/>
      <c r="AA102" s="568"/>
      <c r="AB102" s="722"/>
    </row>
    <row r="103" spans="1:28" ht="37.5" customHeight="1">
      <c r="A103" s="151"/>
      <c r="B103" s="152">
        <f t="shared" si="2"/>
        <v>
71</v>
      </c>
      <c r="C103" s="169"/>
      <c r="D103" s="170"/>
      <c r="E103" s="170"/>
      <c r="F103" s="170"/>
      <c r="G103" s="170"/>
      <c r="H103" s="170"/>
      <c r="I103" s="170"/>
      <c r="J103" s="170"/>
      <c r="K103" s="170"/>
      <c r="L103" s="171"/>
      <c r="M103" s="814"/>
      <c r="N103" s="814"/>
      <c r="O103" s="814"/>
      <c r="P103" s="814"/>
      <c r="Q103" s="814"/>
      <c r="R103" s="815"/>
      <c r="S103" s="816"/>
      <c r="T103" s="816"/>
      <c r="U103" s="816"/>
      <c r="V103" s="817"/>
      <c r="W103" s="172"/>
      <c r="X103" s="173"/>
      <c r="Y103" s="173"/>
      <c r="Z103" s="724"/>
      <c r="AA103" s="568"/>
      <c r="AB103" s="722"/>
    </row>
    <row r="104" spans="1:28" ht="37.5" customHeight="1">
      <c r="A104" s="151"/>
      <c r="B104" s="152">
        <f t="shared" si="2"/>
        <v>
72</v>
      </c>
      <c r="C104" s="169"/>
      <c r="D104" s="170"/>
      <c r="E104" s="170"/>
      <c r="F104" s="170"/>
      <c r="G104" s="170"/>
      <c r="H104" s="170"/>
      <c r="I104" s="170"/>
      <c r="J104" s="170"/>
      <c r="K104" s="170"/>
      <c r="L104" s="171"/>
      <c r="M104" s="814"/>
      <c r="N104" s="814"/>
      <c r="O104" s="814"/>
      <c r="P104" s="814"/>
      <c r="Q104" s="814"/>
      <c r="R104" s="815"/>
      <c r="S104" s="816"/>
      <c r="T104" s="816"/>
      <c r="U104" s="816"/>
      <c r="V104" s="817"/>
      <c r="W104" s="172"/>
      <c r="X104" s="173"/>
      <c r="Y104" s="173"/>
      <c r="Z104" s="724"/>
      <c r="AA104" s="568"/>
      <c r="AB104" s="722"/>
    </row>
    <row r="105" spans="1:28" ht="37.5" customHeight="1">
      <c r="A105" s="151"/>
      <c r="B105" s="152">
        <f t="shared" si="2"/>
        <v>
73</v>
      </c>
      <c r="C105" s="169"/>
      <c r="D105" s="170"/>
      <c r="E105" s="170"/>
      <c r="F105" s="170"/>
      <c r="G105" s="170"/>
      <c r="H105" s="170"/>
      <c r="I105" s="170"/>
      <c r="J105" s="170"/>
      <c r="K105" s="170"/>
      <c r="L105" s="171"/>
      <c r="M105" s="814"/>
      <c r="N105" s="814"/>
      <c r="O105" s="814"/>
      <c r="P105" s="814"/>
      <c r="Q105" s="814"/>
      <c r="R105" s="815"/>
      <c r="S105" s="816"/>
      <c r="T105" s="816"/>
      <c r="U105" s="816"/>
      <c r="V105" s="817"/>
      <c r="W105" s="172"/>
      <c r="X105" s="173"/>
      <c r="Y105" s="173"/>
      <c r="Z105" s="724"/>
      <c r="AA105" s="568"/>
      <c r="AB105" s="722"/>
    </row>
    <row r="106" spans="1:28" ht="37.5" customHeight="1">
      <c r="A106" s="151"/>
      <c r="B106" s="152">
        <f t="shared" si="2"/>
        <v>
74</v>
      </c>
      <c r="C106" s="169"/>
      <c r="D106" s="170"/>
      <c r="E106" s="170"/>
      <c r="F106" s="170"/>
      <c r="G106" s="170"/>
      <c r="H106" s="170"/>
      <c r="I106" s="170"/>
      <c r="J106" s="170"/>
      <c r="K106" s="170"/>
      <c r="L106" s="171"/>
      <c r="M106" s="814"/>
      <c r="N106" s="814"/>
      <c r="O106" s="814"/>
      <c r="P106" s="814"/>
      <c r="Q106" s="814"/>
      <c r="R106" s="815"/>
      <c r="S106" s="816"/>
      <c r="T106" s="816"/>
      <c r="U106" s="816"/>
      <c r="V106" s="817"/>
      <c r="W106" s="172"/>
      <c r="X106" s="173"/>
      <c r="Y106" s="173"/>
      <c r="Z106" s="724"/>
      <c r="AA106" s="568"/>
      <c r="AB106" s="722"/>
    </row>
    <row r="107" spans="1:28" ht="37.5" customHeight="1">
      <c r="A107" s="151"/>
      <c r="B107" s="152">
        <f t="shared" si="2"/>
        <v>
75</v>
      </c>
      <c r="C107" s="169"/>
      <c r="D107" s="170"/>
      <c r="E107" s="170"/>
      <c r="F107" s="170"/>
      <c r="G107" s="170"/>
      <c r="H107" s="170"/>
      <c r="I107" s="170"/>
      <c r="J107" s="170"/>
      <c r="K107" s="170"/>
      <c r="L107" s="171"/>
      <c r="M107" s="814"/>
      <c r="N107" s="814"/>
      <c r="O107" s="814"/>
      <c r="P107" s="814"/>
      <c r="Q107" s="814"/>
      <c r="R107" s="815"/>
      <c r="S107" s="816"/>
      <c r="T107" s="816"/>
      <c r="U107" s="816"/>
      <c r="V107" s="817"/>
      <c r="W107" s="172"/>
      <c r="X107" s="173"/>
      <c r="Y107" s="173"/>
      <c r="Z107" s="724"/>
      <c r="AA107" s="568"/>
      <c r="AB107" s="722"/>
    </row>
    <row r="108" spans="1:28" ht="37.5" customHeight="1">
      <c r="A108" s="151"/>
      <c r="B108" s="152">
        <f t="shared" si="2"/>
        <v>
76</v>
      </c>
      <c r="C108" s="169"/>
      <c r="D108" s="170"/>
      <c r="E108" s="170"/>
      <c r="F108" s="170"/>
      <c r="G108" s="170"/>
      <c r="H108" s="170"/>
      <c r="I108" s="170"/>
      <c r="J108" s="170"/>
      <c r="K108" s="170"/>
      <c r="L108" s="171"/>
      <c r="M108" s="814"/>
      <c r="N108" s="814"/>
      <c r="O108" s="814"/>
      <c r="P108" s="814"/>
      <c r="Q108" s="814"/>
      <c r="R108" s="815"/>
      <c r="S108" s="816"/>
      <c r="T108" s="816"/>
      <c r="U108" s="816"/>
      <c r="V108" s="817"/>
      <c r="W108" s="172"/>
      <c r="X108" s="173"/>
      <c r="Y108" s="173"/>
      <c r="Z108" s="724"/>
      <c r="AA108" s="568"/>
      <c r="AB108" s="722"/>
    </row>
    <row r="109" spans="1:28" ht="37.5" customHeight="1">
      <c r="A109" s="151"/>
      <c r="B109" s="152">
        <f t="shared" si="2"/>
        <v>
77</v>
      </c>
      <c r="C109" s="169"/>
      <c r="D109" s="170"/>
      <c r="E109" s="170"/>
      <c r="F109" s="170"/>
      <c r="G109" s="170"/>
      <c r="H109" s="170"/>
      <c r="I109" s="170"/>
      <c r="J109" s="170"/>
      <c r="K109" s="170"/>
      <c r="L109" s="171"/>
      <c r="M109" s="814"/>
      <c r="N109" s="814"/>
      <c r="O109" s="814"/>
      <c r="P109" s="814"/>
      <c r="Q109" s="814"/>
      <c r="R109" s="815"/>
      <c r="S109" s="816"/>
      <c r="T109" s="816"/>
      <c r="U109" s="816"/>
      <c r="V109" s="817"/>
      <c r="W109" s="172"/>
      <c r="X109" s="173"/>
      <c r="Y109" s="173"/>
      <c r="Z109" s="724"/>
      <c r="AA109" s="568"/>
      <c r="AB109" s="722"/>
    </row>
    <row r="110" spans="1:28" ht="37.5" customHeight="1">
      <c r="A110" s="151"/>
      <c r="B110" s="152">
        <f t="shared" si="2"/>
        <v>
78</v>
      </c>
      <c r="C110" s="169"/>
      <c r="D110" s="170"/>
      <c r="E110" s="170"/>
      <c r="F110" s="170"/>
      <c r="G110" s="170"/>
      <c r="H110" s="170"/>
      <c r="I110" s="170"/>
      <c r="J110" s="170"/>
      <c r="K110" s="170"/>
      <c r="L110" s="171"/>
      <c r="M110" s="814"/>
      <c r="N110" s="814"/>
      <c r="O110" s="814"/>
      <c r="P110" s="814"/>
      <c r="Q110" s="814"/>
      <c r="R110" s="815"/>
      <c r="S110" s="816"/>
      <c r="T110" s="816"/>
      <c r="U110" s="816"/>
      <c r="V110" s="817"/>
      <c r="W110" s="172"/>
      <c r="X110" s="173"/>
      <c r="Y110" s="173"/>
      <c r="Z110" s="724"/>
      <c r="AA110" s="568"/>
      <c r="AB110" s="722"/>
    </row>
    <row r="111" spans="1:28" ht="37.5" customHeight="1">
      <c r="A111" s="151"/>
      <c r="B111" s="152">
        <f t="shared" si="2"/>
        <v>
79</v>
      </c>
      <c r="C111" s="169"/>
      <c r="D111" s="170"/>
      <c r="E111" s="170"/>
      <c r="F111" s="170"/>
      <c r="G111" s="170"/>
      <c r="H111" s="170"/>
      <c r="I111" s="170"/>
      <c r="J111" s="170"/>
      <c r="K111" s="170"/>
      <c r="L111" s="171"/>
      <c r="M111" s="814"/>
      <c r="N111" s="814"/>
      <c r="O111" s="814"/>
      <c r="P111" s="814"/>
      <c r="Q111" s="814"/>
      <c r="R111" s="815"/>
      <c r="S111" s="816"/>
      <c r="T111" s="816"/>
      <c r="U111" s="816"/>
      <c r="V111" s="817"/>
      <c r="W111" s="172"/>
      <c r="X111" s="173"/>
      <c r="Y111" s="173"/>
      <c r="Z111" s="724"/>
      <c r="AA111" s="568"/>
      <c r="AB111" s="722"/>
    </row>
    <row r="112" spans="1:28" ht="37.5" customHeight="1">
      <c r="A112" s="151"/>
      <c r="B112" s="152">
        <f t="shared" si="2"/>
        <v>
80</v>
      </c>
      <c r="C112" s="169"/>
      <c r="D112" s="170"/>
      <c r="E112" s="170"/>
      <c r="F112" s="170"/>
      <c r="G112" s="170"/>
      <c r="H112" s="170"/>
      <c r="I112" s="170"/>
      <c r="J112" s="170"/>
      <c r="K112" s="170"/>
      <c r="L112" s="171"/>
      <c r="M112" s="814"/>
      <c r="N112" s="814"/>
      <c r="O112" s="814"/>
      <c r="P112" s="814"/>
      <c r="Q112" s="814"/>
      <c r="R112" s="815"/>
      <c r="S112" s="816"/>
      <c r="T112" s="816"/>
      <c r="U112" s="816"/>
      <c r="V112" s="817"/>
      <c r="W112" s="172"/>
      <c r="X112" s="173"/>
      <c r="Y112" s="173"/>
      <c r="Z112" s="724"/>
      <c r="AA112" s="568"/>
      <c r="AB112" s="722"/>
    </row>
    <row r="113" spans="1:28" ht="37.5" customHeight="1">
      <c r="A113" s="151"/>
      <c r="B113" s="152">
        <f t="shared" si="2"/>
        <v>
81</v>
      </c>
      <c r="C113" s="169"/>
      <c r="D113" s="170"/>
      <c r="E113" s="170"/>
      <c r="F113" s="170"/>
      <c r="G113" s="170"/>
      <c r="H113" s="170"/>
      <c r="I113" s="170"/>
      <c r="J113" s="170"/>
      <c r="K113" s="170"/>
      <c r="L113" s="171"/>
      <c r="M113" s="814"/>
      <c r="N113" s="814"/>
      <c r="O113" s="814"/>
      <c r="P113" s="814"/>
      <c r="Q113" s="814"/>
      <c r="R113" s="815"/>
      <c r="S113" s="816"/>
      <c r="T113" s="816"/>
      <c r="U113" s="816"/>
      <c r="V113" s="817"/>
      <c r="W113" s="172"/>
      <c r="X113" s="173"/>
      <c r="Y113" s="173"/>
      <c r="Z113" s="724"/>
      <c r="AA113" s="568"/>
      <c r="AB113" s="722"/>
    </row>
    <row r="114" spans="1:28" ht="37.5" customHeight="1">
      <c r="A114" s="151"/>
      <c r="B114" s="152">
        <f t="shared" si="2"/>
        <v>
82</v>
      </c>
      <c r="C114" s="169"/>
      <c r="D114" s="170"/>
      <c r="E114" s="170"/>
      <c r="F114" s="170"/>
      <c r="G114" s="170"/>
      <c r="H114" s="170"/>
      <c r="I114" s="170"/>
      <c r="J114" s="170"/>
      <c r="K114" s="170"/>
      <c r="L114" s="171"/>
      <c r="M114" s="814"/>
      <c r="N114" s="814"/>
      <c r="O114" s="814"/>
      <c r="P114" s="814"/>
      <c r="Q114" s="814"/>
      <c r="R114" s="815"/>
      <c r="S114" s="816"/>
      <c r="T114" s="816"/>
      <c r="U114" s="816"/>
      <c r="V114" s="817"/>
      <c r="W114" s="172"/>
      <c r="X114" s="173"/>
      <c r="Y114" s="173"/>
      <c r="Z114" s="724"/>
      <c r="AA114" s="568"/>
      <c r="AB114" s="722"/>
    </row>
    <row r="115" spans="1:28" ht="37.5" customHeight="1">
      <c r="A115" s="151"/>
      <c r="B115" s="152">
        <f t="shared" si="2"/>
        <v>
83</v>
      </c>
      <c r="C115" s="169"/>
      <c r="D115" s="170"/>
      <c r="E115" s="170"/>
      <c r="F115" s="170"/>
      <c r="G115" s="170"/>
      <c r="H115" s="170"/>
      <c r="I115" s="170"/>
      <c r="J115" s="170"/>
      <c r="K115" s="170"/>
      <c r="L115" s="171"/>
      <c r="M115" s="814"/>
      <c r="N115" s="814"/>
      <c r="O115" s="814"/>
      <c r="P115" s="814"/>
      <c r="Q115" s="814"/>
      <c r="R115" s="815"/>
      <c r="S115" s="816"/>
      <c r="T115" s="816"/>
      <c r="U115" s="816"/>
      <c r="V115" s="817"/>
      <c r="W115" s="172"/>
      <c r="X115" s="173"/>
      <c r="Y115" s="173"/>
      <c r="Z115" s="724"/>
      <c r="AA115" s="568"/>
      <c r="AB115" s="722"/>
    </row>
    <row r="116" spans="1:28" ht="37.5" customHeight="1">
      <c r="A116" s="151"/>
      <c r="B116" s="152">
        <f t="shared" si="2"/>
        <v>
84</v>
      </c>
      <c r="C116" s="169"/>
      <c r="D116" s="170"/>
      <c r="E116" s="170"/>
      <c r="F116" s="170"/>
      <c r="G116" s="170"/>
      <c r="H116" s="170"/>
      <c r="I116" s="170"/>
      <c r="J116" s="170"/>
      <c r="K116" s="170"/>
      <c r="L116" s="171"/>
      <c r="M116" s="814"/>
      <c r="N116" s="814"/>
      <c r="O116" s="814"/>
      <c r="P116" s="814"/>
      <c r="Q116" s="814"/>
      <c r="R116" s="815"/>
      <c r="S116" s="816"/>
      <c r="T116" s="816"/>
      <c r="U116" s="816"/>
      <c r="V116" s="817"/>
      <c r="W116" s="172"/>
      <c r="X116" s="173"/>
      <c r="Y116" s="173"/>
      <c r="Z116" s="724"/>
      <c r="AA116" s="568"/>
      <c r="AB116" s="722"/>
    </row>
    <row r="117" spans="1:28" ht="37.5" customHeight="1">
      <c r="A117" s="151"/>
      <c r="B117" s="152">
        <f t="shared" si="2"/>
        <v>
85</v>
      </c>
      <c r="C117" s="169"/>
      <c r="D117" s="170"/>
      <c r="E117" s="170"/>
      <c r="F117" s="170"/>
      <c r="G117" s="170"/>
      <c r="H117" s="170"/>
      <c r="I117" s="170"/>
      <c r="J117" s="170"/>
      <c r="K117" s="170"/>
      <c r="L117" s="171"/>
      <c r="M117" s="814"/>
      <c r="N117" s="814"/>
      <c r="O117" s="814"/>
      <c r="P117" s="814"/>
      <c r="Q117" s="814"/>
      <c r="R117" s="815"/>
      <c r="S117" s="816"/>
      <c r="T117" s="816"/>
      <c r="U117" s="816"/>
      <c r="V117" s="817"/>
      <c r="W117" s="172"/>
      <c r="X117" s="173"/>
      <c r="Y117" s="173"/>
      <c r="Z117" s="724"/>
      <c r="AA117" s="568"/>
      <c r="AB117" s="722"/>
    </row>
    <row r="118" spans="1:28" ht="37.5" customHeight="1">
      <c r="A118" s="151"/>
      <c r="B118" s="152">
        <f t="shared" si="2"/>
        <v>
86</v>
      </c>
      <c r="C118" s="169"/>
      <c r="D118" s="170"/>
      <c r="E118" s="170"/>
      <c r="F118" s="170"/>
      <c r="G118" s="170"/>
      <c r="H118" s="170"/>
      <c r="I118" s="170"/>
      <c r="J118" s="170"/>
      <c r="K118" s="170"/>
      <c r="L118" s="171"/>
      <c r="M118" s="814"/>
      <c r="N118" s="814"/>
      <c r="O118" s="814"/>
      <c r="P118" s="814"/>
      <c r="Q118" s="814"/>
      <c r="R118" s="815"/>
      <c r="S118" s="816"/>
      <c r="T118" s="816"/>
      <c r="U118" s="816"/>
      <c r="V118" s="817"/>
      <c r="W118" s="172"/>
      <c r="X118" s="173"/>
      <c r="Y118" s="173"/>
      <c r="Z118" s="724"/>
      <c r="AA118" s="568"/>
      <c r="AB118" s="722"/>
    </row>
    <row r="119" spans="1:28" ht="37.5" customHeight="1">
      <c r="A119" s="151"/>
      <c r="B119" s="152">
        <f t="shared" si="2"/>
        <v>
87</v>
      </c>
      <c r="C119" s="169"/>
      <c r="D119" s="170"/>
      <c r="E119" s="170"/>
      <c r="F119" s="170"/>
      <c r="G119" s="170"/>
      <c r="H119" s="170"/>
      <c r="I119" s="170"/>
      <c r="J119" s="170"/>
      <c r="K119" s="170"/>
      <c r="L119" s="171"/>
      <c r="M119" s="814"/>
      <c r="N119" s="814"/>
      <c r="O119" s="814"/>
      <c r="P119" s="814"/>
      <c r="Q119" s="814"/>
      <c r="R119" s="815"/>
      <c r="S119" s="816"/>
      <c r="T119" s="816"/>
      <c r="U119" s="816"/>
      <c r="V119" s="817"/>
      <c r="W119" s="172"/>
      <c r="X119" s="173"/>
      <c r="Y119" s="173"/>
      <c r="Z119" s="724"/>
      <c r="AA119" s="568"/>
      <c r="AB119" s="722"/>
    </row>
    <row r="120" spans="1:28" ht="37.5" customHeight="1">
      <c r="A120" s="151"/>
      <c r="B120" s="152">
        <f t="shared" si="2"/>
        <v>
88</v>
      </c>
      <c r="C120" s="169"/>
      <c r="D120" s="170"/>
      <c r="E120" s="170"/>
      <c r="F120" s="170"/>
      <c r="G120" s="170"/>
      <c r="H120" s="170"/>
      <c r="I120" s="170"/>
      <c r="J120" s="170"/>
      <c r="K120" s="170"/>
      <c r="L120" s="171"/>
      <c r="M120" s="814"/>
      <c r="N120" s="814"/>
      <c r="O120" s="814"/>
      <c r="P120" s="814"/>
      <c r="Q120" s="814"/>
      <c r="R120" s="815"/>
      <c r="S120" s="816"/>
      <c r="T120" s="816"/>
      <c r="U120" s="816"/>
      <c r="V120" s="817"/>
      <c r="W120" s="172"/>
      <c r="X120" s="173"/>
      <c r="Y120" s="173"/>
      <c r="Z120" s="724"/>
      <c r="AA120" s="568"/>
      <c r="AB120" s="722"/>
    </row>
    <row r="121" spans="1:28" ht="37.5" customHeight="1">
      <c r="A121" s="151"/>
      <c r="B121" s="152">
        <f t="shared" si="2"/>
        <v>
89</v>
      </c>
      <c r="C121" s="169"/>
      <c r="D121" s="170"/>
      <c r="E121" s="170"/>
      <c r="F121" s="170"/>
      <c r="G121" s="170"/>
      <c r="H121" s="170"/>
      <c r="I121" s="170"/>
      <c r="J121" s="170"/>
      <c r="K121" s="170"/>
      <c r="L121" s="171"/>
      <c r="M121" s="814"/>
      <c r="N121" s="814"/>
      <c r="O121" s="814"/>
      <c r="P121" s="814"/>
      <c r="Q121" s="814"/>
      <c r="R121" s="815"/>
      <c r="S121" s="816"/>
      <c r="T121" s="816"/>
      <c r="U121" s="816"/>
      <c r="V121" s="817"/>
      <c r="W121" s="172"/>
      <c r="X121" s="173"/>
      <c r="Y121" s="173"/>
      <c r="Z121" s="724"/>
      <c r="AA121" s="568"/>
      <c r="AB121" s="722"/>
    </row>
    <row r="122" spans="1:28" ht="37.5" customHeight="1">
      <c r="A122" s="151"/>
      <c r="B122" s="152">
        <f t="shared" si="2"/>
        <v>
90</v>
      </c>
      <c r="C122" s="169"/>
      <c r="D122" s="170"/>
      <c r="E122" s="170"/>
      <c r="F122" s="170"/>
      <c r="G122" s="170"/>
      <c r="H122" s="170"/>
      <c r="I122" s="170"/>
      <c r="J122" s="170"/>
      <c r="K122" s="170"/>
      <c r="L122" s="171"/>
      <c r="M122" s="814"/>
      <c r="N122" s="814"/>
      <c r="O122" s="814"/>
      <c r="P122" s="814"/>
      <c r="Q122" s="814"/>
      <c r="R122" s="815"/>
      <c r="S122" s="816"/>
      <c r="T122" s="816"/>
      <c r="U122" s="816"/>
      <c r="V122" s="817"/>
      <c r="W122" s="172"/>
      <c r="X122" s="173"/>
      <c r="Y122" s="173"/>
      <c r="Z122" s="724"/>
      <c r="AA122" s="568"/>
      <c r="AB122" s="722"/>
    </row>
    <row r="123" spans="1:28" ht="37.5" customHeight="1">
      <c r="A123" s="151"/>
      <c r="B123" s="152">
        <f t="shared" si="2"/>
        <v>
91</v>
      </c>
      <c r="C123" s="169"/>
      <c r="D123" s="170"/>
      <c r="E123" s="170"/>
      <c r="F123" s="170"/>
      <c r="G123" s="170"/>
      <c r="H123" s="170"/>
      <c r="I123" s="170"/>
      <c r="J123" s="170"/>
      <c r="K123" s="170"/>
      <c r="L123" s="171"/>
      <c r="M123" s="814"/>
      <c r="N123" s="814"/>
      <c r="O123" s="814"/>
      <c r="P123" s="814"/>
      <c r="Q123" s="814"/>
      <c r="R123" s="815"/>
      <c r="S123" s="816"/>
      <c r="T123" s="816"/>
      <c r="U123" s="816"/>
      <c r="V123" s="817"/>
      <c r="W123" s="172"/>
      <c r="X123" s="173"/>
      <c r="Y123" s="173"/>
      <c r="Z123" s="724"/>
      <c r="AA123" s="568"/>
      <c r="AB123" s="722"/>
    </row>
    <row r="124" spans="1:28" ht="37.5" customHeight="1">
      <c r="A124" s="151"/>
      <c r="B124" s="152">
        <f t="shared" si="2"/>
        <v>
92</v>
      </c>
      <c r="C124" s="169"/>
      <c r="D124" s="170"/>
      <c r="E124" s="170"/>
      <c r="F124" s="170"/>
      <c r="G124" s="170"/>
      <c r="H124" s="170"/>
      <c r="I124" s="170"/>
      <c r="J124" s="170"/>
      <c r="K124" s="170"/>
      <c r="L124" s="171"/>
      <c r="M124" s="814"/>
      <c r="N124" s="814"/>
      <c r="O124" s="814"/>
      <c r="P124" s="814"/>
      <c r="Q124" s="814"/>
      <c r="R124" s="815"/>
      <c r="S124" s="816"/>
      <c r="T124" s="816"/>
      <c r="U124" s="816"/>
      <c r="V124" s="817"/>
      <c r="W124" s="172"/>
      <c r="X124" s="173"/>
      <c r="Y124" s="173"/>
      <c r="Z124" s="724"/>
      <c r="AA124" s="568"/>
      <c r="AB124" s="722"/>
    </row>
    <row r="125" spans="1:28" ht="37.5" customHeight="1">
      <c r="A125" s="151"/>
      <c r="B125" s="152">
        <f t="shared" ref="B125:B130" si="3">
B124+1</f>
        <v>
93</v>
      </c>
      <c r="C125" s="169"/>
      <c r="D125" s="170"/>
      <c r="E125" s="170"/>
      <c r="F125" s="170"/>
      <c r="G125" s="170"/>
      <c r="H125" s="170"/>
      <c r="I125" s="170"/>
      <c r="J125" s="170"/>
      <c r="K125" s="170"/>
      <c r="L125" s="171"/>
      <c r="M125" s="814"/>
      <c r="N125" s="814"/>
      <c r="O125" s="814"/>
      <c r="P125" s="814"/>
      <c r="Q125" s="814"/>
      <c r="R125" s="815"/>
      <c r="S125" s="816"/>
      <c r="T125" s="816"/>
      <c r="U125" s="816"/>
      <c r="V125" s="817"/>
      <c r="W125" s="172"/>
      <c r="X125" s="173"/>
      <c r="Y125" s="173"/>
      <c r="Z125" s="724"/>
      <c r="AA125" s="568"/>
      <c r="AB125" s="722"/>
    </row>
    <row r="126" spans="1:28" ht="37.5" customHeight="1">
      <c r="A126" s="151"/>
      <c r="B126" s="152">
        <f t="shared" si="3"/>
        <v>
94</v>
      </c>
      <c r="C126" s="169"/>
      <c r="D126" s="170"/>
      <c r="E126" s="170"/>
      <c r="F126" s="170"/>
      <c r="G126" s="170"/>
      <c r="H126" s="170"/>
      <c r="I126" s="170"/>
      <c r="J126" s="170"/>
      <c r="K126" s="170"/>
      <c r="L126" s="171"/>
      <c r="M126" s="814"/>
      <c r="N126" s="814"/>
      <c r="O126" s="814"/>
      <c r="P126" s="814"/>
      <c r="Q126" s="814"/>
      <c r="R126" s="815"/>
      <c r="S126" s="816"/>
      <c r="T126" s="816"/>
      <c r="U126" s="816"/>
      <c r="V126" s="817"/>
      <c r="W126" s="172"/>
      <c r="X126" s="173"/>
      <c r="Y126" s="173"/>
      <c r="Z126" s="724"/>
      <c r="AA126" s="568"/>
      <c r="AB126" s="722"/>
    </row>
    <row r="127" spans="1:28" ht="37.5" customHeight="1">
      <c r="A127" s="151"/>
      <c r="B127" s="152">
        <f t="shared" si="3"/>
        <v>
95</v>
      </c>
      <c r="C127" s="169"/>
      <c r="D127" s="170"/>
      <c r="E127" s="170"/>
      <c r="F127" s="170"/>
      <c r="G127" s="170"/>
      <c r="H127" s="170"/>
      <c r="I127" s="170"/>
      <c r="J127" s="170"/>
      <c r="K127" s="170"/>
      <c r="L127" s="171"/>
      <c r="M127" s="814"/>
      <c r="N127" s="814"/>
      <c r="O127" s="814"/>
      <c r="P127" s="814"/>
      <c r="Q127" s="814"/>
      <c r="R127" s="815"/>
      <c r="S127" s="816"/>
      <c r="T127" s="816"/>
      <c r="U127" s="816"/>
      <c r="V127" s="817"/>
      <c r="W127" s="172"/>
      <c r="X127" s="173"/>
      <c r="Y127" s="173"/>
      <c r="Z127" s="724"/>
      <c r="AA127" s="568"/>
      <c r="AB127" s="722"/>
    </row>
    <row r="128" spans="1:28" ht="37.5" customHeight="1">
      <c r="A128" s="151"/>
      <c r="B128" s="152">
        <f t="shared" si="3"/>
        <v>
96</v>
      </c>
      <c r="C128" s="169"/>
      <c r="D128" s="170"/>
      <c r="E128" s="170"/>
      <c r="F128" s="170"/>
      <c r="G128" s="170"/>
      <c r="H128" s="170"/>
      <c r="I128" s="170"/>
      <c r="J128" s="170"/>
      <c r="K128" s="170"/>
      <c r="L128" s="171"/>
      <c r="M128" s="814"/>
      <c r="N128" s="814"/>
      <c r="O128" s="814"/>
      <c r="P128" s="814"/>
      <c r="Q128" s="814"/>
      <c r="R128" s="815"/>
      <c r="S128" s="816"/>
      <c r="T128" s="816"/>
      <c r="U128" s="816"/>
      <c r="V128" s="817"/>
      <c r="W128" s="172"/>
      <c r="X128" s="173"/>
      <c r="Y128" s="173"/>
      <c r="Z128" s="724"/>
      <c r="AA128" s="568"/>
      <c r="AB128" s="722"/>
    </row>
    <row r="129" spans="1:28" ht="37.5" customHeight="1">
      <c r="A129" s="151"/>
      <c r="B129" s="152">
        <f t="shared" si="3"/>
        <v>
97</v>
      </c>
      <c r="C129" s="169"/>
      <c r="D129" s="170"/>
      <c r="E129" s="170"/>
      <c r="F129" s="170"/>
      <c r="G129" s="170"/>
      <c r="H129" s="170"/>
      <c r="I129" s="170"/>
      <c r="J129" s="170"/>
      <c r="K129" s="170"/>
      <c r="L129" s="171"/>
      <c r="M129" s="814"/>
      <c r="N129" s="814"/>
      <c r="O129" s="814"/>
      <c r="P129" s="814"/>
      <c r="Q129" s="814"/>
      <c r="R129" s="815"/>
      <c r="S129" s="816"/>
      <c r="T129" s="816"/>
      <c r="U129" s="816"/>
      <c r="V129" s="817"/>
      <c r="W129" s="172"/>
      <c r="X129" s="173"/>
      <c r="Y129" s="173"/>
      <c r="Z129" s="724"/>
      <c r="AA129" s="568"/>
      <c r="AB129" s="722"/>
    </row>
    <row r="130" spans="1:28" ht="37.5" customHeight="1">
      <c r="A130" s="151"/>
      <c r="B130" s="152">
        <f t="shared" si="3"/>
        <v>
98</v>
      </c>
      <c r="C130" s="169"/>
      <c r="D130" s="170"/>
      <c r="E130" s="170"/>
      <c r="F130" s="170"/>
      <c r="G130" s="170"/>
      <c r="H130" s="170"/>
      <c r="I130" s="170"/>
      <c r="J130" s="170"/>
      <c r="K130" s="170"/>
      <c r="L130" s="171"/>
      <c r="M130" s="814"/>
      <c r="N130" s="814"/>
      <c r="O130" s="814"/>
      <c r="P130" s="814"/>
      <c r="Q130" s="814"/>
      <c r="R130" s="815"/>
      <c r="S130" s="816"/>
      <c r="T130" s="816"/>
      <c r="U130" s="816"/>
      <c r="V130" s="817"/>
      <c r="W130" s="172"/>
      <c r="X130" s="173"/>
      <c r="Y130" s="173"/>
      <c r="Z130" s="724"/>
      <c r="AA130" s="568"/>
      <c r="AB130" s="722"/>
    </row>
    <row r="131" spans="1:28" ht="37.5" customHeight="1">
      <c r="A131" s="151"/>
      <c r="B131" s="152">
        <f t="shared" ref="B131:B132" si="4">
B130+1</f>
        <v>
99</v>
      </c>
      <c r="C131" s="169"/>
      <c r="D131" s="170"/>
      <c r="E131" s="170"/>
      <c r="F131" s="170"/>
      <c r="G131" s="170"/>
      <c r="H131" s="170"/>
      <c r="I131" s="170"/>
      <c r="J131" s="170"/>
      <c r="K131" s="170"/>
      <c r="L131" s="171"/>
      <c r="M131" s="814"/>
      <c r="N131" s="814"/>
      <c r="O131" s="814"/>
      <c r="P131" s="814"/>
      <c r="Q131" s="814"/>
      <c r="R131" s="815"/>
      <c r="S131" s="816"/>
      <c r="T131" s="816"/>
      <c r="U131" s="816"/>
      <c r="V131" s="817"/>
      <c r="W131" s="172"/>
      <c r="X131" s="173"/>
      <c r="Y131" s="173"/>
      <c r="Z131" s="724"/>
      <c r="AA131" s="568"/>
      <c r="AB131" s="722"/>
    </row>
    <row r="132" spans="1:28" ht="37.5" customHeight="1" thickBot="1">
      <c r="A132" s="151"/>
      <c r="B132" s="152">
        <f t="shared" si="4"/>
        <v>
100</v>
      </c>
      <c r="C132" s="174"/>
      <c r="D132" s="175"/>
      <c r="E132" s="175"/>
      <c r="F132" s="175"/>
      <c r="G132" s="175"/>
      <c r="H132" s="175"/>
      <c r="I132" s="175"/>
      <c r="J132" s="175"/>
      <c r="K132" s="175"/>
      <c r="L132" s="176"/>
      <c r="M132" s="834"/>
      <c r="N132" s="834"/>
      <c r="O132" s="834"/>
      <c r="P132" s="834"/>
      <c r="Q132" s="834"/>
      <c r="R132" s="880"/>
      <c r="S132" s="881"/>
      <c r="T132" s="881"/>
      <c r="U132" s="881"/>
      <c r="V132" s="882"/>
      <c r="W132" s="177"/>
      <c r="X132" s="178"/>
      <c r="Y132" s="178"/>
      <c r="Z132" s="725"/>
      <c r="AA132" s="720"/>
      <c r="AB132" s="722"/>
    </row>
    <row r="133" spans="1:28" ht="4.5" customHeight="1">
      <c r="A133" s="19"/>
    </row>
    <row r="134" spans="1:28" ht="28.5" customHeight="1">
      <c r="B134" s="23"/>
      <c r="C134" s="833"/>
      <c r="D134" s="833"/>
      <c r="E134" s="833"/>
      <c r="F134" s="833"/>
      <c r="G134" s="833"/>
      <c r="H134" s="833"/>
      <c r="I134" s="833"/>
      <c r="J134" s="833"/>
      <c r="K134" s="833"/>
      <c r="L134" s="833"/>
      <c r="M134" s="833"/>
      <c r="N134" s="833"/>
      <c r="O134" s="833"/>
      <c r="P134" s="833"/>
      <c r="Q134" s="833"/>
      <c r="R134" s="833"/>
      <c r="S134" s="833"/>
      <c r="T134" s="833"/>
      <c r="U134" s="833"/>
      <c r="V134" s="833"/>
      <c r="W134" s="833"/>
      <c r="X134" s="833"/>
      <c r="Y134" s="833"/>
      <c r="Z134" s="833"/>
      <c r="AA134" s="833"/>
    </row>
    <row r="135" spans="1:28" ht="20.100000000000001" customHeight="1">
      <c r="T135" s="2"/>
      <c r="U135" s="2"/>
      <c r="V135" s="2"/>
      <c r="W135" s="2"/>
      <c r="X135" s="2"/>
      <c r="Y135" s="2"/>
    </row>
    <row r="136" spans="1:28" ht="20.100000000000001" customHeight="1">
      <c r="T136" s="2"/>
      <c r="U136" s="2"/>
      <c r="V136" s="2"/>
      <c r="W136" s="2"/>
      <c r="X136" s="2"/>
      <c r="Y136" s="2"/>
    </row>
    <row r="137" spans="1:28" ht="20.100000000000001" customHeight="1">
      <c r="T137" s="2"/>
      <c r="U137" s="2"/>
      <c r="V137" s="2"/>
      <c r="W137" s="2"/>
      <c r="X137" s="2"/>
      <c r="Y137" s="2"/>
    </row>
    <row r="138" spans="1:28" ht="20.100000000000001" customHeight="1">
      <c r="T138" s="2"/>
      <c r="U138" s="2"/>
      <c r="V138" s="20"/>
      <c r="W138" s="20"/>
      <c r="X138" s="2"/>
      <c r="Y138" s="2"/>
    </row>
    <row r="139" spans="1:28" ht="20.100000000000001" customHeight="1">
      <c r="T139" s="2"/>
      <c r="U139" s="2"/>
      <c r="V139" s="21"/>
      <c r="W139" s="21"/>
      <c r="X139" s="2"/>
      <c r="Y139" s="2"/>
    </row>
    <row r="140" spans="1:28" ht="20.100000000000001" customHeight="1">
      <c r="T140" s="2"/>
      <c r="U140" s="2"/>
      <c r="V140" s="22"/>
      <c r="W140" s="22"/>
      <c r="X140" s="2"/>
      <c r="Y140" s="2"/>
    </row>
    <row r="141" spans="1:28" ht="20.100000000000001" customHeight="1">
      <c r="T141" s="2"/>
      <c r="U141" s="2"/>
      <c r="V141" s="2"/>
      <c r="W141" s="2"/>
      <c r="X141" s="2"/>
      <c r="Y141" s="2"/>
    </row>
  </sheetData>
  <mergeCells count="238">
    <mergeCell ref="C30:AA30"/>
    <mergeCell ref="AB31:AB32"/>
    <mergeCell ref="C12:AA12"/>
    <mergeCell ref="Y31:Y32"/>
    <mergeCell ref="X31:X32"/>
    <mergeCell ref="R31:W31"/>
    <mergeCell ref="R132:V132"/>
    <mergeCell ref="R81:V81"/>
    <mergeCell ref="R80:V80"/>
    <mergeCell ref="R79:V79"/>
    <mergeCell ref="R78:V78"/>
    <mergeCell ref="R65:V65"/>
    <mergeCell ref="R64:V64"/>
    <mergeCell ref="R63:V63"/>
    <mergeCell ref="R90:V90"/>
    <mergeCell ref="R89:V89"/>
    <mergeCell ref="R88:V88"/>
    <mergeCell ref="R87:V87"/>
    <mergeCell ref="R86:V86"/>
    <mergeCell ref="R85:V85"/>
    <mergeCell ref="R84:V84"/>
    <mergeCell ref="R83:V83"/>
    <mergeCell ref="R99:V99"/>
    <mergeCell ref="R98:V98"/>
    <mergeCell ref="B31:B32"/>
    <mergeCell ref="C31:L32"/>
    <mergeCell ref="R32:V32"/>
    <mergeCell ref="M31:Q32"/>
    <mergeCell ref="R77:V77"/>
    <mergeCell ref="R76:V76"/>
    <mergeCell ref="R75:V75"/>
    <mergeCell ref="R74:V74"/>
    <mergeCell ref="R73:V73"/>
    <mergeCell ref="R72:V72"/>
    <mergeCell ref="R45:V45"/>
    <mergeCell ref="R41:V41"/>
    <mergeCell ref="R51:V51"/>
    <mergeCell ref="R50:V50"/>
    <mergeCell ref="R49:V49"/>
    <mergeCell ref="R60:V60"/>
    <mergeCell ref="R59:V59"/>
    <mergeCell ref="R58:V58"/>
    <mergeCell ref="R57:V57"/>
    <mergeCell ref="R56:V56"/>
    <mergeCell ref="R55:V55"/>
    <mergeCell ref="R68:V68"/>
    <mergeCell ref="R67:V67"/>
    <mergeCell ref="R66:V66"/>
    <mergeCell ref="R97:V97"/>
    <mergeCell ref="R96:V96"/>
    <mergeCell ref="R95:V95"/>
    <mergeCell ref="R94:V94"/>
    <mergeCell ref="R93:V93"/>
    <mergeCell ref="R92:V92"/>
    <mergeCell ref="R91:V91"/>
    <mergeCell ref="R108:V108"/>
    <mergeCell ref="R107:V107"/>
    <mergeCell ref="R106:V106"/>
    <mergeCell ref="R105:V105"/>
    <mergeCell ref="R104:V104"/>
    <mergeCell ref="R103:V103"/>
    <mergeCell ref="R102:V102"/>
    <mergeCell ref="R101:V101"/>
    <mergeCell ref="R100:V100"/>
    <mergeCell ref="R117:V117"/>
    <mergeCell ref="R116:V116"/>
    <mergeCell ref="R115:V115"/>
    <mergeCell ref="R114:V114"/>
    <mergeCell ref="R113:V113"/>
    <mergeCell ref="R112:V112"/>
    <mergeCell ref="R111:V111"/>
    <mergeCell ref="R110:V110"/>
    <mergeCell ref="R109:V109"/>
    <mergeCell ref="M15:X15"/>
    <mergeCell ref="M16:X16"/>
    <mergeCell ref="M18:X18"/>
    <mergeCell ref="M19:X19"/>
    <mergeCell ref="M24:X24"/>
    <mergeCell ref="M25:X25"/>
    <mergeCell ref="C15:L15"/>
    <mergeCell ref="C16:L16"/>
    <mergeCell ref="C17:L17"/>
    <mergeCell ref="C18:L18"/>
    <mergeCell ref="C19:L19"/>
    <mergeCell ref="C24:L24"/>
    <mergeCell ref="C23:L23"/>
    <mergeCell ref="M23:X23"/>
    <mergeCell ref="M20:X20"/>
    <mergeCell ref="M21:X21"/>
    <mergeCell ref="C25:L25"/>
    <mergeCell ref="C20:L20"/>
    <mergeCell ref="C21:L21"/>
    <mergeCell ref="R40:V40"/>
    <mergeCell ref="R33:V33"/>
    <mergeCell ref="R34:V34"/>
    <mergeCell ref="R35:V35"/>
    <mergeCell ref="R36:V36"/>
    <mergeCell ref="M42:Q42"/>
    <mergeCell ref="M43:Q43"/>
    <mergeCell ref="M44:Q44"/>
    <mergeCell ref="R46:V46"/>
    <mergeCell ref="AA31:AA32"/>
    <mergeCell ref="Z31:Z32"/>
    <mergeCell ref="M46:Q46"/>
    <mergeCell ref="M47:Q47"/>
    <mergeCell ref="M48:Q48"/>
    <mergeCell ref="M49:Q49"/>
    <mergeCell ref="M50:Q50"/>
    <mergeCell ref="M53:Q53"/>
    <mergeCell ref="R52:V52"/>
    <mergeCell ref="R53:V53"/>
    <mergeCell ref="R37:V37"/>
    <mergeCell ref="M33:Q33"/>
    <mergeCell ref="M34:Q34"/>
    <mergeCell ref="M35:Q35"/>
    <mergeCell ref="M36:Q36"/>
    <mergeCell ref="M37:Q37"/>
    <mergeCell ref="M38:Q38"/>
    <mergeCell ref="M39:Q39"/>
    <mergeCell ref="M45:Q45"/>
    <mergeCell ref="M52:Q52"/>
    <mergeCell ref="R47:V47"/>
    <mergeCell ref="R48:V48"/>
    <mergeCell ref="M41:Q41"/>
    <mergeCell ref="M40:Q40"/>
    <mergeCell ref="C134:AA134"/>
    <mergeCell ref="R54:V54"/>
    <mergeCell ref="R131:V131"/>
    <mergeCell ref="R130:V130"/>
    <mergeCell ref="R129:V129"/>
    <mergeCell ref="R128:V128"/>
    <mergeCell ref="R127:V127"/>
    <mergeCell ref="R126:V126"/>
    <mergeCell ref="R125:V125"/>
    <mergeCell ref="R124:V124"/>
    <mergeCell ref="R123:V123"/>
    <mergeCell ref="R122:V122"/>
    <mergeCell ref="R121:V121"/>
    <mergeCell ref="R120:V120"/>
    <mergeCell ref="R119:V119"/>
    <mergeCell ref="R118:V118"/>
    <mergeCell ref="M132:Q132"/>
    <mergeCell ref="M60:Q60"/>
    <mergeCell ref="M61:Q61"/>
    <mergeCell ref="M62:Q62"/>
    <mergeCell ref="M65:Q65"/>
    <mergeCell ref="M66:Q66"/>
    <mergeCell ref="M67:Q67"/>
    <mergeCell ref="M68:Q68"/>
    <mergeCell ref="B22:B23"/>
    <mergeCell ref="C11:L11"/>
    <mergeCell ref="M54:Q54"/>
    <mergeCell ref="M55:Q55"/>
    <mergeCell ref="M56:Q56"/>
    <mergeCell ref="M51:Q51"/>
    <mergeCell ref="M72:Q72"/>
    <mergeCell ref="M73:Q73"/>
    <mergeCell ref="M74:Q74"/>
    <mergeCell ref="M26:X26"/>
    <mergeCell ref="C26:L26"/>
    <mergeCell ref="M22:X22"/>
    <mergeCell ref="C22:L22"/>
    <mergeCell ref="R42:V42"/>
    <mergeCell ref="R43:V43"/>
    <mergeCell ref="R44:V44"/>
    <mergeCell ref="R70:V70"/>
    <mergeCell ref="M63:Q63"/>
    <mergeCell ref="M64:Q64"/>
    <mergeCell ref="M70:Q70"/>
    <mergeCell ref="M71:Q71"/>
    <mergeCell ref="M69:Q69"/>
    <mergeCell ref="R38:V38"/>
    <mergeCell ref="R39:V39"/>
    <mergeCell ref="R71:V71"/>
    <mergeCell ref="M57:Q57"/>
    <mergeCell ref="M58:Q58"/>
    <mergeCell ref="M59:Q59"/>
    <mergeCell ref="R61:V61"/>
    <mergeCell ref="R62:V62"/>
    <mergeCell ref="R69:V69"/>
    <mergeCell ref="M86:Q86"/>
    <mergeCell ref="M87:Q87"/>
    <mergeCell ref="M79:Q79"/>
    <mergeCell ref="M80:Q80"/>
    <mergeCell ref="M81:Q81"/>
    <mergeCell ref="M82:Q82"/>
    <mergeCell ref="M83:Q83"/>
    <mergeCell ref="M84:Q84"/>
    <mergeCell ref="M85:Q85"/>
    <mergeCell ref="M75:Q75"/>
    <mergeCell ref="M76:Q76"/>
    <mergeCell ref="M77:Q77"/>
    <mergeCell ref="M78:Q78"/>
    <mergeCell ref="R82:V82"/>
    <mergeCell ref="M88:Q88"/>
    <mergeCell ref="M89:Q89"/>
    <mergeCell ref="M90:Q90"/>
    <mergeCell ref="M91:Q91"/>
    <mergeCell ref="M92:Q92"/>
    <mergeCell ref="M93:Q93"/>
    <mergeCell ref="M94:Q94"/>
    <mergeCell ref="M95:Q95"/>
    <mergeCell ref="M96:Q96"/>
    <mergeCell ref="M97:Q97"/>
    <mergeCell ref="M98:Q98"/>
    <mergeCell ref="M99:Q99"/>
    <mergeCell ref="M100:Q100"/>
    <mergeCell ref="M101:Q101"/>
    <mergeCell ref="M102:Q102"/>
    <mergeCell ref="M103:Q103"/>
    <mergeCell ref="M104:Q104"/>
    <mergeCell ref="M105:Q105"/>
    <mergeCell ref="M106:Q106"/>
    <mergeCell ref="M107:Q107"/>
    <mergeCell ref="M108:Q108"/>
    <mergeCell ref="M109:Q109"/>
    <mergeCell ref="M110:Q110"/>
    <mergeCell ref="M111:Q111"/>
    <mergeCell ref="M112:Q112"/>
    <mergeCell ref="M113:Q113"/>
    <mergeCell ref="M114:Q114"/>
    <mergeCell ref="M115:Q115"/>
    <mergeCell ref="M116:Q116"/>
    <mergeCell ref="M117:Q117"/>
    <mergeCell ref="M118:Q118"/>
    <mergeCell ref="M119:Q119"/>
    <mergeCell ref="M129:Q129"/>
    <mergeCell ref="M130:Q130"/>
    <mergeCell ref="M131:Q131"/>
    <mergeCell ref="M120:Q120"/>
    <mergeCell ref="M121:Q121"/>
    <mergeCell ref="M122:Q122"/>
    <mergeCell ref="M123:Q123"/>
    <mergeCell ref="M124:Q124"/>
    <mergeCell ref="M125:Q125"/>
    <mergeCell ref="M126:Q126"/>
    <mergeCell ref="M127:Q127"/>
    <mergeCell ref="M128:Q128"/>
  </mergeCells>
  <phoneticPr fontId="7"/>
  <pageMargins left="0.70866141732283472" right="0.70866141732283472" top="0.74803149606299213" bottom="0.74803149606299213" header="0.31496062992125984" footer="0.31496062992125984"/>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
【参考】数式用!$A$5:$A$38</xm:f>
          </x14:formula1>
          <xm:sqref>
Y33:Y132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Z233"/>
  <sheetViews>
    <sheetView view="pageBreakPreview" zoomScale="130" zoomScaleNormal="120" zoomScaleSheetLayoutView="130" workbookViewId="0">
      <selection activeCell="B45" sqref="B45:AK45"/>
    </sheetView>
  </sheetViews>
  <sheetFormatPr defaultColWidth="9" defaultRowHeight="13.5"/>
  <cols>
    <col min="1" max="1" width="2.5" style="46" customWidth="1"/>
    <col min="2" max="6" width="2.75" style="46" customWidth="1"/>
    <col min="7" max="35" width="2.5" style="46" customWidth="1"/>
    <col min="36" max="36" width="2.5" style="47" customWidth="1"/>
    <col min="37" max="37" width="2.5" style="46" customWidth="1"/>
    <col min="38" max="38" width="3.5" style="46" customWidth="1"/>
    <col min="39" max="43" width="9.25" style="46" customWidth="1"/>
    <col min="44" max="44" width="9.75" style="46" bestFit="1" customWidth="1"/>
    <col min="45" max="16384" width="9" style="46"/>
  </cols>
  <sheetData>
    <row r="1" spans="1:46" ht="14.25" customHeight="1">
      <c r="A1" s="179" t="s">
        <v>
178</v>
      </c>
      <c r="B1" s="180"/>
      <c r="C1" s="180"/>
      <c r="D1" s="180"/>
      <c r="E1" s="180"/>
      <c r="F1" s="180"/>
      <c r="G1" s="180"/>
      <c r="H1" s="180"/>
      <c r="I1" s="180"/>
      <c r="J1" s="180"/>
      <c r="K1" s="180"/>
      <c r="L1" s="180"/>
      <c r="M1" s="180"/>
      <c r="N1" s="180"/>
      <c r="O1" s="180"/>
      <c r="P1" s="180"/>
      <c r="Q1" s="180"/>
      <c r="R1" s="180"/>
      <c r="S1" s="180"/>
      <c r="T1" s="180"/>
      <c r="U1" s="180"/>
      <c r="V1" s="180"/>
      <c r="W1" s="180"/>
      <c r="X1" s="180"/>
      <c r="Y1" s="967" t="s">
        <v>
97</v>
      </c>
      <c r="Z1" s="967"/>
      <c r="AA1" s="967"/>
      <c r="AB1" s="967"/>
      <c r="AC1" s="967" t="str">
        <f>
IF(基本情報入力シート!C11="","",基本情報入力シート!C11)</f>
        <v/>
      </c>
      <c r="AD1" s="967"/>
      <c r="AE1" s="967"/>
      <c r="AF1" s="967"/>
      <c r="AG1" s="967"/>
      <c r="AH1" s="967"/>
      <c r="AI1" s="967"/>
      <c r="AJ1" s="967"/>
    </row>
    <row r="2" spans="1:46" ht="14.25" customHeight="1">
      <c r="A2" s="180"/>
      <c r="B2" s="180"/>
      <c r="C2" s="180"/>
      <c r="D2" s="180"/>
      <c r="E2" s="180"/>
      <c r="F2" s="180"/>
      <c r="G2" s="180"/>
      <c r="H2" s="180"/>
      <c r="I2" s="180"/>
      <c r="J2" s="180"/>
      <c r="K2" s="180"/>
      <c r="L2" s="180"/>
      <c r="M2" s="180"/>
      <c r="N2" s="180"/>
      <c r="O2" s="180"/>
      <c r="P2" s="180"/>
      <c r="Q2" s="180"/>
      <c r="R2" s="180"/>
      <c r="S2" s="180"/>
      <c r="T2" s="180"/>
      <c r="U2" s="180"/>
      <c r="V2" s="180"/>
      <c r="W2" s="180"/>
      <c r="X2" s="180"/>
      <c r="Y2" s="181"/>
      <c r="Z2" s="181"/>
      <c r="AA2" s="181"/>
      <c r="AB2" s="181"/>
      <c r="AC2" s="181"/>
      <c r="AD2" s="181"/>
      <c r="AE2" s="181"/>
      <c r="AF2" s="181"/>
      <c r="AG2" s="181"/>
      <c r="AH2" s="181"/>
      <c r="AI2" s="181"/>
      <c r="AJ2" s="182"/>
    </row>
    <row r="3" spans="1:46" ht="16.5" customHeight="1">
      <c r="A3" s="179"/>
      <c r="B3" s="1114" t="s">
        <v>
366</v>
      </c>
      <c r="C3" s="1114"/>
      <c r="D3" s="1114"/>
      <c r="E3" s="1114"/>
      <c r="F3" s="1114"/>
      <c r="G3" s="1114"/>
      <c r="H3" s="1114"/>
      <c r="I3" s="1114"/>
      <c r="J3" s="1114"/>
      <c r="K3" s="1114"/>
      <c r="L3" s="1114"/>
      <c r="M3" s="1114"/>
      <c r="N3" s="1114"/>
      <c r="O3" s="1114"/>
      <c r="P3" s="1114"/>
      <c r="Q3" s="1114"/>
      <c r="R3" s="1114"/>
      <c r="S3" s="1114"/>
      <c r="T3" s="1114"/>
      <c r="U3" s="1114"/>
      <c r="V3" s="1114"/>
      <c r="W3" s="1114"/>
      <c r="X3" s="1114"/>
      <c r="Y3" s="1114"/>
      <c r="Z3" s="1114"/>
      <c r="AA3" s="1114"/>
      <c r="AB3" s="1114"/>
      <c r="AC3" s="1114"/>
      <c r="AD3" s="1114"/>
      <c r="AE3" s="1114"/>
      <c r="AF3" s="1114"/>
      <c r="AG3" s="1114"/>
      <c r="AH3" s="1114"/>
      <c r="AI3" s="1114"/>
      <c r="AJ3" s="1114"/>
      <c r="AK3" s="1114"/>
    </row>
    <row r="4" spans="1:46" ht="16.5" customHeight="1">
      <c r="A4" s="180"/>
      <c r="B4" s="183"/>
      <c r="C4" s="183"/>
      <c r="D4" s="183"/>
      <c r="E4" s="183"/>
      <c r="F4" s="183"/>
      <c r="G4" s="183"/>
      <c r="H4" s="183"/>
      <c r="I4" s="183"/>
      <c r="J4" s="183"/>
      <c r="K4" s="183"/>
      <c r="L4" s="183"/>
      <c r="M4" s="183"/>
      <c r="N4" s="183"/>
      <c r="O4" s="183"/>
      <c r="P4" s="183"/>
      <c r="Q4" s="183"/>
      <c r="R4" s="183"/>
      <c r="S4" s="183"/>
      <c r="T4" s="183"/>
      <c r="U4" s="648" t="s">
        <v>
367</v>
      </c>
      <c r="V4" s="1115"/>
      <c r="W4" s="1115"/>
      <c r="X4" s="708" t="s">
        <v>
19</v>
      </c>
      <c r="Y4" s="708"/>
      <c r="Z4" s="183"/>
      <c r="AA4" s="183"/>
      <c r="AB4" s="183"/>
      <c r="AC4" s="669"/>
      <c r="AD4" s="180"/>
      <c r="AE4" s="180"/>
      <c r="AF4" s="670"/>
      <c r="AG4" s="183"/>
      <c r="AH4" s="183"/>
      <c r="AI4" s="183"/>
      <c r="AJ4" s="184"/>
    </row>
    <row r="5" spans="1:46" ht="6" customHeight="1">
      <c r="A5" s="180"/>
      <c r="B5" s="180"/>
      <c r="C5" s="180"/>
      <c r="D5" s="180"/>
      <c r="E5" s="180"/>
      <c r="F5" s="180"/>
      <c r="G5" s="180"/>
      <c r="H5" s="180"/>
      <c r="I5" s="180"/>
      <c r="J5" s="180"/>
      <c r="K5" s="180"/>
      <c r="L5" s="180"/>
      <c r="M5" s="180"/>
      <c r="N5" s="180"/>
      <c r="O5" s="180"/>
      <c r="P5" s="180"/>
      <c r="Q5" s="180"/>
      <c r="R5" s="180"/>
      <c r="S5" s="180"/>
      <c r="T5" s="180"/>
      <c r="U5" s="180"/>
      <c r="V5" s="180"/>
      <c r="W5" s="180"/>
      <c r="X5" s="180"/>
      <c r="Y5" s="180"/>
      <c r="Z5" s="180"/>
      <c r="AA5" s="180"/>
      <c r="AB5" s="180"/>
      <c r="AC5" s="180"/>
      <c r="AD5" s="180"/>
      <c r="AE5" s="180"/>
      <c r="AF5" s="180"/>
      <c r="AG5" s="180"/>
      <c r="AH5" s="180"/>
      <c r="AI5" s="180"/>
      <c r="AJ5" s="182"/>
    </row>
    <row r="6" spans="1:46" ht="15" customHeight="1">
      <c r="A6" s="185" t="s">
        <v>
180</v>
      </c>
      <c r="B6" s="180"/>
      <c r="C6" s="180"/>
      <c r="D6" s="180"/>
      <c r="E6" s="180"/>
      <c r="F6" s="180"/>
      <c r="G6" s="180"/>
      <c r="H6" s="180"/>
      <c r="I6" s="180"/>
      <c r="J6" s="180"/>
      <c r="K6" s="180"/>
      <c r="L6" s="180"/>
      <c r="M6" s="180"/>
      <c r="N6" s="180"/>
      <c r="O6" s="180"/>
      <c r="P6" s="180"/>
      <c r="Q6" s="180"/>
      <c r="R6" s="181"/>
      <c r="S6" s="181"/>
      <c r="T6" s="181"/>
      <c r="U6" s="181"/>
      <c r="V6" s="181"/>
      <c r="W6" s="181"/>
      <c r="X6" s="181"/>
      <c r="Y6" s="181"/>
      <c r="Z6" s="181"/>
      <c r="AA6" s="186"/>
      <c r="AB6" s="186"/>
      <c r="AC6" s="187"/>
      <c r="AD6" s="187"/>
      <c r="AE6" s="187"/>
      <c r="AF6" s="187"/>
      <c r="AG6" s="187"/>
      <c r="AH6" s="187"/>
      <c r="AI6" s="187"/>
      <c r="AJ6" s="188"/>
    </row>
    <row r="7" spans="1:46" ht="6"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2"/>
    </row>
    <row r="8" spans="1:46" s="49" customFormat="1" ht="13.5" customHeight="1">
      <c r="A8" s="960" t="s">
        <v>
142</v>
      </c>
      <c r="B8" s="961"/>
      <c r="C8" s="961"/>
      <c r="D8" s="961"/>
      <c r="E8" s="961"/>
      <c r="F8" s="962"/>
      <c r="G8" s="963" t="str">
        <f>
IF(基本情報入力シート!M15="","",基本情報入力シート!M15)</f>
        <v/>
      </c>
      <c r="H8" s="963"/>
      <c r="I8" s="963"/>
      <c r="J8" s="963"/>
      <c r="K8" s="963"/>
      <c r="L8" s="963"/>
      <c r="M8" s="963"/>
      <c r="N8" s="963"/>
      <c r="O8" s="963"/>
      <c r="P8" s="963"/>
      <c r="Q8" s="963"/>
      <c r="R8" s="963"/>
      <c r="S8" s="963"/>
      <c r="T8" s="963"/>
      <c r="U8" s="963"/>
      <c r="V8" s="963"/>
      <c r="W8" s="963"/>
      <c r="X8" s="963"/>
      <c r="Y8" s="963"/>
      <c r="Z8" s="963"/>
      <c r="AA8" s="963"/>
      <c r="AB8" s="963"/>
      <c r="AC8" s="963"/>
      <c r="AD8" s="963"/>
      <c r="AE8" s="963"/>
      <c r="AF8" s="963"/>
      <c r="AG8" s="963"/>
      <c r="AH8" s="963"/>
      <c r="AI8" s="963"/>
      <c r="AJ8" s="964"/>
    </row>
    <row r="9" spans="1:46" s="49" customFormat="1" ht="25.5" customHeight="1">
      <c r="A9" s="987" t="s">
        <v>
141</v>
      </c>
      <c r="B9" s="988"/>
      <c r="C9" s="988"/>
      <c r="D9" s="988"/>
      <c r="E9" s="988"/>
      <c r="F9" s="989"/>
      <c r="G9" s="965" t="str">
        <f>
IF(基本情報入力シート!M16="","",基本情報入力シート!M16)</f>
        <v/>
      </c>
      <c r="H9" s="965"/>
      <c r="I9" s="965"/>
      <c r="J9" s="965"/>
      <c r="K9" s="965"/>
      <c r="L9" s="965"/>
      <c r="M9" s="965"/>
      <c r="N9" s="965"/>
      <c r="O9" s="965"/>
      <c r="P9" s="965"/>
      <c r="Q9" s="965"/>
      <c r="R9" s="965"/>
      <c r="S9" s="965"/>
      <c r="T9" s="965"/>
      <c r="U9" s="965"/>
      <c r="V9" s="965"/>
      <c r="W9" s="965"/>
      <c r="X9" s="965"/>
      <c r="Y9" s="965"/>
      <c r="Z9" s="965"/>
      <c r="AA9" s="965"/>
      <c r="AB9" s="965"/>
      <c r="AC9" s="965"/>
      <c r="AD9" s="965"/>
      <c r="AE9" s="965"/>
      <c r="AF9" s="965"/>
      <c r="AG9" s="965"/>
      <c r="AH9" s="965"/>
      <c r="AI9" s="965"/>
      <c r="AJ9" s="966"/>
    </row>
    <row r="10" spans="1:46" s="49" customFormat="1" ht="12.75" customHeight="1">
      <c r="A10" s="977" t="s">
        <v>
145</v>
      </c>
      <c r="B10" s="978"/>
      <c r="C10" s="978"/>
      <c r="D10" s="978"/>
      <c r="E10" s="978"/>
      <c r="F10" s="979"/>
      <c r="G10" s="189" t="s">
        <v>
8</v>
      </c>
      <c r="H10" s="990" t="str">
        <f>
IF(基本情報入力シート!AC17="－","",基本情報入力シート!AC17)</f>
        <v/>
      </c>
      <c r="I10" s="990"/>
      <c r="J10" s="990"/>
      <c r="K10" s="990"/>
      <c r="L10" s="990"/>
      <c r="M10" s="190"/>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row>
    <row r="11" spans="1:46" s="49" customFormat="1" ht="16.5" customHeight="1">
      <c r="A11" s="980"/>
      <c r="B11" s="981"/>
      <c r="C11" s="981"/>
      <c r="D11" s="981"/>
      <c r="E11" s="981"/>
      <c r="F11" s="982"/>
      <c r="G11" s="973" t="str">
        <f>
IF(基本情報入力シート!M18="","",基本情報入力シート!M18)</f>
        <v/>
      </c>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5"/>
    </row>
    <row r="12" spans="1:46" s="49" customFormat="1" ht="16.5" customHeight="1">
      <c r="A12" s="980"/>
      <c r="B12" s="981"/>
      <c r="C12" s="981"/>
      <c r="D12" s="981"/>
      <c r="E12" s="981"/>
      <c r="F12" s="982"/>
      <c r="G12" s="976" t="str">
        <f>
IF(基本情報入力シート!M19="","",基本情報入力シート!M19)</f>
        <v/>
      </c>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2"/>
    </row>
    <row r="13" spans="1:46" s="49" customFormat="1" ht="12">
      <c r="A13" s="983" t="s">
        <v>
142</v>
      </c>
      <c r="B13" s="984"/>
      <c r="C13" s="984"/>
      <c r="D13" s="984"/>
      <c r="E13" s="984"/>
      <c r="F13" s="985"/>
      <c r="G13" s="963" t="str">
        <f>
IF(基本情報入力シート!M22="","",基本情報入力シート!M22)</f>
        <v/>
      </c>
      <c r="H13" s="963"/>
      <c r="I13" s="963"/>
      <c r="J13" s="963"/>
      <c r="K13" s="963"/>
      <c r="L13" s="963"/>
      <c r="M13" s="963"/>
      <c r="N13" s="963"/>
      <c r="O13" s="963"/>
      <c r="P13" s="963"/>
      <c r="Q13" s="963"/>
      <c r="R13" s="963"/>
      <c r="S13" s="963"/>
      <c r="T13" s="963"/>
      <c r="U13" s="963"/>
      <c r="V13" s="963"/>
      <c r="W13" s="963"/>
      <c r="X13" s="963"/>
      <c r="Y13" s="963"/>
      <c r="Z13" s="963"/>
      <c r="AA13" s="963"/>
      <c r="AB13" s="963"/>
      <c r="AC13" s="963"/>
      <c r="AD13" s="963"/>
      <c r="AE13" s="963"/>
      <c r="AF13" s="963"/>
      <c r="AG13" s="963"/>
      <c r="AH13" s="963"/>
      <c r="AI13" s="963"/>
      <c r="AJ13" s="964"/>
    </row>
    <row r="14" spans="1:46" s="49" customFormat="1" ht="25.5" customHeight="1">
      <c r="A14" s="980" t="s">
        <v>
140</v>
      </c>
      <c r="B14" s="981"/>
      <c r="C14" s="981"/>
      <c r="D14" s="981"/>
      <c r="E14" s="981"/>
      <c r="F14" s="982"/>
      <c r="G14" s="971" t="str">
        <f>
IF(基本情報入力シート!M23="","",基本情報入力シート!M23)</f>
        <v/>
      </c>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2"/>
    </row>
    <row r="15" spans="1:46" s="49" customFormat="1" ht="15" customHeight="1">
      <c r="A15" s="968" t="s">
        <v>
144</v>
      </c>
      <c r="B15" s="968"/>
      <c r="C15" s="968"/>
      <c r="D15" s="968"/>
      <c r="E15" s="968"/>
      <c r="F15" s="968"/>
      <c r="G15" s="986" t="s">
        <v>
0</v>
      </c>
      <c r="H15" s="967"/>
      <c r="I15" s="967"/>
      <c r="J15" s="967"/>
      <c r="K15" s="969" t="str">
        <f>
IF(基本情報入力シート!M24="","",基本情報入力シート!M24)</f>
        <v/>
      </c>
      <c r="L15" s="969"/>
      <c r="M15" s="969"/>
      <c r="N15" s="969"/>
      <c r="O15" s="969"/>
      <c r="P15" s="967" t="s">
        <v>
1</v>
      </c>
      <c r="Q15" s="967"/>
      <c r="R15" s="967"/>
      <c r="S15" s="967"/>
      <c r="T15" s="969" t="str">
        <f>
IF(基本情報入力シート!M25="","",基本情報入力シート!M25)</f>
        <v/>
      </c>
      <c r="U15" s="969"/>
      <c r="V15" s="969"/>
      <c r="W15" s="969"/>
      <c r="X15" s="969"/>
      <c r="Y15" s="967" t="s">
        <v>
143</v>
      </c>
      <c r="Z15" s="967"/>
      <c r="AA15" s="967"/>
      <c r="AB15" s="967"/>
      <c r="AC15" s="970" t="str">
        <f>
IF(基本情報入力シート!M26="","",基本情報入力シート!M26)</f>
        <v/>
      </c>
      <c r="AD15" s="970"/>
      <c r="AE15" s="970"/>
      <c r="AF15" s="970"/>
      <c r="AG15" s="970"/>
      <c r="AH15" s="970"/>
      <c r="AI15" s="970"/>
      <c r="AJ15" s="970"/>
      <c r="AK15" s="50"/>
      <c r="AT15" s="51"/>
    </row>
    <row r="16" spans="1:46" s="49" customFormat="1" ht="12.75" thickBot="1">
      <c r="A16" s="193"/>
      <c r="B16" s="193"/>
      <c r="C16" s="193"/>
      <c r="D16" s="193"/>
      <c r="E16" s="193"/>
      <c r="F16" s="193"/>
      <c r="G16" s="193"/>
      <c r="H16" s="193"/>
      <c r="I16" s="193"/>
      <c r="J16" s="193"/>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4"/>
      <c r="AK16" s="50"/>
      <c r="AT16" s="51"/>
    </row>
    <row r="17" spans="1:47" s="49" customFormat="1" ht="3.75" customHeight="1">
      <c r="A17" s="195"/>
      <c r="B17" s="196"/>
      <c r="C17" s="196"/>
      <c r="D17" s="196"/>
      <c r="E17" s="196"/>
      <c r="F17" s="196"/>
      <c r="G17" s="196"/>
      <c r="H17" s="196"/>
      <c r="I17" s="196"/>
      <c r="J17" s="196"/>
      <c r="K17" s="196"/>
      <c r="L17" s="196"/>
      <c r="M17" s="196"/>
      <c r="N17" s="196"/>
      <c r="O17" s="196"/>
      <c r="P17" s="196"/>
      <c r="Q17" s="196"/>
      <c r="R17" s="196"/>
      <c r="S17" s="196"/>
      <c r="T17" s="196"/>
      <c r="U17" s="196"/>
      <c r="V17" s="196"/>
      <c r="W17" s="196"/>
      <c r="X17" s="196"/>
      <c r="Y17" s="196"/>
      <c r="Z17" s="196"/>
      <c r="AA17" s="196"/>
      <c r="AB17" s="196"/>
      <c r="AC17" s="196"/>
      <c r="AD17" s="196"/>
      <c r="AE17" s="196"/>
      <c r="AF17" s="196"/>
      <c r="AG17" s="196"/>
      <c r="AH17" s="196"/>
      <c r="AI17" s="196"/>
      <c r="AJ17" s="666"/>
      <c r="AK17" s="666"/>
      <c r="AL17" s="678"/>
      <c r="AU17" s="51"/>
    </row>
    <row r="18" spans="1:47" s="49" customFormat="1" ht="18" customHeight="1" thickBot="1">
      <c r="A18" s="197" t="s">
        <v>
454</v>
      </c>
      <c r="B18" s="193"/>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667"/>
      <c r="AK18" s="667"/>
      <c r="AL18" s="679"/>
      <c r="AU18" s="51"/>
    </row>
    <row r="19" spans="1:47" ht="18" customHeight="1" thickBot="1">
      <c r="A19" s="198"/>
      <c r="B19" s="768"/>
      <c r="C19" s="661" t="s">
        <v>
361</v>
      </c>
      <c r="D19" s="199"/>
      <c r="E19" s="200"/>
      <c r="F19" s="200"/>
      <c r="G19" s="200"/>
      <c r="H19" s="200"/>
      <c r="I19" s="200"/>
      <c r="J19" s="200"/>
      <c r="K19" s="200"/>
      <c r="L19" s="769"/>
      <c r="M19" s="662" t="s">
        <v>
360</v>
      </c>
      <c r="N19" s="201"/>
      <c r="O19" s="202"/>
      <c r="P19" s="203"/>
      <c r="Q19" s="203"/>
      <c r="R19" s="203"/>
      <c r="S19" s="203"/>
      <c r="T19" s="203"/>
      <c r="U19" s="203"/>
      <c r="V19" s="203"/>
      <c r="W19" s="770"/>
      <c r="X19" s="665" t="s">
        <v>
362</v>
      </c>
      <c r="Y19" s="663"/>
      <c r="Z19" s="663"/>
      <c r="AA19" s="664"/>
      <c r="AB19" s="663"/>
      <c r="AC19" s="663"/>
      <c r="AD19" s="663"/>
      <c r="AE19" s="663"/>
      <c r="AF19" s="663"/>
      <c r="AG19" s="663"/>
      <c r="AH19" s="663"/>
      <c r="AI19" s="663"/>
      <c r="AJ19" s="663"/>
      <c r="AK19" s="681"/>
      <c r="AL19" s="679"/>
      <c r="AU19" s="52"/>
    </row>
    <row r="20" spans="1:47" ht="33.75" customHeight="1">
      <c r="A20" s="198"/>
      <c r="B20" s="922" t="s">
        <v>
470</v>
      </c>
      <c r="C20" s="923"/>
      <c r="D20" s="923"/>
      <c r="E20" s="923"/>
      <c r="F20" s="923"/>
      <c r="G20" s="923"/>
      <c r="H20" s="923"/>
      <c r="I20" s="923"/>
      <c r="J20" s="923"/>
      <c r="K20" s="923"/>
      <c r="L20" s="922"/>
      <c r="M20" s="923"/>
      <c r="N20" s="923"/>
      <c r="O20" s="923"/>
      <c r="P20" s="923"/>
      <c r="Q20" s="923"/>
      <c r="R20" s="923"/>
      <c r="S20" s="923"/>
      <c r="T20" s="923"/>
      <c r="U20" s="923"/>
      <c r="V20" s="923"/>
      <c r="W20" s="922"/>
      <c r="X20" s="923"/>
      <c r="Y20" s="923"/>
      <c r="Z20" s="923"/>
      <c r="AA20" s="923"/>
      <c r="AB20" s="923"/>
      <c r="AC20" s="923"/>
      <c r="AD20" s="923"/>
      <c r="AE20" s="923"/>
      <c r="AF20" s="923"/>
      <c r="AG20" s="923"/>
      <c r="AH20" s="923"/>
      <c r="AI20" s="923"/>
      <c r="AJ20" s="923"/>
      <c r="AK20" s="923"/>
      <c r="AL20" s="763"/>
      <c r="AU20" s="52"/>
    </row>
    <row r="21" spans="1:47" ht="3.75" customHeight="1" thickBot="1">
      <c r="A21" s="204"/>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668"/>
      <c r="AK21" s="668"/>
      <c r="AL21" s="680"/>
      <c r="AU21" s="52"/>
    </row>
    <row r="22" spans="1:47" ht="7.5" customHeight="1">
      <c r="A22" s="180"/>
      <c r="B22" s="180"/>
      <c r="C22" s="180"/>
      <c r="D22" s="180"/>
      <c r="E22" s="180"/>
      <c r="F22" s="180"/>
      <c r="G22" s="180"/>
      <c r="H22" s="180"/>
      <c r="I22" s="180"/>
      <c r="J22" s="180"/>
      <c r="K22" s="180"/>
      <c r="L22" s="180"/>
      <c r="M22" s="180"/>
      <c r="N22" s="180"/>
      <c r="O22" s="180"/>
      <c r="P22" s="180"/>
      <c r="Q22" s="180"/>
      <c r="R22" s="180"/>
      <c r="S22" s="180"/>
      <c r="T22" s="180"/>
      <c r="U22" s="180"/>
      <c r="V22" s="180"/>
      <c r="W22" s="180"/>
      <c r="X22" s="180"/>
      <c r="Y22" s="180"/>
      <c r="Z22" s="180"/>
      <c r="AA22" s="180"/>
      <c r="AB22" s="180"/>
      <c r="AC22" s="180"/>
      <c r="AD22" s="180"/>
      <c r="AE22" s="180"/>
      <c r="AF22" s="180"/>
      <c r="AG22" s="180"/>
      <c r="AH22" s="180"/>
      <c r="AI22" s="180"/>
      <c r="AJ22" s="182"/>
      <c r="AK22" s="47"/>
      <c r="AT22" s="52"/>
    </row>
    <row r="23" spans="1:47" ht="15" customHeight="1">
      <c r="A23" s="206" t="s">
        <v>
181</v>
      </c>
      <c r="B23" s="180"/>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182"/>
      <c r="AK23" s="47"/>
      <c r="AT23" s="52"/>
    </row>
    <row r="24" spans="1:47" ht="15" customHeight="1">
      <c r="A24" s="180" t="s">
        <v>
380</v>
      </c>
      <c r="B24" s="209"/>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182"/>
      <c r="AK24" s="47"/>
      <c r="AT24" s="52"/>
    </row>
    <row r="25" spans="1:47" ht="60" customHeight="1">
      <c r="A25" s="208"/>
      <c r="B25" s="1129" t="s">
        <v>
424</v>
      </c>
      <c r="C25" s="1129"/>
      <c r="D25" s="1129"/>
      <c r="E25" s="1129"/>
      <c r="F25" s="1129"/>
      <c r="G25" s="1129"/>
      <c r="H25" s="1129"/>
      <c r="I25" s="1129"/>
      <c r="J25" s="1129"/>
      <c r="K25" s="1129"/>
      <c r="L25" s="1129"/>
      <c r="M25" s="1129"/>
      <c r="N25" s="1129"/>
      <c r="O25" s="1129"/>
      <c r="P25" s="1129"/>
      <c r="Q25" s="1129"/>
      <c r="R25" s="1129"/>
      <c r="S25" s="1129"/>
      <c r="T25" s="1129"/>
      <c r="U25" s="1129"/>
      <c r="V25" s="1129"/>
      <c r="W25" s="1129"/>
      <c r="X25" s="1129"/>
      <c r="Y25" s="1129"/>
      <c r="Z25" s="1129"/>
      <c r="AA25" s="1129"/>
      <c r="AB25" s="1129"/>
      <c r="AC25" s="1129"/>
      <c r="AD25" s="1129"/>
      <c r="AE25" s="1129"/>
      <c r="AF25" s="1129"/>
      <c r="AG25" s="1129"/>
      <c r="AH25" s="1129"/>
      <c r="AI25" s="1129"/>
      <c r="AJ25" s="1129"/>
      <c r="AK25" s="1129"/>
      <c r="AT25" s="52"/>
    </row>
    <row r="26" spans="1:47" ht="7.5" customHeight="1" thickBot="1">
      <c r="A26" s="180"/>
      <c r="B26" s="209"/>
      <c r="C26" s="207"/>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182"/>
      <c r="AK26" s="47"/>
      <c r="AT26" s="52"/>
    </row>
    <row r="27" spans="1:47" ht="15" customHeight="1" thickBot="1">
      <c r="A27" s="1146"/>
      <c r="B27" s="1147"/>
      <c r="C27" s="1147"/>
      <c r="D27" s="1147"/>
      <c r="E27" s="1147"/>
      <c r="F27" s="1147"/>
      <c r="G27" s="1147"/>
      <c r="H27" s="1147"/>
      <c r="I27" s="1147"/>
      <c r="J27" s="1147"/>
      <c r="K27" s="1147"/>
      <c r="L27" s="1147"/>
      <c r="M27" s="1147"/>
      <c r="N27" s="1147"/>
      <c r="O27" s="1148"/>
      <c r="P27" s="1087" t="s">
        <v>
371</v>
      </c>
      <c r="Q27" s="1088"/>
      <c r="R27" s="1088"/>
      <c r="S27" s="1088"/>
      <c r="T27" s="1088"/>
      <c r="U27" s="1089"/>
      <c r="V27" s="727" t="str">
        <f>
IF(P28="","",IF(P29="","",IF(P29&gt;P28,"○","☓")))</f>
        <v/>
      </c>
      <c r="W27" s="1090" t="s">
        <v>
372</v>
      </c>
      <c r="X27" s="1088"/>
      <c r="Y27" s="1088"/>
      <c r="Z27" s="1088"/>
      <c r="AA27" s="1088"/>
      <c r="AB27" s="1089"/>
      <c r="AC27" s="727" t="str">
        <f>
IF(W28="","",IF(W29="","",IF(W29&gt;W28,"○","☓")))</f>
        <v/>
      </c>
      <c r="AD27" s="1090" t="s">
        <v>
364</v>
      </c>
      <c r="AE27" s="1088"/>
      <c r="AF27" s="1088"/>
      <c r="AG27" s="1088"/>
      <c r="AH27" s="1088"/>
      <c r="AI27" s="1089"/>
      <c r="AJ27" s="727" t="str">
        <f>
IF(AD28="","",IF(AD29="","",IF(AD29&gt;AD28,"○","☓")))</f>
        <v/>
      </c>
    </row>
    <row r="28" spans="1:47">
      <c r="A28" s="688" t="s">
        <v>
10</v>
      </c>
      <c r="B28" s="1091" t="s">
        <v>
368</v>
      </c>
      <c r="C28" s="1091"/>
      <c r="D28" s="1092" t="str">
        <f>
IF(V4=0,"",V4)</f>
        <v/>
      </c>
      <c r="E28" s="1092"/>
      <c r="F28" s="693" t="s">
        <v>
370</v>
      </c>
      <c r="G28" s="695"/>
      <c r="H28" s="695"/>
      <c r="I28" s="695"/>
      <c r="J28" s="695"/>
      <c r="K28" s="695"/>
      <c r="L28" s="695"/>
      <c r="M28" s="695"/>
      <c r="N28" s="695"/>
      <c r="O28" s="696"/>
      <c r="P28" s="1093" t="str">
        <f>
IF('別紙様式2-2 個表_処遇'!O5="","",'別紙様式2-2 個表_処遇'!O5)</f>
        <v/>
      </c>
      <c r="Q28" s="1094"/>
      <c r="R28" s="1094"/>
      <c r="S28" s="1094"/>
      <c r="T28" s="1094"/>
      <c r="U28" s="1094"/>
      <c r="V28" s="796" t="s">
        <v>
2</v>
      </c>
      <c r="W28" s="1095" t="str">
        <f>
IF('別紙様式2-3 個表_特定'!O5="","",'別紙様式2-3 個表_特定'!O5)</f>
        <v/>
      </c>
      <c r="X28" s="1096"/>
      <c r="Y28" s="1096"/>
      <c r="Z28" s="1096"/>
      <c r="AA28" s="1096"/>
      <c r="AB28" s="1096"/>
      <c r="AC28" s="796" t="s">
        <v>
2</v>
      </c>
      <c r="AD28" s="1095" t="str">
        <f>
IF('別紙様式2-4 個表_ベースアップ'!O5="","",'別紙様式2-4 個表_ベースアップ'!O5)</f>
        <v/>
      </c>
      <c r="AE28" s="1096"/>
      <c r="AF28" s="1096"/>
      <c r="AG28" s="1096"/>
      <c r="AH28" s="1096"/>
      <c r="AI28" s="1096"/>
      <c r="AJ28" s="802" t="s">
        <v>
2</v>
      </c>
      <c r="AL28" s="50"/>
    </row>
    <row r="29" spans="1:47" ht="22.5" customHeight="1">
      <c r="A29" s="685" t="s">
        <v>
11</v>
      </c>
      <c r="B29" s="1166" t="s">
        <v>
379</v>
      </c>
      <c r="C29" s="1167"/>
      <c r="D29" s="1167"/>
      <c r="E29" s="1167"/>
      <c r="F29" s="1167"/>
      <c r="G29" s="1167"/>
      <c r="H29" s="1167"/>
      <c r="I29" s="1167"/>
      <c r="J29" s="1167"/>
      <c r="K29" s="1167"/>
      <c r="L29" s="1167"/>
      <c r="M29" s="1167"/>
      <c r="N29" s="1167"/>
      <c r="O29" s="1168"/>
      <c r="P29" s="1169" t="str">
        <f>
IFERROR(P30-P31,"")</f>
        <v/>
      </c>
      <c r="Q29" s="1170"/>
      <c r="R29" s="1170"/>
      <c r="S29" s="1170"/>
      <c r="T29" s="1170"/>
      <c r="U29" s="1170"/>
      <c r="V29" s="797" t="s">
        <v>
2</v>
      </c>
      <c r="W29" s="1171" t="str">
        <f>
IFERROR(W30-W31,"")</f>
        <v/>
      </c>
      <c r="X29" s="1172"/>
      <c r="Y29" s="1172"/>
      <c r="Z29" s="1172"/>
      <c r="AA29" s="1172"/>
      <c r="AB29" s="1172"/>
      <c r="AC29" s="797" t="s">
        <v>
2</v>
      </c>
      <c r="AD29" s="1171" t="str">
        <f>
IFERROR(AD30-AD31,"")</f>
        <v/>
      </c>
      <c r="AE29" s="1172"/>
      <c r="AF29" s="1172"/>
      <c r="AG29" s="1172"/>
      <c r="AH29" s="1172"/>
      <c r="AI29" s="1172"/>
      <c r="AJ29" s="803" t="s">
        <v>
2</v>
      </c>
    </row>
    <row r="30" spans="1:47" ht="22.5" customHeight="1">
      <c r="A30" s="686"/>
      <c r="B30" s="1173" t="s">
        <v>
414</v>
      </c>
      <c r="C30" s="1174"/>
      <c r="D30" s="1174"/>
      <c r="E30" s="1174"/>
      <c r="F30" s="1174"/>
      <c r="G30" s="1174"/>
      <c r="H30" s="1174"/>
      <c r="I30" s="1174"/>
      <c r="J30" s="1174"/>
      <c r="K30" s="1174"/>
      <c r="L30" s="1174"/>
      <c r="M30" s="1174"/>
      <c r="N30" s="1174"/>
      <c r="O30" s="1175"/>
      <c r="P30" s="1176"/>
      <c r="Q30" s="1177"/>
      <c r="R30" s="1177"/>
      <c r="S30" s="1177"/>
      <c r="T30" s="1177"/>
      <c r="U30" s="1177"/>
      <c r="V30" s="798" t="s">
        <v>
2</v>
      </c>
      <c r="W30" s="1178"/>
      <c r="X30" s="1179"/>
      <c r="Y30" s="1179"/>
      <c r="Z30" s="1179"/>
      <c r="AA30" s="1179"/>
      <c r="AB30" s="1179"/>
      <c r="AC30" s="798" t="s">
        <v>
2</v>
      </c>
      <c r="AD30" s="1180"/>
      <c r="AE30" s="1181"/>
      <c r="AF30" s="1181"/>
      <c r="AG30" s="1181"/>
      <c r="AH30" s="1181"/>
      <c r="AI30" s="1181"/>
      <c r="AJ30" s="804" t="s">
        <v>
2</v>
      </c>
    </row>
    <row r="31" spans="1:47" ht="33.75" customHeight="1">
      <c r="A31" s="686"/>
      <c r="B31" s="1173" t="s">
        <v>
388</v>
      </c>
      <c r="C31" s="1182"/>
      <c r="D31" s="1182"/>
      <c r="E31" s="1182"/>
      <c r="F31" s="1182"/>
      <c r="G31" s="1182"/>
      <c r="H31" s="1182"/>
      <c r="I31" s="1182"/>
      <c r="J31" s="1182"/>
      <c r="K31" s="1182"/>
      <c r="L31" s="1182"/>
      <c r="M31" s="1182"/>
      <c r="N31" s="1182"/>
      <c r="O31" s="1183"/>
      <c r="P31" s="1093" t="str">
        <f>
IF((P32-P33-P34-P35-P36)=0,"",(P32-P33-P34-P35-P36))</f>
        <v/>
      </c>
      <c r="Q31" s="1094"/>
      <c r="R31" s="1094"/>
      <c r="S31" s="1094"/>
      <c r="T31" s="1094"/>
      <c r="U31" s="1094"/>
      <c r="V31" s="799" t="s">
        <v>
2</v>
      </c>
      <c r="W31" s="1095" t="str">
        <f>
IF((W32-W33-W34-W35-W36)=0,"",(W32-W33-W34-W35-W36))</f>
        <v/>
      </c>
      <c r="X31" s="1096"/>
      <c r="Y31" s="1096"/>
      <c r="Z31" s="1096"/>
      <c r="AA31" s="1096"/>
      <c r="AB31" s="1096"/>
      <c r="AC31" s="799" t="s">
        <v>
2</v>
      </c>
      <c r="AD31" s="1095" t="str">
        <f>
IF((AD32-AD33-AD34-AD35-AD36)=0,"",(AD32-AD33-AD34-AD35-AD36))</f>
        <v/>
      </c>
      <c r="AE31" s="1096"/>
      <c r="AF31" s="1096"/>
      <c r="AG31" s="1096"/>
      <c r="AH31" s="1096"/>
      <c r="AI31" s="1096"/>
      <c r="AJ31" s="805" t="s">
        <v>
2</v>
      </c>
    </row>
    <row r="32" spans="1:47" ht="15" customHeight="1">
      <c r="A32" s="686"/>
      <c r="B32" s="1184"/>
      <c r="C32" s="702" t="s">
        <v>
365</v>
      </c>
      <c r="D32" s="703"/>
      <c r="E32" s="703"/>
      <c r="F32" s="703"/>
      <c r="G32" s="703"/>
      <c r="H32" s="703"/>
      <c r="I32" s="703"/>
      <c r="J32" s="703"/>
      <c r="K32" s="703"/>
      <c r="L32" s="703"/>
      <c r="M32" s="703"/>
      <c r="N32" s="703"/>
      <c r="O32" s="701"/>
      <c r="P32" s="1186"/>
      <c r="Q32" s="1187"/>
      <c r="R32" s="1187"/>
      <c r="S32" s="1187"/>
      <c r="T32" s="1187"/>
      <c r="U32" s="1187"/>
      <c r="V32" s="800" t="s">
        <v>
2</v>
      </c>
      <c r="W32" s="1188"/>
      <c r="X32" s="1189"/>
      <c r="Y32" s="1189"/>
      <c r="Z32" s="1189"/>
      <c r="AA32" s="1189"/>
      <c r="AB32" s="1189"/>
      <c r="AC32" s="800" t="s">
        <v>
2</v>
      </c>
      <c r="AD32" s="1190"/>
      <c r="AE32" s="1191"/>
      <c r="AF32" s="1191"/>
      <c r="AG32" s="1191"/>
      <c r="AH32" s="1191"/>
      <c r="AI32" s="1191"/>
      <c r="AJ32" s="806" t="s">
        <v>
2</v>
      </c>
      <c r="AL32" s="50"/>
    </row>
    <row r="33" spans="1:38" ht="15" customHeight="1">
      <c r="A33" s="686"/>
      <c r="B33" s="1184"/>
      <c r="C33" s="697" t="s">
        <v>
376</v>
      </c>
      <c r="D33" s="698"/>
      <c r="E33" s="698"/>
      <c r="F33" s="698"/>
      <c r="G33" s="698"/>
      <c r="H33" s="698"/>
      <c r="I33" s="698"/>
      <c r="J33" s="698"/>
      <c r="K33" s="698"/>
      <c r="L33" s="698"/>
      <c r="M33" s="698"/>
      <c r="N33" s="698"/>
      <c r="O33" s="699"/>
      <c r="P33" s="1186"/>
      <c r="Q33" s="1187"/>
      <c r="R33" s="1187"/>
      <c r="S33" s="1187"/>
      <c r="T33" s="1187"/>
      <c r="U33" s="1187"/>
      <c r="V33" s="800" t="s">
        <v>
2</v>
      </c>
      <c r="W33" s="1188"/>
      <c r="X33" s="1189"/>
      <c r="Y33" s="1189"/>
      <c r="Z33" s="1189"/>
      <c r="AA33" s="1189"/>
      <c r="AB33" s="1189"/>
      <c r="AC33" s="800" t="s">
        <v>
2</v>
      </c>
      <c r="AD33" s="1190"/>
      <c r="AE33" s="1191"/>
      <c r="AF33" s="1191"/>
      <c r="AG33" s="1191"/>
      <c r="AH33" s="1191"/>
      <c r="AI33" s="1191"/>
      <c r="AJ33" s="806" t="s">
        <v>
2</v>
      </c>
      <c r="AL33" s="50"/>
    </row>
    <row r="34" spans="1:38" ht="15" customHeight="1">
      <c r="A34" s="686"/>
      <c r="B34" s="1184"/>
      <c r="C34" s="702" t="s">
        <v>
378</v>
      </c>
      <c r="D34" s="703"/>
      <c r="E34" s="703"/>
      <c r="F34" s="703"/>
      <c r="G34" s="703"/>
      <c r="H34" s="703"/>
      <c r="I34" s="703"/>
      <c r="J34" s="703"/>
      <c r="K34" s="703"/>
      <c r="L34" s="703"/>
      <c r="M34" s="703"/>
      <c r="N34" s="703"/>
      <c r="O34" s="701"/>
      <c r="P34" s="1186"/>
      <c r="Q34" s="1187"/>
      <c r="R34" s="1187"/>
      <c r="S34" s="1187"/>
      <c r="T34" s="1187"/>
      <c r="U34" s="1187"/>
      <c r="V34" s="800" t="s">
        <v>
2</v>
      </c>
      <c r="W34" s="1188"/>
      <c r="X34" s="1189"/>
      <c r="Y34" s="1189"/>
      <c r="Z34" s="1189"/>
      <c r="AA34" s="1189"/>
      <c r="AB34" s="1189"/>
      <c r="AC34" s="800" t="s">
        <v>
2</v>
      </c>
      <c r="AD34" s="1190"/>
      <c r="AE34" s="1191"/>
      <c r="AF34" s="1191"/>
      <c r="AG34" s="1191"/>
      <c r="AH34" s="1191"/>
      <c r="AI34" s="1191"/>
      <c r="AJ34" s="806" t="s">
        <v>
2</v>
      </c>
      <c r="AL34" s="50"/>
    </row>
    <row r="35" spans="1:38" ht="22.5" customHeight="1">
      <c r="A35" s="686"/>
      <c r="B35" s="1184"/>
      <c r="C35" s="1192" t="s">
        <v>
377</v>
      </c>
      <c r="D35" s="1193"/>
      <c r="E35" s="1193"/>
      <c r="F35" s="1193"/>
      <c r="G35" s="1193"/>
      <c r="H35" s="1193"/>
      <c r="I35" s="1193"/>
      <c r="J35" s="1193"/>
      <c r="K35" s="1193"/>
      <c r="L35" s="1193"/>
      <c r="M35" s="1193"/>
      <c r="N35" s="1193"/>
      <c r="O35" s="1194"/>
      <c r="P35" s="1186"/>
      <c r="Q35" s="1187"/>
      <c r="R35" s="1187"/>
      <c r="S35" s="1187"/>
      <c r="T35" s="1187"/>
      <c r="U35" s="1187"/>
      <c r="V35" s="800" t="s">
        <v>
2</v>
      </c>
      <c r="W35" s="1188"/>
      <c r="X35" s="1189"/>
      <c r="Y35" s="1189"/>
      <c r="Z35" s="1189"/>
      <c r="AA35" s="1189"/>
      <c r="AB35" s="1189"/>
      <c r="AC35" s="800" t="s">
        <v>
2</v>
      </c>
      <c r="AD35" s="1190"/>
      <c r="AE35" s="1191"/>
      <c r="AF35" s="1191"/>
      <c r="AG35" s="1191"/>
      <c r="AH35" s="1191"/>
      <c r="AI35" s="1191"/>
      <c r="AJ35" s="806" t="s">
        <v>
2</v>
      </c>
      <c r="AL35" s="50"/>
    </row>
    <row r="36" spans="1:38" ht="24.75" customHeight="1">
      <c r="A36" s="687"/>
      <c r="B36" s="1185"/>
      <c r="C36" s="1195" t="s">
        <v>
369</v>
      </c>
      <c r="D36" s="1196"/>
      <c r="E36" s="1196"/>
      <c r="F36" s="1196"/>
      <c r="G36" s="1196"/>
      <c r="H36" s="1196"/>
      <c r="I36" s="1196"/>
      <c r="J36" s="1196"/>
      <c r="K36" s="1196"/>
      <c r="L36" s="1196"/>
      <c r="M36" s="1197"/>
      <c r="N36" s="1197"/>
      <c r="O36" s="1198"/>
      <c r="P36" s="1199"/>
      <c r="Q36" s="1200"/>
      <c r="R36" s="1200"/>
      <c r="S36" s="1200"/>
      <c r="T36" s="1200"/>
      <c r="U36" s="1200"/>
      <c r="V36" s="801" t="s">
        <v>
2</v>
      </c>
      <c r="W36" s="1201"/>
      <c r="X36" s="1202"/>
      <c r="Y36" s="1202"/>
      <c r="Z36" s="1202"/>
      <c r="AA36" s="1202"/>
      <c r="AB36" s="1202"/>
      <c r="AC36" s="801" t="s">
        <v>
2</v>
      </c>
      <c r="AD36" s="1203"/>
      <c r="AE36" s="1204"/>
      <c r="AF36" s="1204"/>
      <c r="AG36" s="1204"/>
      <c r="AH36" s="1204"/>
      <c r="AI36" s="1204"/>
      <c r="AJ36" s="807" t="s">
        <v>
2</v>
      </c>
      <c r="AL36" s="50"/>
    </row>
    <row r="37" spans="1:38" ht="7.5" customHeight="1">
      <c r="A37" s="48"/>
      <c r="B37" s="120"/>
      <c r="C37" s="705"/>
      <c r="D37" s="700"/>
      <c r="E37" s="700"/>
      <c r="F37" s="700"/>
      <c r="G37" s="700"/>
      <c r="H37" s="700"/>
      <c r="I37" s="700"/>
      <c r="J37" s="700"/>
      <c r="M37" s="706"/>
      <c r="N37" s="706"/>
      <c r="O37" s="706"/>
      <c r="AL37" s="50"/>
    </row>
    <row r="38" spans="1:38">
      <c r="A38" s="682" t="s">
        <v>
373</v>
      </c>
    </row>
    <row r="39" spans="1:38" ht="22.5" customHeight="1">
      <c r="A39" s="683" t="s">
        <v>
91</v>
      </c>
      <c r="B39" s="1205" t="s">
        <v>
389</v>
      </c>
      <c r="C39" s="1205"/>
      <c r="D39" s="1205"/>
      <c r="E39" s="1205"/>
      <c r="F39" s="1205"/>
      <c r="G39" s="1205"/>
      <c r="H39" s="1205"/>
      <c r="I39" s="1205"/>
      <c r="J39" s="1205"/>
      <c r="K39" s="1205"/>
      <c r="L39" s="1205"/>
      <c r="M39" s="1205"/>
      <c r="N39" s="1205"/>
      <c r="O39" s="1205"/>
      <c r="P39" s="1205"/>
      <c r="Q39" s="1205"/>
      <c r="R39" s="1205"/>
      <c r="S39" s="1205"/>
      <c r="T39" s="1205"/>
      <c r="U39" s="1205"/>
      <c r="V39" s="1205"/>
      <c r="W39" s="1205"/>
      <c r="X39" s="1205"/>
      <c r="Y39" s="1205"/>
      <c r="Z39" s="1205"/>
      <c r="AA39" s="1205"/>
      <c r="AB39" s="1205"/>
      <c r="AC39" s="1205"/>
      <c r="AD39" s="1205"/>
      <c r="AE39" s="1205"/>
      <c r="AF39" s="1205"/>
      <c r="AG39" s="1205"/>
      <c r="AH39" s="1205"/>
      <c r="AI39" s="1205"/>
      <c r="AJ39" s="1205"/>
      <c r="AK39" s="1205"/>
    </row>
    <row r="40" spans="1:38" ht="22.5" customHeight="1">
      <c r="A40" s="683" t="s">
        <v>
91</v>
      </c>
      <c r="B40" s="1205" t="s">
        <v>
471</v>
      </c>
      <c r="C40" s="1205"/>
      <c r="D40" s="1205"/>
      <c r="E40" s="1205"/>
      <c r="F40" s="1205"/>
      <c r="G40" s="1205"/>
      <c r="H40" s="1205"/>
      <c r="I40" s="1205"/>
      <c r="J40" s="1205"/>
      <c r="K40" s="1205"/>
      <c r="L40" s="1205"/>
      <c r="M40" s="1205"/>
      <c r="N40" s="1205"/>
      <c r="O40" s="1205"/>
      <c r="P40" s="1205"/>
      <c r="Q40" s="1205"/>
      <c r="R40" s="1205"/>
      <c r="S40" s="1205"/>
      <c r="T40" s="1205"/>
      <c r="U40" s="1205"/>
      <c r="V40" s="1205"/>
      <c r="W40" s="1205"/>
      <c r="X40" s="1205"/>
      <c r="Y40" s="1205"/>
      <c r="Z40" s="1205"/>
      <c r="AA40" s="1205"/>
      <c r="AB40" s="1205"/>
      <c r="AC40" s="1205"/>
      <c r="AD40" s="1205"/>
      <c r="AE40" s="1205"/>
      <c r="AF40" s="1205"/>
      <c r="AG40" s="1205"/>
      <c r="AH40" s="1205"/>
      <c r="AI40" s="1205"/>
      <c r="AJ40" s="1205"/>
      <c r="AK40" s="1205"/>
    </row>
    <row r="41" spans="1:38" ht="22.5" customHeight="1">
      <c r="A41" s="683" t="s">
        <v>
91</v>
      </c>
      <c r="B41" s="1205" t="s">
        <v>
479</v>
      </c>
      <c r="C41" s="1205"/>
      <c r="D41" s="1205"/>
      <c r="E41" s="1205"/>
      <c r="F41" s="1205"/>
      <c r="G41" s="1205"/>
      <c r="H41" s="1205"/>
      <c r="I41" s="1205"/>
      <c r="J41" s="1205"/>
      <c r="K41" s="1205"/>
      <c r="L41" s="1205"/>
      <c r="M41" s="1205"/>
      <c r="N41" s="1205"/>
      <c r="O41" s="1205"/>
      <c r="P41" s="1205"/>
      <c r="Q41" s="1205"/>
      <c r="R41" s="1205"/>
      <c r="S41" s="1205"/>
      <c r="T41" s="1205"/>
      <c r="U41" s="1205"/>
      <c r="V41" s="1205"/>
      <c r="W41" s="1205"/>
      <c r="X41" s="1205"/>
      <c r="Y41" s="1205"/>
      <c r="Z41" s="1205"/>
      <c r="AA41" s="1205"/>
      <c r="AB41" s="1205"/>
      <c r="AC41" s="1205"/>
      <c r="AD41" s="1205"/>
      <c r="AE41" s="1205"/>
      <c r="AF41" s="1205"/>
      <c r="AG41" s="1205"/>
      <c r="AH41" s="1205"/>
      <c r="AI41" s="1205"/>
      <c r="AJ41" s="1205"/>
      <c r="AK41" s="1205"/>
    </row>
    <row r="42" spans="1:38" ht="13.5" customHeight="1">
      <c r="A42" s="683" t="s">
        <v>
91</v>
      </c>
      <c r="B42" s="1205" t="s">
        <v>
436</v>
      </c>
      <c r="C42" s="1205"/>
      <c r="D42" s="1205"/>
      <c r="E42" s="1205"/>
      <c r="F42" s="1205"/>
      <c r="G42" s="1205"/>
      <c r="H42" s="1205"/>
      <c r="I42" s="1205"/>
      <c r="J42" s="1205"/>
      <c r="K42" s="1205"/>
      <c r="L42" s="1205"/>
      <c r="M42" s="1205"/>
      <c r="N42" s="1205"/>
      <c r="O42" s="1205"/>
      <c r="P42" s="1205"/>
      <c r="Q42" s="1205"/>
      <c r="R42" s="1205"/>
      <c r="S42" s="1205"/>
      <c r="T42" s="1205"/>
      <c r="U42" s="1205"/>
      <c r="V42" s="1205"/>
      <c r="W42" s="1205"/>
      <c r="X42" s="1205"/>
      <c r="Y42" s="1205"/>
      <c r="Z42" s="1205"/>
      <c r="AA42" s="1205"/>
      <c r="AB42" s="1205"/>
      <c r="AC42" s="1205"/>
      <c r="AD42" s="1205"/>
      <c r="AE42" s="1205"/>
      <c r="AF42" s="1205"/>
      <c r="AG42" s="1205"/>
      <c r="AH42" s="1205"/>
      <c r="AI42" s="1205"/>
      <c r="AJ42" s="1205"/>
      <c r="AK42" s="1205"/>
    </row>
    <row r="43" spans="1:38" ht="13.5" customHeight="1">
      <c r="A43" s="683" t="s">
        <v>
91</v>
      </c>
      <c r="B43" s="1205" t="s">
        <v>
390</v>
      </c>
      <c r="C43" s="1205"/>
      <c r="D43" s="1205"/>
      <c r="E43" s="1205"/>
      <c r="F43" s="1205"/>
      <c r="G43" s="1205"/>
      <c r="H43" s="1205"/>
      <c r="I43" s="1205"/>
      <c r="J43" s="1205"/>
      <c r="K43" s="1205"/>
      <c r="L43" s="1205"/>
      <c r="M43" s="1205"/>
      <c r="N43" s="1205"/>
      <c r="O43" s="1205"/>
      <c r="P43" s="1205"/>
      <c r="Q43" s="1205"/>
      <c r="R43" s="1205"/>
      <c r="S43" s="1205"/>
      <c r="T43" s="1205"/>
      <c r="U43" s="1205"/>
      <c r="V43" s="1205"/>
      <c r="W43" s="1205"/>
      <c r="X43" s="1205"/>
      <c r="Y43" s="1205"/>
      <c r="Z43" s="1205"/>
      <c r="AA43" s="1205"/>
      <c r="AB43" s="1205"/>
      <c r="AC43" s="1205"/>
      <c r="AD43" s="1205"/>
      <c r="AE43" s="1205"/>
      <c r="AF43" s="1205"/>
      <c r="AG43" s="1205"/>
      <c r="AH43" s="1205"/>
      <c r="AI43" s="1205"/>
      <c r="AJ43" s="1205"/>
      <c r="AK43" s="1205"/>
    </row>
    <row r="44" spans="1:38" ht="33.75" customHeight="1">
      <c r="A44" s="683" t="s">
        <v>
91</v>
      </c>
      <c r="B44" s="1129" t="s">
        <v>
439</v>
      </c>
      <c r="C44" s="1205"/>
      <c r="D44" s="1205"/>
      <c r="E44" s="1205"/>
      <c r="F44" s="1205"/>
      <c r="G44" s="1205"/>
      <c r="H44" s="1205"/>
      <c r="I44" s="1205"/>
      <c r="J44" s="1205"/>
      <c r="K44" s="1205"/>
      <c r="L44" s="1205"/>
      <c r="M44" s="1205"/>
      <c r="N44" s="1205"/>
      <c r="O44" s="1205"/>
      <c r="P44" s="1205"/>
      <c r="Q44" s="1205"/>
      <c r="R44" s="1205"/>
      <c r="S44" s="1205"/>
      <c r="T44" s="1205"/>
      <c r="U44" s="1205"/>
      <c r="V44" s="1205"/>
      <c r="W44" s="1205"/>
      <c r="X44" s="1205"/>
      <c r="Y44" s="1205"/>
      <c r="Z44" s="1205"/>
      <c r="AA44" s="1205"/>
      <c r="AB44" s="1205"/>
      <c r="AC44" s="1205"/>
      <c r="AD44" s="1205"/>
      <c r="AE44" s="1205"/>
      <c r="AF44" s="1205"/>
      <c r="AG44" s="1205"/>
      <c r="AH44" s="1205"/>
      <c r="AI44" s="1205"/>
      <c r="AJ44" s="1205"/>
      <c r="AK44" s="1205"/>
    </row>
    <row r="45" spans="1:38" ht="13.5" customHeight="1">
      <c r="A45" s="683" t="s">
        <v>
91</v>
      </c>
      <c r="B45" s="1205" t="s">
        <v>
478</v>
      </c>
      <c r="C45" s="1206"/>
      <c r="D45" s="1206"/>
      <c r="E45" s="1206"/>
      <c r="F45" s="1206"/>
      <c r="G45" s="1206"/>
      <c r="H45" s="1206"/>
      <c r="I45" s="1206"/>
      <c r="J45" s="1206"/>
      <c r="K45" s="1206"/>
      <c r="L45" s="1206"/>
      <c r="M45" s="1206"/>
      <c r="N45" s="1206"/>
      <c r="O45" s="1206"/>
      <c r="P45" s="1206"/>
      <c r="Q45" s="1206"/>
      <c r="R45" s="1206"/>
      <c r="S45" s="1206"/>
      <c r="T45" s="1206"/>
      <c r="U45" s="1206"/>
      <c r="V45" s="1206"/>
      <c r="W45" s="1206"/>
      <c r="X45" s="1206"/>
      <c r="Y45" s="1206"/>
      <c r="Z45" s="1206"/>
      <c r="AA45" s="1206"/>
      <c r="AB45" s="1206"/>
      <c r="AC45" s="1206"/>
      <c r="AD45" s="1206"/>
      <c r="AE45" s="1206"/>
      <c r="AF45" s="1206"/>
      <c r="AG45" s="1206"/>
      <c r="AH45" s="1206"/>
      <c r="AI45" s="1206"/>
      <c r="AJ45" s="1206"/>
      <c r="AK45" s="1206"/>
    </row>
    <row r="46" spans="1:38" ht="13.5" customHeight="1">
      <c r="A46" s="682" t="s">
        <v>
374</v>
      </c>
      <c r="B46" s="689"/>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row>
    <row r="47" spans="1:38" ht="25.5" customHeight="1">
      <c r="A47" s="683" t="s">
        <v>
91</v>
      </c>
      <c r="B47" s="1129" t="s">
        <v>
476</v>
      </c>
      <c r="C47" s="1129"/>
      <c r="D47" s="1129"/>
      <c r="E47" s="1129"/>
      <c r="F47" s="1129"/>
      <c r="G47" s="1129"/>
      <c r="H47" s="1129"/>
      <c r="I47" s="1129"/>
      <c r="J47" s="1129"/>
      <c r="K47" s="1129"/>
      <c r="L47" s="1129"/>
      <c r="M47" s="1129"/>
      <c r="N47" s="1129"/>
      <c r="O47" s="1129"/>
      <c r="P47" s="1129"/>
      <c r="Q47" s="1129"/>
      <c r="R47" s="1129"/>
      <c r="S47" s="1129"/>
      <c r="T47" s="1129"/>
      <c r="U47" s="1129"/>
      <c r="V47" s="1129"/>
      <c r="W47" s="1129"/>
      <c r="X47" s="1129"/>
      <c r="Y47" s="1129"/>
      <c r="Z47" s="1129"/>
      <c r="AA47" s="1129"/>
      <c r="AB47" s="1129"/>
      <c r="AC47" s="1129"/>
      <c r="AD47" s="1129"/>
      <c r="AE47" s="1129"/>
      <c r="AF47" s="1129"/>
      <c r="AG47" s="1129"/>
      <c r="AH47" s="1129"/>
      <c r="AI47" s="1129"/>
      <c r="AJ47" s="1129"/>
      <c r="AK47" s="1129"/>
    </row>
    <row r="48" spans="1:38" ht="22.5" customHeight="1">
      <c r="A48" s="683" t="s">
        <v>
91</v>
      </c>
      <c r="B48" s="1205" t="s">
        <v>
435</v>
      </c>
      <c r="C48" s="1205"/>
      <c r="D48" s="1205"/>
      <c r="E48" s="1205"/>
      <c r="F48" s="1205"/>
      <c r="G48" s="1205"/>
      <c r="H48" s="1205"/>
      <c r="I48" s="1205"/>
      <c r="J48" s="1205"/>
      <c r="K48" s="1205"/>
      <c r="L48" s="1205"/>
      <c r="M48" s="1205"/>
      <c r="N48" s="1205"/>
      <c r="O48" s="1205"/>
      <c r="P48" s="1205"/>
      <c r="Q48" s="1205"/>
      <c r="R48" s="1205"/>
      <c r="S48" s="1205"/>
      <c r="T48" s="1205"/>
      <c r="U48" s="1205"/>
      <c r="V48" s="1205"/>
      <c r="W48" s="1205"/>
      <c r="X48" s="1205"/>
      <c r="Y48" s="1205"/>
      <c r="Z48" s="1205"/>
      <c r="AA48" s="1205"/>
      <c r="AB48" s="1205"/>
      <c r="AC48" s="1205"/>
      <c r="AD48" s="1205"/>
      <c r="AE48" s="1205"/>
      <c r="AF48" s="1205"/>
      <c r="AG48" s="1205"/>
      <c r="AH48" s="1205"/>
      <c r="AI48" s="1205"/>
      <c r="AJ48" s="1205"/>
      <c r="AK48" s="1205"/>
    </row>
    <row r="49" spans="1:47" ht="13.5" customHeight="1">
      <c r="A49" s="682" t="s">
        <v>
375</v>
      </c>
      <c r="B49" s="689"/>
      <c r="C49" s="689"/>
      <c r="D49" s="689"/>
      <c r="E49" s="689"/>
      <c r="F49" s="689"/>
      <c r="G49" s="689"/>
      <c r="H49" s="689"/>
      <c r="I49" s="689"/>
      <c r="J49" s="689"/>
      <c r="K49" s="689"/>
      <c r="L49" s="689"/>
      <c r="M49" s="689"/>
      <c r="N49" s="689"/>
      <c r="O49" s="689"/>
      <c r="P49" s="689"/>
      <c r="Q49" s="689"/>
      <c r="R49" s="689"/>
      <c r="S49" s="689"/>
      <c r="T49" s="689"/>
      <c r="U49" s="689"/>
      <c r="V49" s="689"/>
      <c r="W49" s="689"/>
      <c r="X49" s="689"/>
      <c r="Y49" s="689"/>
      <c r="Z49" s="689"/>
      <c r="AA49" s="689"/>
      <c r="AB49" s="689"/>
      <c r="AC49" s="689"/>
      <c r="AD49" s="689"/>
      <c r="AE49" s="689"/>
      <c r="AF49" s="689"/>
      <c r="AG49" s="689"/>
      <c r="AH49" s="689"/>
      <c r="AI49" s="689"/>
      <c r="AJ49" s="689"/>
      <c r="AK49" s="689"/>
    </row>
    <row r="50" spans="1:47" ht="33.75" customHeight="1">
      <c r="A50" s="684" t="s">
        <v>
91</v>
      </c>
      <c r="B50" s="1151" t="s">
        <v>
472</v>
      </c>
      <c r="C50" s="1151"/>
      <c r="D50" s="1151"/>
      <c r="E50" s="1151"/>
      <c r="F50" s="1151"/>
      <c r="G50" s="1151"/>
      <c r="H50" s="1151"/>
      <c r="I50" s="1151"/>
      <c r="J50" s="1151"/>
      <c r="K50" s="1151"/>
      <c r="L50" s="1151"/>
      <c r="M50" s="1151"/>
      <c r="N50" s="1151"/>
      <c r="O50" s="1151"/>
      <c r="P50" s="1151"/>
      <c r="Q50" s="1151"/>
      <c r="R50" s="1151"/>
      <c r="S50" s="1151"/>
      <c r="T50" s="1151"/>
      <c r="U50" s="1151"/>
      <c r="V50" s="1151"/>
      <c r="W50" s="1151"/>
      <c r="X50" s="1151"/>
      <c r="Y50" s="1151"/>
      <c r="Z50" s="1151"/>
      <c r="AA50" s="1151"/>
      <c r="AB50" s="1151"/>
      <c r="AC50" s="1151"/>
      <c r="AD50" s="1151"/>
      <c r="AE50" s="1151"/>
      <c r="AF50" s="1151"/>
      <c r="AG50" s="1151"/>
      <c r="AH50" s="1151"/>
      <c r="AI50" s="1151"/>
      <c r="AJ50" s="1151"/>
      <c r="AK50" s="1151"/>
      <c r="AL50" s="48"/>
    </row>
    <row r="51" spans="1:47" ht="4.5" customHeight="1">
      <c r="A51" s="180"/>
      <c r="B51" s="209"/>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7"/>
      <c r="AD51" s="207"/>
      <c r="AE51" s="207"/>
      <c r="AF51" s="207"/>
      <c r="AG51" s="207"/>
      <c r="AH51" s="207"/>
      <c r="AI51" s="207"/>
      <c r="AJ51" s="182"/>
      <c r="AK51" s="47"/>
      <c r="AT51" s="52"/>
    </row>
    <row r="52" spans="1:47" ht="15" customHeight="1">
      <c r="A52" s="180" t="s">
        <v>
391</v>
      </c>
      <c r="B52" s="209"/>
      <c r="C52" s="207"/>
      <c r="D52" s="207"/>
      <c r="E52" s="207"/>
      <c r="F52" s="207"/>
      <c r="G52" s="207"/>
      <c r="H52" s="207"/>
      <c r="I52" s="207"/>
      <c r="J52" s="207"/>
      <c r="K52" s="207"/>
      <c r="L52" s="207"/>
      <c r="M52" s="207"/>
      <c r="N52" s="207"/>
      <c r="O52" s="207"/>
      <c r="P52" s="207"/>
      <c r="Q52" s="207"/>
      <c r="R52" s="207"/>
      <c r="S52" s="207"/>
      <c r="T52" s="207"/>
      <c r="U52" s="207"/>
      <c r="V52" s="207"/>
      <c r="W52" s="207"/>
      <c r="X52" s="207"/>
      <c r="Y52" s="207"/>
      <c r="Z52" s="207"/>
      <c r="AA52" s="207"/>
      <c r="AB52" s="207"/>
      <c r="AC52" s="207"/>
      <c r="AD52" s="207"/>
      <c r="AE52" s="207"/>
      <c r="AF52" s="207"/>
      <c r="AG52" s="207"/>
      <c r="AH52" s="207"/>
      <c r="AI52" s="207"/>
      <c r="AJ52" s="182"/>
      <c r="AK52" s="47"/>
      <c r="AT52" s="52"/>
    </row>
    <row r="53" spans="1:47" ht="17.25" customHeight="1">
      <c r="A53" s="952" t="s">
        <v>
417</v>
      </c>
      <c r="B53" s="952"/>
      <c r="C53" s="952"/>
      <c r="D53" s="952"/>
      <c r="E53" s="952"/>
      <c r="F53" s="952"/>
      <c r="G53" s="952"/>
      <c r="H53" s="952"/>
      <c r="I53" s="952"/>
      <c r="J53" s="952"/>
      <c r="K53" s="952"/>
      <c r="L53" s="952"/>
      <c r="M53" s="952"/>
      <c r="N53" s="952"/>
      <c r="O53" s="952"/>
      <c r="P53" s="952"/>
      <c r="Q53" s="952"/>
      <c r="R53" s="952"/>
      <c r="S53" s="952"/>
      <c r="T53" s="952"/>
      <c r="U53" s="952"/>
      <c r="V53" s="952"/>
      <c r="W53" s="952"/>
      <c r="X53" s="952"/>
      <c r="Y53" s="952"/>
      <c r="Z53" s="952"/>
      <c r="AA53" s="952"/>
      <c r="AB53" s="952" t="s">
        <v>
382</v>
      </c>
      <c r="AC53" s="952"/>
      <c r="AD53" s="952"/>
      <c r="AE53" s="952"/>
      <c r="AF53" s="952"/>
      <c r="AG53" s="952"/>
      <c r="AH53" s="952"/>
      <c r="AI53" s="952"/>
      <c r="AJ53" s="952"/>
      <c r="AK53" s="952"/>
      <c r="AL53" s="47"/>
      <c r="AU53" s="52"/>
    </row>
    <row r="54" spans="1:47" ht="17.25" customHeight="1" thickBot="1">
      <c r="A54" s="952" t="s">
        <v>
416</v>
      </c>
      <c r="B54" s="952"/>
      <c r="C54" s="952"/>
      <c r="D54" s="952"/>
      <c r="E54" s="952"/>
      <c r="F54" s="952"/>
      <c r="G54" s="952"/>
      <c r="H54" s="952"/>
      <c r="I54" s="952"/>
      <c r="J54" s="952"/>
      <c r="K54" s="952"/>
      <c r="L54" s="952"/>
      <c r="M54" s="952"/>
      <c r="N54" s="952"/>
      <c r="O54" s="952"/>
      <c r="P54" s="952"/>
      <c r="Q54" s="952"/>
      <c r="R54" s="952"/>
      <c r="S54" s="952"/>
      <c r="T54" s="952"/>
      <c r="U54" s="952"/>
      <c r="V54" s="952"/>
      <c r="W54" s="952"/>
      <c r="X54" s="952"/>
      <c r="Y54" s="952"/>
      <c r="Z54" s="952"/>
      <c r="AA54" s="952"/>
      <c r="AB54" s="952" t="s">
        <v>
381</v>
      </c>
      <c r="AC54" s="952"/>
      <c r="AD54" s="952"/>
      <c r="AE54" s="952"/>
      <c r="AF54" s="952"/>
      <c r="AG54" s="952"/>
      <c r="AH54" s="952"/>
      <c r="AI54" s="952"/>
      <c r="AJ54" s="952"/>
      <c r="AK54" s="952"/>
      <c r="AL54" s="47"/>
      <c r="AU54" s="52"/>
    </row>
    <row r="55" spans="1:47" s="49" customFormat="1" ht="18" customHeight="1" thickBot="1">
      <c r="A55" s="211" t="s">
        <v>
384</v>
      </c>
      <c r="B55" s="692"/>
      <c r="C55" s="692"/>
      <c r="D55" s="692"/>
      <c r="E55" s="692"/>
      <c r="F55" s="692"/>
      <c r="G55" s="692"/>
      <c r="H55" s="692"/>
      <c r="I55" s="692"/>
      <c r="J55" s="692"/>
      <c r="K55" s="692"/>
      <c r="L55" s="692"/>
      <c r="M55" s="707"/>
      <c r="N55" s="213"/>
      <c r="O55" s="214" t="s">
        <v>
33</v>
      </c>
      <c r="P55" s="214"/>
      <c r="Q55" s="1207"/>
      <c r="R55" s="1207"/>
      <c r="S55" s="214" t="s">
        <v>
12</v>
      </c>
      <c r="T55" s="1207"/>
      <c r="U55" s="1207"/>
      <c r="V55" s="214" t="s">
        <v>
13</v>
      </c>
      <c r="W55" s="950" t="s">
        <v>
14</v>
      </c>
      <c r="X55" s="950"/>
      <c r="Y55" s="214" t="s">
        <v>
33</v>
      </c>
      <c r="Z55" s="214"/>
      <c r="AA55" s="1207"/>
      <c r="AB55" s="1207"/>
      <c r="AC55" s="214" t="s">
        <v>
12</v>
      </c>
      <c r="AD55" s="1207"/>
      <c r="AE55" s="1207"/>
      <c r="AF55" s="214" t="s">
        <v>
13</v>
      </c>
      <c r="AG55" s="214" t="s">
        <v>
162</v>
      </c>
      <c r="AH55" s="214" t="str">
        <f>
IF(Q55&gt;=1,(AA55*12+AD55)-(Q55*12+T55)+1,"")</f>
        <v/>
      </c>
      <c r="AI55" s="950" t="s">
        <v>
163</v>
      </c>
      <c r="AJ55" s="950"/>
      <c r="AK55" s="215" t="s">
        <v>
64</v>
      </c>
      <c r="AL55" s="50"/>
    </row>
    <row r="56" spans="1:47" s="53" customFormat="1" ht="15" customHeight="1">
      <c r="A56" s="219"/>
      <c r="B56" s="691"/>
      <c r="C56" s="691"/>
      <c r="D56" s="691"/>
      <c r="E56" s="691"/>
      <c r="F56" s="691"/>
      <c r="G56" s="691"/>
      <c r="H56" s="691"/>
      <c r="I56" s="691"/>
      <c r="J56" s="691"/>
      <c r="K56" s="691"/>
      <c r="L56" s="691"/>
      <c r="M56" s="691"/>
      <c r="N56" s="691"/>
      <c r="O56" s="691"/>
      <c r="P56" s="691"/>
      <c r="Q56" s="691"/>
      <c r="R56" s="691"/>
      <c r="S56" s="691"/>
      <c r="T56" s="691"/>
      <c r="U56" s="691"/>
      <c r="V56" s="691"/>
      <c r="W56" s="691"/>
      <c r="X56" s="691"/>
      <c r="Y56" s="691"/>
      <c r="Z56" s="691"/>
      <c r="AA56" s="691"/>
      <c r="AB56" s="691"/>
      <c r="AC56" s="691"/>
      <c r="AD56" s="691"/>
      <c r="AE56" s="691"/>
      <c r="AF56" s="691"/>
      <c r="AG56" s="691"/>
      <c r="AH56" s="691"/>
      <c r="AI56" s="691"/>
      <c r="AJ56" s="220"/>
      <c r="AK56" s="47"/>
      <c r="AT56" s="55"/>
    </row>
    <row r="57" spans="1:47" ht="15" customHeight="1">
      <c r="A57" s="180" t="s">
        <v>
392</v>
      </c>
      <c r="B57" s="209"/>
      <c r="C57" s="207"/>
      <c r="D57" s="207"/>
      <c r="E57" s="207"/>
      <c r="F57" s="207"/>
      <c r="G57" s="207"/>
      <c r="H57" s="207"/>
      <c r="I57" s="207"/>
      <c r="J57" s="207"/>
      <c r="K57" s="207"/>
      <c r="L57" s="207"/>
      <c r="M57" s="207"/>
      <c r="N57" s="207"/>
      <c r="O57" s="207"/>
      <c r="P57" s="207"/>
      <c r="Q57" s="207"/>
      <c r="R57" s="207"/>
      <c r="S57" s="207"/>
      <c r="T57" s="207"/>
      <c r="U57" s="207"/>
      <c r="V57" s="207"/>
      <c r="W57" s="207"/>
      <c r="X57" s="207"/>
      <c r="Y57" s="181"/>
      <c r="Z57" s="207"/>
      <c r="AA57" s="207"/>
      <c r="AB57" s="207"/>
      <c r="AC57" s="207"/>
      <c r="AD57" s="207"/>
      <c r="AE57" s="207"/>
      <c r="AF57" s="207"/>
      <c r="AG57" s="207"/>
      <c r="AH57" s="207"/>
      <c r="AI57" s="207"/>
      <c r="AJ57" s="182"/>
      <c r="AK57" s="47"/>
      <c r="AT57" s="52"/>
    </row>
    <row r="58" spans="1:47" ht="6" customHeight="1">
      <c r="A58" s="180"/>
      <c r="B58" s="761"/>
      <c r="C58" s="761"/>
      <c r="D58" s="761"/>
      <c r="E58" s="761"/>
      <c r="F58" s="761"/>
      <c r="G58" s="761"/>
      <c r="H58" s="761"/>
      <c r="I58" s="761"/>
      <c r="J58" s="761"/>
      <c r="K58" s="761"/>
      <c r="L58" s="761"/>
      <c r="M58" s="761"/>
      <c r="N58" s="761"/>
      <c r="O58" s="761"/>
      <c r="P58" s="761"/>
      <c r="Q58" s="761"/>
      <c r="R58" s="761"/>
      <c r="S58" s="761"/>
      <c r="T58" s="761"/>
      <c r="U58" s="761"/>
      <c r="V58" s="761"/>
      <c r="W58" s="761"/>
      <c r="X58" s="761"/>
      <c r="Y58" s="761"/>
      <c r="Z58" s="761"/>
      <c r="AA58" s="761"/>
      <c r="AB58" s="761"/>
      <c r="AC58" s="761"/>
      <c r="AD58" s="761"/>
      <c r="AE58" s="761"/>
      <c r="AF58" s="761"/>
      <c r="AG58" s="761"/>
      <c r="AH58" s="761"/>
      <c r="AI58" s="761"/>
      <c r="AJ58" s="761"/>
      <c r="AK58" s="761"/>
      <c r="AT58" s="52"/>
    </row>
    <row r="59" spans="1:47" ht="17.25" customHeight="1">
      <c r="A59" s="1208" t="s">
        <v>
466</v>
      </c>
      <c r="B59" s="952"/>
      <c r="C59" s="952"/>
      <c r="D59" s="952"/>
      <c r="E59" s="952"/>
      <c r="F59" s="952"/>
      <c r="G59" s="952"/>
      <c r="H59" s="952"/>
      <c r="I59" s="952"/>
      <c r="J59" s="952"/>
      <c r="K59" s="952"/>
      <c r="L59" s="952"/>
      <c r="M59" s="952"/>
      <c r="N59" s="952"/>
      <c r="O59" s="952"/>
      <c r="P59" s="952"/>
      <c r="Q59" s="952"/>
      <c r="R59" s="952"/>
      <c r="S59" s="952"/>
      <c r="T59" s="952"/>
      <c r="U59" s="952"/>
      <c r="V59" s="952"/>
      <c r="W59" s="952"/>
      <c r="X59" s="952"/>
      <c r="Y59" s="952"/>
      <c r="Z59" s="952"/>
      <c r="AA59" s="952"/>
      <c r="AB59" s="952" t="s">
        <v>
418</v>
      </c>
      <c r="AC59" s="952"/>
      <c r="AD59" s="952"/>
      <c r="AE59" s="952"/>
      <c r="AF59" s="952"/>
      <c r="AG59" s="952"/>
      <c r="AH59" s="952"/>
      <c r="AI59" s="952"/>
      <c r="AJ59" s="952"/>
      <c r="AK59" s="952"/>
      <c r="AL59" s="47"/>
      <c r="AU59" s="52"/>
    </row>
    <row r="60" spans="1:47" ht="17.25" customHeight="1">
      <c r="A60" s="952" t="s">
        <v>
420</v>
      </c>
      <c r="B60" s="952"/>
      <c r="C60" s="952"/>
      <c r="D60" s="952"/>
      <c r="E60" s="952"/>
      <c r="F60" s="952"/>
      <c r="G60" s="952"/>
      <c r="H60" s="952"/>
      <c r="I60" s="952"/>
      <c r="J60" s="952"/>
      <c r="K60" s="952"/>
      <c r="L60" s="952"/>
      <c r="M60" s="952"/>
      <c r="N60" s="952"/>
      <c r="O60" s="952"/>
      <c r="P60" s="952"/>
      <c r="Q60" s="952"/>
      <c r="R60" s="952"/>
      <c r="S60" s="952"/>
      <c r="T60" s="952"/>
      <c r="U60" s="952"/>
      <c r="V60" s="952"/>
      <c r="W60" s="952"/>
      <c r="X60" s="952"/>
      <c r="Y60" s="952"/>
      <c r="Z60" s="952"/>
      <c r="AA60" s="952"/>
      <c r="AB60" s="952" t="s">
        <v>
383</v>
      </c>
      <c r="AC60" s="952"/>
      <c r="AD60" s="952"/>
      <c r="AE60" s="952"/>
      <c r="AF60" s="952"/>
      <c r="AG60" s="952"/>
      <c r="AH60" s="952"/>
      <c r="AI60" s="952"/>
      <c r="AJ60" s="952"/>
      <c r="AK60" s="952"/>
      <c r="AL60" s="47"/>
      <c r="AU60" s="52"/>
    </row>
    <row r="61" spans="1:47" ht="27.75" customHeight="1">
      <c r="A61" s="1208" t="s">
        <v>
421</v>
      </c>
      <c r="B61" s="1208"/>
      <c r="C61" s="1208"/>
      <c r="D61" s="1208"/>
      <c r="E61" s="1208"/>
      <c r="F61" s="1208"/>
      <c r="G61" s="1208"/>
      <c r="H61" s="1208"/>
      <c r="I61" s="1208"/>
      <c r="J61" s="1208"/>
      <c r="K61" s="1208"/>
      <c r="L61" s="1208"/>
      <c r="M61" s="1208"/>
      <c r="N61" s="1208"/>
      <c r="O61" s="1208"/>
      <c r="P61" s="1208"/>
      <c r="Q61" s="1208"/>
      <c r="R61" s="1208"/>
      <c r="S61" s="1208"/>
      <c r="T61" s="1208"/>
      <c r="U61" s="1208"/>
      <c r="V61" s="1208"/>
      <c r="W61" s="1208"/>
      <c r="X61" s="1208"/>
      <c r="Y61" s="1208"/>
      <c r="Z61" s="1208"/>
      <c r="AA61" s="1208"/>
      <c r="AB61" s="952" t="s">
        <v>
419</v>
      </c>
      <c r="AC61" s="952"/>
      <c r="AD61" s="952"/>
      <c r="AE61" s="952"/>
      <c r="AF61" s="952"/>
      <c r="AG61" s="952"/>
      <c r="AH61" s="952"/>
      <c r="AI61" s="952"/>
      <c r="AJ61" s="952"/>
      <c r="AK61" s="952"/>
      <c r="AL61" s="47"/>
      <c r="AU61" s="52"/>
    </row>
    <row r="62" spans="1:47" ht="24" customHeight="1" thickBot="1">
      <c r="A62" s="228" t="s">
        <v>
18</v>
      </c>
      <c r="B62" s="221" t="s">
        <v>
89</v>
      </c>
      <c r="C62" s="221"/>
      <c r="D62" s="221"/>
      <c r="E62" s="221"/>
      <c r="F62" s="221"/>
      <c r="G62" s="221"/>
      <c r="H62" s="221"/>
      <c r="I62" s="221"/>
      <c r="J62" s="221"/>
      <c r="K62" s="221"/>
      <c r="L62" s="229"/>
      <c r="M62" s="229"/>
      <c r="N62" s="221"/>
      <c r="O62" s="221"/>
      <c r="P62" s="230"/>
      <c r="Q62" s="230"/>
      <c r="R62" s="231"/>
      <c r="S62" s="1116" t="s">
        <v>
120</v>
      </c>
      <c r="T62" s="1117"/>
      <c r="U62" s="1117"/>
      <c r="V62" s="1117"/>
      <c r="W62" s="1117"/>
      <c r="X62" s="1118"/>
      <c r="Y62" s="1102" t="s">
        <v>
249</v>
      </c>
      <c r="Z62" s="1103"/>
      <c r="AA62" s="1103"/>
      <c r="AB62" s="1103"/>
      <c r="AC62" s="1103"/>
      <c r="AD62" s="1104"/>
      <c r="AE62" s="1102" t="s">
        <v>
121</v>
      </c>
      <c r="AF62" s="1103"/>
      <c r="AG62" s="1103"/>
      <c r="AH62" s="1103"/>
      <c r="AI62" s="1103"/>
      <c r="AJ62" s="1104"/>
      <c r="AL62" s="58"/>
      <c r="AM62" s="762" t="s">
        <v>
458</v>
      </c>
      <c r="AU62" s="52"/>
    </row>
    <row r="63" spans="1:47" ht="22.5" customHeight="1" thickBot="1">
      <c r="A63" s="1097"/>
      <c r="B63" s="1130" t="s">
        <v>
265</v>
      </c>
      <c r="C63" s="1131"/>
      <c r="D63" s="1131"/>
      <c r="E63" s="1131"/>
      <c r="F63" s="1131"/>
      <c r="G63" s="1131"/>
      <c r="H63" s="1131"/>
      <c r="I63" s="1131"/>
      <c r="J63" s="1131"/>
      <c r="K63" s="1131"/>
      <c r="L63" s="1131"/>
      <c r="M63" s="1131"/>
      <c r="N63" s="1131"/>
      <c r="O63" s="1131"/>
      <c r="P63" s="1131"/>
      <c r="Q63" s="1131"/>
      <c r="R63" s="1132"/>
      <c r="S63" s="1108"/>
      <c r="T63" s="1109"/>
      <c r="U63" s="1109"/>
      <c r="V63" s="1109"/>
      <c r="W63" s="1110"/>
      <c r="X63" s="232" t="s">
        <v>
219</v>
      </c>
      <c r="Y63" s="1108"/>
      <c r="Z63" s="1109"/>
      <c r="AA63" s="1109"/>
      <c r="AB63" s="1109"/>
      <c r="AC63" s="1110"/>
      <c r="AD63" s="233" t="s">
        <v>
219</v>
      </c>
      <c r="AE63" s="1108"/>
      <c r="AF63" s="1109"/>
      <c r="AG63" s="1109"/>
      <c r="AH63" s="1109"/>
      <c r="AI63" s="1110"/>
      <c r="AJ63" s="234" t="s">
        <v>
2</v>
      </c>
      <c r="AM63" s="58" t="s">
        <v>
438</v>
      </c>
      <c r="AU63" s="52"/>
    </row>
    <row r="64" spans="1:47" ht="22.5" customHeight="1" thickBot="1">
      <c r="A64" s="1097"/>
      <c r="B64" s="235" t="s">
        <v>
266</v>
      </c>
      <c r="C64" s="236"/>
      <c r="D64" s="236"/>
      <c r="E64" s="236"/>
      <c r="F64" s="236"/>
      <c r="G64" s="236"/>
      <c r="H64" s="236"/>
      <c r="I64" s="236"/>
      <c r="J64" s="236"/>
      <c r="K64" s="236"/>
      <c r="L64" s="237"/>
      <c r="M64" s="237"/>
      <c r="N64" s="237"/>
      <c r="O64" s="237"/>
      <c r="P64" s="237"/>
      <c r="Q64" s="237"/>
      <c r="R64" s="238"/>
      <c r="S64" s="1111"/>
      <c r="T64" s="1112"/>
      <c r="U64" s="1112"/>
      <c r="V64" s="1112"/>
      <c r="W64" s="1113"/>
      <c r="X64" s="239" t="s">
        <v>
337</v>
      </c>
      <c r="Y64" s="1111"/>
      <c r="Z64" s="1112"/>
      <c r="AA64" s="1112"/>
      <c r="AB64" s="1112"/>
      <c r="AC64" s="1113"/>
      <c r="AD64" s="240" t="s">
        <v>
337</v>
      </c>
      <c r="AE64" s="1111"/>
      <c r="AF64" s="1112"/>
      <c r="AG64" s="1112"/>
      <c r="AH64" s="1112"/>
      <c r="AI64" s="1113"/>
      <c r="AJ64" s="241" t="s">
        <v>
37</v>
      </c>
      <c r="AM64" s="58" t="s">
        <v>
437</v>
      </c>
      <c r="AU64" s="52"/>
    </row>
    <row r="65" spans="1:52" ht="22.5" customHeight="1" thickBot="1">
      <c r="A65" s="1097"/>
      <c r="B65" s="242" t="s">
        <v>
267</v>
      </c>
      <c r="C65" s="243"/>
      <c r="D65" s="243"/>
      <c r="E65" s="243"/>
      <c r="F65" s="243"/>
      <c r="G65" s="243"/>
      <c r="H65" s="243"/>
      <c r="I65" s="243"/>
      <c r="J65" s="243"/>
      <c r="K65" s="243"/>
      <c r="L65" s="244"/>
      <c r="M65" s="244"/>
      <c r="N65" s="244"/>
      <c r="O65" s="244"/>
      <c r="P65" s="244"/>
      <c r="Q65" s="244"/>
      <c r="R65" s="244"/>
      <c r="S65" s="1126"/>
      <c r="T65" s="1127"/>
      <c r="U65" s="1127"/>
      <c r="V65" s="1127"/>
      <c r="W65" s="1128"/>
      <c r="X65" s="239" t="s">
        <v>
337</v>
      </c>
      <c r="Y65" s="1126"/>
      <c r="Z65" s="1127"/>
      <c r="AA65" s="1127"/>
      <c r="AB65" s="1127"/>
      <c r="AC65" s="1128"/>
      <c r="AD65" s="240" t="s">
        <v>
337</v>
      </c>
      <c r="AE65" s="1126"/>
      <c r="AF65" s="1127"/>
      <c r="AG65" s="1127"/>
      <c r="AH65" s="1127"/>
      <c r="AI65" s="1128"/>
      <c r="AJ65" s="241" t="s">
        <v>
37</v>
      </c>
      <c r="AM65" s="58" t="s">
        <v>
451</v>
      </c>
      <c r="AU65" s="52"/>
    </row>
    <row r="66" spans="1:52" ht="22.5" customHeight="1" thickBot="1">
      <c r="A66" s="1097"/>
      <c r="B66" s="242" t="s">
        <v>
412</v>
      </c>
      <c r="C66" s="245"/>
      <c r="D66" s="245"/>
      <c r="E66" s="245"/>
      <c r="F66" s="245"/>
      <c r="G66" s="245"/>
      <c r="H66" s="245"/>
      <c r="I66" s="245"/>
      <c r="J66" s="245"/>
      <c r="K66" s="245"/>
      <c r="L66" s="222"/>
      <c r="M66" s="222"/>
      <c r="N66" s="222"/>
      <c r="O66" s="222"/>
      <c r="P66" s="222"/>
      <c r="Q66" s="222"/>
      <c r="R66" s="222"/>
      <c r="S66" s="1105" t="str">
        <f>
IFERROR(ROUND(S63/S64,),"")</f>
        <v/>
      </c>
      <c r="T66" s="1106"/>
      <c r="U66" s="1106"/>
      <c r="V66" s="1106"/>
      <c r="W66" s="1107"/>
      <c r="X66" s="239" t="s">
        <v>
2</v>
      </c>
      <c r="Y66" s="1105" t="str">
        <f>
IFERROR(ROUND(Y63/Y64,),"")</f>
        <v/>
      </c>
      <c r="Z66" s="1106"/>
      <c r="AA66" s="1106"/>
      <c r="AB66" s="1106"/>
      <c r="AC66" s="1107"/>
      <c r="AD66" s="239" t="s">
        <v>
2</v>
      </c>
      <c r="AE66" s="1105" t="str">
        <f>
IFERROR(ROUND(AE63/AE64,),"")</f>
        <v/>
      </c>
      <c r="AF66" s="1106"/>
      <c r="AG66" s="1106"/>
      <c r="AH66" s="1106"/>
      <c r="AI66" s="1107"/>
      <c r="AJ66" s="241" t="s">
        <v>
2</v>
      </c>
      <c r="AN66" s="59"/>
      <c r="AO66" s="60"/>
      <c r="AP66" s="61" t="s">
        <v>
129</v>
      </c>
      <c r="AQ66" s="62" t="s">
        <v>
130</v>
      </c>
      <c r="AR66" s="61" t="s">
        <v>
131</v>
      </c>
      <c r="AS66" s="62" t="s">
        <v>
210</v>
      </c>
      <c r="AT66" s="63" t="s">
        <v>
211</v>
      </c>
      <c r="AU66" s="64" t="s">
        <v>
212</v>
      </c>
      <c r="AV66" s="65" t="s">
        <v>
213</v>
      </c>
      <c r="AW66" s="64"/>
      <c r="AX66" s="64"/>
      <c r="AY66" s="64"/>
      <c r="AZ66" s="66"/>
    </row>
    <row r="67" spans="1:52" ht="18" customHeight="1">
      <c r="A67" s="1097"/>
      <c r="B67" s="1140" t="s">
        <v>
268</v>
      </c>
      <c r="C67" s="1141"/>
      <c r="D67" s="1141"/>
      <c r="E67" s="1141"/>
      <c r="F67" s="1141"/>
      <c r="G67" s="1141"/>
      <c r="H67" s="1141"/>
      <c r="I67" s="1141"/>
      <c r="J67" s="1141"/>
      <c r="K67" s="246"/>
      <c r="L67" s="247" t="s">
        <v>
218</v>
      </c>
      <c r="M67" s="248"/>
      <c r="N67" s="248"/>
      <c r="O67" s="248"/>
      <c r="P67" s="248"/>
      <c r="Q67" s="248"/>
      <c r="R67" s="248"/>
      <c r="S67" s="1100">
        <f>
CEILING(AP67,1)</f>
        <v>
0</v>
      </c>
      <c r="T67" s="1101"/>
      <c r="U67" s="1101"/>
      <c r="V67" s="1101"/>
      <c r="W67" s="1101"/>
      <c r="X67" s="249" t="s">
        <v>
219</v>
      </c>
      <c r="Y67" s="1137"/>
      <c r="Z67" s="1138"/>
      <c r="AA67" s="1138"/>
      <c r="AB67" s="1138"/>
      <c r="AC67" s="1138"/>
      <c r="AD67" s="1139"/>
      <c r="AE67" s="1133"/>
      <c r="AF67" s="1134"/>
      <c r="AG67" s="1134"/>
      <c r="AH67" s="1134"/>
      <c r="AI67" s="1134"/>
      <c r="AJ67" s="1135"/>
      <c r="AN67" s="67" t="s">
        <v>
133</v>
      </c>
      <c r="AO67" s="67" t="s">
        <v>
127</v>
      </c>
      <c r="AP67" s="68">
        <f>
IFERROR(#REF!/(S65*12),0)</f>
        <v>
0</v>
      </c>
      <c r="AQ67" s="69"/>
      <c r="AR67" s="68"/>
      <c r="AS67" s="64"/>
      <c r="AT67" s="70"/>
      <c r="AU67" s="64"/>
      <c r="AV67" s="71" t="s">
        <v>
214</v>
      </c>
      <c r="AW67" s="64"/>
      <c r="AX67" s="64"/>
      <c r="AY67" s="64"/>
      <c r="AZ67" s="66"/>
    </row>
    <row r="68" spans="1:52" ht="18" customHeight="1" thickBot="1">
      <c r="A68" s="1097"/>
      <c r="B68" s="1062"/>
      <c r="C68" s="995"/>
      <c r="D68" s="995"/>
      <c r="E68" s="995"/>
      <c r="F68" s="995"/>
      <c r="G68" s="995"/>
      <c r="H68" s="995"/>
      <c r="I68" s="995"/>
      <c r="J68" s="995"/>
      <c r="K68" s="250"/>
      <c r="L68" s="243"/>
      <c r="M68" s="251" t="s">
        <v>
176</v>
      </c>
      <c r="N68" s="1119">
        <f>
T68</f>
        <v>
0</v>
      </c>
      <c r="O68" s="1119"/>
      <c r="P68" s="1119"/>
      <c r="Q68" s="251" t="s">
        <v>
219</v>
      </c>
      <c r="R68" s="252" t="s">
        <v>
220</v>
      </c>
      <c r="S68" s="253" t="s">
        <v>
176</v>
      </c>
      <c r="T68" s="1136">
        <f>
S65*S67*12</f>
        <v>
0</v>
      </c>
      <c r="U68" s="1136"/>
      <c r="V68" s="1136"/>
      <c r="W68" s="254" t="s">
        <v>
219</v>
      </c>
      <c r="X68" s="255" t="s">
        <v>
220</v>
      </c>
      <c r="Y68" s="1137"/>
      <c r="Z68" s="1138"/>
      <c r="AA68" s="1138"/>
      <c r="AB68" s="1138"/>
      <c r="AC68" s="1138"/>
      <c r="AD68" s="1139"/>
      <c r="AE68" s="1133"/>
      <c r="AF68" s="1134"/>
      <c r="AG68" s="1134"/>
      <c r="AH68" s="1134"/>
      <c r="AI68" s="1134"/>
      <c r="AJ68" s="1135"/>
      <c r="AN68" s="72"/>
      <c r="AO68" s="73" t="s">
        <v>
128</v>
      </c>
      <c r="AP68" s="74" t="str">
        <f>
W28</f>
        <v/>
      </c>
      <c r="AQ68" s="75"/>
      <c r="AR68" s="74"/>
      <c r="AS68" s="76">
        <f>
SUM(AP68:AR68)</f>
        <v>
0</v>
      </c>
      <c r="AT68" s="77">
        <f>
AS68-S65*S67*12</f>
        <v>
0</v>
      </c>
      <c r="AU68" s="78" t="s">
        <v>
193</v>
      </c>
      <c r="AV68" s="79"/>
      <c r="AW68" s="80"/>
      <c r="AX68" s="80"/>
      <c r="AY68" s="80"/>
      <c r="AZ68" s="81"/>
    </row>
    <row r="69" spans="1:52" ht="18" customHeight="1" thickBot="1">
      <c r="A69" s="1097"/>
      <c r="B69" s="1062"/>
      <c r="C69" s="995"/>
      <c r="D69" s="995"/>
      <c r="E69" s="995"/>
      <c r="F69" s="995"/>
      <c r="G69" s="995"/>
      <c r="H69" s="995"/>
      <c r="I69" s="995"/>
      <c r="J69" s="995"/>
      <c r="K69" s="246"/>
      <c r="L69" s="247" t="s">
        <v>
221</v>
      </c>
      <c r="M69" s="248"/>
      <c r="N69" s="248"/>
      <c r="O69" s="248"/>
      <c r="P69" s="248"/>
      <c r="Q69" s="248"/>
      <c r="R69" s="248"/>
      <c r="S69" s="1098" t="e">
        <f>
IF((CEILING(AP70,1)-AP70)-2*(CEILING(AQ70,1)-AQ70)&gt;=0,CEILING(AP70,1),CEILING(AP70+AU71/S65/12,1))</f>
        <v>
#VALUE!</v>
      </c>
      <c r="T69" s="1099"/>
      <c r="U69" s="1099"/>
      <c r="V69" s="1099"/>
      <c r="W69" s="1099"/>
      <c r="X69" s="256" t="s">
        <v>
219</v>
      </c>
      <c r="Y69" s="1098" t="e">
        <f>
IF((CEILING(AP70,1)-AP70)-2*(CEILING(AQ70,1)-AQ70)&gt;=0,CEILING(AQ70,1),FLOOR(AQ70,1))</f>
        <v>
#VALUE!</v>
      </c>
      <c r="Z69" s="1099"/>
      <c r="AA69" s="1099"/>
      <c r="AB69" s="1099"/>
      <c r="AC69" s="1099"/>
      <c r="AD69" s="256" t="s">
        <v>
219</v>
      </c>
      <c r="AE69" s="1120"/>
      <c r="AF69" s="1121"/>
      <c r="AG69" s="1121"/>
      <c r="AH69" s="1121"/>
      <c r="AI69" s="1121"/>
      <c r="AJ69" s="1122"/>
      <c r="AN69" s="67" t="s">
        <v>
134</v>
      </c>
      <c r="AO69" s="82" t="s">
        <v>
132</v>
      </c>
      <c r="AP69" s="83"/>
      <c r="AQ69" s="84"/>
      <c r="AR69" s="85"/>
      <c r="AS69" s="64"/>
      <c r="AT69" s="70"/>
      <c r="AU69" s="64"/>
      <c r="AV69" s="71" t="s">
        <v>
215</v>
      </c>
      <c r="AW69" s="86" t="e">
        <f>
AP69/AQ69</f>
        <v>
#DIV/0!</v>
      </c>
      <c r="AX69" s="87" t="e">
        <f>
IF(AW69&lt;1,"  1を上回るよう配分比率を設定してください。","  1を上回ることを確認してください")</f>
        <v>
#DIV/0!</v>
      </c>
      <c r="AY69" s="87"/>
      <c r="AZ69" s="88"/>
    </row>
    <row r="70" spans="1:52" ht="18" customHeight="1">
      <c r="A70" s="1097"/>
      <c r="B70" s="1062"/>
      <c r="C70" s="995"/>
      <c r="D70" s="995"/>
      <c r="E70" s="995"/>
      <c r="F70" s="995"/>
      <c r="G70" s="995"/>
      <c r="H70" s="995"/>
      <c r="I70" s="995"/>
      <c r="J70" s="995"/>
      <c r="K70" s="250"/>
      <c r="L70" s="243"/>
      <c r="M70" s="251" t="s">
        <v>
176</v>
      </c>
      <c r="N70" s="1119" t="e">
        <f>
SUM(T70,Z70)</f>
        <v>
#VALUE!</v>
      </c>
      <c r="O70" s="1119"/>
      <c r="P70" s="1119"/>
      <c r="Q70" s="251" t="s">
        <v>
219</v>
      </c>
      <c r="R70" s="252" t="s">
        <v>
220</v>
      </c>
      <c r="S70" s="257" t="s">
        <v>
176</v>
      </c>
      <c r="T70" s="1119" t="e">
        <f>
S65*S69*12</f>
        <v>
#VALUE!</v>
      </c>
      <c r="U70" s="1119"/>
      <c r="V70" s="1119"/>
      <c r="W70" s="251" t="s">
        <v>
219</v>
      </c>
      <c r="X70" s="258" t="s">
        <v>
220</v>
      </c>
      <c r="Y70" s="257" t="s">
        <v>
176</v>
      </c>
      <c r="Z70" s="1119" t="e">
        <f>
Y65*Y69*12</f>
        <v>
#VALUE!</v>
      </c>
      <c r="AA70" s="1119"/>
      <c r="AB70" s="1119"/>
      <c r="AC70" s="251" t="s">
        <v>
219</v>
      </c>
      <c r="AD70" s="258" t="s">
        <v>
220</v>
      </c>
      <c r="AE70" s="1123"/>
      <c r="AF70" s="1124"/>
      <c r="AG70" s="1124"/>
      <c r="AH70" s="1124"/>
      <c r="AI70" s="1124"/>
      <c r="AJ70" s="1125"/>
      <c r="AN70" s="89"/>
      <c r="AO70" s="90" t="s">
        <v>
127</v>
      </c>
      <c r="AP70" s="91" t="e">
        <f>
W28/((S65+Y65/AW69)*12)</f>
        <v>
#VALUE!</v>
      </c>
      <c r="AQ70" s="92" t="e">
        <f>
W28/((S65*AW69+Y65)*12)</f>
        <v>
#VALUE!</v>
      </c>
      <c r="AR70" s="91"/>
      <c r="AS70" s="93"/>
      <c r="AT70" s="94"/>
      <c r="AU70" s="93"/>
      <c r="AV70" s="95"/>
      <c r="AW70" s="96"/>
      <c r="AX70" s="93"/>
      <c r="AY70" s="93"/>
      <c r="AZ70" s="97"/>
    </row>
    <row r="71" spans="1:52" ht="18" customHeight="1" thickBot="1">
      <c r="A71" s="1097"/>
      <c r="B71" s="1062"/>
      <c r="C71" s="995"/>
      <c r="D71" s="995"/>
      <c r="E71" s="995"/>
      <c r="F71" s="995"/>
      <c r="G71" s="995"/>
      <c r="H71" s="995"/>
      <c r="I71" s="995"/>
      <c r="J71" s="995"/>
      <c r="K71" s="259"/>
      <c r="L71" s="247" t="s">
        <v>
222</v>
      </c>
      <c r="M71" s="248"/>
      <c r="N71" s="248"/>
      <c r="O71" s="248"/>
      <c r="P71" s="248"/>
      <c r="Q71" s="248"/>
      <c r="R71" s="248"/>
      <c r="S71" s="1100" t="e">
        <f>
IF((CEILING(AP73,1)-AP73)-2*(CEILING(AQ73,1)-AQ73)&gt;=0,CEILING(AP73,1),CEILING(AP73+(AU73+AU74)/S65/12,1))</f>
        <v>
#VALUE!</v>
      </c>
      <c r="T71" s="1101"/>
      <c r="U71" s="1101"/>
      <c r="V71" s="1101"/>
      <c r="W71" s="1101"/>
      <c r="X71" s="249" t="s">
        <v>
219</v>
      </c>
      <c r="Y71" s="1100" t="e">
        <f>
IF((CEILING(AP73,1)-AP73)-2*(CEILING(AQ73,1)-AQ73)&gt;=0,CEILING(AQ73,1),FLOOR(AQ73,1))</f>
        <v>
#VALUE!</v>
      </c>
      <c r="Z71" s="1101"/>
      <c r="AA71" s="1101"/>
      <c r="AB71" s="1101"/>
      <c r="AC71" s="1101"/>
      <c r="AD71" s="249" t="s">
        <v>
219</v>
      </c>
      <c r="AE71" s="1101" t="e">
        <f>
IF(Y71-2*(CEILING(AR73,1))&gt;=0,CEILING(AR73,1),FLOOR(AR73,1))</f>
        <v>
#VALUE!</v>
      </c>
      <c r="AF71" s="1101"/>
      <c r="AG71" s="1101"/>
      <c r="AH71" s="1101"/>
      <c r="AI71" s="1101"/>
      <c r="AJ71" s="260" t="s">
        <v>
219</v>
      </c>
      <c r="AN71" s="72"/>
      <c r="AO71" s="72" t="s">
        <v>
128</v>
      </c>
      <c r="AP71" s="98" t="e">
        <f>
W28/(1+Y65/S65/AW69)</f>
        <v>
#VALUE!</v>
      </c>
      <c r="AQ71" s="99" t="e">
        <f>
W28/(S65/Y65*AW69+1)</f>
        <v>
#VALUE!</v>
      </c>
      <c r="AR71" s="98"/>
      <c r="AS71" s="76" t="e">
        <f>
SUM(AP71:AR71)</f>
        <v>
#VALUE!</v>
      </c>
      <c r="AT71" s="77" t="e">
        <f>
AS71-S65*S69*12-Y65*Y69*12</f>
        <v>
#VALUE!</v>
      </c>
      <c r="AU71" s="80" t="e">
        <f>
IF((CEILING(AP70,1)-AP70)-2*(CEILING(AQ70,1)-AQ70)&gt;=0,0,(AQ70-FLOOR(AQ70,1))*Y65*12)</f>
        <v>
#VALUE!</v>
      </c>
      <c r="AV71" s="79"/>
      <c r="AW71" s="100"/>
      <c r="AX71" s="80"/>
      <c r="AY71" s="80"/>
      <c r="AZ71" s="81"/>
    </row>
    <row r="72" spans="1:52" ht="18" customHeight="1" thickBot="1">
      <c r="A72" s="261"/>
      <c r="B72" s="1062"/>
      <c r="C72" s="995"/>
      <c r="D72" s="995"/>
      <c r="E72" s="995"/>
      <c r="F72" s="995"/>
      <c r="G72" s="995"/>
      <c r="H72" s="995"/>
      <c r="I72" s="995"/>
      <c r="J72" s="995"/>
      <c r="K72" s="250"/>
      <c r="L72" s="245"/>
      <c r="M72" s="254" t="s">
        <v>
176</v>
      </c>
      <c r="N72" s="1136" t="e">
        <f>
SUM(T72,Z72,AF72)</f>
        <v>
#VALUE!</v>
      </c>
      <c r="O72" s="1136"/>
      <c r="P72" s="1136"/>
      <c r="Q72" s="254" t="s">
        <v>
219</v>
      </c>
      <c r="R72" s="262" t="s">
        <v>
220</v>
      </c>
      <c r="S72" s="253" t="s">
        <v>
176</v>
      </c>
      <c r="T72" s="1136" t="e">
        <f>
S65*S71*12</f>
        <v>
#VALUE!</v>
      </c>
      <c r="U72" s="1136"/>
      <c r="V72" s="1136"/>
      <c r="W72" s="254" t="s">
        <v>
219</v>
      </c>
      <c r="X72" s="258" t="s">
        <v>
220</v>
      </c>
      <c r="Y72" s="253" t="s">
        <v>
176</v>
      </c>
      <c r="Z72" s="1136" t="e">
        <f>
Y65*Y71*12</f>
        <v>
#VALUE!</v>
      </c>
      <c r="AA72" s="1136"/>
      <c r="AB72" s="1136"/>
      <c r="AC72" s="254" t="s">
        <v>
219</v>
      </c>
      <c r="AD72" s="258" t="s">
        <v>
220</v>
      </c>
      <c r="AE72" s="254" t="s">
        <v>
176</v>
      </c>
      <c r="AF72" s="1136" t="e">
        <f>
AE65*AE71*12</f>
        <v>
#VALUE!</v>
      </c>
      <c r="AG72" s="1136"/>
      <c r="AH72" s="1136"/>
      <c r="AI72" s="254" t="s">
        <v>
219</v>
      </c>
      <c r="AJ72" s="263" t="s">
        <v>
220</v>
      </c>
      <c r="AN72" s="67" t="s">
        <v>
135</v>
      </c>
      <c r="AO72" s="95" t="s">
        <v>
132</v>
      </c>
      <c r="AP72" s="83"/>
      <c r="AQ72" s="102"/>
      <c r="AR72" s="103"/>
      <c r="AS72" s="93"/>
      <c r="AT72" s="94"/>
      <c r="AU72" s="93"/>
      <c r="AV72" s="95" t="s">
        <v>
215</v>
      </c>
      <c r="AW72" s="96" t="e">
        <f>
AP72/AQ72</f>
        <v>
#DIV/0!</v>
      </c>
      <c r="AX72" s="104" t="e">
        <f>
IF(AW72&lt;1,"  1を上回るよう配分比率を設定してください。","  1を上回ることを確認してください")</f>
        <v>
#DIV/0!</v>
      </c>
      <c r="AY72" s="104"/>
      <c r="AZ72" s="105"/>
    </row>
    <row r="73" spans="1:52" ht="18" customHeight="1" thickBot="1">
      <c r="A73" s="261"/>
      <c r="B73" s="1062"/>
      <c r="C73" s="995"/>
      <c r="D73" s="995"/>
      <c r="E73" s="995"/>
      <c r="F73" s="995"/>
      <c r="G73" s="995"/>
      <c r="H73" s="995"/>
      <c r="I73" s="995"/>
      <c r="J73" s="995"/>
      <c r="K73" s="259"/>
      <c r="L73" s="247" t="s">
        <v>
223</v>
      </c>
      <c r="M73" s="248"/>
      <c r="N73" s="248"/>
      <c r="O73" s="248"/>
      <c r="P73" s="248"/>
      <c r="Q73" s="248"/>
      <c r="R73" s="248"/>
      <c r="S73" s="1142"/>
      <c r="T73" s="1143"/>
      <c r="U73" s="1143"/>
      <c r="V73" s="1143"/>
      <c r="W73" s="1144"/>
      <c r="X73" s="245" t="s">
        <v>
219</v>
      </c>
      <c r="Y73" s="1142"/>
      <c r="Z73" s="1143"/>
      <c r="AA73" s="1143"/>
      <c r="AB73" s="1143"/>
      <c r="AC73" s="1144"/>
      <c r="AD73" s="264" t="s">
        <v>
219</v>
      </c>
      <c r="AE73" s="1142"/>
      <c r="AF73" s="1143"/>
      <c r="AG73" s="1143"/>
      <c r="AH73" s="1143"/>
      <c r="AI73" s="1144"/>
      <c r="AJ73" s="265" t="s">
        <v>
219</v>
      </c>
      <c r="AN73" s="106"/>
      <c r="AO73" s="107" t="s">
        <v>
127</v>
      </c>
      <c r="AP73" s="91" t="e">
        <f>
W28/((S65+Y65/AW72+AE65/AW74)*12)</f>
        <v>
#VALUE!</v>
      </c>
      <c r="AQ73" s="92" t="e">
        <f>
W28/((S65*AW72+Y65+AE65/AW73)*12)</f>
        <v>
#VALUE!</v>
      </c>
      <c r="AR73" s="91" t="e">
        <f>
W28/((S65*AW74+Y65*AW73+AE65)*12)</f>
        <v>
#VALUE!</v>
      </c>
      <c r="AS73" s="93"/>
      <c r="AT73" s="94"/>
      <c r="AU73" s="108" t="e">
        <f>
IF((CEILING(AP73,1)-AP73)-2*(CEILING(AQ73,1)-AQ73)&gt;=0,0,(AQ73-FLOOR(AQ73,1))*Y65*12)</f>
        <v>
#VALUE!</v>
      </c>
      <c r="AV73" s="95" t="s">
        <v>
216</v>
      </c>
      <c r="AW73" s="96" t="e">
        <f>
AQ72/AR72</f>
        <v>
#DIV/0!</v>
      </c>
      <c r="AX73" s="104" t="e">
        <f t="shared" ref="AX73" si="0">
IF(AW73&lt;2,"  2以上となるよう配分比率を設定してください。","  2以上であることを確認してください")</f>
        <v>
#DIV/0!</v>
      </c>
      <c r="AY73" s="104"/>
      <c r="AZ73" s="105"/>
    </row>
    <row r="74" spans="1:52" ht="18" customHeight="1" thickBot="1">
      <c r="A74" s="261"/>
      <c r="B74" s="1063"/>
      <c r="C74" s="1064"/>
      <c r="D74" s="1064"/>
      <c r="E74" s="1064"/>
      <c r="F74" s="1064"/>
      <c r="G74" s="1064"/>
      <c r="H74" s="1064"/>
      <c r="I74" s="995"/>
      <c r="J74" s="995"/>
      <c r="K74" s="266"/>
      <c r="L74" s="245"/>
      <c r="M74" s="267" t="s">
        <v>
176</v>
      </c>
      <c r="N74" s="1145">
        <f>
SUM(T74,Z74,AF74)</f>
        <v>
0</v>
      </c>
      <c r="O74" s="1145"/>
      <c r="P74" s="1145"/>
      <c r="Q74" s="267" t="s">
        <v>
219</v>
      </c>
      <c r="R74" s="268" t="s">
        <v>
220</v>
      </c>
      <c r="S74" s="269" t="s">
        <v>
176</v>
      </c>
      <c r="T74" s="1145">
        <f>
S65*S73*12</f>
        <v>
0</v>
      </c>
      <c r="U74" s="1145"/>
      <c r="V74" s="1145"/>
      <c r="W74" s="267" t="s">
        <v>
219</v>
      </c>
      <c r="X74" s="270" t="s">
        <v>
220</v>
      </c>
      <c r="Y74" s="267" t="s">
        <v>
176</v>
      </c>
      <c r="Z74" s="1145">
        <f>
Y65*Y73*12</f>
        <v>
0</v>
      </c>
      <c r="AA74" s="1145"/>
      <c r="AB74" s="1145"/>
      <c r="AC74" s="267" t="s">
        <v>
219</v>
      </c>
      <c r="AD74" s="270" t="s">
        <v>
220</v>
      </c>
      <c r="AE74" s="267" t="s">
        <v>
176</v>
      </c>
      <c r="AF74" s="1145">
        <f>
AE65*AE73*12</f>
        <v>
0</v>
      </c>
      <c r="AG74" s="1145"/>
      <c r="AH74" s="1145"/>
      <c r="AI74" s="267" t="s">
        <v>
219</v>
      </c>
      <c r="AJ74" s="271" t="s">
        <v>
220</v>
      </c>
      <c r="AM74" s="49"/>
      <c r="AN74" s="109"/>
      <c r="AO74" s="72" t="s">
        <v>
128</v>
      </c>
      <c r="AP74" s="110" t="e">
        <f>
W28/(1+Y65/S65/AW72+AE65/S65/AW74)</f>
        <v>
#VALUE!</v>
      </c>
      <c r="AQ74" s="76" t="e">
        <f>
W28/(S65/Y65*AW72+1+AE65/Y65/AW73)</f>
        <v>
#VALUE!</v>
      </c>
      <c r="AR74" s="110" t="e">
        <f>
W28/(S65/AE65*AW74+Y65/AE65*AW73+1)</f>
        <v>
#VALUE!</v>
      </c>
      <c r="AS74" s="76" t="e">
        <f>
SUM(AP74:AR74)</f>
        <v>
#VALUE!</v>
      </c>
      <c r="AT74" s="77" t="e">
        <f>
AS74-S65*S71*12-Y65*Y71*12-AE65*AE71*12</f>
        <v>
#VALUE!</v>
      </c>
      <c r="AU74" s="111" t="e">
        <f>
IF(Y71-2*(CEILING(AR73,1))&gt;=0,0,(AR73-FLOOR(AR73,1))*AE65*12)</f>
        <v>
#VALUE!</v>
      </c>
      <c r="AV74" s="79" t="s">
        <v>
217</v>
      </c>
      <c r="AW74" s="80" t="e">
        <f>
AP72/AR72</f>
        <v>
#DIV/0!</v>
      </c>
      <c r="AX74" s="80"/>
      <c r="AY74" s="80"/>
      <c r="AZ74" s="81"/>
    </row>
    <row r="75" spans="1:52" s="49" customFormat="1" ht="18" customHeight="1" thickBot="1">
      <c r="A75" s="272"/>
      <c r="B75" s="273" t="s">
        <v>
250</v>
      </c>
      <c r="C75" s="221"/>
      <c r="D75" s="221"/>
      <c r="E75" s="221"/>
      <c r="F75" s="221"/>
      <c r="G75" s="221"/>
      <c r="H75" s="221"/>
      <c r="I75" s="221"/>
      <c r="J75" s="221"/>
      <c r="K75" s="274"/>
      <c r="L75" s="274"/>
      <c r="M75" s="221"/>
      <c r="N75" s="221"/>
      <c r="O75" s="221"/>
      <c r="P75" s="221"/>
      <c r="Q75" s="221"/>
      <c r="R75" s="221"/>
      <c r="S75" s="221"/>
      <c r="T75" s="221"/>
      <c r="U75" s="221"/>
      <c r="V75" s="221"/>
      <c r="W75" s="275"/>
      <c r="X75" s="1154"/>
      <c r="Y75" s="1155"/>
      <c r="Z75" s="276" t="s">
        <v>
74</v>
      </c>
      <c r="AA75" s="277"/>
      <c r="AB75" s="277"/>
      <c r="AC75" s="1156"/>
      <c r="AD75" s="1156"/>
      <c r="AE75" s="276"/>
      <c r="AF75" s="276"/>
      <c r="AG75" s="276"/>
      <c r="AH75" s="278"/>
      <c r="AI75" s="279"/>
      <c r="AJ75" s="280"/>
      <c r="AM75" s="113"/>
      <c r="AN75" s="114"/>
      <c r="AO75" s="114"/>
      <c r="AP75" s="114"/>
      <c r="AQ75" s="114"/>
      <c r="AR75" s="115"/>
      <c r="AT75" s="51"/>
    </row>
    <row r="76" spans="1:52" s="49" customFormat="1" ht="16.5" customHeight="1">
      <c r="A76" s="281"/>
      <c r="B76" s="282"/>
      <c r="C76" s="283" t="s">
        <v>
206</v>
      </c>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5"/>
      <c r="AL76" s="112"/>
      <c r="AM76" s="113"/>
      <c r="AN76" s="114"/>
      <c r="AO76" s="114"/>
      <c r="AP76" s="114"/>
      <c r="AQ76" s="114"/>
      <c r="AR76" s="115"/>
      <c r="AT76" s="51"/>
    </row>
    <row r="77" spans="1:52" s="49" customFormat="1" ht="15.75" customHeight="1">
      <c r="A77" s="281"/>
      <c r="B77" s="282"/>
      <c r="C77" s="286"/>
      <c r="D77" s="283" t="s">
        <v>
207</v>
      </c>
      <c r="E77" s="287"/>
      <c r="F77" s="287"/>
      <c r="G77" s="287"/>
      <c r="H77" s="287"/>
      <c r="I77" s="287"/>
      <c r="J77" s="287"/>
      <c r="K77" s="287"/>
      <c r="L77" s="287"/>
      <c r="M77" s="287"/>
      <c r="N77" s="287"/>
      <c r="O77" s="287"/>
      <c r="P77" s="287"/>
      <c r="Q77" s="287"/>
      <c r="R77" s="287"/>
      <c r="S77" s="287"/>
      <c r="T77" s="287"/>
      <c r="U77" s="287"/>
      <c r="V77" s="287"/>
      <c r="W77" s="287"/>
      <c r="X77" s="287"/>
      <c r="Y77" s="287"/>
      <c r="Z77" s="287"/>
      <c r="AA77" s="287"/>
      <c r="AB77" s="287"/>
      <c r="AC77" s="287"/>
      <c r="AD77" s="287"/>
      <c r="AE77" s="287"/>
      <c r="AF77" s="287"/>
      <c r="AG77" s="287"/>
      <c r="AH77" s="287"/>
      <c r="AI77" s="227"/>
      <c r="AJ77" s="285"/>
      <c r="AL77" s="112"/>
      <c r="AM77" s="113"/>
      <c r="AN77" s="114"/>
      <c r="AO77" s="114"/>
      <c r="AP77" s="114"/>
      <c r="AQ77" s="114"/>
      <c r="AR77" s="115"/>
      <c r="AT77" s="51"/>
    </row>
    <row r="78" spans="1:52" s="49" customFormat="1" ht="15.75" customHeight="1">
      <c r="A78" s="281"/>
      <c r="B78" s="282"/>
      <c r="C78" s="288"/>
      <c r="D78" s="283" t="s">
        <v>
208</v>
      </c>
      <c r="E78" s="289"/>
      <c r="F78" s="289"/>
      <c r="G78" s="289"/>
      <c r="H78" s="289"/>
      <c r="I78" s="289"/>
      <c r="J78" s="289"/>
      <c r="K78" s="289"/>
      <c r="L78" s="289"/>
      <c r="M78" s="289"/>
      <c r="N78" s="289"/>
      <c r="O78" s="289"/>
      <c r="P78" s="289"/>
      <c r="Q78" s="289"/>
      <c r="R78" s="289"/>
      <c r="S78" s="289"/>
      <c r="T78" s="287"/>
      <c r="U78" s="287"/>
      <c r="V78" s="287"/>
      <c r="W78" s="287"/>
      <c r="X78" s="287"/>
      <c r="Y78" s="287"/>
      <c r="Z78" s="287"/>
      <c r="AA78" s="287"/>
      <c r="AB78" s="287"/>
      <c r="AC78" s="287"/>
      <c r="AD78" s="287"/>
      <c r="AE78" s="287"/>
      <c r="AF78" s="287"/>
      <c r="AG78" s="287"/>
      <c r="AH78" s="287"/>
      <c r="AI78" s="227"/>
      <c r="AJ78" s="285"/>
      <c r="AL78" s="112"/>
      <c r="AM78" s="113"/>
      <c r="AN78" s="114"/>
      <c r="AO78" s="114"/>
      <c r="AP78" s="114"/>
      <c r="AQ78" s="114"/>
      <c r="AR78" s="115"/>
      <c r="AT78" s="51"/>
    </row>
    <row r="79" spans="1:52" s="49" customFormat="1" ht="27" customHeight="1">
      <c r="A79" s="281"/>
      <c r="B79" s="282"/>
      <c r="C79" s="288"/>
      <c r="D79" s="1157" t="s">
        <v>
251</v>
      </c>
      <c r="E79" s="1157"/>
      <c r="F79" s="1157"/>
      <c r="G79" s="1157"/>
      <c r="H79" s="1157"/>
      <c r="I79" s="1157"/>
      <c r="J79" s="1157"/>
      <c r="K79" s="1157"/>
      <c r="L79" s="1157"/>
      <c r="M79" s="1157"/>
      <c r="N79" s="1157"/>
      <c r="O79" s="1157"/>
      <c r="P79" s="1157"/>
      <c r="Q79" s="1157"/>
      <c r="R79" s="1157"/>
      <c r="S79" s="1157"/>
      <c r="T79" s="1157"/>
      <c r="U79" s="1157"/>
      <c r="V79" s="1157"/>
      <c r="W79" s="1157"/>
      <c r="X79" s="1157"/>
      <c r="Y79" s="1157"/>
      <c r="Z79" s="1157"/>
      <c r="AA79" s="1157"/>
      <c r="AB79" s="1157"/>
      <c r="AC79" s="1157"/>
      <c r="AD79" s="1157"/>
      <c r="AE79" s="1157"/>
      <c r="AF79" s="1157"/>
      <c r="AG79" s="1157"/>
      <c r="AH79" s="1157"/>
      <c r="AI79" s="1157"/>
      <c r="AJ79" s="285"/>
      <c r="AL79" s="112"/>
      <c r="AM79" s="113"/>
      <c r="AN79" s="114"/>
      <c r="AO79" s="114"/>
      <c r="AP79" s="114"/>
      <c r="AQ79" s="114"/>
      <c r="AR79" s="115"/>
      <c r="AT79" s="51"/>
    </row>
    <row r="80" spans="1:52" s="49" customFormat="1" ht="18" customHeight="1" thickBot="1">
      <c r="A80" s="290"/>
      <c r="B80" s="291"/>
      <c r="C80" s="292"/>
      <c r="D80" s="293" t="s">
        <v>
61</v>
      </c>
      <c r="E80" s="294"/>
      <c r="F80" s="1159"/>
      <c r="G80" s="1159"/>
      <c r="H80" s="1159"/>
      <c r="I80" s="1159"/>
      <c r="J80" s="1159"/>
      <c r="K80" s="1159"/>
      <c r="L80" s="1159"/>
      <c r="M80" s="1159"/>
      <c r="N80" s="1159"/>
      <c r="O80" s="1159"/>
      <c r="P80" s="1159"/>
      <c r="Q80" s="1159"/>
      <c r="R80" s="1159"/>
      <c r="S80" s="1159"/>
      <c r="T80" s="1159"/>
      <c r="U80" s="1159"/>
      <c r="V80" s="1159"/>
      <c r="W80" s="1159"/>
      <c r="X80" s="1159"/>
      <c r="Y80" s="1159"/>
      <c r="Z80" s="1159"/>
      <c r="AA80" s="1159"/>
      <c r="AB80" s="1159"/>
      <c r="AC80" s="1159"/>
      <c r="AD80" s="1159"/>
      <c r="AE80" s="1159"/>
      <c r="AF80" s="1159"/>
      <c r="AG80" s="1159"/>
      <c r="AH80" s="1159"/>
      <c r="AI80" s="1159"/>
      <c r="AJ80" s="295" t="s">
        <v>
209</v>
      </c>
      <c r="AL80" s="112"/>
    </row>
    <row r="81" spans="1:52" s="49" customFormat="1" ht="18" customHeight="1" thickBot="1">
      <c r="A81" s="190" t="s">
        <v>
38</v>
      </c>
      <c r="B81" s="296" t="s">
        <v>
269</v>
      </c>
      <c r="C81" s="297"/>
      <c r="D81" s="297"/>
      <c r="E81" s="297"/>
      <c r="F81" s="297"/>
      <c r="G81" s="297"/>
      <c r="H81" s="296"/>
      <c r="I81" s="296"/>
      <c r="J81" s="296"/>
      <c r="K81" s="296"/>
      <c r="L81" s="298"/>
      <c r="M81" s="213"/>
      <c r="N81" s="299" t="s">
        <v>
164</v>
      </c>
      <c r="O81" s="214"/>
      <c r="P81" s="924"/>
      <c r="Q81" s="924"/>
      <c r="R81" s="214" t="s">
        <v>
12</v>
      </c>
      <c r="S81" s="924"/>
      <c r="T81" s="924"/>
      <c r="U81" s="214" t="s">
        <v>
13</v>
      </c>
      <c r="V81" s="950" t="s">
        <v>
14</v>
      </c>
      <c r="W81" s="950"/>
      <c r="X81" s="214" t="s">
        <v>
33</v>
      </c>
      <c r="Y81" s="214"/>
      <c r="Z81" s="924"/>
      <c r="AA81" s="924"/>
      <c r="AB81" s="214" t="s">
        <v>
12</v>
      </c>
      <c r="AC81" s="924"/>
      <c r="AD81" s="924"/>
      <c r="AE81" s="214" t="s">
        <v>
13</v>
      </c>
      <c r="AF81" s="214" t="s">
        <v>
162</v>
      </c>
      <c r="AG81" s="214" t="str">
        <f>
IF(P81&gt;=1,(Z81*12+AC81)-(P81*12+S81)+1,"")</f>
        <v/>
      </c>
      <c r="AH81" s="950" t="s">
        <v>
163</v>
      </c>
      <c r="AI81" s="950"/>
      <c r="AJ81" s="215" t="s">
        <v>
64</v>
      </c>
    </row>
    <row r="82" spans="1:52" s="49" customFormat="1" ht="6" customHeight="1">
      <c r="A82" s="300"/>
      <c r="B82" s="301"/>
      <c r="C82" s="301"/>
      <c r="D82" s="301"/>
      <c r="E82" s="301"/>
      <c r="F82" s="301"/>
      <c r="G82" s="301"/>
      <c r="H82" s="301"/>
      <c r="I82" s="301"/>
      <c r="J82" s="301"/>
      <c r="K82" s="301"/>
      <c r="L82" s="301"/>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8"/>
    </row>
    <row r="83" spans="1:52" s="49" customFormat="1" ht="13.5" customHeight="1">
      <c r="A83" s="216" t="s">
        <v>
90</v>
      </c>
      <c r="B83" s="217"/>
      <c r="C83" s="217"/>
      <c r="D83" s="217"/>
      <c r="E83" s="217"/>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8"/>
    </row>
    <row r="84" spans="1:52" s="49" customFormat="1" ht="33.75" customHeight="1">
      <c r="A84" s="302" t="s">
        <v>
125</v>
      </c>
      <c r="B84" s="1151" t="s">
        <v>
393</v>
      </c>
      <c r="C84" s="1151"/>
      <c r="D84" s="1151"/>
      <c r="E84" s="1151"/>
      <c r="F84" s="1151"/>
      <c r="G84" s="1151"/>
      <c r="H84" s="1151"/>
      <c r="I84" s="1151"/>
      <c r="J84" s="1151"/>
      <c r="K84" s="1151"/>
      <c r="L84" s="1151"/>
      <c r="M84" s="1151"/>
      <c r="N84" s="1151"/>
      <c r="O84" s="1151"/>
      <c r="P84" s="1151"/>
      <c r="Q84" s="1151"/>
      <c r="R84" s="1151"/>
      <c r="S84" s="1151"/>
      <c r="T84" s="1151"/>
      <c r="U84" s="1151"/>
      <c r="V84" s="1151"/>
      <c r="W84" s="1151"/>
      <c r="X84" s="1151"/>
      <c r="Y84" s="1151"/>
      <c r="Z84" s="1151"/>
      <c r="AA84" s="1151"/>
      <c r="AB84" s="1151"/>
      <c r="AC84" s="1151"/>
      <c r="AD84" s="1151"/>
      <c r="AE84" s="1151"/>
      <c r="AF84" s="1151"/>
      <c r="AG84" s="1151"/>
      <c r="AH84" s="1151"/>
      <c r="AI84" s="1151"/>
      <c r="AJ84" s="1151"/>
    </row>
    <row r="85" spans="1:52" s="49" customFormat="1" ht="33.75" customHeight="1">
      <c r="A85" s="302" t="s">
        <v>
91</v>
      </c>
      <c r="B85" s="949" t="s">
        <v>
394</v>
      </c>
      <c r="C85" s="949"/>
      <c r="D85" s="949"/>
      <c r="E85" s="949"/>
      <c r="F85" s="949"/>
      <c r="G85" s="949"/>
      <c r="H85" s="949"/>
      <c r="I85" s="949"/>
      <c r="J85" s="949"/>
      <c r="K85" s="949"/>
      <c r="L85" s="949"/>
      <c r="M85" s="949"/>
      <c r="N85" s="949"/>
      <c r="O85" s="949"/>
      <c r="P85" s="949"/>
      <c r="Q85" s="949"/>
      <c r="R85" s="949"/>
      <c r="S85" s="949"/>
      <c r="T85" s="949"/>
      <c r="U85" s="949"/>
      <c r="V85" s="949"/>
      <c r="W85" s="949"/>
      <c r="X85" s="949"/>
      <c r="Y85" s="949"/>
      <c r="Z85" s="949"/>
      <c r="AA85" s="949"/>
      <c r="AB85" s="949"/>
      <c r="AC85" s="949"/>
      <c r="AD85" s="949"/>
      <c r="AE85" s="949"/>
      <c r="AF85" s="949"/>
      <c r="AG85" s="949"/>
      <c r="AH85" s="949"/>
      <c r="AI85" s="949"/>
      <c r="AJ85" s="949"/>
    </row>
    <row r="86" spans="1:52" s="49" customFormat="1" ht="15" customHeight="1">
      <c r="A86" s="302"/>
      <c r="B86" s="694"/>
      <c r="C86" s="694"/>
      <c r="D86" s="694"/>
      <c r="E86" s="694"/>
      <c r="F86" s="694"/>
      <c r="G86" s="694"/>
      <c r="H86" s="694"/>
      <c r="I86" s="694"/>
      <c r="J86" s="694"/>
      <c r="K86" s="694"/>
      <c r="L86" s="694"/>
      <c r="M86" s="694"/>
      <c r="N86" s="694"/>
      <c r="O86" s="694"/>
      <c r="P86" s="694"/>
      <c r="Q86" s="694"/>
      <c r="R86" s="694"/>
      <c r="S86" s="694"/>
      <c r="T86" s="694"/>
      <c r="U86" s="694"/>
      <c r="V86" s="694"/>
      <c r="W86" s="694"/>
      <c r="X86" s="694"/>
      <c r="Y86" s="694"/>
      <c r="Z86" s="694"/>
      <c r="AA86" s="694"/>
      <c r="AB86" s="694"/>
      <c r="AC86" s="694"/>
      <c r="AD86" s="694"/>
      <c r="AE86" s="694"/>
      <c r="AF86" s="694"/>
      <c r="AG86" s="694"/>
      <c r="AH86" s="694"/>
      <c r="AI86" s="694"/>
      <c r="AJ86" s="694"/>
      <c r="AM86" s="46"/>
      <c r="AN86" s="46"/>
      <c r="AO86" s="46"/>
      <c r="AP86" s="46"/>
      <c r="AQ86" s="46"/>
      <c r="AR86" s="46"/>
      <c r="AS86" s="46"/>
      <c r="AT86" s="52"/>
      <c r="AU86" s="46"/>
      <c r="AV86" s="46"/>
      <c r="AW86" s="46"/>
      <c r="AX86" s="46"/>
      <c r="AY86" s="46"/>
      <c r="AZ86" s="46"/>
    </row>
    <row r="87" spans="1:52" ht="15" customHeight="1">
      <c r="A87" s="180" t="s">
        <v>
396</v>
      </c>
      <c r="B87" s="570"/>
      <c r="C87" s="569"/>
      <c r="D87" s="569"/>
      <c r="E87" s="569"/>
      <c r="F87" s="569"/>
      <c r="G87" s="569"/>
      <c r="H87" s="569"/>
      <c r="I87" s="569"/>
      <c r="J87" s="569"/>
      <c r="K87" s="569"/>
      <c r="L87" s="569"/>
      <c r="M87" s="569"/>
      <c r="N87" s="951"/>
      <c r="O87" s="951"/>
      <c r="P87" s="951"/>
      <c r="Q87" s="951"/>
      <c r="R87" s="951"/>
      <c r="S87" s="951"/>
      <c r="T87" s="951"/>
      <c r="U87" s="951"/>
      <c r="V87" s="951"/>
      <c r="W87" s="951"/>
      <c r="X87" s="951"/>
      <c r="Y87" s="951"/>
      <c r="Z87" s="569"/>
      <c r="AA87" s="569"/>
      <c r="AB87" s="569"/>
      <c r="AC87" s="569"/>
      <c r="AD87" s="569"/>
      <c r="AE87" s="569"/>
      <c r="AF87" s="569"/>
      <c r="AG87" s="574"/>
      <c r="AH87" s="574"/>
      <c r="AI87" s="571"/>
      <c r="AJ87" s="572"/>
      <c r="AK87" s="47"/>
      <c r="AT87" s="52"/>
    </row>
    <row r="88" spans="1:52" ht="22.5" customHeight="1">
      <c r="A88" s="782" t="s">
        <v>
475</v>
      </c>
      <c r="B88" s="1152" t="s">
        <v>
474</v>
      </c>
      <c r="C88" s="1153"/>
      <c r="D88" s="1153"/>
      <c r="E88" s="1153"/>
      <c r="F88" s="1153"/>
      <c r="G88" s="1153"/>
      <c r="H88" s="1153"/>
      <c r="I88" s="1153"/>
      <c r="J88" s="1153"/>
      <c r="K88" s="1153"/>
      <c r="L88" s="1153"/>
      <c r="M88" s="1153"/>
      <c r="N88" s="1153"/>
      <c r="O88" s="1153"/>
      <c r="P88" s="1153"/>
      <c r="Q88" s="1153"/>
      <c r="R88" s="1153"/>
      <c r="S88" s="1153"/>
      <c r="T88" s="1153"/>
      <c r="U88" s="1153"/>
      <c r="V88" s="1153"/>
      <c r="W88" s="1153"/>
      <c r="X88" s="1153"/>
      <c r="Y88" s="1153"/>
      <c r="Z88" s="1153"/>
      <c r="AA88" s="1153"/>
      <c r="AB88" s="1153"/>
      <c r="AC88" s="1153"/>
      <c r="AD88" s="1153"/>
      <c r="AE88" s="1153"/>
      <c r="AF88" s="1153"/>
      <c r="AG88" s="1153"/>
      <c r="AH88" s="1153"/>
      <c r="AI88" s="1153"/>
      <c r="AJ88" s="1153"/>
      <c r="AK88" s="47"/>
      <c r="AT88" s="52"/>
    </row>
    <row r="89" spans="1:52" ht="6" customHeight="1">
      <c r="A89" s="179"/>
      <c r="B89" s="717"/>
      <c r="C89" s="718"/>
      <c r="D89" s="718"/>
      <c r="E89" s="718"/>
      <c r="F89" s="718"/>
      <c r="G89" s="718"/>
      <c r="H89" s="718"/>
      <c r="I89" s="718"/>
      <c r="J89" s="718"/>
      <c r="K89" s="718"/>
      <c r="L89" s="718"/>
      <c r="M89" s="718"/>
      <c r="N89" s="718"/>
      <c r="O89" s="718"/>
      <c r="P89" s="718"/>
      <c r="Q89" s="718"/>
      <c r="R89" s="718"/>
      <c r="S89" s="718"/>
      <c r="T89" s="718"/>
      <c r="U89" s="718"/>
      <c r="V89" s="718"/>
      <c r="W89" s="718"/>
      <c r="X89" s="718"/>
      <c r="Y89" s="718"/>
      <c r="Z89" s="718"/>
      <c r="AA89" s="718"/>
      <c r="AB89" s="718"/>
      <c r="AC89" s="718"/>
      <c r="AD89" s="718"/>
      <c r="AE89" s="718"/>
      <c r="AF89" s="718"/>
      <c r="AG89" s="718"/>
      <c r="AH89" s="718"/>
      <c r="AI89" s="718"/>
      <c r="AJ89" s="718"/>
      <c r="AK89" s="47"/>
      <c r="AU89" s="52"/>
    </row>
    <row r="90" spans="1:52" ht="17.25" customHeight="1">
      <c r="A90" s="952" t="s">
        <v>
422</v>
      </c>
      <c r="B90" s="952"/>
      <c r="C90" s="952"/>
      <c r="D90" s="952"/>
      <c r="E90" s="952"/>
      <c r="F90" s="952"/>
      <c r="G90" s="952"/>
      <c r="H90" s="952"/>
      <c r="I90" s="952"/>
      <c r="J90" s="952"/>
      <c r="K90" s="952"/>
      <c r="L90" s="952"/>
      <c r="M90" s="952"/>
      <c r="N90" s="952"/>
      <c r="O90" s="952"/>
      <c r="P90" s="952"/>
      <c r="Q90" s="952"/>
      <c r="R90" s="952"/>
      <c r="S90" s="952"/>
      <c r="T90" s="952"/>
      <c r="U90" s="952"/>
      <c r="V90" s="952"/>
      <c r="W90" s="952"/>
      <c r="X90" s="952"/>
      <c r="Y90" s="952"/>
      <c r="Z90" s="952"/>
      <c r="AA90" s="952"/>
      <c r="AB90" s="952" t="s">
        <v>
382</v>
      </c>
      <c r="AC90" s="952"/>
      <c r="AD90" s="952"/>
      <c r="AE90" s="952"/>
      <c r="AF90" s="952"/>
      <c r="AG90" s="952"/>
      <c r="AH90" s="952"/>
      <c r="AI90" s="952"/>
      <c r="AJ90" s="952"/>
      <c r="AK90" s="952"/>
      <c r="AL90" s="47"/>
      <c r="AU90" s="52"/>
    </row>
    <row r="91" spans="1:52" ht="17.25" customHeight="1">
      <c r="A91" s="952" t="s">
        <v>
481</v>
      </c>
      <c r="B91" s="952"/>
      <c r="C91" s="952"/>
      <c r="D91" s="952"/>
      <c r="E91" s="952"/>
      <c r="F91" s="952"/>
      <c r="G91" s="952"/>
      <c r="H91" s="952"/>
      <c r="I91" s="952"/>
      <c r="J91" s="952"/>
      <c r="K91" s="952"/>
      <c r="L91" s="952"/>
      <c r="M91" s="952"/>
      <c r="N91" s="952"/>
      <c r="O91" s="952"/>
      <c r="P91" s="952"/>
      <c r="Q91" s="952"/>
      <c r="R91" s="952"/>
      <c r="S91" s="952"/>
      <c r="T91" s="952"/>
      <c r="U91" s="952"/>
      <c r="V91" s="952"/>
      <c r="W91" s="952"/>
      <c r="X91" s="952"/>
      <c r="Y91" s="952"/>
      <c r="Z91" s="952"/>
      <c r="AA91" s="952"/>
      <c r="AB91" s="952" t="s">
        <v>
395</v>
      </c>
      <c r="AC91" s="952"/>
      <c r="AD91" s="952"/>
      <c r="AE91" s="952"/>
      <c r="AF91" s="952"/>
      <c r="AG91" s="952"/>
      <c r="AH91" s="952"/>
      <c r="AI91" s="952"/>
      <c r="AJ91" s="952"/>
      <c r="AK91" s="952"/>
      <c r="AL91" s="47"/>
      <c r="AU91" s="52"/>
    </row>
    <row r="92" spans="1:52" ht="17.25" customHeight="1" thickBot="1">
      <c r="A92" s="926" t="s">
        <v>
480</v>
      </c>
      <c r="B92" s="927"/>
      <c r="C92" s="927"/>
      <c r="D92" s="927"/>
      <c r="E92" s="927"/>
      <c r="F92" s="927"/>
      <c r="G92" s="927"/>
      <c r="H92" s="927"/>
      <c r="I92" s="927"/>
      <c r="J92" s="927"/>
      <c r="K92" s="927"/>
      <c r="L92" s="927"/>
      <c r="M92" s="927"/>
      <c r="N92" s="927"/>
      <c r="O92" s="927"/>
      <c r="P92" s="927"/>
      <c r="Q92" s="927"/>
      <c r="R92" s="927"/>
      <c r="S92" s="927"/>
      <c r="T92" s="927"/>
      <c r="U92" s="927"/>
      <c r="V92" s="927"/>
      <c r="W92" s="927"/>
      <c r="X92" s="927"/>
      <c r="Y92" s="927"/>
      <c r="Z92" s="927"/>
      <c r="AA92" s="928"/>
      <c r="AB92" s="732"/>
      <c r="AC92" s="733"/>
      <c r="AD92" s="733"/>
      <c r="AE92" s="733"/>
      <c r="AF92" s="733"/>
      <c r="AG92" s="733"/>
      <c r="AH92" s="733"/>
      <c r="AI92" s="733"/>
      <c r="AJ92" s="733"/>
      <c r="AK92" s="733"/>
      <c r="AL92" s="47"/>
      <c r="AU92" s="52"/>
    </row>
    <row r="93" spans="1:52" ht="17.25" customHeight="1" thickBot="1">
      <c r="A93" s="781"/>
      <c r="B93" s="929" t="s">
        <v>
429</v>
      </c>
      <c r="C93" s="930"/>
      <c r="D93" s="930"/>
      <c r="E93" s="930"/>
      <c r="F93" s="930"/>
      <c r="G93" s="930"/>
      <c r="H93" s="930"/>
      <c r="I93" s="930"/>
      <c r="J93" s="930"/>
      <c r="K93" s="930"/>
      <c r="L93" s="930"/>
      <c r="M93" s="930"/>
      <c r="N93" s="931"/>
      <c r="O93" s="932">
        <f>
SUM('別紙様式2-4 個表_ベースアップ'!AI12:AI111)</f>
        <v>
0</v>
      </c>
      <c r="P93" s="933"/>
      <c r="Q93" s="933"/>
      <c r="R93" s="933"/>
      <c r="S93" s="933"/>
      <c r="T93" s="933"/>
      <c r="U93" s="934"/>
      <c r="V93" s="575" t="s">
        <v>
2</v>
      </c>
      <c r="W93" s="576"/>
      <c r="X93" s="577"/>
      <c r="Y93" s="577"/>
      <c r="Z93" s="578"/>
      <c r="AA93" s="579"/>
      <c r="AB93" s="953" t="s">
        <v>
204</v>
      </c>
      <c r="AC93" s="954" t="str">
        <f>
IF(X94=0,"",IF(X94&gt;=200/3,"○","×"))</f>
        <v/>
      </c>
      <c r="AD93" s="957" t="s">
        <v>
409</v>
      </c>
      <c r="AE93" s="733"/>
      <c r="AF93" s="733"/>
      <c r="AG93" s="733"/>
      <c r="AH93" s="733"/>
      <c r="AI93" s="733"/>
      <c r="AJ93" s="733"/>
      <c r="AK93" s="733"/>
      <c r="AL93" s="47"/>
      <c r="AU93" s="52"/>
    </row>
    <row r="94" spans="1:52" ht="17.25" customHeight="1" thickBot="1">
      <c r="A94" s="735"/>
      <c r="B94" s="735"/>
      <c r="C94" s="733"/>
      <c r="D94" s="946" t="s">
        <v>
430</v>
      </c>
      <c r="E94" s="947"/>
      <c r="F94" s="947"/>
      <c r="G94" s="947"/>
      <c r="H94" s="947"/>
      <c r="I94" s="947"/>
      <c r="J94" s="947"/>
      <c r="K94" s="947"/>
      <c r="L94" s="947"/>
      <c r="M94" s="947"/>
      <c r="N94" s="947"/>
      <c r="O94" s="935">
        <f>
SUM('別紙様式2-4 個表_ベースアップ'!AJ12:AJ111)</f>
        <v>
0</v>
      </c>
      <c r="P94" s="936"/>
      <c r="Q94" s="936"/>
      <c r="R94" s="936"/>
      <c r="S94" s="936"/>
      <c r="T94" s="936"/>
      <c r="U94" s="937"/>
      <c r="V94" s="580" t="s">
        <v>
2</v>
      </c>
      <c r="W94" s="581" t="s">
        <v>
44</v>
      </c>
      <c r="X94" s="938">
        <f>
IFERROR(O94/O93*100,0)</f>
        <v>
0</v>
      </c>
      <c r="Y94" s="939"/>
      <c r="Z94" s="574" t="s">
        <v>
45</v>
      </c>
      <c r="AA94" s="582" t="s">
        <v>
321</v>
      </c>
      <c r="AB94" s="953"/>
      <c r="AC94" s="955"/>
      <c r="AD94" s="958"/>
      <c r="AE94" s="733"/>
      <c r="AF94" s="733"/>
      <c r="AG94" s="733"/>
      <c r="AH94" s="733"/>
      <c r="AI94" s="733"/>
      <c r="AJ94" s="733"/>
      <c r="AK94" s="733"/>
      <c r="AL94" s="47"/>
      <c r="AU94" s="52"/>
    </row>
    <row r="95" spans="1:52" ht="16.5" customHeight="1" thickBot="1">
      <c r="A95" s="735"/>
      <c r="B95" s="736"/>
      <c r="C95" s="734"/>
      <c r="D95" s="883"/>
      <c r="E95" s="884"/>
      <c r="F95" s="884"/>
      <c r="G95" s="884"/>
      <c r="H95" s="884"/>
      <c r="I95" s="884"/>
      <c r="J95" s="884"/>
      <c r="K95" s="884"/>
      <c r="L95" s="884"/>
      <c r="M95" s="884"/>
      <c r="N95" s="885"/>
      <c r="O95" s="940" t="s">
        <v>
322</v>
      </c>
      <c r="P95" s="940"/>
      <c r="Q95" s="941"/>
      <c r="R95" s="942" t="e">
        <f>
O94/AH99</f>
        <v>
#VALUE!</v>
      </c>
      <c r="S95" s="943"/>
      <c r="T95" s="943"/>
      <c r="U95" s="944"/>
      <c r="V95" s="583" t="s">
        <v>
323</v>
      </c>
      <c r="W95" s="581"/>
      <c r="X95" s="945"/>
      <c r="Y95" s="945"/>
      <c r="Z95" s="574"/>
      <c r="AA95" s="582"/>
      <c r="AB95" s="953"/>
      <c r="AC95" s="956"/>
      <c r="AD95" s="958"/>
      <c r="AE95" s="733"/>
      <c r="AF95" s="733"/>
      <c r="AG95" s="733"/>
      <c r="AH95" s="733"/>
      <c r="AI95" s="733"/>
      <c r="AJ95" s="733"/>
      <c r="AK95" s="733"/>
      <c r="AL95" s="47"/>
      <c r="AU95" s="52"/>
    </row>
    <row r="96" spans="1:52" ht="17.25" customHeight="1" thickBot="1">
      <c r="A96" s="735"/>
      <c r="B96" s="929" t="s">
        <v>
431</v>
      </c>
      <c r="C96" s="930"/>
      <c r="D96" s="930"/>
      <c r="E96" s="930"/>
      <c r="F96" s="930"/>
      <c r="G96" s="930"/>
      <c r="H96" s="930"/>
      <c r="I96" s="930"/>
      <c r="J96" s="930"/>
      <c r="K96" s="930"/>
      <c r="L96" s="930"/>
      <c r="M96" s="930"/>
      <c r="N96" s="931"/>
      <c r="O96" s="932">
        <f>
SUM('別紙様式2-4 個表_ベースアップ'!AK12:AK111)</f>
        <v>
0</v>
      </c>
      <c r="P96" s="933"/>
      <c r="Q96" s="933"/>
      <c r="R96" s="933"/>
      <c r="S96" s="933"/>
      <c r="T96" s="933"/>
      <c r="U96" s="934"/>
      <c r="V96" s="737" t="s">
        <v>
2</v>
      </c>
      <c r="W96" s="576"/>
      <c r="X96" s="577"/>
      <c r="Y96" s="577"/>
      <c r="Z96" s="578"/>
      <c r="AA96" s="579"/>
      <c r="AB96" s="953" t="s">
        <v>
204</v>
      </c>
      <c r="AC96" s="954" t="str">
        <f>
IF(X97=0,"",IF(X97&gt;=200/3,"○","×"))</f>
        <v/>
      </c>
      <c r="AD96" s="958"/>
      <c r="AE96" s="733"/>
      <c r="AF96" s="733"/>
      <c r="AG96" s="733"/>
      <c r="AH96" s="733"/>
      <c r="AI96" s="733"/>
      <c r="AJ96" s="733"/>
      <c r="AK96" s="733"/>
      <c r="AL96" s="47"/>
      <c r="AU96" s="52"/>
    </row>
    <row r="97" spans="1:52" ht="17.25" customHeight="1" thickBot="1">
      <c r="A97" s="735"/>
      <c r="B97" s="735"/>
      <c r="C97" s="733"/>
      <c r="D97" s="946" t="s">
        <v>
432</v>
      </c>
      <c r="E97" s="947"/>
      <c r="F97" s="947"/>
      <c r="G97" s="947"/>
      <c r="H97" s="947"/>
      <c r="I97" s="947"/>
      <c r="J97" s="947"/>
      <c r="K97" s="947"/>
      <c r="L97" s="947"/>
      <c r="M97" s="947"/>
      <c r="N97" s="947"/>
      <c r="O97" s="935">
        <f>
SUM('別紙様式2-4 個表_ベースアップ'!AL12:AL111)</f>
        <v>
0</v>
      </c>
      <c r="P97" s="936"/>
      <c r="Q97" s="936"/>
      <c r="R97" s="936"/>
      <c r="S97" s="936"/>
      <c r="T97" s="936"/>
      <c r="U97" s="937"/>
      <c r="V97" s="738" t="s">
        <v>
2</v>
      </c>
      <c r="W97" s="581" t="s">
        <v>
44</v>
      </c>
      <c r="X97" s="938">
        <f>
IFERROR(O97/O96*100,0)</f>
        <v>
0</v>
      </c>
      <c r="Y97" s="939"/>
      <c r="Z97" s="574" t="s">
        <v>
45</v>
      </c>
      <c r="AA97" s="582" t="s">
        <v>
321</v>
      </c>
      <c r="AB97" s="953"/>
      <c r="AC97" s="955"/>
      <c r="AD97" s="958"/>
      <c r="AE97" s="733"/>
      <c r="AF97" s="733"/>
      <c r="AG97" s="733"/>
      <c r="AH97" s="733"/>
      <c r="AI97" s="733"/>
      <c r="AJ97" s="733"/>
      <c r="AK97" s="733"/>
      <c r="AL97" s="47"/>
      <c r="AU97" s="52"/>
    </row>
    <row r="98" spans="1:52" ht="16.5" customHeight="1" thickBot="1">
      <c r="A98" s="735"/>
      <c r="B98" s="736"/>
      <c r="C98" s="734"/>
      <c r="D98" s="883"/>
      <c r="E98" s="884"/>
      <c r="F98" s="884"/>
      <c r="G98" s="884"/>
      <c r="H98" s="884"/>
      <c r="I98" s="884"/>
      <c r="J98" s="884"/>
      <c r="K98" s="884"/>
      <c r="L98" s="884"/>
      <c r="M98" s="884"/>
      <c r="N98" s="885"/>
      <c r="O98" s="940" t="s">
        <v>
322</v>
      </c>
      <c r="P98" s="940"/>
      <c r="Q98" s="941"/>
      <c r="R98" s="942" t="e">
        <f>
O97/AH99</f>
        <v>
#VALUE!</v>
      </c>
      <c r="S98" s="943"/>
      <c r="T98" s="943"/>
      <c r="U98" s="944"/>
      <c r="V98" s="739" t="s">
        <v>
323</v>
      </c>
      <c r="W98" s="740"/>
      <c r="X98" s="948"/>
      <c r="Y98" s="948"/>
      <c r="Z98" s="573"/>
      <c r="AA98" s="741"/>
      <c r="AB98" s="953"/>
      <c r="AC98" s="956"/>
      <c r="AD98" s="959"/>
      <c r="AE98" s="733"/>
      <c r="AF98" s="733"/>
      <c r="AG98" s="733"/>
      <c r="AH98" s="733"/>
      <c r="AI98" s="733"/>
      <c r="AJ98" s="733"/>
      <c r="AK98" s="733"/>
      <c r="AL98" s="47"/>
      <c r="AM98" s="49"/>
      <c r="AN98" s="49"/>
      <c r="AO98" s="49"/>
      <c r="AP98" s="49"/>
      <c r="AQ98" s="49"/>
      <c r="AR98" s="49"/>
      <c r="AS98" s="49"/>
      <c r="AT98" s="49"/>
      <c r="AU98" s="49"/>
      <c r="AV98" s="49"/>
      <c r="AW98" s="49"/>
      <c r="AX98" s="49"/>
      <c r="AY98" s="49"/>
      <c r="AZ98" s="49"/>
    </row>
    <row r="99" spans="1:52" s="49" customFormat="1" ht="18.75" customHeight="1" thickBot="1">
      <c r="A99" s="750" t="s">
        <v>
464</v>
      </c>
      <c r="B99" s="751" t="s">
        <v>
16</v>
      </c>
      <c r="C99" s="751"/>
      <c r="D99" s="751"/>
      <c r="E99" s="751"/>
      <c r="F99" s="751"/>
      <c r="G99" s="751"/>
      <c r="H99" s="751"/>
      <c r="I99" s="751"/>
      <c r="J99" s="751"/>
      <c r="K99" s="751"/>
      <c r="L99" s="751"/>
      <c r="M99" s="751"/>
      <c r="N99" s="671"/>
      <c r="O99" s="299" t="s">
        <v>
33</v>
      </c>
      <c r="P99" s="214"/>
      <c r="Q99" s="925"/>
      <c r="R99" s="925"/>
      <c r="S99" s="214" t="s">
        <v>
12</v>
      </c>
      <c r="T99" s="925"/>
      <c r="U99" s="925"/>
      <c r="V99" s="214" t="s">
        <v>
13</v>
      </c>
      <c r="W99" s="950" t="s">
        <v>
14</v>
      </c>
      <c r="X99" s="950"/>
      <c r="Y99" s="214" t="s">
        <v>
33</v>
      </c>
      <c r="Z99" s="214"/>
      <c r="AA99" s="925"/>
      <c r="AB99" s="925"/>
      <c r="AC99" s="214" t="s">
        <v>
12</v>
      </c>
      <c r="AD99" s="925"/>
      <c r="AE99" s="925"/>
      <c r="AF99" s="214" t="s">
        <v>
13</v>
      </c>
      <c r="AG99" s="214" t="s">
        <v>
162</v>
      </c>
      <c r="AH99" s="214" t="str">
        <f>
IF(Q99&gt;=1,(AA99*12+AD99)-(Q99*12+T99)+1,"")</f>
        <v/>
      </c>
      <c r="AI99" s="950" t="s">
        <v>
163</v>
      </c>
      <c r="AJ99" s="950"/>
      <c r="AK99" s="215" t="s">
        <v>
64</v>
      </c>
      <c r="AM99" s="46"/>
      <c r="AN99" s="46"/>
      <c r="AO99" s="46"/>
      <c r="AP99" s="46"/>
      <c r="AQ99" s="46"/>
      <c r="AR99" s="46"/>
      <c r="AS99" s="46"/>
      <c r="AT99" s="52"/>
      <c r="AU99" s="46"/>
      <c r="AV99" s="46"/>
      <c r="AW99" s="46"/>
      <c r="AX99" s="46"/>
      <c r="AY99" s="46"/>
      <c r="AZ99" s="46"/>
    </row>
    <row r="100" spans="1:52" ht="6.75" customHeight="1">
      <c r="A100" s="584"/>
      <c r="B100" s="585"/>
      <c r="C100" s="585"/>
      <c r="D100" s="585"/>
      <c r="E100" s="585"/>
      <c r="F100" s="585"/>
      <c r="G100" s="585"/>
      <c r="H100" s="585"/>
      <c r="I100" s="585"/>
      <c r="J100" s="585"/>
      <c r="K100" s="585"/>
      <c r="L100" s="585"/>
      <c r="M100" s="586"/>
      <c r="N100" s="586"/>
      <c r="O100" s="586"/>
      <c r="P100" s="586"/>
      <c r="Q100" s="586"/>
      <c r="R100" s="586"/>
      <c r="S100" s="586"/>
      <c r="T100" s="586"/>
      <c r="U100" s="586"/>
      <c r="V100" s="586"/>
      <c r="W100" s="586"/>
      <c r="X100" s="586"/>
      <c r="Y100" s="586"/>
      <c r="Z100" s="586"/>
      <c r="AA100" s="586"/>
      <c r="AB100" s="586"/>
      <c r="AC100" s="586"/>
      <c r="AD100" s="586"/>
      <c r="AE100" s="586"/>
      <c r="AF100" s="586"/>
      <c r="AG100" s="586"/>
      <c r="AH100" s="586"/>
      <c r="AI100" s="586"/>
      <c r="AJ100" s="587"/>
      <c r="AK100" s="47"/>
      <c r="AM100" s="49"/>
      <c r="AN100" s="49"/>
      <c r="AO100" s="49"/>
      <c r="AP100" s="49"/>
      <c r="AQ100" s="49"/>
      <c r="AR100" s="49"/>
      <c r="AS100" s="49"/>
      <c r="AT100" s="49"/>
      <c r="AU100" s="49"/>
      <c r="AV100" s="49"/>
      <c r="AW100" s="49"/>
      <c r="AX100" s="49"/>
      <c r="AY100" s="49"/>
      <c r="AZ100" s="49"/>
    </row>
    <row r="101" spans="1:52" s="49" customFormat="1" ht="13.5" customHeight="1">
      <c r="A101" s="216" t="s">
        <v>
90</v>
      </c>
      <c r="B101" s="217"/>
      <c r="C101" s="217"/>
      <c r="D101" s="217"/>
      <c r="E101" s="217"/>
      <c r="F101" s="217"/>
      <c r="G101" s="217"/>
      <c r="H101" s="217"/>
      <c r="I101" s="217"/>
      <c r="J101" s="217"/>
      <c r="K101" s="217"/>
      <c r="L101" s="217"/>
      <c r="M101" s="217"/>
      <c r="N101" s="217"/>
      <c r="O101" s="217"/>
      <c r="P101" s="217"/>
      <c r="Q101" s="217"/>
      <c r="R101" s="217"/>
      <c r="S101" s="217"/>
      <c r="T101" s="217"/>
      <c r="U101" s="217"/>
      <c r="V101" s="217"/>
      <c r="W101" s="217"/>
      <c r="X101" s="217"/>
      <c r="Y101" s="217"/>
      <c r="Z101" s="217"/>
      <c r="AA101" s="217"/>
      <c r="AB101" s="217"/>
      <c r="AC101" s="217"/>
      <c r="AD101" s="217"/>
      <c r="AE101" s="217"/>
      <c r="AF101" s="217"/>
      <c r="AG101" s="217"/>
      <c r="AH101" s="217"/>
      <c r="AI101" s="217"/>
      <c r="AJ101" s="218"/>
    </row>
    <row r="102" spans="1:52" s="49" customFormat="1" ht="12.75" customHeight="1">
      <c r="A102" s="302" t="s">
        <v>
91</v>
      </c>
      <c r="B102" s="1151" t="s">
        <v>
433</v>
      </c>
      <c r="C102" s="1151"/>
      <c r="D102" s="1151"/>
      <c r="E102" s="1151"/>
      <c r="F102" s="1151"/>
      <c r="G102" s="1151"/>
      <c r="H102" s="1151"/>
      <c r="I102" s="1151"/>
      <c r="J102" s="1151"/>
      <c r="K102" s="1151"/>
      <c r="L102" s="1151"/>
      <c r="M102" s="1151"/>
      <c r="N102" s="1151"/>
      <c r="O102" s="1151"/>
      <c r="P102" s="1151"/>
      <c r="Q102" s="1151"/>
      <c r="R102" s="1151"/>
      <c r="S102" s="1151"/>
      <c r="T102" s="1151"/>
      <c r="U102" s="1151"/>
      <c r="V102" s="1151"/>
      <c r="W102" s="1151"/>
      <c r="X102" s="1151"/>
      <c r="Y102" s="1151"/>
      <c r="Z102" s="1151"/>
      <c r="AA102" s="1151"/>
      <c r="AB102" s="1151"/>
      <c r="AC102" s="1151"/>
      <c r="AD102" s="1151"/>
      <c r="AE102" s="1151"/>
      <c r="AF102" s="1151"/>
      <c r="AG102" s="1151"/>
      <c r="AH102" s="1151"/>
      <c r="AI102" s="1151"/>
      <c r="AJ102" s="1151"/>
    </row>
    <row r="103" spans="1:52" s="49" customFormat="1" ht="5.25" customHeight="1">
      <c r="A103" s="302"/>
      <c r="B103" s="704"/>
      <c r="C103" s="704"/>
      <c r="D103" s="704"/>
      <c r="E103" s="704"/>
      <c r="F103" s="704"/>
      <c r="G103" s="704"/>
      <c r="H103" s="704"/>
      <c r="I103" s="704"/>
      <c r="J103" s="704"/>
      <c r="K103" s="704"/>
      <c r="L103" s="704"/>
      <c r="M103" s="704"/>
      <c r="N103" s="704"/>
      <c r="O103" s="704"/>
      <c r="P103" s="704"/>
      <c r="Q103" s="704"/>
      <c r="R103" s="704"/>
      <c r="S103" s="704"/>
      <c r="T103" s="704"/>
      <c r="U103" s="704"/>
      <c r="V103" s="704"/>
      <c r="W103" s="704"/>
      <c r="X103" s="704"/>
      <c r="Y103" s="704"/>
      <c r="Z103" s="704"/>
      <c r="AA103" s="704"/>
      <c r="AB103" s="704"/>
      <c r="AC103" s="704"/>
      <c r="AD103" s="704"/>
      <c r="AE103" s="704"/>
      <c r="AF103" s="704"/>
      <c r="AG103" s="704"/>
      <c r="AH103" s="704"/>
      <c r="AI103" s="704"/>
      <c r="AJ103" s="704"/>
    </row>
    <row r="104" spans="1:52" s="49" customFormat="1" ht="3.75" customHeight="1">
      <c r="A104" s="303"/>
      <c r="B104" s="304"/>
      <c r="C104" s="304"/>
      <c r="D104" s="304"/>
      <c r="E104" s="304"/>
      <c r="F104" s="304"/>
      <c r="G104" s="304"/>
      <c r="H104" s="304"/>
      <c r="I104" s="304"/>
      <c r="J104" s="304"/>
      <c r="K104" s="304"/>
      <c r="L104" s="304"/>
      <c r="M104" s="303"/>
      <c r="N104" s="303"/>
      <c r="O104" s="305"/>
      <c r="P104" s="305"/>
      <c r="Q104" s="303"/>
      <c r="R104" s="305"/>
      <c r="S104" s="305"/>
      <c r="T104" s="303"/>
      <c r="U104" s="227"/>
      <c r="V104" s="227"/>
      <c r="W104" s="303"/>
      <c r="X104" s="303"/>
      <c r="Y104" s="305"/>
      <c r="Z104" s="305"/>
      <c r="AA104" s="303"/>
      <c r="AB104" s="305"/>
      <c r="AC104" s="305"/>
      <c r="AD104" s="303"/>
      <c r="AE104" s="303"/>
      <c r="AF104" s="303"/>
      <c r="AG104" s="303"/>
      <c r="AH104" s="303"/>
      <c r="AI104" s="303"/>
      <c r="AJ104" s="306"/>
    </row>
    <row r="105" spans="1:52" s="49" customFormat="1" ht="18" customHeight="1">
      <c r="A105" s="264" t="s">
        <v>
397</v>
      </c>
      <c r="B105" s="303"/>
      <c r="C105" s="308"/>
      <c r="D105" s="308"/>
      <c r="E105" s="308"/>
      <c r="F105" s="308"/>
      <c r="G105" s="308"/>
      <c r="H105" s="308"/>
      <c r="I105" s="308"/>
      <c r="J105" s="308"/>
      <c r="K105" s="308"/>
      <c r="L105" s="308"/>
      <c r="M105" s="308"/>
      <c r="N105" s="308"/>
      <c r="O105" s="308"/>
      <c r="P105" s="308"/>
      <c r="Q105" s="308"/>
      <c r="R105" s="308"/>
      <c r="S105" s="308"/>
      <c r="T105" s="308"/>
      <c r="U105" s="308"/>
      <c r="V105" s="308"/>
      <c r="W105" s="308"/>
      <c r="X105" s="308"/>
      <c r="Y105" s="308"/>
      <c r="Z105" s="308"/>
      <c r="AA105" s="308"/>
      <c r="AB105" s="308"/>
      <c r="AC105" s="308"/>
      <c r="AD105" s="308"/>
      <c r="AE105" s="308"/>
      <c r="AF105" s="308"/>
      <c r="AG105" s="308"/>
      <c r="AH105" s="308"/>
      <c r="AI105" s="308"/>
      <c r="AJ105" s="309"/>
    </row>
    <row r="106" spans="1:52" s="49" customFormat="1" ht="18" customHeight="1">
      <c r="A106" s="310" t="s">
        <v>
385</v>
      </c>
      <c r="B106" s="311"/>
      <c r="C106" s="312"/>
      <c r="D106" s="312"/>
      <c r="E106" s="308"/>
      <c r="F106" s="312"/>
      <c r="G106" s="312"/>
      <c r="H106" s="312"/>
      <c r="I106" s="308"/>
      <c r="J106" s="312"/>
      <c r="K106" s="312"/>
      <c r="L106" s="312"/>
      <c r="M106" s="312"/>
      <c r="N106" s="312"/>
      <c r="O106" s="308"/>
      <c r="P106" s="312"/>
      <c r="Q106" s="312"/>
      <c r="R106" s="312"/>
      <c r="S106" s="312"/>
      <c r="T106" s="312"/>
      <c r="U106" s="312"/>
      <c r="V106" s="308"/>
      <c r="W106" s="312"/>
      <c r="X106" s="312"/>
      <c r="Y106" s="308"/>
      <c r="Z106" s="308"/>
      <c r="AA106" s="312"/>
      <c r="AB106" s="312"/>
      <c r="AC106" s="312"/>
      <c r="AD106" s="312"/>
      <c r="AE106" s="209"/>
      <c r="AF106" s="209"/>
      <c r="AG106" s="209"/>
      <c r="AH106" s="209"/>
      <c r="AI106" s="209"/>
      <c r="AJ106" s="209"/>
    </row>
    <row r="107" spans="1:52" s="49" customFormat="1" ht="24.75" customHeight="1">
      <c r="A107" s="886" t="s">
        <v>
49</v>
      </c>
      <c r="B107" s="887"/>
      <c r="C107" s="887"/>
      <c r="D107" s="1059"/>
      <c r="E107" s="313"/>
      <c r="F107" s="314" t="s">
        <v>
47</v>
      </c>
      <c r="G107" s="225"/>
      <c r="H107" s="225"/>
      <c r="I107" s="315"/>
      <c r="J107" s="314" t="s">
        <v>
92</v>
      </c>
      <c r="K107" s="225"/>
      <c r="L107" s="225"/>
      <c r="M107" s="225"/>
      <c r="N107" s="225"/>
      <c r="O107" s="315"/>
      <c r="P107" s="314" t="s">
        <v>
93</v>
      </c>
      <c r="Q107" s="225"/>
      <c r="R107" s="225"/>
      <c r="S107" s="225"/>
      <c r="T107" s="225"/>
      <c r="U107" s="225"/>
      <c r="V107" s="315"/>
      <c r="W107" s="314" t="s">
        <v>
48</v>
      </c>
      <c r="X107" s="225"/>
      <c r="Y107" s="316"/>
      <c r="Z107" s="315"/>
      <c r="AA107" s="314" t="s">
        <v>
43</v>
      </c>
      <c r="AB107" s="225"/>
      <c r="AC107" s="225"/>
      <c r="AD107" s="225"/>
      <c r="AE107" s="316"/>
      <c r="AF107" s="316"/>
      <c r="AG107" s="316"/>
      <c r="AH107" s="316"/>
      <c r="AI107" s="316"/>
      <c r="AJ107" s="317"/>
      <c r="AK107" s="50"/>
    </row>
    <row r="108" spans="1:52" s="49" customFormat="1" ht="18" customHeight="1">
      <c r="A108" s="1060" t="s">
        <v>
46</v>
      </c>
      <c r="B108" s="1061"/>
      <c r="C108" s="1061"/>
      <c r="D108" s="1061"/>
      <c r="E108" s="318" t="s">
        <v>
252</v>
      </c>
      <c r="F108" s="319"/>
      <c r="G108" s="320"/>
      <c r="H108" s="320"/>
      <c r="I108" s="321"/>
      <c r="J108" s="320"/>
      <c r="K108" s="320"/>
      <c r="L108" s="320"/>
      <c r="M108" s="320"/>
      <c r="N108" s="320"/>
      <c r="O108" s="322"/>
      <c r="P108" s="320"/>
      <c r="Q108" s="320"/>
      <c r="R108" s="320"/>
      <c r="S108" s="320"/>
      <c r="T108" s="320"/>
      <c r="U108" s="320"/>
      <c r="V108" s="322"/>
      <c r="W108" s="320"/>
      <c r="X108" s="320"/>
      <c r="Y108" s="321"/>
      <c r="Z108" s="321"/>
      <c r="AA108" s="320"/>
      <c r="AB108" s="320"/>
      <c r="AC108" s="320"/>
      <c r="AD108" s="320"/>
      <c r="AE108" s="320"/>
      <c r="AF108" s="320"/>
      <c r="AG108" s="320"/>
      <c r="AH108" s="320"/>
      <c r="AI108" s="320"/>
      <c r="AJ108" s="323"/>
      <c r="AK108" s="50"/>
    </row>
    <row r="109" spans="1:52" s="49" customFormat="1" ht="18" customHeight="1">
      <c r="A109" s="1062"/>
      <c r="B109" s="995"/>
      <c r="C109" s="995"/>
      <c r="D109" s="995"/>
      <c r="E109" s="324"/>
      <c r="F109" s="322" t="s">
        <v>
50</v>
      </c>
      <c r="G109" s="321"/>
      <c r="H109" s="321"/>
      <c r="I109" s="321"/>
      <c r="J109" s="321"/>
      <c r="K109" s="325"/>
      <c r="L109" s="322" t="s">
        <v>
169</v>
      </c>
      <c r="M109" s="321"/>
      <c r="N109" s="321"/>
      <c r="O109" s="322"/>
      <c r="P109" s="322"/>
      <c r="Q109" s="326"/>
      <c r="R109" s="327"/>
      <c r="S109" s="322" t="s">
        <v>
43</v>
      </c>
      <c r="T109" s="322"/>
      <c r="U109" s="322" t="s">
        <v>
44</v>
      </c>
      <c r="V109" s="1158"/>
      <c r="W109" s="1158"/>
      <c r="X109" s="1158"/>
      <c r="Y109" s="1158"/>
      <c r="Z109" s="1158"/>
      <c r="AA109" s="1158"/>
      <c r="AB109" s="1158"/>
      <c r="AC109" s="1158"/>
      <c r="AD109" s="1158"/>
      <c r="AE109" s="1158"/>
      <c r="AF109" s="1158"/>
      <c r="AG109" s="1158"/>
      <c r="AH109" s="1158"/>
      <c r="AI109" s="1158"/>
      <c r="AJ109" s="328" t="s">
        <v>
45</v>
      </c>
      <c r="AK109" s="50"/>
    </row>
    <row r="110" spans="1:52" s="49" customFormat="1" ht="18" customHeight="1" thickBot="1">
      <c r="A110" s="1062"/>
      <c r="B110" s="995"/>
      <c r="C110" s="995"/>
      <c r="D110" s="995"/>
      <c r="E110" s="329" t="s">
        <v>
363</v>
      </c>
      <c r="F110" s="326"/>
      <c r="G110" s="321"/>
      <c r="H110" s="321"/>
      <c r="I110" s="321"/>
      <c r="J110" s="321"/>
      <c r="K110" s="303"/>
      <c r="L110" s="321"/>
      <c r="M110" s="209"/>
      <c r="N110" s="674"/>
      <c r="O110" s="322"/>
      <c r="P110" s="326"/>
      <c r="Q110" s="326"/>
      <c r="R110" s="326"/>
      <c r="S110" s="330"/>
      <c r="T110" s="330"/>
      <c r="U110" s="330"/>
      <c r="V110" s="330"/>
      <c r="W110" s="330"/>
      <c r="X110" s="330"/>
      <c r="Y110" s="330"/>
      <c r="Z110" s="330"/>
      <c r="AA110" s="330"/>
      <c r="AB110" s="330"/>
      <c r="AC110" s="330"/>
      <c r="AD110" s="330"/>
      <c r="AE110" s="330"/>
      <c r="AF110" s="330"/>
      <c r="AG110" s="330"/>
      <c r="AH110" s="330"/>
      <c r="AI110" s="330"/>
      <c r="AJ110" s="331"/>
      <c r="AK110" s="50"/>
    </row>
    <row r="111" spans="1:52" s="49" customFormat="1" ht="82.5" customHeight="1" thickBot="1">
      <c r="A111" s="1062"/>
      <c r="B111" s="995"/>
      <c r="C111" s="995"/>
      <c r="D111" s="995"/>
      <c r="E111" s="1163"/>
      <c r="F111" s="1164"/>
      <c r="G111" s="1164"/>
      <c r="H111" s="1164"/>
      <c r="I111" s="1164"/>
      <c r="J111" s="1164"/>
      <c r="K111" s="1164"/>
      <c r="L111" s="1164"/>
      <c r="M111" s="1164"/>
      <c r="N111" s="1164"/>
      <c r="O111" s="1164"/>
      <c r="P111" s="1164"/>
      <c r="Q111" s="1164"/>
      <c r="R111" s="1164"/>
      <c r="S111" s="1164"/>
      <c r="T111" s="1164"/>
      <c r="U111" s="1164"/>
      <c r="V111" s="1164"/>
      <c r="W111" s="1164"/>
      <c r="X111" s="1164"/>
      <c r="Y111" s="1164"/>
      <c r="Z111" s="1164"/>
      <c r="AA111" s="1164"/>
      <c r="AB111" s="1164"/>
      <c r="AC111" s="1164"/>
      <c r="AD111" s="1164"/>
      <c r="AE111" s="1164"/>
      <c r="AF111" s="1164"/>
      <c r="AG111" s="1164"/>
      <c r="AH111" s="1164"/>
      <c r="AI111" s="1164"/>
      <c r="AJ111" s="1165"/>
      <c r="AK111" s="50"/>
    </row>
    <row r="112" spans="1:52" s="49" customFormat="1" ht="14.25" customHeight="1" thickBot="1">
      <c r="A112" s="1062"/>
      <c r="B112" s="995"/>
      <c r="C112" s="995"/>
      <c r="D112" s="995"/>
      <c r="E112" s="332" t="s">
        <v>
415</v>
      </c>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33"/>
      <c r="AK112" s="50"/>
    </row>
    <row r="113" spans="1:41" s="49" customFormat="1" ht="18" customHeight="1" thickBot="1">
      <c r="A113" s="1063"/>
      <c r="B113" s="1064"/>
      <c r="C113" s="1064"/>
      <c r="D113" s="1064"/>
      <c r="E113" s="334" t="s">
        <v>
171</v>
      </c>
      <c r="F113" s="224"/>
      <c r="G113" s="224"/>
      <c r="H113" s="224"/>
      <c r="I113" s="224"/>
      <c r="J113" s="224"/>
      <c r="K113" s="224"/>
      <c r="L113" s="1004" t="s">
        <v>
172</v>
      </c>
      <c r="M113" s="1005"/>
      <c r="N113" s="1005"/>
      <c r="O113" s="1065"/>
      <c r="P113" s="1065"/>
      <c r="Q113" s="335" t="s">
        <v>
5</v>
      </c>
      <c r="R113" s="1065"/>
      <c r="S113" s="1065"/>
      <c r="T113" s="335" t="s">
        <v>
51</v>
      </c>
      <c r="U113" s="336" t="s">
        <v>
44</v>
      </c>
      <c r="V113" s="337"/>
      <c r="W113" s="338" t="s">
        <v>
52</v>
      </c>
      <c r="X113" s="336"/>
      <c r="Y113" s="336"/>
      <c r="Z113" s="337"/>
      <c r="AA113" s="338" t="s">
        <v>
53</v>
      </c>
      <c r="AB113" s="336"/>
      <c r="AC113" s="336" t="s">
        <v>
45</v>
      </c>
      <c r="AD113" s="336"/>
      <c r="AE113" s="336"/>
      <c r="AF113" s="336"/>
      <c r="AG113" s="336"/>
      <c r="AH113" s="336"/>
      <c r="AI113" s="336"/>
      <c r="AJ113" s="339"/>
      <c r="AK113" s="50"/>
    </row>
    <row r="114" spans="1:41" s="49" customFormat="1" ht="15" customHeight="1">
      <c r="A114" s="883" t="s">
        <v>
452</v>
      </c>
      <c r="B114" s="884"/>
      <c r="C114" s="884"/>
      <c r="D114" s="884"/>
      <c r="E114" s="884"/>
      <c r="F114" s="884"/>
      <c r="G114" s="884"/>
      <c r="H114" s="884"/>
      <c r="I114" s="884"/>
      <c r="J114" s="884"/>
      <c r="K114" s="884"/>
      <c r="L114" s="884"/>
      <c r="M114" s="884"/>
      <c r="N114" s="884"/>
      <c r="O114" s="884"/>
      <c r="P114" s="884"/>
      <c r="Q114" s="884"/>
      <c r="R114" s="884"/>
      <c r="S114" s="884"/>
      <c r="T114" s="884"/>
      <c r="U114" s="884"/>
      <c r="V114" s="884"/>
      <c r="W114" s="884"/>
      <c r="X114" s="884"/>
      <c r="Y114" s="884"/>
      <c r="Z114" s="884"/>
      <c r="AA114" s="884"/>
      <c r="AB114" s="884"/>
      <c r="AC114" s="884"/>
      <c r="AD114" s="884"/>
      <c r="AE114" s="884"/>
      <c r="AF114" s="885"/>
      <c r="AG114" s="774"/>
      <c r="AH114" s="775" t="s">
        <v>
124</v>
      </c>
      <c r="AI114" s="774"/>
      <c r="AJ114" s="776"/>
    </row>
    <row r="115" spans="1:41" s="49" customFormat="1" ht="10.5" customHeight="1">
      <c r="A115" s="340"/>
      <c r="B115" s="340"/>
      <c r="C115" s="340"/>
      <c r="D115" s="340"/>
      <c r="E115" s="341"/>
      <c r="F115" s="305"/>
      <c r="G115" s="305"/>
      <c r="H115" s="305"/>
      <c r="I115" s="305"/>
      <c r="J115" s="305"/>
      <c r="K115" s="305"/>
      <c r="L115" s="322"/>
      <c r="M115" s="322"/>
      <c r="N115" s="305"/>
      <c r="O115" s="342"/>
      <c r="P115" s="342"/>
      <c r="Q115" s="342"/>
      <c r="R115" s="342"/>
      <c r="S115" s="342"/>
      <c r="T115" s="342"/>
      <c r="U115" s="305"/>
      <c r="V115" s="305"/>
      <c r="W115" s="343"/>
      <c r="X115" s="305"/>
      <c r="Y115" s="305"/>
      <c r="Z115" s="305"/>
      <c r="AA115" s="342"/>
      <c r="AB115" s="305"/>
      <c r="AC115" s="305"/>
      <c r="AD115" s="305"/>
      <c r="AE115" s="305"/>
      <c r="AF115" s="305"/>
      <c r="AG115" s="305"/>
      <c r="AH115" s="305"/>
      <c r="AI115" s="305"/>
      <c r="AJ115" s="344"/>
    </row>
    <row r="116" spans="1:41" s="49" customFormat="1" ht="18" customHeight="1" thickBot="1">
      <c r="A116" s="345" t="s">
        <v>
386</v>
      </c>
      <c r="B116" s="321"/>
      <c r="C116" s="321"/>
      <c r="D116" s="321"/>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05"/>
      <c r="AA116" s="305"/>
      <c r="AB116" s="305"/>
      <c r="AC116" s="305"/>
      <c r="AD116" s="305"/>
      <c r="AE116" s="305"/>
      <c r="AF116" s="305"/>
      <c r="AG116" s="305"/>
      <c r="AH116" s="305"/>
      <c r="AI116" s="305"/>
      <c r="AJ116" s="305"/>
    </row>
    <row r="117" spans="1:41" s="49" customFormat="1" ht="67.5" customHeight="1" thickBot="1">
      <c r="A117" s="886" t="s">
        <v>
139</v>
      </c>
      <c r="B117" s="887"/>
      <c r="C117" s="887"/>
      <c r="D117" s="888"/>
      <c r="E117" s="1066"/>
      <c r="F117" s="1067"/>
      <c r="G117" s="1067"/>
      <c r="H117" s="1067"/>
      <c r="I117" s="1067"/>
      <c r="J117" s="1067"/>
      <c r="K117" s="1067"/>
      <c r="L117" s="1067"/>
      <c r="M117" s="1067"/>
      <c r="N117" s="1067"/>
      <c r="O117" s="1067"/>
      <c r="P117" s="1067"/>
      <c r="Q117" s="1067"/>
      <c r="R117" s="1067"/>
      <c r="S117" s="1067"/>
      <c r="T117" s="1067"/>
      <c r="U117" s="1067"/>
      <c r="V117" s="1067"/>
      <c r="W117" s="1067"/>
      <c r="X117" s="1067"/>
      <c r="Y117" s="1067"/>
      <c r="Z117" s="1067"/>
      <c r="AA117" s="1067"/>
      <c r="AB117" s="1067"/>
      <c r="AC117" s="1067"/>
      <c r="AD117" s="1067"/>
      <c r="AE117" s="1067"/>
      <c r="AF117" s="1067"/>
      <c r="AG117" s="1067"/>
      <c r="AH117" s="1067"/>
      <c r="AI117" s="1067"/>
      <c r="AJ117" s="1068"/>
      <c r="AK117" s="50"/>
    </row>
    <row r="118" spans="1:41" s="49" customFormat="1" ht="16.5" customHeight="1" thickBot="1">
      <c r="A118" s="1060" t="s">
        <v>
138</v>
      </c>
      <c r="B118" s="1061"/>
      <c r="C118" s="1061"/>
      <c r="D118" s="1149"/>
      <c r="E118" s="348"/>
      <c r="F118" s="319" t="s">
        <v>
166</v>
      </c>
      <c r="G118" s="320"/>
      <c r="H118" s="320"/>
      <c r="I118" s="320"/>
      <c r="J118" s="320"/>
      <c r="K118" s="320"/>
      <c r="L118" s="320"/>
      <c r="M118" s="320"/>
      <c r="N118" s="348"/>
      <c r="O118" s="319" t="s">
        <v>
167</v>
      </c>
      <c r="P118" s="320"/>
      <c r="Q118" s="320"/>
      <c r="R118" s="320"/>
      <c r="S118" s="320"/>
      <c r="T118" s="320"/>
      <c r="U118" s="348"/>
      <c r="V118" s="319" t="s">
        <v>
168</v>
      </c>
      <c r="W118" s="320"/>
      <c r="X118" s="320"/>
      <c r="Y118" s="320"/>
      <c r="Z118" s="320"/>
      <c r="AA118" s="320"/>
      <c r="AB118" s="320"/>
      <c r="AC118" s="320"/>
      <c r="AD118" s="320"/>
      <c r="AE118" s="320"/>
      <c r="AF118" s="320"/>
      <c r="AG118" s="320"/>
      <c r="AH118" s="320"/>
      <c r="AI118" s="320"/>
      <c r="AJ118" s="323"/>
      <c r="AK118" s="50"/>
    </row>
    <row r="119" spans="1:41" s="49" customFormat="1" ht="14.25" customHeight="1" thickBot="1">
      <c r="A119" s="1063"/>
      <c r="B119" s="1064"/>
      <c r="C119" s="1064"/>
      <c r="D119" s="1150"/>
      <c r="E119" s="314" t="s">
        <v>
179</v>
      </c>
      <c r="F119" s="314"/>
      <c r="G119" s="225"/>
      <c r="H119" s="225"/>
      <c r="I119" s="225"/>
      <c r="J119" s="225"/>
      <c r="K119" s="225"/>
      <c r="L119" s="225"/>
      <c r="M119" s="225"/>
      <c r="N119" s="225"/>
      <c r="O119" s="314"/>
      <c r="P119" s="1160"/>
      <c r="Q119" s="1161"/>
      <c r="R119" s="1161"/>
      <c r="S119" s="1161"/>
      <c r="T119" s="1161"/>
      <c r="U119" s="1161"/>
      <c r="V119" s="1161"/>
      <c r="W119" s="1161"/>
      <c r="X119" s="1161"/>
      <c r="Y119" s="1161"/>
      <c r="Z119" s="1161"/>
      <c r="AA119" s="1161"/>
      <c r="AB119" s="1161"/>
      <c r="AC119" s="1161"/>
      <c r="AD119" s="1161"/>
      <c r="AE119" s="1161"/>
      <c r="AF119" s="1161"/>
      <c r="AG119" s="1161"/>
      <c r="AH119" s="1161"/>
      <c r="AI119" s="1161"/>
      <c r="AJ119" s="1162"/>
      <c r="AK119" s="50"/>
    </row>
    <row r="120" spans="1:41" s="49" customFormat="1" ht="24.75" customHeight="1">
      <c r="A120" s="886" t="s">
        <v>
49</v>
      </c>
      <c r="B120" s="887"/>
      <c r="C120" s="887"/>
      <c r="D120" s="1059"/>
      <c r="E120" s="349"/>
      <c r="F120" s="314" t="s">
        <v>
47</v>
      </c>
      <c r="G120" s="225"/>
      <c r="H120" s="225"/>
      <c r="I120" s="349"/>
      <c r="J120" s="314" t="s">
        <v>
92</v>
      </c>
      <c r="K120" s="225"/>
      <c r="L120" s="225"/>
      <c r="M120" s="225"/>
      <c r="N120" s="225"/>
      <c r="O120" s="350"/>
      <c r="P120" s="314" t="s">
        <v>
93</v>
      </c>
      <c r="Q120" s="225"/>
      <c r="R120" s="225"/>
      <c r="S120" s="225"/>
      <c r="T120" s="225"/>
      <c r="U120" s="225"/>
      <c r="V120" s="350"/>
      <c r="W120" s="314" t="s">
        <v>
48</v>
      </c>
      <c r="X120" s="225"/>
      <c r="Y120" s="349"/>
      <c r="Z120" s="314" t="s">
        <v>
43</v>
      </c>
      <c r="AA120" s="314"/>
      <c r="AB120" s="225"/>
      <c r="AC120" s="225"/>
      <c r="AD120" s="225"/>
      <c r="AE120" s="225"/>
      <c r="AF120" s="225"/>
      <c r="AG120" s="225"/>
      <c r="AH120" s="225"/>
      <c r="AI120" s="225"/>
      <c r="AJ120" s="351"/>
      <c r="AK120" s="50"/>
    </row>
    <row r="121" spans="1:41" s="49" customFormat="1" ht="15" customHeight="1">
      <c r="A121" s="1060" t="s">
        <v>
46</v>
      </c>
      <c r="B121" s="1061"/>
      <c r="C121" s="1061"/>
      <c r="D121" s="1061"/>
      <c r="E121" s="318" t="s">
        <v>
225</v>
      </c>
      <c r="F121" s="319"/>
      <c r="G121" s="320"/>
      <c r="H121" s="320"/>
      <c r="I121" s="320"/>
      <c r="J121" s="320"/>
      <c r="K121" s="320"/>
      <c r="L121" s="320"/>
      <c r="M121" s="320"/>
      <c r="N121" s="320"/>
      <c r="O121" s="319"/>
      <c r="P121" s="320"/>
      <c r="Q121" s="320"/>
      <c r="R121" s="320"/>
      <c r="S121" s="320"/>
      <c r="T121" s="320"/>
      <c r="U121" s="320"/>
      <c r="V121" s="319"/>
      <c r="W121" s="320"/>
      <c r="X121" s="320"/>
      <c r="Y121" s="320"/>
      <c r="Z121" s="320"/>
      <c r="AA121" s="320"/>
      <c r="AB121" s="320"/>
      <c r="AC121" s="320"/>
      <c r="AD121" s="320"/>
      <c r="AE121" s="320"/>
      <c r="AF121" s="320"/>
      <c r="AG121" s="320"/>
      <c r="AH121" s="320"/>
      <c r="AI121" s="320"/>
      <c r="AJ121" s="323"/>
      <c r="AK121" s="50"/>
    </row>
    <row r="122" spans="1:41" s="49" customFormat="1" ht="18" customHeight="1">
      <c r="A122" s="1062"/>
      <c r="B122" s="995"/>
      <c r="C122" s="995"/>
      <c r="D122" s="995"/>
      <c r="E122" s="352"/>
      <c r="F122" s="322" t="s">
        <v>
50</v>
      </c>
      <c r="G122" s="321"/>
      <c r="H122" s="321"/>
      <c r="I122" s="321"/>
      <c r="J122" s="321"/>
      <c r="K122" s="353"/>
      <c r="L122" s="322" t="s">
        <v>
170</v>
      </c>
      <c r="M122" s="321"/>
      <c r="N122" s="321"/>
      <c r="O122" s="322"/>
      <c r="P122" s="322"/>
      <c r="Q122" s="326"/>
      <c r="R122" s="286"/>
      <c r="S122" s="322" t="s">
        <v>
43</v>
      </c>
      <c r="T122" s="322"/>
      <c r="U122" s="322" t="s">
        <v>
44</v>
      </c>
      <c r="V122" s="895"/>
      <c r="W122" s="895"/>
      <c r="X122" s="895"/>
      <c r="Y122" s="895"/>
      <c r="Z122" s="895"/>
      <c r="AA122" s="895"/>
      <c r="AB122" s="895"/>
      <c r="AC122" s="895"/>
      <c r="AD122" s="895"/>
      <c r="AE122" s="895"/>
      <c r="AF122" s="895"/>
      <c r="AG122" s="895"/>
      <c r="AH122" s="895"/>
      <c r="AI122" s="895"/>
      <c r="AJ122" s="328" t="s">
        <v>
45</v>
      </c>
      <c r="AK122" s="50"/>
    </row>
    <row r="123" spans="1:41" s="49" customFormat="1" ht="15.75" customHeight="1" thickBot="1">
      <c r="A123" s="1062"/>
      <c r="B123" s="995"/>
      <c r="C123" s="995"/>
      <c r="D123" s="995"/>
      <c r="E123" s="1069" t="s">
        <v>
398</v>
      </c>
      <c r="F123" s="1070"/>
      <c r="G123" s="1070"/>
      <c r="H123" s="1070"/>
      <c r="I123" s="1070"/>
      <c r="J123" s="1070"/>
      <c r="K123" s="1070"/>
      <c r="L123" s="1070"/>
      <c r="M123" s="1070"/>
      <c r="N123" s="1070"/>
      <c r="O123" s="1070"/>
      <c r="P123" s="1070"/>
      <c r="Q123" s="1070"/>
      <c r="R123" s="1070"/>
      <c r="S123" s="1070"/>
      <c r="T123" s="1070"/>
      <c r="U123" s="1070"/>
      <c r="V123" s="1070"/>
      <c r="W123" s="1070"/>
      <c r="X123" s="1070"/>
      <c r="Y123" s="1070"/>
      <c r="Z123" s="1070"/>
      <c r="AA123" s="1070"/>
      <c r="AB123" s="1070"/>
      <c r="AC123" s="1070"/>
      <c r="AD123" s="1070"/>
      <c r="AE123" s="1070"/>
      <c r="AF123" s="1070"/>
      <c r="AG123" s="1070"/>
      <c r="AH123" s="1070"/>
      <c r="AI123" s="1070"/>
      <c r="AJ123" s="1071"/>
      <c r="AK123" s="50"/>
    </row>
    <row r="124" spans="1:41" s="49" customFormat="1" ht="82.5" customHeight="1" thickBot="1">
      <c r="A124" s="1062"/>
      <c r="B124" s="995"/>
      <c r="C124" s="995"/>
      <c r="D124" s="995"/>
      <c r="E124" s="997"/>
      <c r="F124" s="998"/>
      <c r="G124" s="998"/>
      <c r="H124" s="998"/>
      <c r="I124" s="998"/>
      <c r="J124" s="998"/>
      <c r="K124" s="998"/>
      <c r="L124" s="998"/>
      <c r="M124" s="998"/>
      <c r="N124" s="998"/>
      <c r="O124" s="998"/>
      <c r="P124" s="998"/>
      <c r="Q124" s="998"/>
      <c r="R124" s="998"/>
      <c r="S124" s="998"/>
      <c r="T124" s="998"/>
      <c r="U124" s="998"/>
      <c r="V124" s="998"/>
      <c r="W124" s="998"/>
      <c r="X124" s="998"/>
      <c r="Y124" s="998"/>
      <c r="Z124" s="998"/>
      <c r="AA124" s="998"/>
      <c r="AB124" s="998"/>
      <c r="AC124" s="998"/>
      <c r="AD124" s="998"/>
      <c r="AE124" s="998"/>
      <c r="AF124" s="998"/>
      <c r="AG124" s="998"/>
      <c r="AH124" s="998"/>
      <c r="AI124" s="998"/>
      <c r="AJ124" s="999"/>
      <c r="AK124" s="50"/>
    </row>
    <row r="125" spans="1:41" s="49" customFormat="1" ht="14.25" thickBot="1">
      <c r="A125" s="1062"/>
      <c r="B125" s="995"/>
      <c r="C125" s="995"/>
      <c r="D125" s="995"/>
      <c r="E125" s="332" t="s">
        <v>
270</v>
      </c>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33"/>
      <c r="AK125" s="47"/>
    </row>
    <row r="126" spans="1:41" s="49" customFormat="1" ht="18" customHeight="1" thickBot="1">
      <c r="A126" s="1063"/>
      <c r="B126" s="1064"/>
      <c r="C126" s="1064"/>
      <c r="D126" s="1064"/>
      <c r="E126" s="334" t="s">
        <v>
171</v>
      </c>
      <c r="F126" s="224"/>
      <c r="G126" s="224"/>
      <c r="H126" s="224"/>
      <c r="I126" s="224"/>
      <c r="J126" s="224"/>
      <c r="K126" s="354"/>
      <c r="L126" s="1004" t="s">
        <v>
33</v>
      </c>
      <c r="M126" s="1005"/>
      <c r="N126" s="1003"/>
      <c r="O126" s="1003"/>
      <c r="P126" s="335" t="s">
        <v>
5</v>
      </c>
      <c r="Q126" s="1003"/>
      <c r="R126" s="1003"/>
      <c r="S126" s="335" t="s">
        <v>
51</v>
      </c>
      <c r="T126" s="336" t="s">
        <v>
44</v>
      </c>
      <c r="U126" s="355"/>
      <c r="V126" s="338" t="s">
        <v>
52</v>
      </c>
      <c r="W126" s="336"/>
      <c r="X126" s="336"/>
      <c r="Y126" s="355"/>
      <c r="Z126" s="335" t="s">
        <v>
53</v>
      </c>
      <c r="AA126" s="336"/>
      <c r="AB126" s="336" t="s">
        <v>
45</v>
      </c>
      <c r="AC126" s="336"/>
      <c r="AD126" s="336"/>
      <c r="AE126" s="336"/>
      <c r="AF126" s="336"/>
      <c r="AG126" s="336"/>
      <c r="AH126" s="336"/>
      <c r="AI126" s="336"/>
      <c r="AJ126" s="339"/>
      <c r="AK126" s="50"/>
    </row>
    <row r="127" spans="1:41" s="49" customFormat="1" ht="15" customHeight="1">
      <c r="A127" s="883" t="s">
        <v>
452</v>
      </c>
      <c r="B127" s="884"/>
      <c r="C127" s="884"/>
      <c r="D127" s="884"/>
      <c r="E127" s="884"/>
      <c r="F127" s="884"/>
      <c r="G127" s="884"/>
      <c r="H127" s="884"/>
      <c r="I127" s="884"/>
      <c r="J127" s="884"/>
      <c r="K127" s="884"/>
      <c r="L127" s="884"/>
      <c r="M127" s="884"/>
      <c r="N127" s="884"/>
      <c r="O127" s="884"/>
      <c r="P127" s="884"/>
      <c r="Q127" s="884"/>
      <c r="R127" s="884"/>
      <c r="S127" s="884"/>
      <c r="T127" s="884"/>
      <c r="U127" s="884"/>
      <c r="V127" s="884"/>
      <c r="W127" s="884"/>
      <c r="X127" s="884"/>
      <c r="Y127" s="884"/>
      <c r="Z127" s="884"/>
      <c r="AA127" s="884"/>
      <c r="AB127" s="884"/>
      <c r="AC127" s="884"/>
      <c r="AD127" s="884"/>
      <c r="AE127" s="884"/>
      <c r="AF127" s="885"/>
      <c r="AG127" s="346"/>
      <c r="AH127" s="347" t="s">
        <v>
124</v>
      </c>
      <c r="AI127" s="346"/>
      <c r="AJ127" s="771"/>
    </row>
    <row r="128" spans="1:41" s="49" customFormat="1" ht="10.5" customHeight="1">
      <c r="A128" s="659"/>
      <c r="B128" s="659"/>
      <c r="C128" s="659"/>
      <c r="D128" s="659"/>
      <c r="E128" s="341"/>
      <c r="F128" s="305"/>
      <c r="G128" s="305"/>
      <c r="H128" s="305"/>
      <c r="I128" s="305"/>
      <c r="J128" s="305"/>
      <c r="K128" s="305"/>
      <c r="L128" s="342"/>
      <c r="M128" s="342"/>
      <c r="N128" s="342"/>
      <c r="O128" s="342"/>
      <c r="P128" s="342"/>
      <c r="Q128" s="342"/>
      <c r="R128" s="342"/>
      <c r="S128" s="342"/>
      <c r="T128" s="342"/>
      <c r="U128" s="342"/>
      <c r="V128" s="342"/>
      <c r="W128" s="342"/>
      <c r="X128" s="342"/>
      <c r="Y128" s="342"/>
      <c r="Z128" s="342"/>
      <c r="AA128" s="305"/>
      <c r="AB128" s="305"/>
      <c r="AC128" s="305"/>
      <c r="AD128" s="305"/>
      <c r="AE128" s="305"/>
      <c r="AF128" s="305"/>
      <c r="AG128" s="305"/>
      <c r="AH128" s="305"/>
      <c r="AI128" s="305"/>
      <c r="AJ128" s="672"/>
      <c r="AK128" s="50"/>
      <c r="AM128" s="46"/>
      <c r="AN128" s="46"/>
      <c r="AO128" s="46"/>
    </row>
    <row r="129" spans="1:42" s="49" customFormat="1" ht="18" customHeight="1">
      <c r="A129" s="307" t="s">
        <v>
387</v>
      </c>
      <c r="B129" s="303"/>
      <c r="C129" s="659"/>
      <c r="D129" s="659"/>
      <c r="E129" s="659"/>
      <c r="F129" s="659"/>
      <c r="G129" s="659"/>
      <c r="H129" s="659"/>
      <c r="I129" s="659"/>
      <c r="J129" s="659"/>
      <c r="K129" s="659"/>
      <c r="L129" s="659"/>
      <c r="M129" s="659"/>
      <c r="N129" s="659"/>
      <c r="O129" s="659"/>
      <c r="P129" s="659"/>
      <c r="Q129" s="659"/>
      <c r="R129" s="659"/>
      <c r="S129" s="659"/>
      <c r="T129" s="659"/>
      <c r="U129" s="659"/>
      <c r="V129" s="659"/>
      <c r="W129" s="659"/>
      <c r="X129" s="659"/>
      <c r="Y129" s="659"/>
      <c r="Z129" s="659"/>
      <c r="AA129" s="659"/>
      <c r="AB129" s="659"/>
      <c r="AC129" s="659"/>
      <c r="AD129" s="659"/>
      <c r="AE129" s="659"/>
      <c r="AF129" s="772"/>
      <c r="AG129" s="772"/>
      <c r="AH129" s="772"/>
      <c r="AI129" s="772"/>
      <c r="AJ129" s="772"/>
      <c r="AK129" s="46"/>
      <c r="AL129" s="46"/>
      <c r="AM129" s="46"/>
      <c r="AN129" s="46"/>
      <c r="AO129" s="46"/>
      <c r="AP129" s="50"/>
    </row>
    <row r="130" spans="1:42" s="49" customFormat="1" ht="19.5" customHeight="1">
      <c r="A130" s="946" t="s">
        <v>
49</v>
      </c>
      <c r="B130" s="947"/>
      <c r="C130" s="947"/>
      <c r="D130" s="1077"/>
      <c r="E130" s="1006" t="s">
        <v>
324</v>
      </c>
      <c r="F130" s="1007"/>
      <c r="G130" s="1007"/>
      <c r="H130" s="1008"/>
      <c r="I130" s="588"/>
      <c r="J130" s="1009" t="s">
        <v>
47</v>
      </c>
      <c r="K130" s="1009"/>
      <c r="L130" s="1009"/>
      <c r="M130" s="588"/>
      <c r="N130" s="1010" t="s">
        <v>
325</v>
      </c>
      <c r="O130" s="1010"/>
      <c r="P130" s="1010"/>
      <c r="Q130" s="1010"/>
      <c r="R130" s="1010"/>
      <c r="S130" s="1010"/>
      <c r="T130" s="588"/>
      <c r="U130" s="1010" t="s">
        <v>
326</v>
      </c>
      <c r="V130" s="1010"/>
      <c r="W130" s="1010"/>
      <c r="X130" s="1010"/>
      <c r="Y130" s="1010"/>
      <c r="Z130" s="1010"/>
      <c r="AA130" s="320"/>
      <c r="AB130" s="320"/>
      <c r="AC130" s="320"/>
      <c r="AD130" s="316"/>
      <c r="AE130" s="320"/>
      <c r="AF130" s="320"/>
      <c r="AG130" s="320"/>
      <c r="AH130" s="316"/>
      <c r="AI130" s="316"/>
      <c r="AJ130" s="589"/>
      <c r="AK130" s="46"/>
      <c r="AL130" s="46"/>
      <c r="AM130" s="46"/>
      <c r="AN130" s="46"/>
      <c r="AO130" s="46"/>
      <c r="AP130" s="50"/>
    </row>
    <row r="131" spans="1:42" s="49" customFormat="1" ht="19.5" customHeight="1">
      <c r="A131" s="883"/>
      <c r="B131" s="884"/>
      <c r="C131" s="884"/>
      <c r="D131" s="885"/>
      <c r="E131" s="1011" t="s">
        <v>
43</v>
      </c>
      <c r="F131" s="1012"/>
      <c r="G131" s="1012"/>
      <c r="H131" s="1013"/>
      <c r="I131" s="588"/>
      <c r="J131" s="1009" t="s">
        <v>
92</v>
      </c>
      <c r="K131" s="1009"/>
      <c r="L131" s="1009"/>
      <c r="M131" s="588"/>
      <c r="N131" s="1009" t="s">
        <v>
327</v>
      </c>
      <c r="O131" s="1009"/>
      <c r="P131" s="1009"/>
      <c r="Q131" s="1009"/>
      <c r="R131" s="1009"/>
      <c r="S131" s="1009"/>
      <c r="T131" s="588"/>
      <c r="U131" s="1014" t="s">
        <v>
48</v>
      </c>
      <c r="V131" s="1014"/>
      <c r="W131" s="1014"/>
      <c r="X131" s="1014"/>
      <c r="Y131" s="1014"/>
      <c r="Z131" s="1014"/>
      <c r="AA131" s="673"/>
      <c r="AB131" s="1014" t="s">
        <v>
43</v>
      </c>
      <c r="AC131" s="1014"/>
      <c r="AD131" s="1014"/>
      <c r="AE131" s="316" t="s">
        <v>
44</v>
      </c>
      <c r="AF131" s="588"/>
      <c r="AG131" s="588"/>
      <c r="AH131" s="588"/>
      <c r="AI131" s="588"/>
      <c r="AJ131" s="590" t="s">
        <v>
45</v>
      </c>
      <c r="AK131" s="46"/>
      <c r="AL131" s="46"/>
    </row>
    <row r="132" spans="1:42" s="49" customFormat="1" ht="15.75" customHeight="1">
      <c r="A132" s="946" t="s">
        <v>
46</v>
      </c>
      <c r="B132" s="947"/>
      <c r="C132" s="947"/>
      <c r="D132" s="1077"/>
      <c r="E132" s="730" t="s">
        <v>
252</v>
      </c>
      <c r="F132" s="319"/>
      <c r="G132" s="320"/>
      <c r="H132" s="320"/>
      <c r="I132" s="320"/>
      <c r="J132" s="320"/>
      <c r="K132" s="320"/>
      <c r="L132" s="320"/>
      <c r="M132" s="320"/>
      <c r="N132" s="320"/>
      <c r="O132" s="319"/>
      <c r="P132" s="320"/>
      <c r="Q132" s="320"/>
      <c r="R132" s="320"/>
      <c r="S132" s="320"/>
      <c r="T132" s="320"/>
      <c r="U132" s="320"/>
      <c r="V132" s="319"/>
      <c r="W132" s="320"/>
      <c r="X132" s="320"/>
      <c r="Y132" s="320"/>
      <c r="Z132" s="320"/>
      <c r="AA132" s="320"/>
      <c r="AB132" s="320"/>
      <c r="AC132" s="320"/>
      <c r="AD132" s="320"/>
      <c r="AE132" s="320"/>
      <c r="AF132" s="320"/>
      <c r="AG132" s="320"/>
      <c r="AH132" s="320"/>
      <c r="AI132" s="320"/>
      <c r="AJ132" s="323"/>
      <c r="AM132" s="46"/>
      <c r="AN132" s="46"/>
    </row>
    <row r="133" spans="1:42" s="49" customFormat="1" ht="18" customHeight="1">
      <c r="A133" s="1218"/>
      <c r="B133" s="1219"/>
      <c r="C133" s="1219"/>
      <c r="D133" s="1220"/>
      <c r="E133" s="591"/>
      <c r="F133" s="322" t="s">
        <v>
50</v>
      </c>
      <c r="G133" s="660"/>
      <c r="H133" s="660"/>
      <c r="I133" s="660"/>
      <c r="J133" s="660"/>
      <c r="K133" s="591"/>
      <c r="L133" s="322" t="s">
        <v>
169</v>
      </c>
      <c r="M133" s="660"/>
      <c r="N133" s="660"/>
      <c r="O133" s="322"/>
      <c r="P133" s="322"/>
      <c r="Q133" s="326"/>
      <c r="R133" s="592"/>
      <c r="S133" s="322" t="s">
        <v>
43</v>
      </c>
      <c r="T133" s="322"/>
      <c r="U133" s="322" t="s">
        <v>
44</v>
      </c>
      <c r="V133" s="917"/>
      <c r="W133" s="917"/>
      <c r="X133" s="917"/>
      <c r="Y133" s="917"/>
      <c r="Z133" s="917"/>
      <c r="AA133" s="917"/>
      <c r="AB133" s="917"/>
      <c r="AC133" s="917"/>
      <c r="AD133" s="917"/>
      <c r="AE133" s="917"/>
      <c r="AF133" s="917"/>
      <c r="AG133" s="917"/>
      <c r="AH133" s="917"/>
      <c r="AI133" s="917"/>
      <c r="AJ133" s="328" t="s">
        <v>
45</v>
      </c>
      <c r="AK133" s="46"/>
      <c r="AL133" s="46"/>
    </row>
    <row r="134" spans="1:42" s="49" customFormat="1" ht="15.75" customHeight="1" thickBot="1">
      <c r="A134" s="1218"/>
      <c r="B134" s="1219"/>
      <c r="C134" s="1219"/>
      <c r="D134" s="1220"/>
      <c r="E134" s="326" t="s">
        <v>
399</v>
      </c>
      <c r="F134" s="326"/>
      <c r="G134" s="660"/>
      <c r="H134" s="660"/>
      <c r="I134" s="660"/>
      <c r="J134" s="660"/>
      <c r="K134" s="303"/>
      <c r="L134" s="660"/>
      <c r="M134" s="675"/>
      <c r="N134" s="303"/>
      <c r="O134" s="322"/>
      <c r="P134" s="326"/>
      <c r="Q134" s="326"/>
      <c r="R134" s="326"/>
      <c r="S134" s="330"/>
      <c r="T134" s="330"/>
      <c r="U134" s="330"/>
      <c r="V134" s="330"/>
      <c r="W134" s="330"/>
      <c r="X134" s="330"/>
      <c r="Y134" s="330"/>
      <c r="Z134" s="330"/>
      <c r="AA134" s="330"/>
      <c r="AB134" s="330"/>
      <c r="AC134" s="330"/>
      <c r="AD134" s="330"/>
      <c r="AE134" s="330"/>
      <c r="AF134" s="330"/>
      <c r="AG134" s="330"/>
      <c r="AH134" s="330"/>
      <c r="AI134" s="330"/>
      <c r="AJ134" s="331"/>
      <c r="AK134" s="50"/>
    </row>
    <row r="135" spans="1:42" s="49" customFormat="1" ht="82.5" customHeight="1" thickBot="1">
      <c r="A135" s="1218"/>
      <c r="B135" s="1219"/>
      <c r="C135" s="1219"/>
      <c r="D135" s="1219"/>
      <c r="E135" s="889"/>
      <c r="F135" s="890"/>
      <c r="G135" s="890"/>
      <c r="H135" s="890"/>
      <c r="I135" s="890"/>
      <c r="J135" s="890"/>
      <c r="K135" s="890"/>
      <c r="L135" s="890"/>
      <c r="M135" s="890"/>
      <c r="N135" s="890"/>
      <c r="O135" s="890"/>
      <c r="P135" s="890"/>
      <c r="Q135" s="890"/>
      <c r="R135" s="890"/>
      <c r="S135" s="890"/>
      <c r="T135" s="890"/>
      <c r="U135" s="890"/>
      <c r="V135" s="890"/>
      <c r="W135" s="890"/>
      <c r="X135" s="890"/>
      <c r="Y135" s="890"/>
      <c r="Z135" s="890"/>
      <c r="AA135" s="890"/>
      <c r="AB135" s="890"/>
      <c r="AC135" s="890"/>
      <c r="AD135" s="890"/>
      <c r="AE135" s="890"/>
      <c r="AF135" s="890"/>
      <c r="AG135" s="890"/>
      <c r="AH135" s="890"/>
      <c r="AI135" s="890"/>
      <c r="AJ135" s="891"/>
      <c r="AK135" s="50"/>
    </row>
    <row r="136" spans="1:42" s="49" customFormat="1" ht="14.25" thickBot="1">
      <c r="A136" s="1218"/>
      <c r="B136" s="1219"/>
      <c r="C136" s="1219"/>
      <c r="D136" s="1220"/>
      <c r="E136" s="322" t="s">
        <v>
270</v>
      </c>
      <c r="F136" s="660"/>
      <c r="G136" s="660"/>
      <c r="H136" s="660"/>
      <c r="I136" s="660"/>
      <c r="J136" s="660"/>
      <c r="K136" s="660"/>
      <c r="L136" s="660"/>
      <c r="M136" s="660"/>
      <c r="N136" s="660"/>
      <c r="O136" s="660"/>
      <c r="P136" s="660"/>
      <c r="Q136" s="660"/>
      <c r="R136" s="660"/>
      <c r="S136" s="660"/>
      <c r="T136" s="660"/>
      <c r="U136" s="660"/>
      <c r="V136" s="660"/>
      <c r="W136" s="660"/>
      <c r="X136" s="660"/>
      <c r="Y136" s="660"/>
      <c r="Z136" s="660"/>
      <c r="AA136" s="660"/>
      <c r="AB136" s="660"/>
      <c r="AC136" s="660"/>
      <c r="AD136" s="660"/>
      <c r="AE136" s="660"/>
      <c r="AF136" s="660"/>
      <c r="AG136" s="660"/>
      <c r="AH136" s="660"/>
      <c r="AI136" s="660"/>
      <c r="AJ136" s="333"/>
      <c r="AK136" s="47"/>
    </row>
    <row r="137" spans="1:42" s="49" customFormat="1" ht="18" customHeight="1" thickBot="1">
      <c r="A137" s="883"/>
      <c r="B137" s="884"/>
      <c r="C137" s="884"/>
      <c r="D137" s="885"/>
      <c r="E137" s="731" t="s">
        <v>
171</v>
      </c>
      <c r="F137" s="224"/>
      <c r="G137" s="224"/>
      <c r="H137" s="224"/>
      <c r="I137" s="224"/>
      <c r="J137" s="224"/>
      <c r="K137" s="354"/>
      <c r="L137" s="1004" t="s">
        <v>
33</v>
      </c>
      <c r="M137" s="1005"/>
      <c r="N137" s="1217"/>
      <c r="O137" s="1217"/>
      <c r="P137" s="710" t="s">
        <v>
5</v>
      </c>
      <c r="Q137" s="1217"/>
      <c r="R137" s="1217"/>
      <c r="S137" s="710" t="s">
        <v>
51</v>
      </c>
      <c r="T137" s="336" t="s">
        <v>
44</v>
      </c>
      <c r="U137" s="709"/>
      <c r="V137" s="338" t="s">
        <v>
52</v>
      </c>
      <c r="W137" s="336"/>
      <c r="X137" s="336"/>
      <c r="Y137" s="709"/>
      <c r="Z137" s="710" t="s">
        <v>
53</v>
      </c>
      <c r="AA137" s="336"/>
      <c r="AB137" s="336" t="s">
        <v>
45</v>
      </c>
      <c r="AC137" s="336"/>
      <c r="AD137" s="336"/>
      <c r="AE137" s="336"/>
      <c r="AF137" s="336"/>
      <c r="AG137" s="336"/>
      <c r="AH137" s="336"/>
      <c r="AI137" s="336"/>
      <c r="AJ137" s="339"/>
      <c r="AK137" s="50"/>
    </row>
    <row r="138" spans="1:42" s="49" customFormat="1" ht="15" customHeight="1">
      <c r="A138" s="883" t="s">
        <v>
452</v>
      </c>
      <c r="B138" s="884"/>
      <c r="C138" s="884"/>
      <c r="D138" s="884"/>
      <c r="E138" s="884"/>
      <c r="F138" s="884"/>
      <c r="G138" s="884"/>
      <c r="H138" s="884"/>
      <c r="I138" s="884"/>
      <c r="J138" s="884"/>
      <c r="K138" s="884"/>
      <c r="L138" s="884"/>
      <c r="M138" s="884"/>
      <c r="N138" s="884"/>
      <c r="O138" s="884"/>
      <c r="P138" s="884"/>
      <c r="Q138" s="884"/>
      <c r="R138" s="884"/>
      <c r="S138" s="884"/>
      <c r="T138" s="884"/>
      <c r="U138" s="884"/>
      <c r="V138" s="884"/>
      <c r="W138" s="884"/>
      <c r="X138" s="884"/>
      <c r="Y138" s="884"/>
      <c r="Z138" s="884"/>
      <c r="AA138" s="884"/>
      <c r="AB138" s="884"/>
      <c r="AC138" s="884"/>
      <c r="AD138" s="884"/>
      <c r="AE138" s="884"/>
      <c r="AF138" s="885"/>
      <c r="AG138" s="676"/>
      <c r="AH138" s="677" t="s">
        <v>
124</v>
      </c>
      <c r="AI138" s="676"/>
      <c r="AJ138" s="773"/>
      <c r="AK138" s="216"/>
    </row>
    <row r="139" spans="1:42" s="49" customFormat="1" ht="7.5" customHeight="1">
      <c r="A139" s="308"/>
      <c r="B139" s="308"/>
      <c r="C139" s="308"/>
      <c r="D139" s="308"/>
      <c r="E139" s="341"/>
      <c r="F139" s="305"/>
      <c r="G139" s="305"/>
      <c r="H139" s="305"/>
      <c r="I139" s="305"/>
      <c r="J139" s="305"/>
      <c r="K139" s="305"/>
      <c r="L139" s="342"/>
      <c r="M139" s="342"/>
      <c r="N139" s="342"/>
      <c r="O139" s="342"/>
      <c r="P139" s="342"/>
      <c r="Q139" s="342"/>
      <c r="R139" s="342"/>
      <c r="S139" s="342"/>
      <c r="T139" s="305"/>
      <c r="U139" s="305"/>
      <c r="V139" s="343"/>
      <c r="W139" s="305"/>
      <c r="X139" s="305"/>
      <c r="Y139" s="305"/>
      <c r="Z139" s="342"/>
      <c r="AA139" s="305"/>
      <c r="AB139" s="305"/>
      <c r="AC139" s="305"/>
      <c r="AD139" s="305"/>
      <c r="AE139" s="305"/>
      <c r="AF139" s="305"/>
      <c r="AG139" s="305"/>
      <c r="AH139" s="305"/>
      <c r="AI139" s="305"/>
      <c r="AJ139" s="344"/>
      <c r="AK139" s="50"/>
    </row>
    <row r="140" spans="1:42" s="49" customFormat="1" ht="18" customHeight="1">
      <c r="A140" s="356" t="s">
        <v>
473</v>
      </c>
      <c r="B140" s="308"/>
      <c r="C140" s="308"/>
      <c r="D140" s="308"/>
      <c r="E140" s="341"/>
      <c r="F140" s="305"/>
      <c r="G140" s="305"/>
      <c r="H140" s="305"/>
      <c r="I140" s="305"/>
      <c r="J140" s="305"/>
      <c r="K140" s="305"/>
      <c r="L140" s="342"/>
      <c r="M140" s="342"/>
      <c r="N140" s="342"/>
      <c r="O140" s="342"/>
      <c r="P140" s="342"/>
      <c r="Q140" s="342"/>
      <c r="R140" s="342"/>
      <c r="S140" s="342"/>
      <c r="T140" s="305"/>
      <c r="U140" s="305"/>
      <c r="V140" s="343"/>
      <c r="W140" s="305"/>
      <c r="X140" s="305"/>
      <c r="Y140" s="305"/>
      <c r="Z140" s="342"/>
      <c r="AA140" s="305"/>
      <c r="AB140" s="305"/>
      <c r="AC140" s="305"/>
      <c r="AD140" s="305"/>
      <c r="AE140" s="305"/>
      <c r="AF140" s="305"/>
      <c r="AG140" s="305"/>
      <c r="AH140" s="305"/>
      <c r="AI140" s="305"/>
      <c r="AJ140" s="344"/>
      <c r="AK140" s="50"/>
    </row>
    <row r="141" spans="1:42" s="49" customFormat="1" ht="14.25" customHeight="1" thickBot="1">
      <c r="A141" s="310"/>
      <c r="B141" s="1015" t="s">
        <v>
465</v>
      </c>
      <c r="C141" s="1015"/>
      <c r="D141" s="1015"/>
      <c r="E141" s="1015"/>
      <c r="F141" s="1015"/>
      <c r="G141" s="1015"/>
      <c r="H141" s="1015"/>
      <c r="I141" s="1015"/>
      <c r="J141" s="1015"/>
      <c r="K141" s="1015"/>
      <c r="L141" s="1015"/>
      <c r="M141" s="1015"/>
      <c r="N141" s="1015"/>
      <c r="O141" s="1015"/>
      <c r="P141" s="1015"/>
      <c r="Q141" s="1015"/>
      <c r="R141" s="1015"/>
      <c r="S141" s="1015"/>
      <c r="T141" s="1015"/>
      <c r="U141" s="1015"/>
      <c r="V141" s="1015"/>
      <c r="W141" s="1015"/>
      <c r="X141" s="1015"/>
      <c r="Y141" s="1015"/>
      <c r="Z141" s="1015"/>
      <c r="AA141" s="1015"/>
      <c r="AB141" s="1015"/>
      <c r="AC141" s="1015"/>
      <c r="AD141" s="1015"/>
      <c r="AE141" s="1015"/>
      <c r="AF141" s="1015"/>
      <c r="AG141" s="1015"/>
      <c r="AH141" s="1015"/>
      <c r="AI141" s="1015"/>
      <c r="AJ141" s="1015"/>
    </row>
    <row r="142" spans="1:42" s="49" customFormat="1" ht="75" customHeight="1" thickBot="1">
      <c r="A142" s="886" t="s">
        <v>
187</v>
      </c>
      <c r="B142" s="887"/>
      <c r="C142" s="887"/>
      <c r="D142" s="888"/>
      <c r="E142" s="896"/>
      <c r="F142" s="897"/>
      <c r="G142" s="897"/>
      <c r="H142" s="897"/>
      <c r="I142" s="897"/>
      <c r="J142" s="897"/>
      <c r="K142" s="897"/>
      <c r="L142" s="897"/>
      <c r="M142" s="897"/>
      <c r="N142" s="897"/>
      <c r="O142" s="897"/>
      <c r="P142" s="897"/>
      <c r="Q142" s="897"/>
      <c r="R142" s="897"/>
      <c r="S142" s="897"/>
      <c r="T142" s="897"/>
      <c r="U142" s="897"/>
      <c r="V142" s="897"/>
      <c r="W142" s="897"/>
      <c r="X142" s="897"/>
      <c r="Y142" s="897"/>
      <c r="Z142" s="897"/>
      <c r="AA142" s="897"/>
      <c r="AB142" s="897"/>
      <c r="AC142" s="897"/>
      <c r="AD142" s="897"/>
      <c r="AE142" s="897"/>
      <c r="AF142" s="897"/>
      <c r="AG142" s="897"/>
      <c r="AH142" s="897"/>
      <c r="AI142" s="897"/>
      <c r="AJ142" s="898"/>
    </row>
    <row r="143" spans="1:42" s="49" customFormat="1" ht="75" customHeight="1" thickBot="1">
      <c r="A143" s="886" t="s">
        <v>
253</v>
      </c>
      <c r="B143" s="887"/>
      <c r="C143" s="887"/>
      <c r="D143" s="888"/>
      <c r="E143" s="896"/>
      <c r="F143" s="897"/>
      <c r="G143" s="897"/>
      <c r="H143" s="897"/>
      <c r="I143" s="897"/>
      <c r="J143" s="897"/>
      <c r="K143" s="897"/>
      <c r="L143" s="897"/>
      <c r="M143" s="897"/>
      <c r="N143" s="897"/>
      <c r="O143" s="897"/>
      <c r="P143" s="897"/>
      <c r="Q143" s="897"/>
      <c r="R143" s="897"/>
      <c r="S143" s="897"/>
      <c r="T143" s="897"/>
      <c r="U143" s="897"/>
      <c r="V143" s="897"/>
      <c r="W143" s="897"/>
      <c r="X143" s="897"/>
      <c r="Y143" s="897"/>
      <c r="Z143" s="897"/>
      <c r="AA143" s="897"/>
      <c r="AB143" s="897"/>
      <c r="AC143" s="897"/>
      <c r="AD143" s="897"/>
      <c r="AE143" s="897"/>
      <c r="AF143" s="897"/>
      <c r="AG143" s="897"/>
      <c r="AH143" s="897"/>
      <c r="AI143" s="897"/>
      <c r="AJ143" s="898"/>
    </row>
    <row r="144" spans="1:42" s="49" customFormat="1" ht="4.5" customHeight="1">
      <c r="A144" s="264"/>
      <c r="B144" s="308"/>
      <c r="C144" s="308"/>
      <c r="D144" s="308"/>
      <c r="E144" s="341"/>
      <c r="F144" s="305"/>
      <c r="G144" s="305"/>
      <c r="H144" s="305"/>
      <c r="I144" s="305"/>
      <c r="J144" s="305"/>
      <c r="K144" s="305"/>
      <c r="L144" s="342"/>
      <c r="M144" s="342"/>
      <c r="N144" s="342"/>
      <c r="O144" s="342"/>
      <c r="P144" s="342"/>
      <c r="Q144" s="342"/>
      <c r="R144" s="342"/>
      <c r="S144" s="342"/>
      <c r="T144" s="305"/>
      <c r="U144" s="305"/>
      <c r="V144" s="343"/>
      <c r="W144" s="305"/>
      <c r="X144" s="305"/>
      <c r="Y144" s="305"/>
      <c r="Z144" s="342"/>
      <c r="AA144" s="305"/>
      <c r="AB144" s="305"/>
      <c r="AC144" s="305"/>
      <c r="AD144" s="305"/>
      <c r="AE144" s="305"/>
      <c r="AF144" s="305"/>
      <c r="AG144" s="305"/>
      <c r="AH144" s="305"/>
      <c r="AI144" s="305"/>
      <c r="AJ144" s="344"/>
    </row>
    <row r="145" spans="1:38" s="49" customFormat="1" ht="4.5" customHeight="1">
      <c r="A145" s="264"/>
      <c r="B145" s="659"/>
      <c r="C145" s="659"/>
      <c r="D145" s="659"/>
      <c r="E145" s="341"/>
      <c r="F145" s="305"/>
      <c r="G145" s="305"/>
      <c r="H145" s="305"/>
      <c r="I145" s="305"/>
      <c r="J145" s="305"/>
      <c r="K145" s="305"/>
      <c r="L145" s="342"/>
      <c r="M145" s="342"/>
      <c r="N145" s="342"/>
      <c r="O145" s="342"/>
      <c r="P145" s="342"/>
      <c r="Q145" s="342"/>
      <c r="R145" s="342"/>
      <c r="S145" s="342"/>
      <c r="T145" s="305"/>
      <c r="U145" s="305"/>
      <c r="V145" s="343"/>
      <c r="W145" s="305"/>
      <c r="X145" s="305"/>
      <c r="Y145" s="305"/>
      <c r="Z145" s="342"/>
      <c r="AA145" s="305"/>
      <c r="AB145" s="305"/>
      <c r="AC145" s="305"/>
      <c r="AD145" s="305"/>
      <c r="AE145" s="305"/>
      <c r="AF145" s="305"/>
      <c r="AG145" s="305"/>
      <c r="AH145" s="305"/>
      <c r="AI145" s="305"/>
      <c r="AJ145" s="344"/>
    </row>
    <row r="146" spans="1:38" s="49" customFormat="1" ht="17.25" customHeight="1">
      <c r="A146" s="358" t="s">
        <v>
229</v>
      </c>
      <c r="B146" s="359"/>
      <c r="C146" s="359"/>
      <c r="D146" s="359"/>
      <c r="E146" s="359"/>
      <c r="F146" s="359"/>
      <c r="G146" s="359"/>
      <c r="H146" s="359"/>
      <c r="I146" s="359"/>
      <c r="J146" s="359"/>
      <c r="K146" s="359"/>
      <c r="L146" s="359"/>
      <c r="M146" s="359"/>
      <c r="N146" s="359"/>
      <c r="O146" s="359"/>
      <c r="P146" s="359"/>
      <c r="Q146" s="359"/>
      <c r="R146" s="359"/>
      <c r="S146" s="359"/>
      <c r="T146" s="359"/>
      <c r="U146" s="359"/>
      <c r="V146" s="359"/>
      <c r="W146" s="359"/>
      <c r="X146" s="359"/>
      <c r="Y146" s="359"/>
      <c r="Z146" s="359"/>
      <c r="AA146" s="359"/>
      <c r="AB146" s="359"/>
      <c r="AC146" s="359"/>
      <c r="AD146" s="359"/>
      <c r="AE146" s="359"/>
      <c r="AF146" s="308"/>
      <c r="AG146" s="209"/>
      <c r="AH146" s="209"/>
      <c r="AI146" s="209"/>
      <c r="AJ146" s="306"/>
      <c r="AL146" s="117"/>
    </row>
    <row r="147" spans="1:38" s="49" customFormat="1" ht="17.25" customHeight="1">
      <c r="A147" s="226" t="s">
        <v>
254</v>
      </c>
      <c r="B147" s="226"/>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306"/>
      <c r="AK147" s="50"/>
      <c r="AL147" s="56"/>
    </row>
    <row r="148" spans="1:38" s="49" customFormat="1" ht="6.75" customHeight="1" thickBot="1">
      <c r="A148" s="226"/>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306"/>
      <c r="AK148" s="50"/>
      <c r="AL148" s="56"/>
    </row>
    <row r="149" spans="1:38" s="49" customFormat="1" ht="17.25" customHeight="1" thickBot="1">
      <c r="A149" s="360" t="s">
        <v>
255</v>
      </c>
      <c r="B149" s="361"/>
      <c r="C149" s="362"/>
      <c r="D149" s="362"/>
      <c r="E149" s="362"/>
      <c r="F149" s="362"/>
      <c r="G149" s="362"/>
      <c r="H149" s="362"/>
      <c r="I149" s="362"/>
      <c r="J149" s="362"/>
      <c r="K149" s="362"/>
      <c r="L149" s="362"/>
      <c r="M149" s="362"/>
      <c r="N149" s="362"/>
      <c r="O149" s="362"/>
      <c r="P149" s="362"/>
      <c r="Q149" s="362"/>
      <c r="R149" s="362"/>
      <c r="S149" s="362"/>
      <c r="T149" s="362"/>
      <c r="U149" s="363" t="s">
        <v>
54</v>
      </c>
      <c r="V149" s="364"/>
      <c r="W149" s="364"/>
      <c r="X149" s="364"/>
      <c r="Y149" s="364"/>
      <c r="Z149" s="364"/>
      <c r="AA149" s="364"/>
      <c r="AB149" s="214"/>
      <c r="AC149" s="365"/>
      <c r="AD149" s="366" t="s">
        <v>
65</v>
      </c>
      <c r="AE149" s="367"/>
      <c r="AF149" s="367"/>
      <c r="AG149" s="368"/>
      <c r="AH149" s="369" t="s">
        <v>
66</v>
      </c>
      <c r="AI149" s="364"/>
      <c r="AJ149" s="370"/>
      <c r="AK149" s="50"/>
      <c r="AL149" s="54"/>
    </row>
    <row r="150" spans="1:38" s="49" customFormat="1" ht="18" customHeight="1">
      <c r="A150" s="371"/>
      <c r="B150" s="372" t="s">
        <v>
226</v>
      </c>
      <c r="C150" s="276" t="s">
        <v>
235</v>
      </c>
      <c r="D150" s="276"/>
      <c r="E150" s="276"/>
      <c r="F150" s="276"/>
      <c r="G150" s="276"/>
      <c r="H150" s="276"/>
      <c r="I150" s="276"/>
      <c r="J150" s="276"/>
      <c r="K150" s="276"/>
      <c r="L150" s="276"/>
      <c r="M150" s="276"/>
      <c r="N150" s="276"/>
      <c r="O150" s="276"/>
      <c r="P150" s="276"/>
      <c r="Q150" s="276"/>
      <c r="R150" s="276"/>
      <c r="S150" s="276"/>
      <c r="T150" s="276"/>
      <c r="U150" s="264"/>
      <c r="V150" s="264"/>
      <c r="W150" s="264"/>
      <c r="X150" s="264"/>
      <c r="Y150" s="373"/>
      <c r="Z150" s="373"/>
      <c r="AA150" s="373"/>
      <c r="AB150" s="373"/>
      <c r="AC150" s="226"/>
      <c r="AD150" s="226"/>
      <c r="AE150" s="226"/>
      <c r="AF150" s="226"/>
      <c r="AG150" s="216"/>
      <c r="AH150" s="216"/>
      <c r="AI150" s="216"/>
      <c r="AJ150" s="374"/>
      <c r="AK150" s="118"/>
      <c r="AL150" s="119"/>
    </row>
    <row r="151" spans="1:38" s="49" customFormat="1" ht="18" customHeight="1">
      <c r="A151" s="371"/>
      <c r="B151" s="375" t="s">
        <v>
227</v>
      </c>
      <c r="C151" s="376" t="s">
        <v>
236</v>
      </c>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7"/>
      <c r="Z151" s="377"/>
      <c r="AA151" s="377"/>
      <c r="AB151" s="377"/>
      <c r="AC151" s="378"/>
      <c r="AD151" s="379"/>
      <c r="AE151" s="378"/>
      <c r="AF151" s="378"/>
      <c r="AG151" s="380"/>
      <c r="AH151" s="380"/>
      <c r="AI151" s="380"/>
      <c r="AJ151" s="381"/>
      <c r="AK151" s="118"/>
      <c r="AL151" s="119"/>
    </row>
    <row r="152" spans="1:38" s="49" customFormat="1" ht="18" customHeight="1">
      <c r="A152" s="382"/>
      <c r="B152" s="383" t="s">
        <v>
228</v>
      </c>
      <c r="C152" s="311" t="s">
        <v>
239</v>
      </c>
      <c r="D152" s="312"/>
      <c r="E152" s="312"/>
      <c r="F152" s="312"/>
      <c r="G152" s="312"/>
      <c r="H152" s="312"/>
      <c r="I152" s="312"/>
      <c r="J152" s="312"/>
      <c r="K152" s="312"/>
      <c r="L152" s="312"/>
      <c r="M152" s="312"/>
      <c r="N152" s="312"/>
      <c r="O152" s="312"/>
      <c r="P152" s="312"/>
      <c r="Q152" s="312"/>
      <c r="R152" s="312"/>
      <c r="S152" s="312"/>
      <c r="T152" s="312"/>
      <c r="U152" s="312"/>
      <c r="V152" s="312"/>
      <c r="W152" s="312"/>
      <c r="X152" s="312"/>
      <c r="Y152" s="384"/>
      <c r="Z152" s="384"/>
      <c r="AA152" s="384"/>
      <c r="AB152" s="384"/>
      <c r="AC152" s="223"/>
      <c r="AD152" s="223"/>
      <c r="AE152" s="223"/>
      <c r="AF152" s="223"/>
      <c r="AG152" s="385"/>
      <c r="AH152" s="385"/>
      <c r="AI152" s="385"/>
      <c r="AJ152" s="416"/>
      <c r="AK152" s="118"/>
      <c r="AL152" s="119"/>
    </row>
    <row r="153" spans="1:38" s="49" customFormat="1" ht="15" customHeight="1">
      <c r="A153" s="883" t="s">
        <v>
452</v>
      </c>
      <c r="B153" s="884"/>
      <c r="C153" s="884"/>
      <c r="D153" s="884"/>
      <c r="E153" s="884"/>
      <c r="F153" s="884"/>
      <c r="G153" s="884"/>
      <c r="H153" s="884"/>
      <c r="I153" s="884"/>
      <c r="J153" s="884"/>
      <c r="K153" s="884"/>
      <c r="L153" s="884"/>
      <c r="M153" s="884"/>
      <c r="N153" s="884"/>
      <c r="O153" s="884"/>
      <c r="P153" s="884"/>
      <c r="Q153" s="884"/>
      <c r="R153" s="884"/>
      <c r="S153" s="884"/>
      <c r="T153" s="884"/>
      <c r="U153" s="884"/>
      <c r="V153" s="884"/>
      <c r="W153" s="884"/>
      <c r="X153" s="884"/>
      <c r="Y153" s="884"/>
      <c r="Z153" s="884"/>
      <c r="AA153" s="884"/>
      <c r="AB153" s="884"/>
      <c r="AC153" s="884"/>
      <c r="AD153" s="884"/>
      <c r="AE153" s="884"/>
      <c r="AF153" s="885"/>
      <c r="AG153" s="774"/>
      <c r="AH153" s="775" t="s">
        <v>
124</v>
      </c>
      <c r="AI153" s="774"/>
      <c r="AJ153" s="777"/>
      <c r="AK153" s="216"/>
    </row>
    <row r="154" spans="1:38" s="49" customFormat="1" ht="10.5" customHeight="1" thickBot="1">
      <c r="A154" s="386"/>
      <c r="B154" s="387"/>
      <c r="C154" s="264"/>
      <c r="D154" s="308"/>
      <c r="E154" s="308"/>
      <c r="F154" s="308"/>
      <c r="G154" s="308"/>
      <c r="H154" s="308"/>
      <c r="I154" s="308"/>
      <c r="J154" s="308"/>
      <c r="K154" s="308"/>
      <c r="L154" s="308"/>
      <c r="M154" s="308"/>
      <c r="N154" s="308"/>
      <c r="O154" s="308"/>
      <c r="P154" s="308"/>
      <c r="Q154" s="308"/>
      <c r="R154" s="308"/>
      <c r="S154" s="308"/>
      <c r="T154" s="308"/>
      <c r="U154" s="308"/>
      <c r="V154" s="308"/>
      <c r="W154" s="308"/>
      <c r="X154" s="308"/>
      <c r="Y154" s="373"/>
      <c r="Z154" s="373"/>
      <c r="AA154" s="373"/>
      <c r="AB154" s="373"/>
      <c r="AC154" s="226"/>
      <c r="AD154" s="226"/>
      <c r="AE154" s="226"/>
      <c r="AF154" s="226"/>
      <c r="AG154" s="216"/>
      <c r="AH154" s="216"/>
      <c r="AI154" s="216"/>
      <c r="AJ154" s="388"/>
      <c r="AK154" s="118"/>
      <c r="AL154" s="119"/>
    </row>
    <row r="155" spans="1:38" s="49" customFormat="1" ht="17.25" customHeight="1" thickBot="1">
      <c r="A155" s="389" t="s">
        <v>
256</v>
      </c>
      <c r="B155" s="390"/>
      <c r="C155" s="390"/>
      <c r="D155" s="390"/>
      <c r="E155" s="390"/>
      <c r="F155" s="390"/>
      <c r="G155" s="390"/>
      <c r="H155" s="390"/>
      <c r="I155" s="390"/>
      <c r="J155" s="390"/>
      <c r="K155" s="390"/>
      <c r="L155" s="390"/>
      <c r="M155" s="390"/>
      <c r="N155" s="390"/>
      <c r="O155" s="390"/>
      <c r="P155" s="390"/>
      <c r="Q155" s="390"/>
      <c r="R155" s="390"/>
      <c r="S155" s="390"/>
      <c r="T155" s="391"/>
      <c r="U155" s="363" t="s">
        <v>
54</v>
      </c>
      <c r="V155" s="214"/>
      <c r="W155" s="364"/>
      <c r="X155" s="364"/>
      <c r="Y155" s="364"/>
      <c r="Z155" s="364"/>
      <c r="AA155" s="364"/>
      <c r="AB155" s="364"/>
      <c r="AC155" s="365"/>
      <c r="AD155" s="366" t="s">
        <v>
65</v>
      </c>
      <c r="AE155" s="367"/>
      <c r="AF155" s="367"/>
      <c r="AG155" s="368"/>
      <c r="AH155" s="369" t="s">
        <v>
66</v>
      </c>
      <c r="AI155" s="364"/>
      <c r="AJ155" s="370"/>
      <c r="AK155" s="121"/>
      <c r="AL155" s="122"/>
    </row>
    <row r="156" spans="1:38" s="49" customFormat="1" ht="31.5" customHeight="1">
      <c r="A156" s="1000"/>
      <c r="B156" s="392" t="s">
        <v>
57</v>
      </c>
      <c r="C156" s="899" t="s">
        <v>
241</v>
      </c>
      <c r="D156" s="900"/>
      <c r="E156" s="900"/>
      <c r="F156" s="900"/>
      <c r="G156" s="900"/>
      <c r="H156" s="900"/>
      <c r="I156" s="900"/>
      <c r="J156" s="900"/>
      <c r="K156" s="900"/>
      <c r="L156" s="900"/>
      <c r="M156" s="900"/>
      <c r="N156" s="900"/>
      <c r="O156" s="900"/>
      <c r="P156" s="900"/>
      <c r="Q156" s="900"/>
      <c r="R156" s="900"/>
      <c r="S156" s="900"/>
      <c r="T156" s="900"/>
      <c r="U156" s="900"/>
      <c r="V156" s="900"/>
      <c r="W156" s="900"/>
      <c r="X156" s="900"/>
      <c r="Y156" s="900"/>
      <c r="Z156" s="900"/>
      <c r="AA156" s="900"/>
      <c r="AB156" s="900"/>
      <c r="AC156" s="900"/>
      <c r="AD156" s="900"/>
      <c r="AE156" s="900"/>
      <c r="AF156" s="900"/>
      <c r="AG156" s="900"/>
      <c r="AH156" s="900"/>
      <c r="AI156" s="900"/>
      <c r="AJ156" s="901"/>
      <c r="AK156" s="50"/>
      <c r="AL156" s="123"/>
    </row>
    <row r="157" spans="1:38" s="49" customFormat="1" ht="15" customHeight="1">
      <c r="A157" s="1001"/>
      <c r="B157" s="909"/>
      <c r="C157" s="911" t="s">
        <v>
230</v>
      </c>
      <c r="D157" s="912"/>
      <c r="E157" s="912"/>
      <c r="F157" s="912"/>
      <c r="G157" s="912"/>
      <c r="H157" s="912"/>
      <c r="I157" s="912"/>
      <c r="J157" s="913"/>
      <c r="K157" s="914"/>
      <c r="L157" s="915" t="s">
        <v>
231</v>
      </c>
      <c r="M157" s="994" t="s">
        <v>
271</v>
      </c>
      <c r="N157" s="995"/>
      <c r="O157" s="995"/>
      <c r="P157" s="995"/>
      <c r="Q157" s="995"/>
      <c r="R157" s="995"/>
      <c r="S157" s="995"/>
      <c r="T157" s="995"/>
      <c r="U157" s="995"/>
      <c r="V157" s="995"/>
      <c r="W157" s="995"/>
      <c r="X157" s="995"/>
      <c r="Y157" s="995"/>
      <c r="Z157" s="995"/>
      <c r="AA157" s="995"/>
      <c r="AB157" s="995"/>
      <c r="AC157" s="995"/>
      <c r="AD157" s="995"/>
      <c r="AE157" s="995"/>
      <c r="AF157" s="995"/>
      <c r="AG157" s="995"/>
      <c r="AH157" s="995"/>
      <c r="AI157" s="995"/>
      <c r="AJ157" s="996"/>
      <c r="AK157" s="124"/>
      <c r="AL157" s="125"/>
    </row>
    <row r="158" spans="1:38" s="49" customFormat="1" ht="15" customHeight="1" thickBot="1">
      <c r="A158" s="1001"/>
      <c r="B158" s="910"/>
      <c r="C158" s="911"/>
      <c r="D158" s="912"/>
      <c r="E158" s="912"/>
      <c r="F158" s="912"/>
      <c r="G158" s="912"/>
      <c r="H158" s="912"/>
      <c r="I158" s="912"/>
      <c r="J158" s="913"/>
      <c r="K158" s="914"/>
      <c r="L158" s="915"/>
      <c r="M158" s="994"/>
      <c r="N158" s="995"/>
      <c r="O158" s="995"/>
      <c r="P158" s="995"/>
      <c r="Q158" s="995"/>
      <c r="R158" s="995"/>
      <c r="S158" s="995"/>
      <c r="T158" s="995"/>
      <c r="U158" s="995"/>
      <c r="V158" s="995"/>
      <c r="W158" s="995"/>
      <c r="X158" s="995"/>
      <c r="Y158" s="995"/>
      <c r="Z158" s="995"/>
      <c r="AA158" s="995"/>
      <c r="AB158" s="995"/>
      <c r="AC158" s="995"/>
      <c r="AD158" s="995"/>
      <c r="AE158" s="995"/>
      <c r="AF158" s="995"/>
      <c r="AG158" s="995"/>
      <c r="AH158" s="995"/>
      <c r="AI158" s="995"/>
      <c r="AJ158" s="996"/>
      <c r="AK158" s="124"/>
      <c r="AL158" s="125"/>
    </row>
    <row r="159" spans="1:38" s="49" customFormat="1" ht="75" customHeight="1" thickBot="1">
      <c r="A159" s="1001"/>
      <c r="B159" s="910"/>
      <c r="C159" s="911"/>
      <c r="D159" s="912"/>
      <c r="E159" s="912"/>
      <c r="F159" s="912"/>
      <c r="G159" s="912"/>
      <c r="H159" s="912"/>
      <c r="I159" s="912"/>
      <c r="J159" s="913"/>
      <c r="K159" s="393"/>
      <c r="L159" s="916"/>
      <c r="M159" s="918"/>
      <c r="N159" s="919"/>
      <c r="O159" s="919"/>
      <c r="P159" s="919"/>
      <c r="Q159" s="919"/>
      <c r="R159" s="919"/>
      <c r="S159" s="919"/>
      <c r="T159" s="919"/>
      <c r="U159" s="919"/>
      <c r="V159" s="919"/>
      <c r="W159" s="919"/>
      <c r="X159" s="919"/>
      <c r="Y159" s="919"/>
      <c r="Z159" s="919"/>
      <c r="AA159" s="919"/>
      <c r="AB159" s="919"/>
      <c r="AC159" s="919"/>
      <c r="AD159" s="919"/>
      <c r="AE159" s="919"/>
      <c r="AF159" s="919"/>
      <c r="AG159" s="919"/>
      <c r="AH159" s="919"/>
      <c r="AI159" s="919"/>
      <c r="AJ159" s="920"/>
      <c r="AK159" s="50"/>
      <c r="AL159" s="125"/>
    </row>
    <row r="160" spans="1:38" s="49" customFormat="1" ht="17.25" customHeight="1" thickBot="1">
      <c r="A160" s="1001"/>
      <c r="B160" s="910"/>
      <c r="C160" s="911"/>
      <c r="D160" s="912"/>
      <c r="E160" s="912"/>
      <c r="F160" s="912"/>
      <c r="G160" s="912"/>
      <c r="H160" s="912"/>
      <c r="I160" s="912"/>
      <c r="J160" s="913"/>
      <c r="K160" s="394"/>
      <c r="L160" s="915" t="s">
        <v>
232</v>
      </c>
      <c r="M160" s="395" t="s">
        <v>
60</v>
      </c>
      <c r="N160" s="396"/>
      <c r="O160" s="396"/>
      <c r="P160" s="396"/>
      <c r="Q160" s="396"/>
      <c r="R160" s="396"/>
      <c r="S160" s="396"/>
      <c r="T160" s="396"/>
      <c r="U160" s="396"/>
      <c r="V160" s="216" t="s">
        <v>
67</v>
      </c>
      <c r="W160" s="396"/>
      <c r="X160" s="396"/>
      <c r="Y160" s="396"/>
      <c r="Z160" s="396"/>
      <c r="AA160" s="396"/>
      <c r="AB160" s="396"/>
      <c r="AC160" s="396"/>
      <c r="AD160" s="396"/>
      <c r="AE160" s="396"/>
      <c r="AF160" s="396"/>
      <c r="AG160" s="396"/>
      <c r="AH160" s="396"/>
      <c r="AI160" s="396"/>
      <c r="AJ160" s="397"/>
      <c r="AK160" s="124"/>
      <c r="AL160" s="125"/>
    </row>
    <row r="161" spans="1:52" s="49" customFormat="1" ht="75" customHeight="1" thickBot="1">
      <c r="A161" s="1002"/>
      <c r="B161" s="910"/>
      <c r="C161" s="911"/>
      <c r="D161" s="912"/>
      <c r="E161" s="912"/>
      <c r="F161" s="912"/>
      <c r="G161" s="912"/>
      <c r="H161" s="912"/>
      <c r="I161" s="912"/>
      <c r="J161" s="913"/>
      <c r="K161" s="398"/>
      <c r="L161" s="921"/>
      <c r="M161" s="991"/>
      <c r="N161" s="992"/>
      <c r="O161" s="992"/>
      <c r="P161" s="992"/>
      <c r="Q161" s="992"/>
      <c r="R161" s="992"/>
      <c r="S161" s="992"/>
      <c r="T161" s="992"/>
      <c r="U161" s="992"/>
      <c r="V161" s="992"/>
      <c r="W161" s="992"/>
      <c r="X161" s="992"/>
      <c r="Y161" s="992"/>
      <c r="Z161" s="992"/>
      <c r="AA161" s="992"/>
      <c r="AB161" s="992"/>
      <c r="AC161" s="992"/>
      <c r="AD161" s="992"/>
      <c r="AE161" s="992"/>
      <c r="AF161" s="992"/>
      <c r="AG161" s="992"/>
      <c r="AH161" s="992"/>
      <c r="AI161" s="992"/>
      <c r="AJ161" s="993"/>
      <c r="AK161" s="50"/>
      <c r="AL161" s="116"/>
    </row>
    <row r="162" spans="1:52" s="49" customFormat="1" ht="18" customHeight="1">
      <c r="A162" s="399"/>
      <c r="B162" s="400" t="s">
        <v>
237</v>
      </c>
      <c r="C162" s="401" t="s">
        <v>
238</v>
      </c>
      <c r="D162" s="402"/>
      <c r="E162" s="402"/>
      <c r="F162" s="402"/>
      <c r="G162" s="402"/>
      <c r="H162" s="402"/>
      <c r="I162" s="402"/>
      <c r="J162" s="402"/>
      <c r="K162" s="402"/>
      <c r="L162" s="402"/>
      <c r="M162" s="312"/>
      <c r="N162" s="312"/>
      <c r="O162" s="312"/>
      <c r="P162" s="312"/>
      <c r="Q162" s="312"/>
      <c r="R162" s="312"/>
      <c r="S162" s="312"/>
      <c r="T162" s="312"/>
      <c r="U162" s="312"/>
      <c r="V162" s="312"/>
      <c r="W162" s="312"/>
      <c r="X162" s="312"/>
      <c r="Y162" s="384"/>
      <c r="Z162" s="384"/>
      <c r="AA162" s="384"/>
      <c r="AB162" s="384"/>
      <c r="AC162" s="223"/>
      <c r="AD162" s="223"/>
      <c r="AE162" s="223"/>
      <c r="AF162" s="223"/>
      <c r="AG162" s="385"/>
      <c r="AH162" s="385"/>
      <c r="AI162" s="385"/>
      <c r="AJ162" s="403"/>
      <c r="AK162" s="118"/>
      <c r="AL162" s="119"/>
    </row>
    <row r="163" spans="1:52" s="49" customFormat="1" ht="15" customHeight="1">
      <c r="A163" s="883" t="s">
        <v>
452</v>
      </c>
      <c r="B163" s="884"/>
      <c r="C163" s="884"/>
      <c r="D163" s="884"/>
      <c r="E163" s="884"/>
      <c r="F163" s="884"/>
      <c r="G163" s="884"/>
      <c r="H163" s="884"/>
      <c r="I163" s="884"/>
      <c r="J163" s="884"/>
      <c r="K163" s="884"/>
      <c r="L163" s="884"/>
      <c r="M163" s="884"/>
      <c r="N163" s="884"/>
      <c r="O163" s="884"/>
      <c r="P163" s="884"/>
      <c r="Q163" s="884"/>
      <c r="R163" s="884"/>
      <c r="S163" s="884"/>
      <c r="T163" s="884"/>
      <c r="U163" s="884"/>
      <c r="V163" s="884"/>
      <c r="W163" s="884"/>
      <c r="X163" s="884"/>
      <c r="Y163" s="884"/>
      <c r="Z163" s="884"/>
      <c r="AA163" s="884"/>
      <c r="AB163" s="884"/>
      <c r="AC163" s="884"/>
      <c r="AD163" s="884"/>
      <c r="AE163" s="884"/>
      <c r="AF163" s="885"/>
      <c r="AG163" s="774"/>
      <c r="AH163" s="775" t="s">
        <v>
124</v>
      </c>
      <c r="AI163" s="774"/>
      <c r="AJ163" s="777"/>
      <c r="AK163" s="216"/>
    </row>
    <row r="164" spans="1:52" s="49" customFormat="1" ht="10.5" customHeight="1" thickBot="1">
      <c r="A164" s="304"/>
      <c r="B164" s="304"/>
      <c r="C164" s="304"/>
      <c r="D164" s="304"/>
      <c r="E164" s="304"/>
      <c r="F164" s="304"/>
      <c r="G164" s="304"/>
      <c r="H164" s="304"/>
      <c r="I164" s="304"/>
      <c r="J164" s="304"/>
      <c r="K164" s="227"/>
      <c r="L164" s="227"/>
      <c r="M164" s="227"/>
      <c r="N164" s="227"/>
      <c r="O164" s="227"/>
      <c r="P164" s="227"/>
      <c r="Q164" s="227"/>
      <c r="R164" s="227"/>
      <c r="S164" s="227"/>
      <c r="T164" s="227"/>
      <c r="U164" s="227"/>
      <c r="V164" s="227"/>
      <c r="W164" s="227"/>
      <c r="X164" s="227"/>
      <c r="Y164" s="227"/>
      <c r="Z164" s="227"/>
      <c r="AA164" s="227"/>
      <c r="AB164" s="227"/>
      <c r="AC164" s="227"/>
      <c r="AD164" s="227"/>
      <c r="AE164" s="227"/>
      <c r="AF164" s="227"/>
      <c r="AG164" s="227"/>
      <c r="AH164" s="227"/>
      <c r="AI164" s="227"/>
      <c r="AJ164" s="357"/>
      <c r="AL164" s="57"/>
    </row>
    <row r="165" spans="1:52" s="49" customFormat="1" ht="17.25" customHeight="1" thickBot="1">
      <c r="A165" s="404" t="s">
        <v>
257</v>
      </c>
      <c r="B165" s="405"/>
      <c r="C165" s="405"/>
      <c r="D165" s="405"/>
      <c r="E165" s="405"/>
      <c r="F165" s="405"/>
      <c r="G165" s="405"/>
      <c r="H165" s="405"/>
      <c r="I165" s="405"/>
      <c r="J165" s="405"/>
      <c r="K165" s="405"/>
      <c r="L165" s="405"/>
      <c r="M165" s="405"/>
      <c r="N165" s="405"/>
      <c r="O165" s="405"/>
      <c r="P165" s="405"/>
      <c r="Q165" s="405"/>
      <c r="R165" s="405"/>
      <c r="S165" s="405"/>
      <c r="T165" s="405"/>
      <c r="U165" s="363" t="s">
        <v>
85</v>
      </c>
      <c r="V165" s="214"/>
      <c r="W165" s="406"/>
      <c r="X165" s="406"/>
      <c r="Y165" s="406"/>
      <c r="Z165" s="406"/>
      <c r="AA165" s="406"/>
      <c r="AB165" s="406"/>
      <c r="AC165" s="365"/>
      <c r="AD165" s="366" t="s">
        <v>
65</v>
      </c>
      <c r="AE165" s="367"/>
      <c r="AF165" s="367"/>
      <c r="AG165" s="368"/>
      <c r="AH165" s="369" t="s">
        <v>
66</v>
      </c>
      <c r="AI165" s="364"/>
      <c r="AJ165" s="370"/>
      <c r="AK165" s="47"/>
      <c r="AL165" s="122"/>
    </row>
    <row r="166" spans="1:52" s="49" customFormat="1" ht="25.5" customHeight="1">
      <c r="A166" s="1000"/>
      <c r="B166" s="407" t="s">
        <v>
226</v>
      </c>
      <c r="C166" s="905" t="s">
        <v>
86</v>
      </c>
      <c r="D166" s="906"/>
      <c r="E166" s="906"/>
      <c r="F166" s="906"/>
      <c r="G166" s="906"/>
      <c r="H166" s="906"/>
      <c r="I166" s="906"/>
      <c r="J166" s="906"/>
      <c r="K166" s="906"/>
      <c r="L166" s="906"/>
      <c r="M166" s="906"/>
      <c r="N166" s="906"/>
      <c r="O166" s="906"/>
      <c r="P166" s="906"/>
      <c r="Q166" s="906"/>
      <c r="R166" s="906"/>
      <c r="S166" s="906"/>
      <c r="T166" s="906"/>
      <c r="U166" s="907"/>
      <c r="V166" s="907"/>
      <c r="W166" s="907"/>
      <c r="X166" s="907"/>
      <c r="Y166" s="907"/>
      <c r="Z166" s="907"/>
      <c r="AA166" s="907"/>
      <c r="AB166" s="907"/>
      <c r="AC166" s="907"/>
      <c r="AD166" s="907"/>
      <c r="AE166" s="907"/>
      <c r="AF166" s="907"/>
      <c r="AG166" s="907"/>
      <c r="AH166" s="907"/>
      <c r="AI166" s="907"/>
      <c r="AJ166" s="908"/>
      <c r="AK166" s="47"/>
      <c r="AL166" s="116"/>
    </row>
    <row r="167" spans="1:52" s="49" customFormat="1" ht="27" customHeight="1">
      <c r="A167" s="1001"/>
      <c r="B167" s="1029"/>
      <c r="C167" s="1026" t="s">
        <v>
240</v>
      </c>
      <c r="D167" s="1017"/>
      <c r="E167" s="1017"/>
      <c r="F167" s="1017"/>
      <c r="G167" s="1017"/>
      <c r="H167" s="1017"/>
      <c r="I167" s="1017"/>
      <c r="J167" s="1027"/>
      <c r="K167" s="408"/>
      <c r="L167" s="409" t="s">
        <v>
88</v>
      </c>
      <c r="M167" s="892" t="s">
        <v>
58</v>
      </c>
      <c r="N167" s="893"/>
      <c r="O167" s="893"/>
      <c r="P167" s="893"/>
      <c r="Q167" s="893"/>
      <c r="R167" s="893"/>
      <c r="S167" s="893"/>
      <c r="T167" s="893"/>
      <c r="U167" s="893"/>
      <c r="V167" s="893"/>
      <c r="W167" s="893"/>
      <c r="X167" s="893"/>
      <c r="Y167" s="893"/>
      <c r="Z167" s="893"/>
      <c r="AA167" s="893"/>
      <c r="AB167" s="893"/>
      <c r="AC167" s="893"/>
      <c r="AD167" s="893"/>
      <c r="AE167" s="893"/>
      <c r="AF167" s="893"/>
      <c r="AG167" s="893"/>
      <c r="AH167" s="893"/>
      <c r="AI167" s="893"/>
      <c r="AJ167" s="894"/>
      <c r="AK167" s="47"/>
      <c r="AL167" s="119"/>
    </row>
    <row r="168" spans="1:52" s="49" customFormat="1" ht="40.5" customHeight="1">
      <c r="A168" s="1001"/>
      <c r="B168" s="910"/>
      <c r="C168" s="911"/>
      <c r="D168" s="912"/>
      <c r="E168" s="912"/>
      <c r="F168" s="912"/>
      <c r="G168" s="912"/>
      <c r="H168" s="912"/>
      <c r="I168" s="912"/>
      <c r="J168" s="913"/>
      <c r="K168" s="410"/>
      <c r="L168" s="411" t="s">
        <v>
234</v>
      </c>
      <c r="M168" s="1030" t="s">
        <v>
55</v>
      </c>
      <c r="N168" s="1031"/>
      <c r="O168" s="1031"/>
      <c r="P168" s="1031"/>
      <c r="Q168" s="1031"/>
      <c r="R168" s="1031"/>
      <c r="S168" s="1031"/>
      <c r="T168" s="1031"/>
      <c r="U168" s="1031"/>
      <c r="V168" s="1031"/>
      <c r="W168" s="1031"/>
      <c r="X168" s="1031"/>
      <c r="Y168" s="1031"/>
      <c r="Z168" s="1031"/>
      <c r="AA168" s="1031"/>
      <c r="AB168" s="1031"/>
      <c r="AC168" s="1031"/>
      <c r="AD168" s="1031"/>
      <c r="AE168" s="1031"/>
      <c r="AF168" s="1031"/>
      <c r="AG168" s="1031"/>
      <c r="AH168" s="1031"/>
      <c r="AI168" s="1031"/>
      <c r="AJ168" s="1032"/>
      <c r="AK168" s="126"/>
      <c r="AL168" s="127"/>
    </row>
    <row r="169" spans="1:52" s="49" customFormat="1" ht="40.5" customHeight="1">
      <c r="A169" s="1002"/>
      <c r="B169" s="910"/>
      <c r="C169" s="911"/>
      <c r="D169" s="912"/>
      <c r="E169" s="912"/>
      <c r="F169" s="912"/>
      <c r="G169" s="912"/>
      <c r="H169" s="912"/>
      <c r="I169" s="912"/>
      <c r="J169" s="913"/>
      <c r="K169" s="398"/>
      <c r="L169" s="412" t="s">
        <v>
233</v>
      </c>
      <c r="M169" s="1033" t="s">
        <v>
59</v>
      </c>
      <c r="N169" s="923"/>
      <c r="O169" s="923"/>
      <c r="P169" s="923"/>
      <c r="Q169" s="923"/>
      <c r="R169" s="923"/>
      <c r="S169" s="923"/>
      <c r="T169" s="923"/>
      <c r="U169" s="923"/>
      <c r="V169" s="923"/>
      <c r="W169" s="923"/>
      <c r="X169" s="923"/>
      <c r="Y169" s="923"/>
      <c r="Z169" s="923"/>
      <c r="AA169" s="923"/>
      <c r="AB169" s="923"/>
      <c r="AC169" s="923"/>
      <c r="AD169" s="923"/>
      <c r="AE169" s="923"/>
      <c r="AF169" s="923"/>
      <c r="AG169" s="923"/>
      <c r="AH169" s="923"/>
      <c r="AI169" s="923"/>
      <c r="AJ169" s="1034"/>
      <c r="AK169" s="126"/>
      <c r="AL169" s="127"/>
    </row>
    <row r="170" spans="1:52" s="49" customFormat="1" ht="18" customHeight="1">
      <c r="A170" s="399"/>
      <c r="B170" s="400" t="s">
        <v>
237</v>
      </c>
      <c r="C170" s="401" t="s">
        <v>
238</v>
      </c>
      <c r="D170" s="402"/>
      <c r="E170" s="402"/>
      <c r="F170" s="402"/>
      <c r="G170" s="402"/>
      <c r="H170" s="402"/>
      <c r="I170" s="402"/>
      <c r="J170" s="402"/>
      <c r="K170" s="402"/>
      <c r="L170" s="402"/>
      <c r="M170" s="402"/>
      <c r="N170" s="402"/>
      <c r="O170" s="402"/>
      <c r="P170" s="402"/>
      <c r="Q170" s="402"/>
      <c r="R170" s="402"/>
      <c r="S170" s="402"/>
      <c r="T170" s="402"/>
      <c r="U170" s="402"/>
      <c r="V170" s="402"/>
      <c r="W170" s="402"/>
      <c r="X170" s="402"/>
      <c r="Y170" s="413"/>
      <c r="Z170" s="413"/>
      <c r="AA170" s="413"/>
      <c r="AB170" s="413"/>
      <c r="AC170" s="414"/>
      <c r="AD170" s="414"/>
      <c r="AE170" s="414"/>
      <c r="AF170" s="414"/>
      <c r="AG170" s="415"/>
      <c r="AH170" s="415"/>
      <c r="AI170" s="415"/>
      <c r="AJ170" s="416"/>
      <c r="AK170" s="118"/>
      <c r="AL170" s="119"/>
    </row>
    <row r="171" spans="1:52" s="49" customFormat="1" ht="15" customHeight="1">
      <c r="A171" s="883" t="s">
        <v>
452</v>
      </c>
      <c r="B171" s="884"/>
      <c r="C171" s="884"/>
      <c r="D171" s="884"/>
      <c r="E171" s="884"/>
      <c r="F171" s="884"/>
      <c r="G171" s="884"/>
      <c r="H171" s="884"/>
      <c r="I171" s="884"/>
      <c r="J171" s="884"/>
      <c r="K171" s="884"/>
      <c r="L171" s="884"/>
      <c r="M171" s="884"/>
      <c r="N171" s="884"/>
      <c r="O171" s="884"/>
      <c r="P171" s="884"/>
      <c r="Q171" s="884"/>
      <c r="R171" s="884"/>
      <c r="S171" s="884"/>
      <c r="T171" s="884"/>
      <c r="U171" s="884"/>
      <c r="V171" s="884"/>
      <c r="W171" s="884"/>
      <c r="X171" s="884"/>
      <c r="Y171" s="884"/>
      <c r="Z171" s="884"/>
      <c r="AA171" s="884"/>
      <c r="AB171" s="884"/>
      <c r="AC171" s="884"/>
      <c r="AD171" s="884"/>
      <c r="AE171" s="884"/>
      <c r="AF171" s="885"/>
      <c r="AG171" s="774"/>
      <c r="AH171" s="775" t="s">
        <v>
124</v>
      </c>
      <c r="AI171" s="774"/>
      <c r="AJ171" s="777"/>
      <c r="AK171" s="216"/>
    </row>
    <row r="172" spans="1:52" s="49" customFormat="1" ht="28.5" customHeight="1">
      <c r="A172" s="1035" t="s">
        <v>
137</v>
      </c>
      <c r="B172" s="1035"/>
      <c r="C172" s="1035"/>
      <c r="D172" s="1035"/>
      <c r="E172" s="1035"/>
      <c r="F172" s="1035"/>
      <c r="G172" s="1035"/>
      <c r="H172" s="1035"/>
      <c r="I172" s="1035"/>
      <c r="J172" s="1035"/>
      <c r="K172" s="1035"/>
      <c r="L172" s="1035"/>
      <c r="M172" s="1035"/>
      <c r="N172" s="1035"/>
      <c r="O172" s="1035"/>
      <c r="P172" s="1035"/>
      <c r="Q172" s="1035"/>
      <c r="R172" s="1035"/>
      <c r="S172" s="1035"/>
      <c r="T172" s="1035"/>
      <c r="U172" s="1035"/>
      <c r="V172" s="1035"/>
      <c r="W172" s="1035"/>
      <c r="X172" s="1035"/>
      <c r="Y172" s="1035"/>
      <c r="Z172" s="1035"/>
      <c r="AA172" s="1035"/>
      <c r="AB172" s="1035"/>
      <c r="AC172" s="1035"/>
      <c r="AD172" s="1035"/>
      <c r="AE172" s="1035"/>
      <c r="AF172" s="1035"/>
      <c r="AG172" s="1035"/>
      <c r="AH172" s="1035"/>
      <c r="AI172" s="1035"/>
      <c r="AJ172" s="1035"/>
      <c r="AK172" s="126"/>
      <c r="AL172" s="116"/>
    </row>
    <row r="173" spans="1:52" s="49" customFormat="1" ht="6" customHeight="1">
      <c r="A173" s="126"/>
      <c r="B173" s="126"/>
      <c r="C173" s="126"/>
      <c r="D173" s="126"/>
      <c r="E173" s="126"/>
      <c r="F173" s="126"/>
      <c r="G173" s="126"/>
      <c r="H173" s="126"/>
      <c r="I173" s="126"/>
      <c r="J173" s="126"/>
      <c r="K173" s="126"/>
      <c r="L173" s="126"/>
      <c r="M173" s="126"/>
      <c r="N173" s="126"/>
      <c r="O173" s="126"/>
      <c r="P173" s="126"/>
      <c r="Q173" s="126"/>
      <c r="R173" s="126"/>
      <c r="S173" s="126"/>
      <c r="T173" s="126"/>
      <c r="U173" s="126"/>
      <c r="V173" s="126"/>
      <c r="W173" s="126"/>
      <c r="X173" s="126"/>
      <c r="Y173" s="126"/>
      <c r="Z173" s="126"/>
      <c r="AA173" s="126"/>
      <c r="AB173" s="126"/>
      <c r="AC173" s="126"/>
      <c r="AD173" s="126"/>
      <c r="AE173" s="126"/>
      <c r="AF173" s="126"/>
      <c r="AG173" s="126"/>
      <c r="AH173" s="126"/>
      <c r="AI173" s="126"/>
      <c r="AJ173" s="126"/>
      <c r="AK173" s="126"/>
      <c r="AL173" s="116"/>
      <c r="AM173" s="46"/>
      <c r="AN173" s="46"/>
      <c r="AO173" s="46"/>
      <c r="AP173" s="46"/>
      <c r="AQ173" s="46"/>
      <c r="AR173" s="46"/>
      <c r="AS173" s="46"/>
      <c r="AT173" s="52"/>
      <c r="AU173" s="46"/>
      <c r="AV173" s="46"/>
      <c r="AW173" s="46"/>
      <c r="AX173" s="46"/>
      <c r="AY173" s="46"/>
      <c r="AZ173" s="46"/>
    </row>
    <row r="174" spans="1:52">
      <c r="A174" s="206" t="s">
        <v>
434</v>
      </c>
      <c r="B174" s="180"/>
      <c r="C174" s="207"/>
      <c r="D174" s="207"/>
      <c r="E174" s="207"/>
      <c r="F174" s="207"/>
      <c r="G174" s="207"/>
      <c r="H174" s="207"/>
      <c r="I174" s="207"/>
      <c r="J174" s="207"/>
      <c r="K174" s="207"/>
      <c r="L174" s="207"/>
      <c r="M174" s="207"/>
      <c r="N174" s="207"/>
      <c r="O174" s="207"/>
      <c r="P174" s="207"/>
      <c r="Q174" s="207"/>
      <c r="R174" s="207"/>
      <c r="S174" s="207"/>
      <c r="T174" s="207"/>
      <c r="U174" s="207"/>
      <c r="V174" s="207"/>
      <c r="W174" s="207"/>
      <c r="X174" s="207"/>
      <c r="Y174" s="207"/>
      <c r="Z174" s="207"/>
      <c r="AA174" s="207"/>
      <c r="AB174" s="207"/>
      <c r="AC174" s="207"/>
      <c r="AD174" s="207"/>
      <c r="AE174" s="207"/>
      <c r="AF174" s="207"/>
      <c r="AG174" s="180"/>
      <c r="AH174" s="180"/>
      <c r="AI174" s="180"/>
      <c r="AJ174" s="182"/>
      <c r="AK174" s="126"/>
      <c r="AT174" s="52"/>
    </row>
    <row r="175" spans="1:52" ht="4.5" customHeight="1">
      <c r="A175" s="206"/>
      <c r="B175" s="180"/>
      <c r="C175" s="207"/>
      <c r="D175" s="207"/>
      <c r="E175" s="207"/>
      <c r="F175" s="207"/>
      <c r="G175" s="207"/>
      <c r="H175" s="207"/>
      <c r="I175" s="207"/>
      <c r="J175" s="207"/>
      <c r="K175" s="207"/>
      <c r="L175" s="207"/>
      <c r="M175" s="207"/>
      <c r="N175" s="207"/>
      <c r="O175" s="207"/>
      <c r="P175" s="207"/>
      <c r="Q175" s="207"/>
      <c r="R175" s="207"/>
      <c r="S175" s="207"/>
      <c r="T175" s="207"/>
      <c r="U175" s="207"/>
      <c r="V175" s="207"/>
      <c r="W175" s="207"/>
      <c r="X175" s="207"/>
      <c r="Y175" s="207"/>
      <c r="Z175" s="207"/>
      <c r="AA175" s="207"/>
      <c r="AB175" s="207"/>
      <c r="AC175" s="207"/>
      <c r="AD175" s="207"/>
      <c r="AE175" s="180"/>
      <c r="AF175" s="180"/>
      <c r="AG175" s="180"/>
      <c r="AH175" s="180"/>
      <c r="AI175" s="180"/>
      <c r="AJ175" s="180"/>
      <c r="AK175" s="50"/>
      <c r="AT175" s="52"/>
    </row>
    <row r="176" spans="1:52" ht="79.5" customHeight="1">
      <c r="A176" s="902" t="s">
        <v>
338</v>
      </c>
      <c r="B176" s="903"/>
      <c r="C176" s="903"/>
      <c r="D176" s="903"/>
      <c r="E176" s="903"/>
      <c r="F176" s="903"/>
      <c r="G176" s="903"/>
      <c r="H176" s="903"/>
      <c r="I176" s="903"/>
      <c r="J176" s="903"/>
      <c r="K176" s="903"/>
      <c r="L176" s="903"/>
      <c r="M176" s="903"/>
      <c r="N176" s="903"/>
      <c r="O176" s="903"/>
      <c r="P176" s="903"/>
      <c r="Q176" s="903"/>
      <c r="R176" s="903"/>
      <c r="S176" s="903"/>
      <c r="T176" s="903"/>
      <c r="U176" s="903"/>
      <c r="V176" s="903"/>
      <c r="W176" s="903"/>
      <c r="X176" s="903"/>
      <c r="Y176" s="903"/>
      <c r="Z176" s="903"/>
      <c r="AA176" s="903"/>
      <c r="AB176" s="903"/>
      <c r="AC176" s="903"/>
      <c r="AD176" s="903"/>
      <c r="AE176" s="903"/>
      <c r="AF176" s="903"/>
      <c r="AG176" s="903"/>
      <c r="AH176" s="903"/>
      <c r="AI176" s="903"/>
      <c r="AJ176" s="904"/>
      <c r="AK176" s="128"/>
      <c r="AT176" s="52"/>
    </row>
    <row r="177" spans="1:52" ht="4.5" customHeight="1">
      <c r="A177" s="417"/>
      <c r="B177" s="417"/>
      <c r="C177" s="417"/>
      <c r="D177" s="417"/>
      <c r="E177" s="417"/>
      <c r="F177" s="417"/>
      <c r="G177" s="417"/>
      <c r="H177" s="417"/>
      <c r="I177" s="417"/>
      <c r="J177" s="417"/>
      <c r="K177" s="417"/>
      <c r="L177" s="417"/>
      <c r="M177" s="417"/>
      <c r="N177" s="417"/>
      <c r="O177" s="417"/>
      <c r="P177" s="417"/>
      <c r="Q177" s="417"/>
      <c r="R177" s="417"/>
      <c r="S177" s="417"/>
      <c r="T177" s="417"/>
      <c r="U177" s="417"/>
      <c r="V177" s="417"/>
      <c r="W177" s="417"/>
      <c r="X177" s="417"/>
      <c r="Y177" s="417"/>
      <c r="Z177" s="417"/>
      <c r="AA177" s="417"/>
      <c r="AB177" s="417"/>
      <c r="AC177" s="417"/>
      <c r="AD177" s="417"/>
      <c r="AE177" s="417"/>
      <c r="AF177" s="417"/>
      <c r="AG177" s="417"/>
      <c r="AH177" s="417"/>
      <c r="AI177" s="417"/>
      <c r="AJ177" s="418"/>
      <c r="AK177" s="128"/>
      <c r="AT177" s="52"/>
    </row>
    <row r="178" spans="1:52" ht="13.5" customHeight="1" thickBot="1">
      <c r="A178" s="1040" t="s">
        <v>
309</v>
      </c>
      <c r="B178" s="1041"/>
      <c r="C178" s="1041"/>
      <c r="D178" s="1042"/>
      <c r="E178" s="1043" t="s">
        <v>
56</v>
      </c>
      <c r="F178" s="1044"/>
      <c r="G178" s="1044"/>
      <c r="H178" s="1044"/>
      <c r="I178" s="1044"/>
      <c r="J178" s="1044"/>
      <c r="K178" s="1044"/>
      <c r="L178" s="1044"/>
      <c r="M178" s="1044"/>
      <c r="N178" s="1044"/>
      <c r="O178" s="1044"/>
      <c r="P178" s="1044"/>
      <c r="Q178" s="1044"/>
      <c r="R178" s="1044"/>
      <c r="S178" s="1044"/>
      <c r="T178" s="1044"/>
      <c r="U178" s="1044"/>
      <c r="V178" s="1044"/>
      <c r="W178" s="1044"/>
      <c r="X178" s="1044"/>
      <c r="Y178" s="1044"/>
      <c r="Z178" s="1044"/>
      <c r="AA178" s="1044"/>
      <c r="AB178" s="1044"/>
      <c r="AC178" s="1044"/>
      <c r="AD178" s="1044"/>
      <c r="AE178" s="1044"/>
      <c r="AF178" s="1044"/>
      <c r="AG178" s="1044"/>
      <c r="AH178" s="1044"/>
      <c r="AI178" s="1044"/>
      <c r="AJ178" s="1045"/>
      <c r="AK178" s="128"/>
      <c r="AM178" s="129"/>
      <c r="AN178" s="129"/>
      <c r="AO178" s="129"/>
      <c r="AP178" s="129"/>
      <c r="AQ178" s="129"/>
      <c r="AR178" s="129"/>
      <c r="AS178" s="129"/>
      <c r="AT178" s="129"/>
      <c r="AU178" s="129"/>
      <c r="AV178" s="129"/>
      <c r="AW178" s="129"/>
      <c r="AX178" s="129"/>
      <c r="AY178" s="129"/>
      <c r="AZ178" s="129"/>
    </row>
    <row r="179" spans="1:52" s="129" customFormat="1" ht="14.25" customHeight="1">
      <c r="A179" s="1016" t="s">
        <v>
299</v>
      </c>
      <c r="B179" s="1017"/>
      <c r="C179" s="1017"/>
      <c r="D179" s="1018"/>
      <c r="E179" s="786"/>
      <c r="F179" s="1038" t="s">
        <v>
279</v>
      </c>
      <c r="G179" s="1038"/>
      <c r="H179" s="1038"/>
      <c r="I179" s="1038"/>
      <c r="J179" s="1038"/>
      <c r="K179" s="1038"/>
      <c r="L179" s="1038"/>
      <c r="M179" s="1038"/>
      <c r="N179" s="1038"/>
      <c r="O179" s="1038"/>
      <c r="P179" s="1038"/>
      <c r="Q179" s="1038"/>
      <c r="R179" s="1038"/>
      <c r="S179" s="1038"/>
      <c r="T179" s="1038"/>
      <c r="U179" s="1038"/>
      <c r="V179" s="1038"/>
      <c r="W179" s="1038"/>
      <c r="X179" s="1038"/>
      <c r="Y179" s="1038"/>
      <c r="Z179" s="1038"/>
      <c r="AA179" s="1038"/>
      <c r="AB179" s="1038"/>
      <c r="AC179" s="1038"/>
      <c r="AD179" s="1038"/>
      <c r="AE179" s="1038"/>
      <c r="AF179" s="1038"/>
      <c r="AG179" s="1038"/>
      <c r="AH179" s="1038"/>
      <c r="AI179" s="1038"/>
      <c r="AJ179" s="1039"/>
      <c r="AK179" s="128"/>
    </row>
    <row r="180" spans="1:52" s="129" customFormat="1" ht="13.5" customHeight="1">
      <c r="A180" s="1019"/>
      <c r="B180" s="912"/>
      <c r="C180" s="912"/>
      <c r="D180" s="1020"/>
      <c r="E180" s="787"/>
      <c r="F180" s="1037" t="s">
        <v>
280</v>
      </c>
      <c r="G180" s="1037"/>
      <c r="H180" s="1037"/>
      <c r="I180" s="1037"/>
      <c r="J180" s="1037"/>
      <c r="K180" s="1037"/>
      <c r="L180" s="1037"/>
      <c r="M180" s="1037"/>
      <c r="N180" s="1037"/>
      <c r="O180" s="1037"/>
      <c r="P180" s="1037"/>
      <c r="Q180" s="1037"/>
      <c r="R180" s="1037"/>
      <c r="S180" s="1037"/>
      <c r="T180" s="1037"/>
      <c r="U180" s="1037"/>
      <c r="V180" s="1037"/>
      <c r="W180" s="1037"/>
      <c r="X180" s="1037"/>
      <c r="Y180" s="1037"/>
      <c r="Z180" s="1037"/>
      <c r="AA180" s="1037"/>
      <c r="AB180" s="1037"/>
      <c r="AC180" s="1037"/>
      <c r="AD180" s="1037"/>
      <c r="AE180" s="1037"/>
      <c r="AF180" s="1037"/>
      <c r="AG180" s="1037"/>
      <c r="AH180" s="1037"/>
      <c r="AI180" s="1037"/>
      <c r="AJ180" s="419"/>
      <c r="AK180" s="128"/>
    </row>
    <row r="181" spans="1:52" s="129" customFormat="1" ht="13.5" customHeight="1">
      <c r="A181" s="1019"/>
      <c r="B181" s="912"/>
      <c r="C181" s="912"/>
      <c r="D181" s="1020"/>
      <c r="E181" s="787"/>
      <c r="F181" s="1037" t="s">
        <v>
305</v>
      </c>
      <c r="G181" s="1037"/>
      <c r="H181" s="1037"/>
      <c r="I181" s="1037"/>
      <c r="J181" s="1037"/>
      <c r="K181" s="1037"/>
      <c r="L181" s="1037"/>
      <c r="M181" s="1037"/>
      <c r="N181" s="1037"/>
      <c r="O181" s="1037"/>
      <c r="P181" s="1037"/>
      <c r="Q181" s="1037"/>
      <c r="R181" s="1037"/>
      <c r="S181" s="1037"/>
      <c r="T181" s="1037"/>
      <c r="U181" s="1037"/>
      <c r="V181" s="1037"/>
      <c r="W181" s="1037"/>
      <c r="X181" s="1037"/>
      <c r="Y181" s="1037"/>
      <c r="Z181" s="1037"/>
      <c r="AA181" s="1037"/>
      <c r="AB181" s="1037"/>
      <c r="AC181" s="1037"/>
      <c r="AD181" s="1037"/>
      <c r="AE181" s="1037"/>
      <c r="AF181" s="1037"/>
      <c r="AG181" s="1037"/>
      <c r="AH181" s="1037"/>
      <c r="AI181" s="1037"/>
      <c r="AJ181" s="419"/>
      <c r="AK181" s="128"/>
    </row>
    <row r="182" spans="1:52" s="129" customFormat="1" ht="13.5" customHeight="1">
      <c r="A182" s="1021"/>
      <c r="B182" s="907"/>
      <c r="C182" s="907"/>
      <c r="D182" s="1022"/>
      <c r="E182" s="788"/>
      <c r="F182" s="1028" t="s">
        <v>
306</v>
      </c>
      <c r="G182" s="1028"/>
      <c r="H182" s="1028"/>
      <c r="I182" s="1028"/>
      <c r="J182" s="1028"/>
      <c r="K182" s="1028"/>
      <c r="L182" s="1028"/>
      <c r="M182" s="1028"/>
      <c r="N182" s="1028"/>
      <c r="O182" s="1028"/>
      <c r="P182" s="1028"/>
      <c r="Q182" s="1028"/>
      <c r="R182" s="1028"/>
      <c r="S182" s="1028"/>
      <c r="T182" s="1028"/>
      <c r="U182" s="1028"/>
      <c r="V182" s="1028"/>
      <c r="W182" s="1028"/>
      <c r="X182" s="1028"/>
      <c r="Y182" s="1028"/>
      <c r="Z182" s="1028"/>
      <c r="AA182" s="1028"/>
      <c r="AB182" s="1028"/>
      <c r="AC182" s="1028"/>
      <c r="AD182" s="1028"/>
      <c r="AE182" s="1028"/>
      <c r="AF182" s="1028"/>
      <c r="AG182" s="1028"/>
      <c r="AH182" s="1028"/>
      <c r="AI182" s="1028"/>
      <c r="AJ182" s="550"/>
      <c r="AK182" s="128"/>
    </row>
    <row r="183" spans="1:52" s="129" customFormat="1" ht="24.75" customHeight="1">
      <c r="A183" s="1016" t="s">
        <v>
300</v>
      </c>
      <c r="B183" s="1017"/>
      <c r="C183" s="1017"/>
      <c r="D183" s="1018"/>
      <c r="E183" s="789"/>
      <c r="F183" s="1072" t="s">
        <v>
281</v>
      </c>
      <c r="G183" s="1072"/>
      <c r="H183" s="1072"/>
      <c r="I183" s="1072"/>
      <c r="J183" s="1072"/>
      <c r="K183" s="1072"/>
      <c r="L183" s="1072"/>
      <c r="M183" s="1072"/>
      <c r="N183" s="1072"/>
      <c r="O183" s="1072"/>
      <c r="P183" s="1072"/>
      <c r="Q183" s="1072"/>
      <c r="R183" s="1072"/>
      <c r="S183" s="1072"/>
      <c r="T183" s="1072"/>
      <c r="U183" s="1072"/>
      <c r="V183" s="1072"/>
      <c r="W183" s="1072"/>
      <c r="X183" s="1072"/>
      <c r="Y183" s="1072"/>
      <c r="Z183" s="1072"/>
      <c r="AA183" s="1072"/>
      <c r="AB183" s="1072"/>
      <c r="AC183" s="1072"/>
      <c r="AD183" s="1072"/>
      <c r="AE183" s="1072"/>
      <c r="AF183" s="1072"/>
      <c r="AG183" s="1072"/>
      <c r="AH183" s="1072"/>
      <c r="AI183" s="1072"/>
      <c r="AJ183" s="551"/>
      <c r="AK183" s="128"/>
      <c r="AM183" s="49"/>
      <c r="AN183" s="49"/>
      <c r="AO183" s="49"/>
      <c r="AP183" s="49"/>
      <c r="AQ183" s="49"/>
      <c r="AR183" s="49"/>
      <c r="AS183" s="49"/>
      <c r="AT183" s="49"/>
      <c r="AU183" s="49"/>
      <c r="AV183" s="49"/>
      <c r="AW183" s="49"/>
      <c r="AX183" s="49"/>
      <c r="AY183" s="49"/>
      <c r="AZ183" s="49"/>
    </row>
    <row r="184" spans="1:52" s="49" customFormat="1" ht="13.5" customHeight="1">
      <c r="A184" s="1019"/>
      <c r="B184" s="912"/>
      <c r="C184" s="912"/>
      <c r="D184" s="1020"/>
      <c r="E184" s="790"/>
      <c r="F184" s="1036" t="s">
        <v>
282</v>
      </c>
      <c r="G184" s="1036"/>
      <c r="H184" s="1036"/>
      <c r="I184" s="1036"/>
      <c r="J184" s="1036"/>
      <c r="K184" s="1036"/>
      <c r="L184" s="1036"/>
      <c r="M184" s="1036"/>
      <c r="N184" s="1036"/>
      <c r="O184" s="1036"/>
      <c r="P184" s="1036"/>
      <c r="Q184" s="1036"/>
      <c r="R184" s="1036"/>
      <c r="S184" s="1036"/>
      <c r="T184" s="1036"/>
      <c r="U184" s="1036"/>
      <c r="V184" s="1036"/>
      <c r="W184" s="1036"/>
      <c r="X184" s="1036"/>
      <c r="Y184" s="1036"/>
      <c r="Z184" s="1036"/>
      <c r="AA184" s="1036"/>
      <c r="AB184" s="1036"/>
      <c r="AC184" s="1036"/>
      <c r="AD184" s="1036"/>
      <c r="AE184" s="1036"/>
      <c r="AF184" s="1036"/>
      <c r="AG184" s="1036"/>
      <c r="AH184" s="1036"/>
      <c r="AI184" s="1036"/>
      <c r="AJ184" s="552"/>
      <c r="AK184" s="128"/>
    </row>
    <row r="185" spans="1:52" s="49" customFormat="1" ht="13.5" customHeight="1">
      <c r="A185" s="1019"/>
      <c r="B185" s="912"/>
      <c r="C185" s="912"/>
      <c r="D185" s="1020"/>
      <c r="E185" s="787"/>
      <c r="F185" s="1037" t="s">
        <v>
283</v>
      </c>
      <c r="G185" s="1037"/>
      <c r="H185" s="1037"/>
      <c r="I185" s="1037"/>
      <c r="J185" s="1037"/>
      <c r="K185" s="1037"/>
      <c r="L185" s="1037"/>
      <c r="M185" s="1037"/>
      <c r="N185" s="1037"/>
      <c r="O185" s="1037"/>
      <c r="P185" s="1037"/>
      <c r="Q185" s="1037"/>
      <c r="R185" s="1037"/>
      <c r="S185" s="1037"/>
      <c r="T185" s="1037"/>
      <c r="U185" s="1037"/>
      <c r="V185" s="1037"/>
      <c r="W185" s="1037"/>
      <c r="X185" s="1037"/>
      <c r="Y185" s="1037"/>
      <c r="Z185" s="1037"/>
      <c r="AA185" s="1037"/>
      <c r="AB185" s="1037"/>
      <c r="AC185" s="1037"/>
      <c r="AD185" s="1037"/>
      <c r="AE185" s="1037"/>
      <c r="AF185" s="1037"/>
      <c r="AG185" s="1037"/>
      <c r="AH185" s="1037"/>
      <c r="AI185" s="1037"/>
      <c r="AJ185" s="419"/>
      <c r="AK185" s="128"/>
    </row>
    <row r="186" spans="1:52" s="49" customFormat="1" ht="13.5" customHeight="1">
      <c r="A186" s="1021"/>
      <c r="B186" s="907"/>
      <c r="C186" s="907"/>
      <c r="D186" s="1022"/>
      <c r="E186" s="791"/>
      <c r="F186" s="1024" t="s">
        <v>
284</v>
      </c>
      <c r="G186" s="1024"/>
      <c r="H186" s="1024"/>
      <c r="I186" s="1024"/>
      <c r="J186" s="1024"/>
      <c r="K186" s="1024"/>
      <c r="L186" s="1024"/>
      <c r="M186" s="1024"/>
      <c r="N186" s="1024"/>
      <c r="O186" s="1024"/>
      <c r="P186" s="1024"/>
      <c r="Q186" s="1024"/>
      <c r="R186" s="1024"/>
      <c r="S186" s="1024"/>
      <c r="T186" s="1024"/>
      <c r="U186" s="1024"/>
      <c r="V186" s="1024"/>
      <c r="W186" s="1024"/>
      <c r="X186" s="1024"/>
      <c r="Y186" s="1024"/>
      <c r="Z186" s="1024"/>
      <c r="AA186" s="1024"/>
      <c r="AB186" s="1024"/>
      <c r="AC186" s="1024"/>
      <c r="AD186" s="1024"/>
      <c r="AE186" s="1024"/>
      <c r="AF186" s="1024"/>
      <c r="AG186" s="1024"/>
      <c r="AH186" s="1024"/>
      <c r="AI186" s="1024"/>
      <c r="AJ186" s="1025"/>
      <c r="AK186" s="128"/>
    </row>
    <row r="187" spans="1:52" s="49" customFormat="1" ht="13.5" customHeight="1">
      <c r="A187" s="1016" t="s">
        <v>
301</v>
      </c>
      <c r="B187" s="1017"/>
      <c r="C187" s="1017"/>
      <c r="D187" s="1018"/>
      <c r="E187" s="790"/>
      <c r="F187" s="1036" t="s">
        <v>
285</v>
      </c>
      <c r="G187" s="1036"/>
      <c r="H187" s="1036"/>
      <c r="I187" s="1036"/>
      <c r="J187" s="1036"/>
      <c r="K187" s="1036"/>
      <c r="L187" s="1036"/>
      <c r="M187" s="1036"/>
      <c r="N187" s="1036"/>
      <c r="O187" s="1036"/>
      <c r="P187" s="1036"/>
      <c r="Q187" s="1036"/>
      <c r="R187" s="1036"/>
      <c r="S187" s="1036"/>
      <c r="T187" s="1036"/>
      <c r="U187" s="1036"/>
      <c r="V187" s="1036"/>
      <c r="W187" s="1036"/>
      <c r="X187" s="1036"/>
      <c r="Y187" s="1036"/>
      <c r="Z187" s="1036"/>
      <c r="AA187" s="1036"/>
      <c r="AB187" s="1036"/>
      <c r="AC187" s="1036"/>
      <c r="AD187" s="1036"/>
      <c r="AE187" s="1036"/>
      <c r="AF187" s="1036"/>
      <c r="AG187" s="1036"/>
      <c r="AH187" s="1036"/>
      <c r="AI187" s="1036"/>
      <c r="AJ187" s="552"/>
      <c r="AK187" s="128"/>
    </row>
    <row r="188" spans="1:52" s="49" customFormat="1" ht="22.5" customHeight="1">
      <c r="A188" s="1019"/>
      <c r="B188" s="912"/>
      <c r="C188" s="912"/>
      <c r="D188" s="1020"/>
      <c r="E188" s="787"/>
      <c r="F188" s="1037" t="s">
        <v>
286</v>
      </c>
      <c r="G188" s="1037"/>
      <c r="H188" s="1037"/>
      <c r="I188" s="1037"/>
      <c r="J188" s="1037"/>
      <c r="K188" s="1037"/>
      <c r="L188" s="1037"/>
      <c r="M188" s="1037"/>
      <c r="N188" s="1037"/>
      <c r="O188" s="1037"/>
      <c r="P188" s="1037"/>
      <c r="Q188" s="1037"/>
      <c r="R188" s="1037"/>
      <c r="S188" s="1037"/>
      <c r="T188" s="1037"/>
      <c r="U188" s="1037"/>
      <c r="V188" s="1037"/>
      <c r="W188" s="1037"/>
      <c r="X188" s="1037"/>
      <c r="Y188" s="1037"/>
      <c r="Z188" s="1037"/>
      <c r="AA188" s="1037"/>
      <c r="AB188" s="1037"/>
      <c r="AC188" s="1037"/>
      <c r="AD188" s="1037"/>
      <c r="AE188" s="1037"/>
      <c r="AF188" s="1037"/>
      <c r="AG188" s="1037"/>
      <c r="AH188" s="1037"/>
      <c r="AI188" s="1037"/>
      <c r="AJ188" s="419"/>
      <c r="AK188" s="128"/>
    </row>
    <row r="189" spans="1:52" s="49" customFormat="1" ht="13.5" customHeight="1">
      <c r="A189" s="1019"/>
      <c r="B189" s="912"/>
      <c r="C189" s="912"/>
      <c r="D189" s="1020"/>
      <c r="E189" s="787"/>
      <c r="F189" s="1037" t="s">
        <v>
287</v>
      </c>
      <c r="G189" s="1037"/>
      <c r="H189" s="1037"/>
      <c r="I189" s="1037"/>
      <c r="J189" s="1037"/>
      <c r="K189" s="1037"/>
      <c r="L189" s="1037"/>
      <c r="M189" s="1037"/>
      <c r="N189" s="1037"/>
      <c r="O189" s="1037"/>
      <c r="P189" s="1037"/>
      <c r="Q189" s="1037"/>
      <c r="R189" s="1037"/>
      <c r="S189" s="1037"/>
      <c r="T189" s="1037"/>
      <c r="U189" s="1037"/>
      <c r="V189" s="1037"/>
      <c r="W189" s="1037"/>
      <c r="X189" s="1037"/>
      <c r="Y189" s="1037"/>
      <c r="Z189" s="1037"/>
      <c r="AA189" s="1037"/>
      <c r="AB189" s="1037"/>
      <c r="AC189" s="1037"/>
      <c r="AD189" s="1037"/>
      <c r="AE189" s="1037"/>
      <c r="AF189" s="1037"/>
      <c r="AG189" s="1037"/>
      <c r="AH189" s="1037"/>
      <c r="AI189" s="1037"/>
      <c r="AJ189" s="419"/>
      <c r="AK189" s="128"/>
    </row>
    <row r="190" spans="1:52" s="49" customFormat="1" ht="13.5" customHeight="1">
      <c r="A190" s="1021"/>
      <c r="B190" s="907"/>
      <c r="C190" s="907"/>
      <c r="D190" s="1022"/>
      <c r="E190" s="791"/>
      <c r="F190" s="1024" t="s">
        <v>
288</v>
      </c>
      <c r="G190" s="1024"/>
      <c r="H190" s="1024"/>
      <c r="I190" s="1024"/>
      <c r="J190" s="1024"/>
      <c r="K190" s="1024"/>
      <c r="L190" s="1024"/>
      <c r="M190" s="1024"/>
      <c r="N190" s="1024"/>
      <c r="O190" s="1024"/>
      <c r="P190" s="1024"/>
      <c r="Q190" s="1024"/>
      <c r="R190" s="1024"/>
      <c r="S190" s="1024"/>
      <c r="T190" s="1024"/>
      <c r="U190" s="1024"/>
      <c r="V190" s="1024"/>
      <c r="W190" s="1024"/>
      <c r="X190" s="1024"/>
      <c r="Y190" s="1024"/>
      <c r="Z190" s="1024"/>
      <c r="AA190" s="1024"/>
      <c r="AB190" s="1024"/>
      <c r="AC190" s="1024"/>
      <c r="AD190" s="1024"/>
      <c r="AE190" s="1024"/>
      <c r="AF190" s="1024"/>
      <c r="AG190" s="1024"/>
      <c r="AH190" s="1024"/>
      <c r="AI190" s="1024"/>
      <c r="AJ190" s="553"/>
      <c r="AK190" s="128"/>
    </row>
    <row r="191" spans="1:52" s="49" customFormat="1" ht="21" customHeight="1">
      <c r="A191" s="1016" t="s">
        <v>
302</v>
      </c>
      <c r="B191" s="1017"/>
      <c r="C191" s="1017"/>
      <c r="D191" s="1018"/>
      <c r="E191" s="790"/>
      <c r="F191" s="1074" t="s">
        <v>
289</v>
      </c>
      <c r="G191" s="1074"/>
      <c r="H191" s="1074"/>
      <c r="I191" s="1074"/>
      <c r="J191" s="1074"/>
      <c r="K191" s="1074"/>
      <c r="L191" s="1074"/>
      <c r="M191" s="1074"/>
      <c r="N191" s="1074"/>
      <c r="O191" s="1074"/>
      <c r="P191" s="1074"/>
      <c r="Q191" s="1074"/>
      <c r="R191" s="1074"/>
      <c r="S191" s="1074"/>
      <c r="T191" s="1074"/>
      <c r="U191" s="1074"/>
      <c r="V191" s="1074"/>
      <c r="W191" s="1074"/>
      <c r="X191" s="1074"/>
      <c r="Y191" s="1074"/>
      <c r="Z191" s="1074"/>
      <c r="AA191" s="1074"/>
      <c r="AB191" s="1074"/>
      <c r="AC191" s="1074"/>
      <c r="AD191" s="1074"/>
      <c r="AE191" s="1074"/>
      <c r="AF191" s="1074"/>
      <c r="AG191" s="1074"/>
      <c r="AH191" s="1074"/>
      <c r="AI191" s="1074"/>
      <c r="AJ191" s="552"/>
      <c r="AK191" s="128"/>
    </row>
    <row r="192" spans="1:52" s="49" customFormat="1" ht="13.5" customHeight="1">
      <c r="A192" s="1019"/>
      <c r="B192" s="912"/>
      <c r="C192" s="912"/>
      <c r="D192" s="1020"/>
      <c r="E192" s="787"/>
      <c r="F192" s="1023" t="s">
        <v>
307</v>
      </c>
      <c r="G192" s="1023"/>
      <c r="H192" s="1023"/>
      <c r="I192" s="1023"/>
      <c r="J192" s="1023"/>
      <c r="K192" s="1023"/>
      <c r="L192" s="1023"/>
      <c r="M192" s="1023"/>
      <c r="N192" s="1023"/>
      <c r="O192" s="1023"/>
      <c r="P192" s="1023"/>
      <c r="Q192" s="1023"/>
      <c r="R192" s="1023"/>
      <c r="S192" s="1023"/>
      <c r="T192" s="1023"/>
      <c r="U192" s="1023"/>
      <c r="V192" s="1023"/>
      <c r="W192" s="1023"/>
      <c r="X192" s="1023"/>
      <c r="Y192" s="1023"/>
      <c r="Z192" s="1023"/>
      <c r="AA192" s="1023"/>
      <c r="AB192" s="1023"/>
      <c r="AC192" s="1023"/>
      <c r="AD192" s="1023"/>
      <c r="AE192" s="1023"/>
      <c r="AF192" s="1023"/>
      <c r="AG192" s="1023"/>
      <c r="AH192" s="1023"/>
      <c r="AI192" s="1023"/>
      <c r="AJ192" s="552"/>
      <c r="AK192" s="47"/>
    </row>
    <row r="193" spans="1:52" s="49" customFormat="1" ht="13.5" customHeight="1">
      <c r="A193" s="1019"/>
      <c r="B193" s="912"/>
      <c r="C193" s="912"/>
      <c r="D193" s="1020"/>
      <c r="E193" s="790"/>
      <c r="F193" s="1074" t="s">
        <v>
290</v>
      </c>
      <c r="G193" s="1074"/>
      <c r="H193" s="1074"/>
      <c r="I193" s="1074"/>
      <c r="J193" s="1074"/>
      <c r="K193" s="1074"/>
      <c r="L193" s="1074"/>
      <c r="M193" s="1074"/>
      <c r="N193" s="1074"/>
      <c r="O193" s="1074"/>
      <c r="P193" s="1074"/>
      <c r="Q193" s="1074"/>
      <c r="R193" s="1074"/>
      <c r="S193" s="1074"/>
      <c r="T193" s="1074"/>
      <c r="U193" s="1074"/>
      <c r="V193" s="1074"/>
      <c r="W193" s="1074"/>
      <c r="X193" s="1074"/>
      <c r="Y193" s="1074"/>
      <c r="Z193" s="1074"/>
      <c r="AA193" s="1074"/>
      <c r="AB193" s="1074"/>
      <c r="AC193" s="1074"/>
      <c r="AD193" s="1074"/>
      <c r="AE193" s="1074"/>
      <c r="AF193" s="1074"/>
      <c r="AG193" s="1074"/>
      <c r="AH193" s="1074"/>
      <c r="AI193" s="1074"/>
      <c r="AJ193" s="554"/>
    </row>
    <row r="194" spans="1:52" s="49" customFormat="1" ht="13.5" customHeight="1">
      <c r="A194" s="1021"/>
      <c r="B194" s="907"/>
      <c r="C194" s="907"/>
      <c r="D194" s="1022"/>
      <c r="E194" s="791"/>
      <c r="F194" s="1024" t="s">
        <v>
291</v>
      </c>
      <c r="G194" s="1024"/>
      <c r="H194" s="1024"/>
      <c r="I194" s="1024"/>
      <c r="J194" s="1024"/>
      <c r="K194" s="1024"/>
      <c r="L194" s="1024"/>
      <c r="M194" s="1024"/>
      <c r="N194" s="1024"/>
      <c r="O194" s="1024"/>
      <c r="P194" s="1024"/>
      <c r="Q194" s="1024"/>
      <c r="R194" s="1024"/>
      <c r="S194" s="1024"/>
      <c r="T194" s="1024"/>
      <c r="U194" s="1024"/>
      <c r="V194" s="1024"/>
      <c r="W194" s="1024"/>
      <c r="X194" s="1024"/>
      <c r="Y194" s="1024"/>
      <c r="Z194" s="1024"/>
      <c r="AA194" s="1024"/>
      <c r="AB194" s="1024"/>
      <c r="AC194" s="1024"/>
      <c r="AD194" s="1024"/>
      <c r="AE194" s="1024"/>
      <c r="AF194" s="1024"/>
      <c r="AG194" s="1024"/>
      <c r="AH194" s="1024"/>
      <c r="AI194" s="1024"/>
      <c r="AJ194" s="1025"/>
    </row>
    <row r="195" spans="1:52" s="49" customFormat="1" ht="13.5" customHeight="1">
      <c r="A195" s="1016" t="s">
        <v>
303</v>
      </c>
      <c r="B195" s="1017"/>
      <c r="C195" s="1017"/>
      <c r="D195" s="1018"/>
      <c r="E195" s="790"/>
      <c r="F195" s="1074" t="s">
        <v>
292</v>
      </c>
      <c r="G195" s="1074"/>
      <c r="H195" s="1074"/>
      <c r="I195" s="1074"/>
      <c r="J195" s="1074"/>
      <c r="K195" s="1074"/>
      <c r="L195" s="1074"/>
      <c r="M195" s="1074"/>
      <c r="N195" s="1074"/>
      <c r="O195" s="1074"/>
      <c r="P195" s="1074"/>
      <c r="Q195" s="1074"/>
      <c r="R195" s="1074"/>
      <c r="S195" s="1074"/>
      <c r="T195" s="1074"/>
      <c r="U195" s="1074"/>
      <c r="V195" s="1074"/>
      <c r="W195" s="1074"/>
      <c r="X195" s="1074"/>
      <c r="Y195" s="1074"/>
      <c r="Z195" s="1074"/>
      <c r="AA195" s="1074"/>
      <c r="AB195" s="1074"/>
      <c r="AC195" s="1074"/>
      <c r="AD195" s="1074"/>
      <c r="AE195" s="1074"/>
      <c r="AF195" s="1074"/>
      <c r="AG195" s="1074"/>
      <c r="AH195" s="1074"/>
      <c r="AI195" s="1074"/>
      <c r="AJ195" s="552"/>
    </row>
    <row r="196" spans="1:52" s="49" customFormat="1" ht="21" customHeight="1">
      <c r="A196" s="1019"/>
      <c r="B196" s="912"/>
      <c r="C196" s="912"/>
      <c r="D196" s="1020"/>
      <c r="E196" s="787"/>
      <c r="F196" s="1023" t="s">
        <v>
293</v>
      </c>
      <c r="G196" s="1023"/>
      <c r="H196" s="1023"/>
      <c r="I196" s="1023"/>
      <c r="J196" s="1023"/>
      <c r="K196" s="1023"/>
      <c r="L196" s="1023"/>
      <c r="M196" s="1023"/>
      <c r="N196" s="1023"/>
      <c r="O196" s="1023"/>
      <c r="P196" s="1023"/>
      <c r="Q196" s="1023"/>
      <c r="R196" s="1023"/>
      <c r="S196" s="1023"/>
      <c r="T196" s="1023"/>
      <c r="U196" s="1023"/>
      <c r="V196" s="1023"/>
      <c r="W196" s="1023"/>
      <c r="X196" s="1023"/>
      <c r="Y196" s="1023"/>
      <c r="Z196" s="1023"/>
      <c r="AA196" s="1023"/>
      <c r="AB196" s="1023"/>
      <c r="AC196" s="1023"/>
      <c r="AD196" s="1023"/>
      <c r="AE196" s="1023"/>
      <c r="AF196" s="1023"/>
      <c r="AG196" s="1023"/>
      <c r="AH196" s="1023"/>
      <c r="AI196" s="1023"/>
      <c r="AJ196" s="419"/>
    </row>
    <row r="197" spans="1:52" s="49" customFormat="1" ht="13.5" customHeight="1">
      <c r="A197" s="1019"/>
      <c r="B197" s="912"/>
      <c r="C197" s="912"/>
      <c r="D197" s="1020"/>
      <c r="E197" s="787"/>
      <c r="F197" s="1023" t="s">
        <v>
294</v>
      </c>
      <c r="G197" s="1023"/>
      <c r="H197" s="1023"/>
      <c r="I197" s="1023"/>
      <c r="J197" s="1023"/>
      <c r="K197" s="1023"/>
      <c r="L197" s="1023"/>
      <c r="M197" s="1023"/>
      <c r="N197" s="1023"/>
      <c r="O197" s="1023"/>
      <c r="P197" s="1023"/>
      <c r="Q197" s="1023"/>
      <c r="R197" s="1023"/>
      <c r="S197" s="1023"/>
      <c r="T197" s="1023"/>
      <c r="U197" s="1023"/>
      <c r="V197" s="1023"/>
      <c r="W197" s="1023"/>
      <c r="X197" s="1023"/>
      <c r="Y197" s="1023"/>
      <c r="Z197" s="1023"/>
      <c r="AA197" s="1023"/>
      <c r="AB197" s="1023"/>
      <c r="AC197" s="1023"/>
      <c r="AD197" s="1023"/>
      <c r="AE197" s="1023"/>
      <c r="AF197" s="1023"/>
      <c r="AG197" s="1023"/>
      <c r="AH197" s="1023"/>
      <c r="AI197" s="1023"/>
      <c r="AJ197" s="419"/>
    </row>
    <row r="198" spans="1:52" s="49" customFormat="1" ht="13.5" customHeight="1">
      <c r="A198" s="1021"/>
      <c r="B198" s="907"/>
      <c r="C198" s="907"/>
      <c r="D198" s="1022"/>
      <c r="E198" s="791"/>
      <c r="F198" s="1024" t="s">
        <v>
295</v>
      </c>
      <c r="G198" s="1024"/>
      <c r="H198" s="1024"/>
      <c r="I198" s="1024"/>
      <c r="J198" s="1024"/>
      <c r="K198" s="1024"/>
      <c r="L198" s="1024"/>
      <c r="M198" s="1024"/>
      <c r="N198" s="1024"/>
      <c r="O198" s="1024"/>
      <c r="P198" s="1024"/>
      <c r="Q198" s="1024"/>
      <c r="R198" s="1024"/>
      <c r="S198" s="1024"/>
      <c r="T198" s="1024"/>
      <c r="U198" s="1024"/>
      <c r="V198" s="1024"/>
      <c r="W198" s="1024"/>
      <c r="X198" s="1024"/>
      <c r="Y198" s="1024"/>
      <c r="Z198" s="1024"/>
      <c r="AA198" s="1024"/>
      <c r="AB198" s="1024"/>
      <c r="AC198" s="1024"/>
      <c r="AD198" s="1024"/>
      <c r="AE198" s="1024"/>
      <c r="AF198" s="1024"/>
      <c r="AG198" s="1024"/>
      <c r="AH198" s="1024"/>
      <c r="AI198" s="1024"/>
      <c r="AJ198" s="553"/>
    </row>
    <row r="199" spans="1:52" s="49" customFormat="1" ht="13.5" customHeight="1">
      <c r="A199" s="1016" t="s">
        <v>
304</v>
      </c>
      <c r="B199" s="1017"/>
      <c r="C199" s="1017"/>
      <c r="D199" s="1018"/>
      <c r="E199" s="790"/>
      <c r="F199" s="1075" t="s">
        <v>
296</v>
      </c>
      <c r="G199" s="1075"/>
      <c r="H199" s="1075"/>
      <c r="I199" s="1075"/>
      <c r="J199" s="1075"/>
      <c r="K199" s="1075"/>
      <c r="L199" s="1075"/>
      <c r="M199" s="1075"/>
      <c r="N199" s="1075"/>
      <c r="O199" s="1075"/>
      <c r="P199" s="1075"/>
      <c r="Q199" s="1075"/>
      <c r="R199" s="1075"/>
      <c r="S199" s="1075"/>
      <c r="T199" s="1075"/>
      <c r="U199" s="1075"/>
      <c r="V199" s="1075"/>
      <c r="W199" s="1075"/>
      <c r="X199" s="1075"/>
      <c r="Y199" s="1075"/>
      <c r="Z199" s="1075"/>
      <c r="AA199" s="1075"/>
      <c r="AB199" s="1075"/>
      <c r="AC199" s="1075"/>
      <c r="AD199" s="1075"/>
      <c r="AE199" s="1075"/>
      <c r="AF199" s="1075"/>
      <c r="AG199" s="1075"/>
      <c r="AH199" s="1075"/>
      <c r="AI199" s="1075"/>
      <c r="AJ199" s="1076"/>
      <c r="AK199" s="126"/>
    </row>
    <row r="200" spans="1:52" s="49" customFormat="1" ht="13.5" customHeight="1">
      <c r="A200" s="1019"/>
      <c r="B200" s="912"/>
      <c r="C200" s="912"/>
      <c r="D200" s="1020"/>
      <c r="E200" s="787"/>
      <c r="F200" s="1023" t="s">
        <v>
308</v>
      </c>
      <c r="G200" s="1023"/>
      <c r="H200" s="1023"/>
      <c r="I200" s="1023"/>
      <c r="J200" s="1023"/>
      <c r="K200" s="1023"/>
      <c r="L200" s="1023"/>
      <c r="M200" s="1023"/>
      <c r="N200" s="1023"/>
      <c r="O200" s="1023"/>
      <c r="P200" s="1023"/>
      <c r="Q200" s="1023"/>
      <c r="R200" s="1023"/>
      <c r="S200" s="1023"/>
      <c r="T200" s="1023"/>
      <c r="U200" s="1023"/>
      <c r="V200" s="1023"/>
      <c r="W200" s="1023"/>
      <c r="X200" s="1023"/>
      <c r="Y200" s="1023"/>
      <c r="Z200" s="1023"/>
      <c r="AA200" s="1023"/>
      <c r="AB200" s="1023"/>
      <c r="AC200" s="1023"/>
      <c r="AD200" s="1023"/>
      <c r="AE200" s="1023"/>
      <c r="AF200" s="1023"/>
      <c r="AG200" s="1023"/>
      <c r="AH200" s="1023"/>
      <c r="AI200" s="1023"/>
      <c r="AJ200" s="419"/>
      <c r="AK200" s="128"/>
    </row>
    <row r="201" spans="1:52" s="49" customFormat="1" ht="13.5" customHeight="1">
      <c r="A201" s="1019"/>
      <c r="B201" s="912"/>
      <c r="C201" s="912"/>
      <c r="D201" s="1020"/>
      <c r="E201" s="787"/>
      <c r="F201" s="1023" t="s">
        <v>
297</v>
      </c>
      <c r="G201" s="1023"/>
      <c r="H201" s="1023"/>
      <c r="I201" s="1023"/>
      <c r="J201" s="1023"/>
      <c r="K201" s="1023"/>
      <c r="L201" s="1023"/>
      <c r="M201" s="1023"/>
      <c r="N201" s="1023"/>
      <c r="O201" s="1023"/>
      <c r="P201" s="1023"/>
      <c r="Q201" s="1023"/>
      <c r="R201" s="1023"/>
      <c r="S201" s="1023"/>
      <c r="T201" s="1023"/>
      <c r="U201" s="1023"/>
      <c r="V201" s="1023"/>
      <c r="W201" s="1023"/>
      <c r="X201" s="1023"/>
      <c r="Y201" s="1023"/>
      <c r="Z201" s="1023"/>
      <c r="AA201" s="1023"/>
      <c r="AB201" s="1023"/>
      <c r="AC201" s="1023"/>
      <c r="AD201" s="1023"/>
      <c r="AE201" s="1023"/>
      <c r="AF201" s="1023"/>
      <c r="AG201" s="1023"/>
      <c r="AH201" s="1023"/>
      <c r="AI201" s="1023"/>
      <c r="AJ201" s="419"/>
      <c r="AK201" s="128"/>
    </row>
    <row r="202" spans="1:52" s="49" customFormat="1" ht="13.5" customHeight="1" thickBot="1">
      <c r="A202" s="1021"/>
      <c r="B202" s="907"/>
      <c r="C202" s="907"/>
      <c r="D202" s="1022"/>
      <c r="E202" s="792"/>
      <c r="F202" s="1226" t="s">
        <v>
298</v>
      </c>
      <c r="G202" s="1226"/>
      <c r="H202" s="1226"/>
      <c r="I202" s="1226"/>
      <c r="J202" s="1226"/>
      <c r="K202" s="1226"/>
      <c r="L202" s="1226"/>
      <c r="M202" s="1226"/>
      <c r="N202" s="1226"/>
      <c r="O202" s="1226"/>
      <c r="P202" s="1226"/>
      <c r="Q202" s="1226"/>
      <c r="R202" s="1226"/>
      <c r="S202" s="1226"/>
      <c r="T202" s="1226"/>
      <c r="U202" s="1226"/>
      <c r="V202" s="1226"/>
      <c r="W202" s="1226"/>
      <c r="X202" s="1226"/>
      <c r="Y202" s="1226"/>
      <c r="Z202" s="1226"/>
      <c r="AA202" s="1226"/>
      <c r="AB202" s="1226"/>
      <c r="AC202" s="1226"/>
      <c r="AD202" s="1226"/>
      <c r="AE202" s="1226"/>
      <c r="AF202" s="1226"/>
      <c r="AG202" s="1226"/>
      <c r="AH202" s="1226"/>
      <c r="AI202" s="1226"/>
      <c r="AJ202" s="555"/>
      <c r="AK202" s="47"/>
    </row>
    <row r="203" spans="1:52" s="49" customFormat="1" ht="15" customHeight="1">
      <c r="A203" s="883" t="s">
        <v>
452</v>
      </c>
      <c r="B203" s="884"/>
      <c r="C203" s="884"/>
      <c r="D203" s="884"/>
      <c r="E203" s="884"/>
      <c r="F203" s="884"/>
      <c r="G203" s="884"/>
      <c r="H203" s="884"/>
      <c r="I203" s="884"/>
      <c r="J203" s="884"/>
      <c r="K203" s="884"/>
      <c r="L203" s="884"/>
      <c r="M203" s="884"/>
      <c r="N203" s="884"/>
      <c r="O203" s="884"/>
      <c r="P203" s="884"/>
      <c r="Q203" s="884"/>
      <c r="R203" s="884"/>
      <c r="S203" s="884"/>
      <c r="T203" s="884"/>
      <c r="U203" s="884"/>
      <c r="V203" s="884"/>
      <c r="W203" s="884"/>
      <c r="X203" s="884"/>
      <c r="Y203" s="884"/>
      <c r="Z203" s="884"/>
      <c r="AA203" s="884"/>
      <c r="AB203" s="884"/>
      <c r="AC203" s="884"/>
      <c r="AD203" s="884"/>
      <c r="AE203" s="884"/>
      <c r="AF203" s="885"/>
      <c r="AG203" s="793"/>
      <c r="AH203" s="794" t="s">
        <v>
124</v>
      </c>
      <c r="AI203" s="793"/>
      <c r="AJ203" s="795"/>
      <c r="AK203" s="50"/>
      <c r="AM203" s="46"/>
      <c r="AN203" s="46"/>
      <c r="AO203" s="46"/>
      <c r="AP203" s="46"/>
      <c r="AQ203" s="46"/>
      <c r="AR203" s="46"/>
      <c r="AS203" s="46"/>
      <c r="AT203" s="52"/>
      <c r="AU203" s="46"/>
      <c r="AV203" s="46"/>
      <c r="AW203" s="46"/>
      <c r="AX203" s="46"/>
      <c r="AY203" s="46"/>
      <c r="AZ203" s="46"/>
    </row>
    <row r="204" spans="1:52" ht="9" customHeight="1">
      <c r="A204" s="420"/>
      <c r="B204" s="420"/>
      <c r="C204" s="420"/>
      <c r="D204" s="420"/>
      <c r="E204" s="420"/>
      <c r="F204" s="420"/>
      <c r="G204" s="420"/>
      <c r="H204" s="420"/>
      <c r="I204" s="420"/>
      <c r="J204" s="420"/>
      <c r="K204" s="420"/>
      <c r="L204" s="420"/>
      <c r="M204" s="420"/>
      <c r="N204" s="420"/>
      <c r="O204" s="420"/>
      <c r="P204" s="420"/>
      <c r="Q204" s="420"/>
      <c r="R204" s="420"/>
      <c r="S204" s="420"/>
      <c r="T204" s="420"/>
      <c r="U204" s="420"/>
      <c r="V204" s="420"/>
      <c r="W204" s="420"/>
      <c r="X204" s="420"/>
      <c r="Y204" s="420"/>
      <c r="Z204" s="420"/>
      <c r="AA204" s="420"/>
      <c r="AB204" s="420"/>
      <c r="AC204" s="420"/>
      <c r="AD204" s="420"/>
      <c r="AE204" s="420"/>
      <c r="AF204" s="420"/>
      <c r="AG204" s="420"/>
      <c r="AH204" s="420"/>
      <c r="AI204" s="420"/>
      <c r="AJ204" s="421"/>
      <c r="AK204" s="47"/>
      <c r="AT204" s="52"/>
    </row>
    <row r="205" spans="1:52">
      <c r="A205" s="206" t="s">
        <v>
453</v>
      </c>
      <c r="B205" s="180"/>
      <c r="C205" s="207"/>
      <c r="D205" s="207"/>
      <c r="E205" s="207"/>
      <c r="F205" s="207"/>
      <c r="G205" s="207"/>
      <c r="H205" s="207"/>
      <c r="I205" s="207"/>
      <c r="J205" s="207"/>
      <c r="K205" s="207"/>
      <c r="L205" s="207"/>
      <c r="M205" s="207"/>
      <c r="N205" s="207"/>
      <c r="O205" s="207"/>
      <c r="P205" s="207"/>
      <c r="Q205" s="207"/>
      <c r="R205" s="207"/>
      <c r="S205" s="207"/>
      <c r="T205" s="207"/>
      <c r="U205" s="207"/>
      <c r="V205" s="207"/>
      <c r="W205" s="207"/>
      <c r="X205" s="207"/>
      <c r="Y205" s="207"/>
      <c r="Z205" s="207"/>
      <c r="AA205" s="207"/>
      <c r="AB205" s="207"/>
      <c r="AC205" s="207"/>
      <c r="AD205" s="207"/>
      <c r="AE205" s="207"/>
      <c r="AF205" s="207"/>
      <c r="AG205" s="180"/>
      <c r="AH205" s="180"/>
      <c r="AI205" s="180"/>
      <c r="AJ205" s="182"/>
      <c r="AK205" s="47"/>
      <c r="AT205" s="52"/>
    </row>
    <row r="206" spans="1:52" ht="17.25" customHeight="1" thickBot="1">
      <c r="A206" s="422" t="s">
        <v>
165</v>
      </c>
      <c r="B206" s="180"/>
      <c r="C206" s="207"/>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M206" s="129"/>
      <c r="AN206" s="129"/>
      <c r="AO206" s="129"/>
      <c r="AP206" s="129"/>
      <c r="AQ206" s="129"/>
      <c r="AR206" s="129"/>
      <c r="AS206" s="129"/>
      <c r="AT206" s="129"/>
      <c r="AU206" s="129"/>
      <c r="AV206" s="129"/>
      <c r="AW206" s="129"/>
      <c r="AX206" s="129"/>
      <c r="AY206" s="129"/>
      <c r="AZ206" s="129"/>
    </row>
    <row r="207" spans="1:52" s="129" customFormat="1" ht="15" customHeight="1">
      <c r="A207" s="946" t="s">
        <v>
39</v>
      </c>
      <c r="B207" s="947"/>
      <c r="C207" s="947"/>
      <c r="D207" s="1051"/>
      <c r="E207" s="423"/>
      <c r="F207" s="424" t="s">
        <v>
41</v>
      </c>
      <c r="G207" s="424"/>
      <c r="H207" s="424"/>
      <c r="I207" s="424"/>
      <c r="J207" s="424"/>
      <c r="K207" s="424"/>
      <c r="L207" s="424"/>
      <c r="M207" s="424"/>
      <c r="N207" s="424"/>
      <c r="O207" s="425"/>
      <c r="P207" s="425"/>
      <c r="Q207" s="425"/>
      <c r="R207" s="424" t="s">
        <v>
245</v>
      </c>
      <c r="S207" s="426"/>
      <c r="T207" s="426" t="s">
        <v>
247</v>
      </c>
      <c r="U207" s="426"/>
      <c r="V207" s="426"/>
      <c r="W207" s="424"/>
      <c r="X207" s="424"/>
      <c r="Y207" s="424"/>
      <c r="Z207" s="424"/>
      <c r="AA207" s="425"/>
      <c r="AB207" s="425"/>
      <c r="AC207" s="425"/>
      <c r="AD207" s="425"/>
      <c r="AE207" s="425"/>
      <c r="AF207" s="425"/>
      <c r="AG207" s="425"/>
      <c r="AH207" s="425"/>
      <c r="AI207" s="425"/>
      <c r="AJ207" s="427"/>
      <c r="AK207" s="50"/>
    </row>
    <row r="208" spans="1:52" s="129" customFormat="1" ht="15" customHeight="1">
      <c r="A208" s="1052"/>
      <c r="B208" s="1053"/>
      <c r="C208" s="1053"/>
      <c r="D208" s="1054"/>
      <c r="E208" s="428"/>
      <c r="F208" s="1023" t="s">
        <v>
75</v>
      </c>
      <c r="G208" s="1023"/>
      <c r="H208" s="1023"/>
      <c r="I208" s="1023"/>
      <c r="J208" s="1023"/>
      <c r="K208" s="1023"/>
      <c r="L208" s="1023"/>
      <c r="M208" s="429"/>
      <c r="N208" s="429"/>
      <c r="O208" s="429"/>
      <c r="P208" s="429"/>
      <c r="Q208" s="429"/>
      <c r="R208" s="430" t="s">
        <v>
246</v>
      </c>
      <c r="S208" s="431"/>
      <c r="T208" s="431" t="s">
        <v>
247</v>
      </c>
      <c r="U208" s="431"/>
      <c r="V208" s="431"/>
      <c r="W208" s="430"/>
      <c r="X208" s="430"/>
      <c r="Y208" s="432"/>
      <c r="Z208" s="430"/>
      <c r="AA208" s="433"/>
      <c r="AB208" s="429"/>
      <c r="AC208" s="429"/>
      <c r="AD208" s="429"/>
      <c r="AE208" s="429"/>
      <c r="AF208" s="429"/>
      <c r="AG208" s="429"/>
      <c r="AH208" s="429"/>
      <c r="AI208" s="429"/>
      <c r="AJ208" s="419"/>
      <c r="AK208" s="47"/>
      <c r="AM208" s="49"/>
      <c r="AN208" s="49"/>
      <c r="AO208" s="49"/>
      <c r="AP208" s="49"/>
      <c r="AQ208" s="49"/>
      <c r="AR208" s="49"/>
      <c r="AS208" s="49"/>
      <c r="AT208" s="49"/>
      <c r="AU208" s="49"/>
      <c r="AV208" s="49"/>
      <c r="AW208" s="49"/>
      <c r="AX208" s="49"/>
      <c r="AY208" s="49"/>
      <c r="AZ208" s="49"/>
    </row>
    <row r="209" spans="1:52" s="49" customFormat="1" ht="15" customHeight="1">
      <c r="A209" s="1055" t="s">
        <v>
40</v>
      </c>
      <c r="B209" s="1056"/>
      <c r="C209" s="1056"/>
      <c r="D209" s="1057"/>
      <c r="E209" s="428"/>
      <c r="F209" s="1031" t="s">
        <v>
42</v>
      </c>
      <c r="G209" s="1031"/>
      <c r="H209" s="1031"/>
      <c r="I209" s="1031"/>
      <c r="J209" s="1031"/>
      <c r="K209" s="1031"/>
      <c r="L209" s="1031"/>
      <c r="M209" s="1031"/>
      <c r="N209" s="1031"/>
      <c r="O209" s="1031"/>
      <c r="P209" s="1031"/>
      <c r="Q209" s="1031"/>
      <c r="R209" s="1031"/>
      <c r="S209" s="1031"/>
      <c r="T209" s="1031"/>
      <c r="U209" s="430" t="s">
        <v>
246</v>
      </c>
      <c r="V209" s="431"/>
      <c r="W209" s="431" t="s">
        <v>
247</v>
      </c>
      <c r="X209" s="431"/>
      <c r="Y209" s="431"/>
      <c r="Z209" s="430"/>
      <c r="AA209" s="430"/>
      <c r="AB209" s="430"/>
      <c r="AC209" s="430"/>
      <c r="AD209" s="429"/>
      <c r="AE209" s="429"/>
      <c r="AF209" s="429"/>
      <c r="AG209" s="429"/>
      <c r="AH209" s="429"/>
      <c r="AI209" s="429"/>
      <c r="AJ209" s="419"/>
      <c r="AK209" s="47"/>
    </row>
    <row r="210" spans="1:52" s="49" customFormat="1" ht="15" customHeight="1" thickBot="1">
      <c r="A210" s="883"/>
      <c r="B210" s="884"/>
      <c r="C210" s="884"/>
      <c r="D210" s="1058"/>
      <c r="E210" s="434"/>
      <c r="F210" s="435" t="s">
        <v>
63</v>
      </c>
      <c r="G210" s="435"/>
      <c r="H210" s="1073"/>
      <c r="I210" s="1073"/>
      <c r="J210" s="1073"/>
      <c r="K210" s="1073"/>
      <c r="L210" s="1073"/>
      <c r="M210" s="1073"/>
      <c r="N210" s="1073"/>
      <c r="O210" s="1073"/>
      <c r="P210" s="1073"/>
      <c r="Q210" s="1073"/>
      <c r="R210" s="1073"/>
      <c r="S210" s="1073"/>
      <c r="T210" s="1073"/>
      <c r="U210" s="1073"/>
      <c r="V210" s="1073"/>
      <c r="W210" s="1073"/>
      <c r="X210" s="1073"/>
      <c r="Y210" s="436" t="s">
        <v>
64</v>
      </c>
      <c r="Z210" s="437" t="s">
        <v>
246</v>
      </c>
      <c r="AA210" s="438"/>
      <c r="AB210" s="438" t="s">
        <v>
248</v>
      </c>
      <c r="AC210" s="438"/>
      <c r="AD210" s="437"/>
      <c r="AE210" s="437"/>
      <c r="AF210" s="437"/>
      <c r="AG210" s="437"/>
      <c r="AH210" s="439"/>
      <c r="AI210" s="439"/>
      <c r="AJ210" s="440"/>
      <c r="AK210" s="47"/>
    </row>
    <row r="211" spans="1:52" s="49" customFormat="1" ht="15" customHeight="1">
      <c r="A211" s="883" t="s">
        <v>
452</v>
      </c>
      <c r="B211" s="884"/>
      <c r="C211" s="884"/>
      <c r="D211" s="884"/>
      <c r="E211" s="884"/>
      <c r="F211" s="884"/>
      <c r="G211" s="884"/>
      <c r="H211" s="884"/>
      <c r="I211" s="884"/>
      <c r="J211" s="884"/>
      <c r="K211" s="884"/>
      <c r="L211" s="884"/>
      <c r="M211" s="884"/>
      <c r="N211" s="884"/>
      <c r="O211" s="884"/>
      <c r="P211" s="884"/>
      <c r="Q211" s="884"/>
      <c r="R211" s="884"/>
      <c r="S211" s="884"/>
      <c r="T211" s="884"/>
      <c r="U211" s="884"/>
      <c r="V211" s="884"/>
      <c r="W211" s="884"/>
      <c r="X211" s="884"/>
      <c r="Y211" s="884"/>
      <c r="Z211" s="884"/>
      <c r="AA211" s="884"/>
      <c r="AB211" s="884"/>
      <c r="AC211" s="884"/>
      <c r="AD211" s="884"/>
      <c r="AE211" s="884"/>
      <c r="AF211" s="885"/>
      <c r="AG211" s="346"/>
      <c r="AH211" s="347" t="s">
        <v>
124</v>
      </c>
      <c r="AI211" s="346"/>
      <c r="AJ211" s="771"/>
      <c r="AK211" s="50"/>
      <c r="AM211" s="46"/>
      <c r="AN211" s="46"/>
      <c r="AO211" s="46"/>
      <c r="AP211" s="46"/>
      <c r="AQ211" s="46"/>
      <c r="AR211" s="46"/>
      <c r="AS211" s="46"/>
      <c r="AT211" s="52"/>
      <c r="AU211" s="46"/>
      <c r="AV211" s="46"/>
      <c r="AW211" s="46"/>
      <c r="AX211" s="46"/>
      <c r="AY211" s="46"/>
      <c r="AZ211" s="46"/>
    </row>
    <row r="212" spans="1:52" ht="6" customHeight="1">
      <c r="A212" s="208"/>
      <c r="B212" s="180"/>
      <c r="C212" s="207"/>
      <c r="D212" s="207"/>
      <c r="E212" s="207"/>
      <c r="F212" s="207"/>
      <c r="G212" s="207"/>
      <c r="H212" s="207"/>
      <c r="I212" s="207"/>
      <c r="J212" s="207"/>
      <c r="K212" s="207"/>
      <c r="L212" s="207"/>
      <c r="M212" s="207"/>
      <c r="N212" s="207"/>
      <c r="O212" s="207"/>
      <c r="P212" s="207"/>
      <c r="Q212" s="207"/>
      <c r="R212" s="207"/>
      <c r="S212" s="207"/>
      <c r="T212" s="207"/>
      <c r="U212" s="207"/>
      <c r="V212" s="207"/>
      <c r="W212" s="207"/>
      <c r="X212" s="207"/>
      <c r="Y212" s="207"/>
      <c r="Z212" s="207"/>
      <c r="AA212" s="207"/>
      <c r="AB212" s="207"/>
      <c r="AC212" s="207"/>
      <c r="AD212" s="207"/>
      <c r="AE212" s="207"/>
      <c r="AF212" s="207"/>
      <c r="AG212" s="207"/>
      <c r="AH212" s="207"/>
      <c r="AI212" s="207"/>
      <c r="AJ212" s="182"/>
      <c r="AK212" s="47"/>
    </row>
    <row r="213" spans="1:52" ht="15.75" customHeight="1">
      <c r="A213" s="441"/>
      <c r="B213" s="245" t="s">
        <v>
73</v>
      </c>
      <c r="C213" s="441"/>
      <c r="D213" s="441"/>
      <c r="E213" s="441"/>
      <c r="F213" s="441"/>
      <c r="G213" s="441"/>
      <c r="H213" s="441"/>
      <c r="I213" s="441"/>
      <c r="J213" s="441"/>
      <c r="K213" s="441"/>
      <c r="L213" s="441"/>
      <c r="M213" s="441"/>
      <c r="N213" s="441"/>
      <c r="O213" s="441"/>
      <c r="P213" s="441"/>
      <c r="Q213" s="441"/>
      <c r="R213" s="441"/>
      <c r="S213" s="441"/>
      <c r="T213" s="441"/>
      <c r="U213" s="441"/>
      <c r="V213" s="441"/>
      <c r="W213" s="441"/>
      <c r="X213" s="441"/>
      <c r="Y213" s="441"/>
      <c r="Z213" s="441"/>
      <c r="AA213" s="441"/>
      <c r="AB213" s="441"/>
      <c r="AC213" s="441"/>
      <c r="AD213" s="441"/>
      <c r="AE213" s="441"/>
      <c r="AF213" s="441"/>
      <c r="AG213" s="441"/>
      <c r="AH213" s="441"/>
      <c r="AI213" s="441"/>
      <c r="AJ213" s="442"/>
      <c r="AK213" s="47"/>
    </row>
    <row r="214" spans="1:52" ht="14.25" thickBot="1">
      <c r="A214" s="441"/>
      <c r="B214" s="1048" t="s">
        <v>
98</v>
      </c>
      <c r="C214" s="1049"/>
      <c r="D214" s="1049"/>
      <c r="E214" s="1049"/>
      <c r="F214" s="1049"/>
      <c r="G214" s="1049"/>
      <c r="H214" s="1049"/>
      <c r="I214" s="1049"/>
      <c r="J214" s="1049"/>
      <c r="K214" s="1049"/>
      <c r="L214" s="1049"/>
      <c r="M214" s="1049"/>
      <c r="N214" s="1049"/>
      <c r="O214" s="1049"/>
      <c r="P214" s="1049"/>
      <c r="Q214" s="1049"/>
      <c r="R214" s="1049"/>
      <c r="S214" s="1049"/>
      <c r="T214" s="1049"/>
      <c r="U214" s="1049"/>
      <c r="V214" s="1049"/>
      <c r="W214" s="1049"/>
      <c r="X214" s="1049"/>
      <c r="Y214" s="1050"/>
      <c r="Z214" s="1221" t="s">
        <v>
69</v>
      </c>
      <c r="AA214" s="1221"/>
      <c r="AB214" s="1221"/>
      <c r="AC214" s="1221"/>
      <c r="AD214" s="1221"/>
      <c r="AE214" s="1221"/>
      <c r="AF214" s="1221"/>
      <c r="AG214" s="1221"/>
      <c r="AH214" s="1221"/>
      <c r="AI214" s="1221"/>
      <c r="AJ214" s="1221"/>
      <c r="AK214" s="1221"/>
    </row>
    <row r="215" spans="1:52" ht="16.5" customHeight="1">
      <c r="A215" s="441"/>
      <c r="B215" s="443"/>
      <c r="C215" s="444" t="s">
        <v>
122</v>
      </c>
      <c r="D215" s="445"/>
      <c r="E215" s="445"/>
      <c r="F215" s="445"/>
      <c r="G215" s="445"/>
      <c r="H215" s="445"/>
      <c r="I215" s="445"/>
      <c r="J215" s="445"/>
      <c r="K215" s="445"/>
      <c r="L215" s="445"/>
      <c r="M215" s="445"/>
      <c r="N215" s="445"/>
      <c r="O215" s="445"/>
      <c r="P215" s="445"/>
      <c r="Q215" s="445"/>
      <c r="R215" s="445"/>
      <c r="S215" s="445"/>
      <c r="T215" s="445"/>
      <c r="U215" s="445"/>
      <c r="V215" s="445"/>
      <c r="W215" s="445"/>
      <c r="X215" s="445"/>
      <c r="Y215" s="446"/>
      <c r="Z215" s="1222" t="s">
        <v>
71</v>
      </c>
      <c r="AA215" s="1222"/>
      <c r="AB215" s="1222"/>
      <c r="AC215" s="1222"/>
      <c r="AD215" s="1222"/>
      <c r="AE215" s="1222"/>
      <c r="AF215" s="1222"/>
      <c r="AG215" s="1222"/>
      <c r="AH215" s="1222"/>
      <c r="AI215" s="1222"/>
      <c r="AJ215" s="1222"/>
      <c r="AK215" s="1223"/>
    </row>
    <row r="216" spans="1:52" ht="16.5" customHeight="1">
      <c r="A216" s="441"/>
      <c r="B216" s="447"/>
      <c r="C216" s="448" t="s">
        <v>
413</v>
      </c>
      <c r="D216" s="449"/>
      <c r="E216" s="449"/>
      <c r="F216" s="449"/>
      <c r="G216" s="449"/>
      <c r="H216" s="449"/>
      <c r="I216" s="449"/>
      <c r="J216" s="449"/>
      <c r="K216" s="449"/>
      <c r="L216" s="449"/>
      <c r="M216" s="449"/>
      <c r="N216" s="449"/>
      <c r="O216" s="449"/>
      <c r="P216" s="449"/>
      <c r="Q216" s="449"/>
      <c r="R216" s="449"/>
      <c r="S216" s="449"/>
      <c r="T216" s="449"/>
      <c r="U216" s="449"/>
      <c r="V216" s="449"/>
      <c r="W216" s="449"/>
      <c r="X216" s="449"/>
      <c r="Y216" s="450"/>
      <c r="Z216" s="1224" t="s">
        <v>
72</v>
      </c>
      <c r="AA216" s="1224"/>
      <c r="AB216" s="1224"/>
      <c r="AC216" s="1224"/>
      <c r="AD216" s="1224"/>
      <c r="AE216" s="1224"/>
      <c r="AF216" s="1224"/>
      <c r="AG216" s="1224"/>
      <c r="AH216" s="1224"/>
      <c r="AI216" s="1224"/>
      <c r="AJ216" s="1224"/>
      <c r="AK216" s="1225"/>
    </row>
    <row r="217" spans="1:52" ht="16.5" customHeight="1">
      <c r="A217" s="441"/>
      <c r="B217" s="447"/>
      <c r="C217" s="448" t="s">
        <v>
150</v>
      </c>
      <c r="D217" s="449"/>
      <c r="E217" s="449"/>
      <c r="F217" s="449"/>
      <c r="G217" s="449"/>
      <c r="H217" s="449"/>
      <c r="I217" s="449"/>
      <c r="J217" s="449"/>
      <c r="K217" s="449"/>
      <c r="L217" s="449"/>
      <c r="M217" s="449"/>
      <c r="N217" s="449"/>
      <c r="O217" s="449"/>
      <c r="P217" s="449"/>
      <c r="Q217" s="449"/>
      <c r="R217" s="449"/>
      <c r="S217" s="449"/>
      <c r="T217" s="449"/>
      <c r="U217" s="449"/>
      <c r="V217" s="449"/>
      <c r="W217" s="449"/>
      <c r="X217" s="449"/>
      <c r="Y217" s="450"/>
      <c r="Z217" s="1224" t="s">
        <v>
224</v>
      </c>
      <c r="AA217" s="1224"/>
      <c r="AB217" s="1224"/>
      <c r="AC217" s="1224"/>
      <c r="AD217" s="1224"/>
      <c r="AE217" s="1224"/>
      <c r="AF217" s="1224"/>
      <c r="AG217" s="1224"/>
      <c r="AH217" s="1224"/>
      <c r="AI217" s="1224"/>
      <c r="AJ217" s="1224"/>
      <c r="AK217" s="1225"/>
    </row>
    <row r="218" spans="1:52" ht="16.5" customHeight="1">
      <c r="A218" s="441"/>
      <c r="B218" s="447"/>
      <c r="C218" s="448" t="s">
        <v>
242</v>
      </c>
      <c r="D218" s="449"/>
      <c r="E218" s="449"/>
      <c r="F218" s="449"/>
      <c r="G218" s="449"/>
      <c r="H218" s="449"/>
      <c r="I218" s="449"/>
      <c r="J218" s="449"/>
      <c r="K218" s="449"/>
      <c r="L218" s="449"/>
      <c r="M218" s="449"/>
      <c r="N218" s="449"/>
      <c r="O218" s="449"/>
      <c r="P218" s="449"/>
      <c r="Q218" s="449"/>
      <c r="R218" s="449"/>
      <c r="S218" s="449"/>
      <c r="T218" s="449"/>
      <c r="U218" s="449"/>
      <c r="V218" s="449"/>
      <c r="W218" s="449"/>
      <c r="X218" s="449"/>
      <c r="Y218" s="450"/>
      <c r="Z218" s="1224" t="s">
        <v>
243</v>
      </c>
      <c r="AA218" s="1224"/>
      <c r="AB218" s="1224"/>
      <c r="AC218" s="1224"/>
      <c r="AD218" s="1224"/>
      <c r="AE218" s="1224"/>
      <c r="AF218" s="1224"/>
      <c r="AG218" s="1224"/>
      <c r="AH218" s="1224"/>
      <c r="AI218" s="1224"/>
      <c r="AJ218" s="1224"/>
      <c r="AK218" s="1225"/>
    </row>
    <row r="219" spans="1:52" ht="24.75" customHeight="1">
      <c r="A219" s="441"/>
      <c r="B219" s="447"/>
      <c r="C219" s="1046" t="s">
        <v>
151</v>
      </c>
      <c r="D219" s="1046"/>
      <c r="E219" s="1046"/>
      <c r="F219" s="1046"/>
      <c r="G219" s="1046"/>
      <c r="H219" s="1046"/>
      <c r="I219" s="1046"/>
      <c r="J219" s="1046"/>
      <c r="K219" s="1046"/>
      <c r="L219" s="1046"/>
      <c r="M219" s="1046"/>
      <c r="N219" s="1046"/>
      <c r="O219" s="1046"/>
      <c r="P219" s="1046"/>
      <c r="Q219" s="1046"/>
      <c r="R219" s="1046"/>
      <c r="S219" s="1046"/>
      <c r="T219" s="1046"/>
      <c r="U219" s="1046"/>
      <c r="V219" s="1046"/>
      <c r="W219" s="1046"/>
      <c r="X219" s="1046"/>
      <c r="Y219" s="1047"/>
      <c r="Z219" s="1224" t="s">
        <v>
153</v>
      </c>
      <c r="AA219" s="1224"/>
      <c r="AB219" s="1224"/>
      <c r="AC219" s="1224"/>
      <c r="AD219" s="1224"/>
      <c r="AE219" s="1224"/>
      <c r="AF219" s="1224"/>
      <c r="AG219" s="1224"/>
      <c r="AH219" s="1224"/>
      <c r="AI219" s="1224"/>
      <c r="AJ219" s="1224"/>
      <c r="AK219" s="1225"/>
    </row>
    <row r="220" spans="1:52" ht="16.5" customHeight="1">
      <c r="A220" s="441"/>
      <c r="B220" s="447"/>
      <c r="C220" s="1046" t="s">
        <v>
152</v>
      </c>
      <c r="D220" s="1046"/>
      <c r="E220" s="1046"/>
      <c r="F220" s="1046"/>
      <c r="G220" s="1046"/>
      <c r="H220" s="1046"/>
      <c r="I220" s="1046"/>
      <c r="J220" s="1046"/>
      <c r="K220" s="1046"/>
      <c r="L220" s="1046"/>
      <c r="M220" s="1046"/>
      <c r="N220" s="1046"/>
      <c r="O220" s="1046"/>
      <c r="P220" s="1046"/>
      <c r="Q220" s="1046"/>
      <c r="R220" s="1046"/>
      <c r="S220" s="1046"/>
      <c r="T220" s="1046"/>
      <c r="U220" s="1046"/>
      <c r="V220" s="1046"/>
      <c r="W220" s="1046"/>
      <c r="X220" s="1046"/>
      <c r="Y220" s="1047"/>
      <c r="Z220" s="1209" t="s">
        <v>
154</v>
      </c>
      <c r="AA220" s="1209"/>
      <c r="AB220" s="1209"/>
      <c r="AC220" s="1209"/>
      <c r="AD220" s="1209"/>
      <c r="AE220" s="1209"/>
      <c r="AF220" s="1209"/>
      <c r="AG220" s="1209"/>
      <c r="AH220" s="1209"/>
      <c r="AI220" s="1209"/>
      <c r="AJ220" s="1209"/>
      <c r="AK220" s="1210"/>
    </row>
    <row r="221" spans="1:52" ht="16.5" customHeight="1" thickBot="1">
      <c r="A221" s="441"/>
      <c r="B221" s="451"/>
      <c r="C221" s="452" t="s">
        <v>
123</v>
      </c>
      <c r="D221" s="453"/>
      <c r="E221" s="453"/>
      <c r="F221" s="453"/>
      <c r="G221" s="453"/>
      <c r="H221" s="453"/>
      <c r="I221" s="453"/>
      <c r="J221" s="453"/>
      <c r="K221" s="453"/>
      <c r="L221" s="453"/>
      <c r="M221" s="453"/>
      <c r="N221" s="453"/>
      <c r="O221" s="453"/>
      <c r="P221" s="453"/>
      <c r="Q221" s="453"/>
      <c r="R221" s="453"/>
      <c r="S221" s="453"/>
      <c r="T221" s="453"/>
      <c r="U221" s="453"/>
      <c r="V221" s="453"/>
      <c r="W221" s="453"/>
      <c r="X221" s="453"/>
      <c r="Y221" s="711"/>
      <c r="Z221" s="1211" t="s">
        <v>
70</v>
      </c>
      <c r="AA221" s="1211"/>
      <c r="AB221" s="1211"/>
      <c r="AC221" s="1211"/>
      <c r="AD221" s="1211"/>
      <c r="AE221" s="1211"/>
      <c r="AF221" s="1211"/>
      <c r="AG221" s="1211"/>
      <c r="AH221" s="1211"/>
      <c r="AI221" s="1211"/>
      <c r="AJ221" s="1211"/>
      <c r="AK221" s="1212"/>
    </row>
    <row r="222" spans="1:52" ht="3" customHeight="1">
      <c r="A222" s="441"/>
      <c r="B222" s="441"/>
      <c r="C222" s="245"/>
      <c r="D222" s="441"/>
      <c r="E222" s="441"/>
      <c r="F222" s="441"/>
      <c r="G222" s="441"/>
      <c r="H222" s="441"/>
      <c r="I222" s="441"/>
      <c r="J222" s="441"/>
      <c r="K222" s="441"/>
      <c r="L222" s="441"/>
      <c r="M222" s="441"/>
      <c r="N222" s="441"/>
      <c r="O222" s="441"/>
      <c r="P222" s="441"/>
      <c r="Q222" s="441"/>
      <c r="R222" s="441"/>
      <c r="S222" s="441"/>
      <c r="T222" s="441"/>
      <c r="U222" s="441"/>
      <c r="V222" s="441"/>
      <c r="W222" s="441"/>
      <c r="X222" s="441"/>
      <c r="Y222" s="441"/>
      <c r="Z222" s="245"/>
      <c r="AA222" s="245"/>
      <c r="AB222" s="245"/>
      <c r="AC222" s="245"/>
      <c r="AD222" s="245"/>
      <c r="AE222" s="245"/>
      <c r="AF222" s="245"/>
      <c r="AG222" s="245"/>
      <c r="AH222" s="245"/>
      <c r="AI222" s="441"/>
      <c r="AJ222" s="442"/>
    </row>
    <row r="223" spans="1:52" ht="12" customHeight="1">
      <c r="A223" s="441"/>
      <c r="B223" s="454" t="s">
        <v>
160</v>
      </c>
      <c r="C223" s="1216" t="s">
        <v>
159</v>
      </c>
      <c r="D223" s="1216"/>
      <c r="E223" s="1216"/>
      <c r="F223" s="1216"/>
      <c r="G223" s="1216"/>
      <c r="H223" s="1216"/>
      <c r="I223" s="1216"/>
      <c r="J223" s="1216"/>
      <c r="K223" s="1216"/>
      <c r="L223" s="1216"/>
      <c r="M223" s="1216"/>
      <c r="N223" s="1216"/>
      <c r="O223" s="1216"/>
      <c r="P223" s="1216"/>
      <c r="Q223" s="1216"/>
      <c r="R223" s="1216"/>
      <c r="S223" s="1216"/>
      <c r="T223" s="1216"/>
      <c r="U223" s="1216"/>
      <c r="V223" s="1216"/>
      <c r="W223" s="1216"/>
      <c r="X223" s="1216"/>
      <c r="Y223" s="1216"/>
      <c r="Z223" s="1216"/>
      <c r="AA223" s="1216"/>
      <c r="AB223" s="1216"/>
      <c r="AC223" s="1216"/>
      <c r="AD223" s="1216"/>
      <c r="AE223" s="1216"/>
      <c r="AF223" s="1216"/>
      <c r="AG223" s="1216"/>
      <c r="AH223" s="1216"/>
      <c r="AI223" s="1216"/>
      <c r="AJ223" s="1216"/>
      <c r="AK223" s="1216"/>
    </row>
    <row r="224" spans="1:52" ht="21" customHeight="1">
      <c r="A224" s="441"/>
      <c r="B224" s="455" t="s">
        <v>
161</v>
      </c>
      <c r="C224" s="1215" t="s">
        <v>
400</v>
      </c>
      <c r="D224" s="1215"/>
      <c r="E224" s="1215"/>
      <c r="F224" s="1215"/>
      <c r="G224" s="1215"/>
      <c r="H224" s="1215"/>
      <c r="I224" s="1215"/>
      <c r="J224" s="1215"/>
      <c r="K224" s="1215"/>
      <c r="L224" s="1215"/>
      <c r="M224" s="1215"/>
      <c r="N224" s="1215"/>
      <c r="O224" s="1215"/>
      <c r="P224" s="1215"/>
      <c r="Q224" s="1215"/>
      <c r="R224" s="1215"/>
      <c r="S224" s="1215"/>
      <c r="T224" s="1215"/>
      <c r="U224" s="1215"/>
      <c r="V224" s="1215"/>
      <c r="W224" s="1215"/>
      <c r="X224" s="1215"/>
      <c r="Y224" s="1215"/>
      <c r="Z224" s="1215"/>
      <c r="AA224" s="1215"/>
      <c r="AB224" s="1215"/>
      <c r="AC224" s="1215"/>
      <c r="AD224" s="1215"/>
      <c r="AE224" s="1215"/>
      <c r="AF224" s="1215"/>
      <c r="AG224" s="1215"/>
      <c r="AH224" s="1215"/>
      <c r="AI224" s="1215"/>
      <c r="AJ224" s="1215"/>
      <c r="AK224" s="1215"/>
    </row>
    <row r="225" spans="1:52" ht="7.5" customHeight="1" thickBot="1">
      <c r="A225" s="456"/>
      <c r="B225" s="456"/>
      <c r="C225" s="457"/>
      <c r="D225" s="457"/>
      <c r="E225" s="457"/>
      <c r="F225" s="457"/>
      <c r="G225" s="457"/>
      <c r="H225" s="457"/>
      <c r="I225" s="457"/>
      <c r="J225" s="457"/>
      <c r="K225" s="457"/>
      <c r="L225" s="457"/>
      <c r="M225" s="457"/>
      <c r="N225" s="457"/>
      <c r="O225" s="457"/>
      <c r="P225" s="457"/>
      <c r="Q225" s="457"/>
      <c r="R225" s="457"/>
      <c r="S225" s="457"/>
      <c r="T225" s="457"/>
      <c r="U225" s="457"/>
      <c r="V225" s="457"/>
      <c r="W225" s="457"/>
      <c r="X225" s="457"/>
      <c r="Y225" s="457"/>
      <c r="Z225" s="457"/>
      <c r="AA225" s="457"/>
      <c r="AB225" s="457"/>
      <c r="AC225" s="457"/>
      <c r="AD225" s="457"/>
      <c r="AE225" s="457"/>
      <c r="AF225" s="457"/>
      <c r="AG225" s="457"/>
      <c r="AH225" s="457"/>
      <c r="AI225" s="457"/>
      <c r="AJ225" s="458"/>
    </row>
    <row r="226" spans="1:52" ht="4.5" customHeight="1">
      <c r="A226" s="459"/>
      <c r="B226" s="460"/>
      <c r="C226" s="460"/>
      <c r="D226" s="460"/>
      <c r="E226" s="460"/>
      <c r="F226" s="460"/>
      <c r="G226" s="460"/>
      <c r="H226" s="460"/>
      <c r="I226" s="460"/>
      <c r="J226" s="460"/>
      <c r="K226" s="460"/>
      <c r="L226" s="460"/>
      <c r="M226" s="460"/>
      <c r="N226" s="460"/>
      <c r="O226" s="460"/>
      <c r="P226" s="460"/>
      <c r="Q226" s="460"/>
      <c r="R226" s="460"/>
      <c r="S226" s="460"/>
      <c r="T226" s="460"/>
      <c r="U226" s="460"/>
      <c r="V226" s="460"/>
      <c r="W226" s="460"/>
      <c r="X226" s="460"/>
      <c r="Y226" s="460"/>
      <c r="Z226" s="460"/>
      <c r="AA226" s="460"/>
      <c r="AB226" s="460"/>
      <c r="AC226" s="460"/>
      <c r="AD226" s="460"/>
      <c r="AE226" s="460"/>
      <c r="AF226" s="460"/>
      <c r="AG226" s="460"/>
      <c r="AH226" s="460"/>
      <c r="AI226" s="460"/>
      <c r="AJ226" s="460"/>
      <c r="AK226" s="713"/>
    </row>
    <row r="227" spans="1:52" ht="31.5" customHeight="1">
      <c r="A227" s="461"/>
      <c r="B227" s="1213" t="s">
        <v>
258</v>
      </c>
      <c r="C227" s="1213"/>
      <c r="D227" s="1213"/>
      <c r="E227" s="1213"/>
      <c r="F227" s="1213"/>
      <c r="G227" s="1213"/>
      <c r="H227" s="1213"/>
      <c r="I227" s="1213"/>
      <c r="J227" s="1213"/>
      <c r="K227" s="1213"/>
      <c r="L227" s="1213"/>
      <c r="M227" s="1213"/>
      <c r="N227" s="1213"/>
      <c r="O227" s="1213"/>
      <c r="P227" s="1213"/>
      <c r="Q227" s="1213"/>
      <c r="R227" s="1213"/>
      <c r="S227" s="1213"/>
      <c r="T227" s="1213"/>
      <c r="U227" s="1213"/>
      <c r="V227" s="1213"/>
      <c r="W227" s="1213"/>
      <c r="X227" s="1213"/>
      <c r="Y227" s="1213"/>
      <c r="Z227" s="1213"/>
      <c r="AA227" s="1213"/>
      <c r="AB227" s="1213"/>
      <c r="AC227" s="1213"/>
      <c r="AD227" s="1213"/>
      <c r="AE227" s="1213"/>
      <c r="AF227" s="1213"/>
      <c r="AG227" s="1213"/>
      <c r="AH227" s="1213"/>
      <c r="AI227" s="1213"/>
      <c r="AJ227" s="1213"/>
      <c r="AK227" s="1214"/>
    </row>
    <row r="228" spans="1:52" ht="3" customHeight="1">
      <c r="A228" s="461"/>
      <c r="B228" s="245"/>
      <c r="C228" s="441"/>
      <c r="D228" s="441"/>
      <c r="E228" s="441"/>
      <c r="F228" s="441"/>
      <c r="G228" s="441"/>
      <c r="H228" s="441"/>
      <c r="I228" s="441"/>
      <c r="J228" s="441"/>
      <c r="K228" s="441"/>
      <c r="L228" s="441"/>
      <c r="M228" s="441"/>
      <c r="N228" s="441"/>
      <c r="O228" s="441"/>
      <c r="P228" s="441"/>
      <c r="Q228" s="441"/>
      <c r="R228" s="441"/>
      <c r="S228" s="441"/>
      <c r="T228" s="441"/>
      <c r="U228" s="441"/>
      <c r="V228" s="441"/>
      <c r="W228" s="441"/>
      <c r="X228" s="441"/>
      <c r="Y228" s="441"/>
      <c r="Z228" s="441"/>
      <c r="AA228" s="441"/>
      <c r="AB228" s="441"/>
      <c r="AC228" s="441"/>
      <c r="AD228" s="441"/>
      <c r="AE228" s="441"/>
      <c r="AF228" s="441"/>
      <c r="AG228" s="441"/>
      <c r="AH228" s="441"/>
      <c r="AI228" s="441"/>
      <c r="AJ228" s="441"/>
      <c r="AK228" s="714"/>
      <c r="AM228" s="132"/>
      <c r="AN228" s="132"/>
      <c r="AO228" s="132"/>
      <c r="AP228" s="132"/>
      <c r="AQ228" s="132"/>
      <c r="AR228" s="132"/>
      <c r="AS228" s="132"/>
      <c r="AT228" s="132"/>
      <c r="AU228" s="132"/>
      <c r="AV228" s="132"/>
      <c r="AW228" s="132"/>
      <c r="AX228" s="132"/>
      <c r="AY228" s="132"/>
      <c r="AZ228" s="132"/>
    </row>
    <row r="229" spans="1:52" s="132" customFormat="1" ht="13.5" customHeight="1">
      <c r="A229" s="462"/>
      <c r="B229" s="463" t="s">
        <v>
33</v>
      </c>
      <c r="C229" s="463"/>
      <c r="D229" s="1083"/>
      <c r="E229" s="1084"/>
      <c r="F229" s="463" t="s">
        <v>
5</v>
      </c>
      <c r="G229" s="1083"/>
      <c r="H229" s="1084"/>
      <c r="I229" s="463" t="s">
        <v>
4</v>
      </c>
      <c r="J229" s="1083"/>
      <c r="K229" s="1084"/>
      <c r="L229" s="463" t="s">
        <v>
3</v>
      </c>
      <c r="M229" s="464"/>
      <c r="N229" s="1085" t="s">
        <v>
6</v>
      </c>
      <c r="O229" s="1085"/>
      <c r="P229" s="1085"/>
      <c r="Q229" s="1086" t="str">
        <f>
IF(G9="","",G9)</f>
        <v/>
      </c>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715"/>
    </row>
    <row r="230" spans="1:52" s="132" customFormat="1" ht="13.5" customHeight="1">
      <c r="A230" s="465"/>
      <c r="B230" s="466"/>
      <c r="C230" s="467"/>
      <c r="D230" s="467"/>
      <c r="E230" s="467"/>
      <c r="F230" s="467"/>
      <c r="G230" s="467"/>
      <c r="H230" s="467"/>
      <c r="I230" s="467"/>
      <c r="J230" s="467"/>
      <c r="K230" s="467"/>
      <c r="L230" s="467"/>
      <c r="M230" s="467"/>
      <c r="N230" s="1078" t="s">
        <v>
94</v>
      </c>
      <c r="O230" s="1078"/>
      <c r="P230" s="1078"/>
      <c r="Q230" s="1079" t="s">
        <v>
95</v>
      </c>
      <c r="R230" s="1079"/>
      <c r="S230" s="1080"/>
      <c r="T230" s="1080"/>
      <c r="U230" s="1080"/>
      <c r="V230" s="1080"/>
      <c r="W230" s="1080"/>
      <c r="X230" s="1081" t="s">
        <v>
96</v>
      </c>
      <c r="Y230" s="1081"/>
      <c r="Z230" s="1080"/>
      <c r="AA230" s="1080"/>
      <c r="AB230" s="1080"/>
      <c r="AC230" s="1080"/>
      <c r="AD230" s="1080"/>
      <c r="AE230" s="1080"/>
      <c r="AF230" s="1080"/>
      <c r="AG230" s="1080"/>
      <c r="AH230" s="1080"/>
      <c r="AI230" s="1082"/>
      <c r="AJ230" s="1082"/>
      <c r="AK230" s="715"/>
    </row>
    <row r="231" spans="1:52" s="132" customFormat="1" ht="2.25" customHeight="1" thickBot="1">
      <c r="A231" s="133"/>
      <c r="B231" s="134"/>
      <c r="C231" s="135"/>
      <c r="D231" s="135"/>
      <c r="E231" s="135"/>
      <c r="F231" s="135"/>
      <c r="G231" s="135"/>
      <c r="H231" s="135"/>
      <c r="I231" s="135"/>
      <c r="J231" s="135"/>
      <c r="K231" s="135"/>
      <c r="L231" s="135"/>
      <c r="M231" s="135"/>
      <c r="N231" s="135"/>
      <c r="O231" s="135"/>
      <c r="P231" s="134"/>
      <c r="Q231" s="136"/>
      <c r="R231" s="137"/>
      <c r="S231" s="137"/>
      <c r="T231" s="137"/>
      <c r="U231" s="137"/>
      <c r="V231" s="137"/>
      <c r="W231" s="138"/>
      <c r="X231" s="138"/>
      <c r="Y231" s="138"/>
      <c r="Z231" s="138"/>
      <c r="AA231" s="138"/>
      <c r="AB231" s="138"/>
      <c r="AC231" s="138"/>
      <c r="AD231" s="138"/>
      <c r="AE231" s="138"/>
      <c r="AF231" s="138"/>
      <c r="AG231" s="138"/>
      <c r="AH231" s="138"/>
      <c r="AI231" s="139"/>
      <c r="AJ231" s="712"/>
      <c r="AK231" s="716"/>
      <c r="AM231" s="46"/>
      <c r="AN231" s="46"/>
      <c r="AO231" s="46"/>
      <c r="AP231" s="46"/>
      <c r="AQ231" s="46"/>
      <c r="AR231" s="46"/>
      <c r="AS231" s="46"/>
      <c r="AT231" s="46"/>
      <c r="AU231" s="46"/>
      <c r="AV231" s="46"/>
      <c r="AW231" s="46"/>
      <c r="AX231" s="46"/>
      <c r="AY231" s="46"/>
      <c r="AZ231" s="46"/>
    </row>
    <row r="232" spans="1:52" ht="7.5" customHeight="1">
      <c r="A232" s="642"/>
      <c r="B232" s="101"/>
      <c r="C232" s="131"/>
      <c r="D232" s="131"/>
      <c r="E232" s="131"/>
      <c r="F232" s="131"/>
      <c r="G232" s="131"/>
      <c r="H232" s="131"/>
      <c r="I232" s="131"/>
      <c r="J232" s="131"/>
      <c r="K232" s="131"/>
      <c r="L232" s="131"/>
      <c r="M232" s="131"/>
      <c r="N232" s="131"/>
      <c r="O232" s="131"/>
      <c r="P232" s="131"/>
      <c r="Q232" s="131"/>
      <c r="R232" s="131"/>
      <c r="S232" s="131"/>
      <c r="T232" s="131"/>
      <c r="U232" s="131"/>
      <c r="V232" s="131"/>
      <c r="W232" s="131"/>
      <c r="X232" s="131"/>
      <c r="Y232" s="131"/>
      <c r="Z232" s="131"/>
      <c r="AA232" s="131"/>
      <c r="AB232" s="131"/>
      <c r="AC232" s="131"/>
      <c r="AD232" s="131"/>
      <c r="AE232" s="131"/>
      <c r="AF232" s="131"/>
      <c r="AG232" s="131"/>
      <c r="AH232" s="131"/>
      <c r="AI232" s="131"/>
      <c r="AJ232" s="140"/>
    </row>
    <row r="233" spans="1:52">
      <c r="B233" s="130"/>
    </row>
  </sheetData>
  <sheetProtection formatCells="0" formatColumns="0" formatRows="0" insertColumns="0" insertRows="0" autoFilter="0"/>
  <mergeCells count="309">
    <mergeCell ref="Z220:AK220"/>
    <mergeCell ref="Z221:AK221"/>
    <mergeCell ref="B227:AK227"/>
    <mergeCell ref="C224:AK224"/>
    <mergeCell ref="C223:AK223"/>
    <mergeCell ref="N137:O137"/>
    <mergeCell ref="Q137:R137"/>
    <mergeCell ref="A132:D137"/>
    <mergeCell ref="Z214:AK214"/>
    <mergeCell ref="Z215:AK215"/>
    <mergeCell ref="Z216:AK216"/>
    <mergeCell ref="Z217:AK217"/>
    <mergeCell ref="Z218:AK218"/>
    <mergeCell ref="Z219:AK219"/>
    <mergeCell ref="C220:Y220"/>
    <mergeCell ref="A187:D190"/>
    <mergeCell ref="F191:AI191"/>
    <mergeCell ref="F187:AI187"/>
    <mergeCell ref="F196:AI196"/>
    <mergeCell ref="F197:AI197"/>
    <mergeCell ref="F202:AI202"/>
    <mergeCell ref="F209:T209"/>
    <mergeCell ref="F192:AI192"/>
    <mergeCell ref="A195:D198"/>
    <mergeCell ref="Q55:R55"/>
    <mergeCell ref="T55:U55"/>
    <mergeCell ref="A53:AA53"/>
    <mergeCell ref="AB53:AK53"/>
    <mergeCell ref="A54:AA54"/>
    <mergeCell ref="A59:AA59"/>
    <mergeCell ref="AB59:AK59"/>
    <mergeCell ref="A61:AA61"/>
    <mergeCell ref="AB54:AK54"/>
    <mergeCell ref="AB61:AK61"/>
    <mergeCell ref="A60:AA60"/>
    <mergeCell ref="AB60:AK60"/>
    <mergeCell ref="W55:X55"/>
    <mergeCell ref="AA55:AB55"/>
    <mergeCell ref="AD55:AE55"/>
    <mergeCell ref="AI55:AJ55"/>
    <mergeCell ref="B40:AK40"/>
    <mergeCell ref="B41:AK41"/>
    <mergeCell ref="B42:AK42"/>
    <mergeCell ref="B44:AK44"/>
    <mergeCell ref="B45:AK45"/>
    <mergeCell ref="B47:AK47"/>
    <mergeCell ref="B48:AK48"/>
    <mergeCell ref="B50:AK50"/>
    <mergeCell ref="B39:AK39"/>
    <mergeCell ref="B43:AK43"/>
    <mergeCell ref="B31:O31"/>
    <mergeCell ref="P31:U31"/>
    <mergeCell ref="W31:AB31"/>
    <mergeCell ref="AD31:AI31"/>
    <mergeCell ref="B32:B36"/>
    <mergeCell ref="P32:U32"/>
    <mergeCell ref="W32:AB32"/>
    <mergeCell ref="AD32:AI32"/>
    <mergeCell ref="P33:U33"/>
    <mergeCell ref="W33:AB33"/>
    <mergeCell ref="AD33:AI33"/>
    <mergeCell ref="P34:U34"/>
    <mergeCell ref="W34:AB34"/>
    <mergeCell ref="AD34:AI34"/>
    <mergeCell ref="C35:O35"/>
    <mergeCell ref="P35:U35"/>
    <mergeCell ref="W35:AB35"/>
    <mergeCell ref="AD35:AI35"/>
    <mergeCell ref="C36:O36"/>
    <mergeCell ref="P36:U36"/>
    <mergeCell ref="W36:AB36"/>
    <mergeCell ref="AD36:AI36"/>
    <mergeCell ref="AD28:AI28"/>
    <mergeCell ref="B29:O29"/>
    <mergeCell ref="P29:U29"/>
    <mergeCell ref="W29:AB29"/>
    <mergeCell ref="AD29:AI29"/>
    <mergeCell ref="B30:O30"/>
    <mergeCell ref="P30:U30"/>
    <mergeCell ref="W30:AB30"/>
    <mergeCell ref="AD30:AI30"/>
    <mergeCell ref="AD99:AE99"/>
    <mergeCell ref="L126:M126"/>
    <mergeCell ref="N126:O126"/>
    <mergeCell ref="AA99:AB99"/>
    <mergeCell ref="P119:AJ119"/>
    <mergeCell ref="E111:AJ111"/>
    <mergeCell ref="B102:AJ102"/>
    <mergeCell ref="O113:P113"/>
    <mergeCell ref="A107:D107"/>
    <mergeCell ref="AI99:AJ99"/>
    <mergeCell ref="AE73:AI73"/>
    <mergeCell ref="S81:T81"/>
    <mergeCell ref="AE65:AI65"/>
    <mergeCell ref="A118:D119"/>
    <mergeCell ref="B84:AJ84"/>
    <mergeCell ref="A117:D117"/>
    <mergeCell ref="B88:AJ88"/>
    <mergeCell ref="T70:V70"/>
    <mergeCell ref="X75:Y75"/>
    <mergeCell ref="AC75:AD75"/>
    <mergeCell ref="Z72:AB72"/>
    <mergeCell ref="Z74:AB74"/>
    <mergeCell ref="AF74:AH74"/>
    <mergeCell ref="T74:V74"/>
    <mergeCell ref="AF72:AH72"/>
    <mergeCell ref="A108:D113"/>
    <mergeCell ref="L113:N113"/>
    <mergeCell ref="D79:AI79"/>
    <mergeCell ref="V81:W81"/>
    <mergeCell ref="V109:AI109"/>
    <mergeCell ref="AH81:AI81"/>
    <mergeCell ref="F80:AI80"/>
    <mergeCell ref="Z81:AA81"/>
    <mergeCell ref="AC81:AD81"/>
    <mergeCell ref="S62:X62"/>
    <mergeCell ref="N70:P70"/>
    <mergeCell ref="AE69:AJ70"/>
    <mergeCell ref="S65:W65"/>
    <mergeCell ref="N68:P68"/>
    <mergeCell ref="S66:W66"/>
    <mergeCell ref="Y65:AC65"/>
    <mergeCell ref="Z70:AB70"/>
    <mergeCell ref="B25:AK25"/>
    <mergeCell ref="B63:R63"/>
    <mergeCell ref="AE67:AJ68"/>
    <mergeCell ref="T68:V68"/>
    <mergeCell ref="Y67:AD68"/>
    <mergeCell ref="S67:W67"/>
    <mergeCell ref="Y66:AC66"/>
    <mergeCell ref="Y64:AC64"/>
    <mergeCell ref="AE64:AI64"/>
    <mergeCell ref="B67:J74"/>
    <mergeCell ref="S73:W73"/>
    <mergeCell ref="N74:P74"/>
    <mergeCell ref="T72:V72"/>
    <mergeCell ref="N72:P72"/>
    <mergeCell ref="Y73:AC73"/>
    <mergeCell ref="A27:O27"/>
    <mergeCell ref="P27:U27"/>
    <mergeCell ref="W27:AB27"/>
    <mergeCell ref="AD27:AI27"/>
    <mergeCell ref="B28:C28"/>
    <mergeCell ref="D28:E28"/>
    <mergeCell ref="P28:U28"/>
    <mergeCell ref="W28:AB28"/>
    <mergeCell ref="A63:A71"/>
    <mergeCell ref="Y1:AB1"/>
    <mergeCell ref="AC1:AJ1"/>
    <mergeCell ref="S69:W69"/>
    <mergeCell ref="Y69:AC69"/>
    <mergeCell ref="S71:W71"/>
    <mergeCell ref="Y71:AC71"/>
    <mergeCell ref="Y62:AD62"/>
    <mergeCell ref="AE62:AJ62"/>
    <mergeCell ref="AE66:AI66"/>
    <mergeCell ref="AE63:AI63"/>
    <mergeCell ref="AE71:AI71"/>
    <mergeCell ref="Y63:AC63"/>
    <mergeCell ref="S64:W64"/>
    <mergeCell ref="S63:W63"/>
    <mergeCell ref="B3:AK3"/>
    <mergeCell ref="V4:W4"/>
    <mergeCell ref="N230:P230"/>
    <mergeCell ref="Q230:R230"/>
    <mergeCell ref="S230:W230"/>
    <mergeCell ref="X230:Y230"/>
    <mergeCell ref="Z230:AH230"/>
    <mergeCell ref="AI230:AJ230"/>
    <mergeCell ref="D229:E229"/>
    <mergeCell ref="G229:H229"/>
    <mergeCell ref="J229:K229"/>
    <mergeCell ref="N229:P229"/>
    <mergeCell ref="Q229:AJ229"/>
    <mergeCell ref="C219:Y219"/>
    <mergeCell ref="B214:Y214"/>
    <mergeCell ref="A207:D208"/>
    <mergeCell ref="A209:D210"/>
    <mergeCell ref="F208:L208"/>
    <mergeCell ref="F189:AI189"/>
    <mergeCell ref="A120:D120"/>
    <mergeCell ref="A121:D126"/>
    <mergeCell ref="R113:S113"/>
    <mergeCell ref="E117:AJ117"/>
    <mergeCell ref="E123:AJ123"/>
    <mergeCell ref="F200:AI200"/>
    <mergeCell ref="A179:D182"/>
    <mergeCell ref="A183:D186"/>
    <mergeCell ref="F180:AI180"/>
    <mergeCell ref="F183:AI183"/>
    <mergeCell ref="H210:X210"/>
    <mergeCell ref="F195:AI195"/>
    <mergeCell ref="F199:AJ199"/>
    <mergeCell ref="F188:AI188"/>
    <mergeCell ref="F190:AI190"/>
    <mergeCell ref="F193:AI193"/>
    <mergeCell ref="F194:AJ194"/>
    <mergeCell ref="A130:D131"/>
    <mergeCell ref="A199:D202"/>
    <mergeCell ref="A191:D194"/>
    <mergeCell ref="F201:AI201"/>
    <mergeCell ref="F198:AI198"/>
    <mergeCell ref="F186:AJ186"/>
    <mergeCell ref="C167:J169"/>
    <mergeCell ref="F182:AI182"/>
    <mergeCell ref="B167:B169"/>
    <mergeCell ref="M168:AJ168"/>
    <mergeCell ref="M169:AJ169"/>
    <mergeCell ref="A172:AJ172"/>
    <mergeCell ref="F184:AI184"/>
    <mergeCell ref="F185:AI185"/>
    <mergeCell ref="F179:AJ179"/>
    <mergeCell ref="A178:D178"/>
    <mergeCell ref="F181:AI181"/>
    <mergeCell ref="A166:A169"/>
    <mergeCell ref="E178:AJ178"/>
    <mergeCell ref="M161:AJ161"/>
    <mergeCell ref="M157:AJ158"/>
    <mergeCell ref="E124:AJ124"/>
    <mergeCell ref="A156:A161"/>
    <mergeCell ref="Q126:R126"/>
    <mergeCell ref="E142:AJ142"/>
    <mergeCell ref="L137:M137"/>
    <mergeCell ref="E130:H130"/>
    <mergeCell ref="J130:L130"/>
    <mergeCell ref="N130:S130"/>
    <mergeCell ref="U130:Z130"/>
    <mergeCell ref="E131:H131"/>
    <mergeCell ref="J131:L131"/>
    <mergeCell ref="N131:S131"/>
    <mergeCell ref="U131:Z131"/>
    <mergeCell ref="AB131:AD131"/>
    <mergeCell ref="B141:AJ141"/>
    <mergeCell ref="A8:F8"/>
    <mergeCell ref="G8:AJ8"/>
    <mergeCell ref="G9:AJ9"/>
    <mergeCell ref="Y15:AB15"/>
    <mergeCell ref="A15:F15"/>
    <mergeCell ref="K15:O15"/>
    <mergeCell ref="T15:X15"/>
    <mergeCell ref="AC15:AJ15"/>
    <mergeCell ref="G13:AJ13"/>
    <mergeCell ref="G14:AJ14"/>
    <mergeCell ref="G11:AJ11"/>
    <mergeCell ref="G12:AJ12"/>
    <mergeCell ref="A10:F12"/>
    <mergeCell ref="A13:F13"/>
    <mergeCell ref="P15:S15"/>
    <mergeCell ref="G15:J15"/>
    <mergeCell ref="A9:F9"/>
    <mergeCell ref="A14:F14"/>
    <mergeCell ref="H10:L10"/>
    <mergeCell ref="A90:AA90"/>
    <mergeCell ref="AB90:AK90"/>
    <mergeCell ref="A91:AA91"/>
    <mergeCell ref="AB91:AK91"/>
    <mergeCell ref="AB93:AB95"/>
    <mergeCell ref="AC93:AC95"/>
    <mergeCell ref="AD93:AD98"/>
    <mergeCell ref="AB96:AB98"/>
    <mergeCell ref="AC96:AC98"/>
    <mergeCell ref="B20:AK20"/>
    <mergeCell ref="P81:Q81"/>
    <mergeCell ref="Q99:R99"/>
    <mergeCell ref="A92:AA92"/>
    <mergeCell ref="B93:N93"/>
    <mergeCell ref="O93:U93"/>
    <mergeCell ref="O94:U94"/>
    <mergeCell ref="X94:Y94"/>
    <mergeCell ref="O95:Q95"/>
    <mergeCell ref="R95:U95"/>
    <mergeCell ref="X95:Y95"/>
    <mergeCell ref="D94:N95"/>
    <mergeCell ref="B96:N96"/>
    <mergeCell ref="O96:U96"/>
    <mergeCell ref="D97:N98"/>
    <mergeCell ref="O97:U97"/>
    <mergeCell ref="X97:Y97"/>
    <mergeCell ref="O98:Q98"/>
    <mergeCell ref="R98:U98"/>
    <mergeCell ref="X98:Y98"/>
    <mergeCell ref="B85:AJ85"/>
    <mergeCell ref="T99:U99"/>
    <mergeCell ref="W99:X99"/>
    <mergeCell ref="N87:Y87"/>
    <mergeCell ref="A203:AF203"/>
    <mergeCell ref="A114:AF114"/>
    <mergeCell ref="A127:AF127"/>
    <mergeCell ref="A138:AF138"/>
    <mergeCell ref="A153:AF153"/>
    <mergeCell ref="A163:AF163"/>
    <mergeCell ref="A171:AF171"/>
    <mergeCell ref="A211:AF211"/>
    <mergeCell ref="A142:D142"/>
    <mergeCell ref="E135:AJ135"/>
    <mergeCell ref="M167:AJ167"/>
    <mergeCell ref="V122:AI122"/>
    <mergeCell ref="A143:D143"/>
    <mergeCell ref="E143:AJ143"/>
    <mergeCell ref="C156:AJ156"/>
    <mergeCell ref="A176:AJ176"/>
    <mergeCell ref="C166:AJ166"/>
    <mergeCell ref="B157:B161"/>
    <mergeCell ref="C157:J161"/>
    <mergeCell ref="K157:K158"/>
    <mergeCell ref="L157:L159"/>
    <mergeCell ref="V133:AI133"/>
    <mergeCell ref="M159:AJ159"/>
    <mergeCell ref="L160:L161"/>
  </mergeCells>
  <phoneticPr fontId="7"/>
  <conditionalFormatting sqref="AD27:AJ36">
    <cfRule type="expression" dxfId="21" priority="33">
      <formula>
$W$19="×"</formula>
    </cfRule>
  </conditionalFormatting>
  <conditionalFormatting sqref="A52:AK54 A55:AF55">
    <cfRule type="expression" dxfId="20" priority="32">
      <formula>
$B$19="×"</formula>
    </cfRule>
  </conditionalFormatting>
  <conditionalFormatting sqref="A116:AJ126">
    <cfRule type="expression" dxfId="19" priority="27">
      <formula>
$L$19="×"</formula>
    </cfRule>
  </conditionalFormatting>
  <conditionalFormatting sqref="A106:AJ113">
    <cfRule type="expression" dxfId="18" priority="26">
      <formula>
$B$19="×"</formula>
    </cfRule>
  </conditionalFormatting>
  <conditionalFormatting sqref="A129:AJ137">
    <cfRule type="expression" dxfId="17" priority="23">
      <formula>
$W$19="×"</formula>
    </cfRule>
  </conditionalFormatting>
  <conditionalFormatting sqref="A205:AJ211">
    <cfRule type="expression" dxfId="16" priority="22">
      <formula>
$L$19="×"</formula>
    </cfRule>
  </conditionalFormatting>
  <conditionalFormatting sqref="A114:AJ114">
    <cfRule type="expression" dxfId="15" priority="20">
      <formula>
$B$19="×"</formula>
    </cfRule>
  </conditionalFormatting>
  <conditionalFormatting sqref="A127:AJ127">
    <cfRule type="expression" dxfId="14" priority="19">
      <formula>
$L$19="×"</formula>
    </cfRule>
  </conditionalFormatting>
  <conditionalFormatting sqref="A138:AJ138">
    <cfRule type="expression" dxfId="13" priority="18">
      <formula>
$W$19="×"</formula>
    </cfRule>
  </conditionalFormatting>
  <conditionalFormatting sqref="A146:AJ172">
    <cfRule type="expression" dxfId="12" priority="14">
      <formula>
$B$19="×"</formula>
    </cfRule>
  </conditionalFormatting>
  <conditionalFormatting sqref="A57:AK85">
    <cfRule type="expression" dxfId="11" priority="13">
      <formula>
$L$19="×"</formula>
    </cfRule>
  </conditionalFormatting>
  <conditionalFormatting sqref="A87:AK102">
    <cfRule type="expression" dxfId="10" priority="11">
      <formula>
$W$19="×"</formula>
    </cfRule>
  </conditionalFormatting>
  <conditionalFormatting sqref="W27:AC36">
    <cfRule type="expression" dxfId="9" priority="10">
      <formula>
$L$19="×"</formula>
    </cfRule>
  </conditionalFormatting>
  <conditionalFormatting sqref="P27:V36">
    <cfRule type="expression" dxfId="8" priority="9">
      <formula>
$B$19="×"</formula>
    </cfRule>
  </conditionalFormatting>
  <conditionalFormatting sqref="A174:AJ203">
    <cfRule type="expression" dxfId="7" priority="7">
      <formula>
AND($B$19="×",$L$19="×")</formula>
    </cfRule>
  </conditionalFormatting>
  <conditionalFormatting sqref="B218:AK218">
    <cfRule type="expression" dxfId="6" priority="6">
      <formula>
$B$19="×"</formula>
    </cfRule>
  </conditionalFormatting>
  <conditionalFormatting sqref="B19:K19">
    <cfRule type="expression" dxfId="5" priority="5">
      <formula>
$B$19="×"</formula>
    </cfRule>
  </conditionalFormatting>
  <conditionalFormatting sqref="L19:V19">
    <cfRule type="expression" dxfId="4" priority="4">
      <formula>
$L$19="×"</formula>
    </cfRule>
  </conditionalFormatting>
  <conditionalFormatting sqref="W19:AK19">
    <cfRule type="expression" dxfId="3" priority="3">
      <formula>
$W$19="×"</formula>
    </cfRule>
  </conditionalFormatting>
  <conditionalFormatting sqref="AG55:AK55">
    <cfRule type="expression" dxfId="2" priority="1">
      <formula>
$L$19="×"</formula>
    </cfRule>
  </conditionalFormatting>
  <dataValidations count="4">
    <dataValidation imeMode="halfAlpha" allowBlank="1" showInputMessage="1" showErrorMessage="1" sqref="J229:K229 D229:E229 O104:P104 R104:S104 P62:Q62 Y104:Z104 P81:Q81 AC81:AD81 Z81:AA81 S81:T81 AB104:AC104 G229:H229 A15 K15 T15 W75 AH75 Q99:R99 AD99:AE99 AA99:AB99 T99:U99 T55:U55 Q55:R55 AA55:AB55 AD55:AE55"/>
    <dataValidation imeMode="hiragana" allowBlank="1" showInputMessage="1" showErrorMessage="1" sqref="S107:S110 W231 S230 S118 S120:S122 S132:S134"/>
    <dataValidation type="list" allowBlank="1" showInputMessage="1" showErrorMessage="1" sqref="L113:N113">
      <formula1>
"平成,令和"</formula1>
    </dataValidation>
    <dataValidation type="list" allowBlank="1" showInputMessage="1" showErrorMessage="1" sqref="W19 B19 L19">
      <formula1>
"○,×"</formula1>
    </dataValidation>
  </dataValidations>
  <pageMargins left="0.62992125984251968" right="0.15748031496062992" top="0.62992125984251968" bottom="0.23622047244094491" header="0.51181102362204722" footer="0.35433070866141736"/>
  <headerFooter alignWithMargins="0"/>
  <rowBreaks count="4" manualBreakCount="4">
    <brk id="51" max="52" man="1"/>
    <brk id="103" max="52" man="1"/>
    <brk id="139" max="52" man="1"/>
    <brk id="173" max="16383" man="1"/>
  </rowBreaks>
  <drawing r:id="rId2"/>
  <mc:AlternateContent xmlns:mc="http://schemas.openxmlformats.org/markup-compatibility/2006">
    <mc:Choice Requires="x14">
      <controls>
        <mc:AlternateContent xmlns:mc="http://schemas.openxmlformats.org/markup-compatibility/2006">
          <mc:Choice Requires="x14">
            <control shapeId="75798" r:id="rId4" name="Check Box 22">
              <controlPr defaultSize="0" autoFill="0" autoLine="0" autoPict="0">
                <anchor moveWithCells="1">
                  <from>
                    <xdr:col>
3</xdr:col>
                    <xdr:colOff>
200025</xdr:colOff>
                    <xdr:row>
206</xdr:row>
                    <xdr:rowOff>
47625</xdr:rowOff>
                  </from>
                  <to>
                    <xdr:col>
5</xdr:col>
                    <xdr:colOff>
19050</xdr:colOff>
                    <xdr:row>
206</xdr:row>
                    <xdr:rowOff>
180975</xdr:rowOff>
                  </to>
                </anchor>
              </controlPr>
            </control>
          </mc:Choice>
        </mc:AlternateContent>
        <mc:AlternateContent xmlns:mc="http://schemas.openxmlformats.org/markup-compatibility/2006">
          <mc:Choice Requires="x14">
            <control shapeId="75799" r:id="rId5" name="Check Box 23">
              <controlPr defaultSize="0" autoFill="0" autoLine="0" autoPict="0">
                <anchor moveWithCells="1">
                  <from>
                    <xdr:col>
3</xdr:col>
                    <xdr:colOff>
200025</xdr:colOff>
                    <xdr:row>
207</xdr:row>
                    <xdr:rowOff>
38100</xdr:rowOff>
                  </from>
                  <to>
                    <xdr:col>
5</xdr:col>
                    <xdr:colOff>
19050</xdr:colOff>
                    <xdr:row>
207</xdr:row>
                    <xdr:rowOff>
161925</xdr:rowOff>
                  </to>
                </anchor>
              </controlPr>
            </control>
          </mc:Choice>
        </mc:AlternateContent>
        <mc:AlternateContent xmlns:mc="http://schemas.openxmlformats.org/markup-compatibility/2006">
          <mc:Choice Requires="x14">
            <control shapeId="75800" r:id="rId6" name="Check Box 24">
              <controlPr defaultSize="0" autoFill="0" autoLine="0" autoPict="0">
                <anchor moveWithCells="1">
                  <from>
                    <xdr:col>
3</xdr:col>
                    <xdr:colOff>
200025</xdr:colOff>
                    <xdr:row>
207</xdr:row>
                    <xdr:rowOff>
171450</xdr:rowOff>
                  </from>
                  <to>
                    <xdr:col>
5</xdr:col>
                    <xdr:colOff>
0</xdr:colOff>
                    <xdr:row>
209</xdr:row>
                    <xdr:rowOff>
28575</xdr:rowOff>
                  </to>
                </anchor>
              </controlPr>
            </control>
          </mc:Choice>
        </mc:AlternateContent>
        <mc:AlternateContent xmlns:mc="http://schemas.openxmlformats.org/markup-compatibility/2006">
          <mc:Choice Requires="x14">
            <control shapeId="75801" r:id="rId7" name="Check Box 25">
              <controlPr defaultSize="0" autoFill="0" autoLine="0" autoPict="0">
                <anchor moveWithCells="1">
                  <from>
                    <xdr:col>
3</xdr:col>
                    <xdr:colOff>
200025</xdr:colOff>
                    <xdr:row>
208</xdr:row>
                    <xdr:rowOff>
152400</xdr:rowOff>
                  </from>
                  <to>
                    <xdr:col>
5</xdr:col>
                    <xdr:colOff>
38100</xdr:colOff>
                    <xdr:row>
210</xdr:row>
                    <xdr:rowOff>
38100</xdr:rowOff>
                  </to>
                </anchor>
              </controlPr>
            </control>
          </mc:Choice>
        </mc:AlternateContent>
        <mc:AlternateContent xmlns:mc="http://schemas.openxmlformats.org/markup-compatibility/2006">
          <mc:Choice Requires="x14">
            <control shapeId="75802" r:id="rId8" name="Check Box 26">
              <controlPr defaultSize="0" autoFill="0" autoLine="0" autoPict="0">
                <anchor moveWithCells="1">
                  <from>
                    <xdr:col>
17</xdr:col>
                    <xdr:colOff>
171450</xdr:colOff>
                    <xdr:row>
206</xdr:row>
                    <xdr:rowOff>
28575</xdr:rowOff>
                  </from>
                  <to>
                    <xdr:col>
19</xdr:col>
                    <xdr:colOff>
28575</xdr:colOff>
                    <xdr:row>
206</xdr:row>
                    <xdr:rowOff>
171450</xdr:rowOff>
                  </to>
                </anchor>
              </controlPr>
            </control>
          </mc:Choice>
        </mc:AlternateContent>
        <mc:AlternateContent xmlns:mc="http://schemas.openxmlformats.org/markup-compatibility/2006">
          <mc:Choice Requires="x14">
            <control shapeId="75915" r:id="rId9" name="Check Box 139">
              <controlPr defaultSize="0" autoFill="0" autoLine="0" autoPict="0">
                <anchor moveWithCells="1">
                  <from>
                    <xdr:col>
4</xdr:col>
                    <xdr:colOff>
0</xdr:colOff>
                    <xdr:row>
107</xdr:row>
                    <xdr:rowOff>
228600</xdr:rowOff>
                  </from>
                  <to>
                    <xdr:col>
5</xdr:col>
                    <xdr:colOff>
28575</xdr:colOff>
                    <xdr:row>
108</xdr:row>
                    <xdr:rowOff>
219075</xdr:rowOff>
                  </to>
                </anchor>
              </controlPr>
            </control>
          </mc:Choice>
        </mc:AlternateContent>
        <mc:AlternateContent xmlns:mc="http://schemas.openxmlformats.org/markup-compatibility/2006">
          <mc:Choice Requires="x14">
            <control shapeId="75916" r:id="rId10" name="Check Box 140">
              <controlPr defaultSize="0" autoFill="0" autoLine="0" autoPict="0">
                <anchor moveWithCells="1">
                  <from>
                    <xdr:col>
4</xdr:col>
                    <xdr:colOff>
0</xdr:colOff>
                    <xdr:row>
105</xdr:row>
                    <xdr:rowOff>
219075</xdr:rowOff>
                  </from>
                  <to>
                    <xdr:col>
5</xdr:col>
                    <xdr:colOff>
28575</xdr:colOff>
                    <xdr:row>
107</xdr:row>
                    <xdr:rowOff>
28575</xdr:rowOff>
                  </to>
                </anchor>
              </controlPr>
            </control>
          </mc:Choice>
        </mc:AlternateContent>
        <mc:AlternateContent xmlns:mc="http://schemas.openxmlformats.org/markup-compatibility/2006">
          <mc:Choice Requires="x14">
            <control shapeId="75917" r:id="rId11" name="Check Box 141">
              <controlPr defaultSize="0" autoFill="0" autoLine="0" autoPict="0">
                <anchor moveWithCells="1">
                  <from>
                    <xdr:col>
7</xdr:col>
                    <xdr:colOff>
171450</xdr:colOff>
                    <xdr:row>
105</xdr:row>
                    <xdr:rowOff>
219075</xdr:rowOff>
                  </from>
                  <to>
                    <xdr:col>
9</xdr:col>
                    <xdr:colOff>
28575</xdr:colOff>
                    <xdr:row>
107</xdr:row>
                    <xdr:rowOff>
28575</xdr:rowOff>
                  </to>
                </anchor>
              </controlPr>
            </control>
          </mc:Choice>
        </mc:AlternateContent>
        <mc:AlternateContent xmlns:mc="http://schemas.openxmlformats.org/markup-compatibility/2006">
          <mc:Choice Requires="x14">
            <control shapeId="75918" r:id="rId12" name="Check Box 142">
              <controlPr defaultSize="0" autoFill="0" autoLine="0" autoPict="0">
                <anchor moveWithCells="1">
                  <from>
                    <xdr:col>
13</xdr:col>
                    <xdr:colOff>
171450</xdr:colOff>
                    <xdr:row>
105</xdr:row>
                    <xdr:rowOff>
219075</xdr:rowOff>
                  </from>
                  <to>
                    <xdr:col>
15</xdr:col>
                    <xdr:colOff>
28575</xdr:colOff>
                    <xdr:row>
107</xdr:row>
                    <xdr:rowOff>
28575</xdr:rowOff>
                  </to>
                </anchor>
              </controlPr>
            </control>
          </mc:Choice>
        </mc:AlternateContent>
        <mc:AlternateContent xmlns:mc="http://schemas.openxmlformats.org/markup-compatibility/2006">
          <mc:Choice Requires="x14">
            <control shapeId="75919" r:id="rId13" name="Check Box 143">
              <controlPr defaultSize="0" autoFill="0" autoLine="0" autoPict="0">
                <anchor moveWithCells="1">
                  <from>
                    <xdr:col>
20</xdr:col>
                    <xdr:colOff>
171450</xdr:colOff>
                    <xdr:row>
105</xdr:row>
                    <xdr:rowOff>
219075</xdr:rowOff>
                  </from>
                  <to>
                    <xdr:col>
22</xdr:col>
                    <xdr:colOff>
28575</xdr:colOff>
                    <xdr:row>
107</xdr:row>
                    <xdr:rowOff>
28575</xdr:rowOff>
                  </to>
                </anchor>
              </controlPr>
            </control>
          </mc:Choice>
        </mc:AlternateContent>
        <mc:AlternateContent xmlns:mc="http://schemas.openxmlformats.org/markup-compatibility/2006">
          <mc:Choice Requires="x14">
            <control shapeId="75920" r:id="rId14" name="Check Box 144">
              <controlPr defaultSize="0" autoFill="0" autoLine="0" autoPict="0">
                <anchor moveWithCells="1">
                  <from>
                    <xdr:col>
24</xdr:col>
                    <xdr:colOff>
171450</xdr:colOff>
                    <xdr:row>
105</xdr:row>
                    <xdr:rowOff>
219075</xdr:rowOff>
                  </from>
                  <to>
                    <xdr:col>
26</xdr:col>
                    <xdr:colOff>
28575</xdr:colOff>
                    <xdr:row>
107</xdr:row>
                    <xdr:rowOff>
28575</xdr:rowOff>
                  </to>
                </anchor>
              </controlPr>
            </control>
          </mc:Choice>
        </mc:AlternateContent>
        <mc:AlternateContent xmlns:mc="http://schemas.openxmlformats.org/markup-compatibility/2006">
          <mc:Choice Requires="x14">
            <control shapeId="75921" r:id="rId15" name="Check Box 145">
              <controlPr defaultSize="0" autoFill="0" autoLine="0" autoPict="0">
                <anchor moveWithCells="1">
                  <from>
                    <xdr:col>
9</xdr:col>
                    <xdr:colOff>
180975</xdr:colOff>
                    <xdr:row>
108</xdr:row>
                    <xdr:rowOff>
0</xdr:rowOff>
                  </from>
                  <to>
                    <xdr:col>
11</xdr:col>
                    <xdr:colOff>
38100</xdr:colOff>
                    <xdr:row>
108</xdr:row>
                    <xdr:rowOff>
219075</xdr:rowOff>
                  </to>
                </anchor>
              </controlPr>
            </control>
          </mc:Choice>
        </mc:AlternateContent>
        <mc:AlternateContent xmlns:mc="http://schemas.openxmlformats.org/markup-compatibility/2006">
          <mc:Choice Requires="x14">
            <control shapeId="75922" r:id="rId16" name="Check Box 146">
              <controlPr defaultSize="0" autoFill="0" autoLine="0" autoPict="0">
                <anchor moveWithCells="1">
                  <from>
                    <xdr:col>
16</xdr:col>
                    <xdr:colOff>
161925</xdr:colOff>
                    <xdr:row>
108</xdr:row>
                    <xdr:rowOff>
0</xdr:rowOff>
                  </from>
                  <to>
                    <xdr:col>
18</xdr:col>
                    <xdr:colOff>
19050</xdr:colOff>
                    <xdr:row>
108</xdr:row>
                    <xdr:rowOff>
219075</xdr:rowOff>
                  </to>
                </anchor>
              </controlPr>
            </control>
          </mc:Choice>
        </mc:AlternateContent>
        <mc:AlternateContent xmlns:mc="http://schemas.openxmlformats.org/markup-compatibility/2006">
          <mc:Choice Requires="x14">
            <control shapeId="75923" r:id="rId17" name="Check Box 147">
              <controlPr defaultSize="0" autoFill="0" autoLine="0" autoPict="0">
                <anchor moveWithCells="1">
                  <from>
                    <xdr:col>
20</xdr:col>
                    <xdr:colOff>
180975</xdr:colOff>
                    <xdr:row>
112</xdr:row>
                    <xdr:rowOff>
0</xdr:rowOff>
                  </from>
                  <to>
                    <xdr:col>
22</xdr:col>
                    <xdr:colOff>
38100</xdr:colOff>
                    <xdr:row>
112</xdr:row>
                    <xdr:rowOff>
219075</xdr:rowOff>
                  </to>
                </anchor>
              </controlPr>
            </control>
          </mc:Choice>
        </mc:AlternateContent>
        <mc:AlternateContent xmlns:mc="http://schemas.openxmlformats.org/markup-compatibility/2006">
          <mc:Choice Requires="x14">
            <control shapeId="75924" r:id="rId18" name="Check Box 148">
              <controlPr defaultSize="0" autoFill="0" autoLine="0" autoPict="0">
                <anchor moveWithCells="1">
                  <from>
                    <xdr:col>
24</xdr:col>
                    <xdr:colOff>
180975</xdr:colOff>
                    <xdr:row>
112</xdr:row>
                    <xdr:rowOff>
0</xdr:rowOff>
                  </from>
                  <to>
                    <xdr:col>
26</xdr:col>
                    <xdr:colOff>
38100</xdr:colOff>
                    <xdr:row>
112</xdr:row>
                    <xdr:rowOff>
219075</xdr:rowOff>
                  </to>
                </anchor>
              </controlPr>
            </control>
          </mc:Choice>
        </mc:AlternateContent>
        <mc:AlternateContent xmlns:mc="http://schemas.openxmlformats.org/markup-compatibility/2006">
          <mc:Choice Requires="x14">
            <control shapeId="75928" r:id="rId19" name="Check Box 152">
              <controlPr defaultSize="0" autoFill="0" autoLine="0" autoPict="0">
                <anchor moveWithCells="1">
                  <from>
                    <xdr:col>
4</xdr:col>
                    <xdr:colOff>
0</xdr:colOff>
                    <xdr:row>
120</xdr:row>
                    <xdr:rowOff>
171450</xdr:rowOff>
                  </from>
                  <to>
                    <xdr:col>
5</xdr:col>
                    <xdr:colOff>
28575</xdr:colOff>
                    <xdr:row>
122</xdr:row>
                    <xdr:rowOff>
38100</xdr:rowOff>
                  </to>
                </anchor>
              </controlPr>
            </control>
          </mc:Choice>
        </mc:AlternateContent>
        <mc:AlternateContent xmlns:mc="http://schemas.openxmlformats.org/markup-compatibility/2006">
          <mc:Choice Requires="x14">
            <control shapeId="75930" r:id="rId20" name="Check Box 154">
              <controlPr defaultSize="0" autoFill="0" autoLine="0" autoPict="0">
                <anchor moveWithCells="1">
                  <from>
                    <xdr:col>
7</xdr:col>
                    <xdr:colOff>
171450</xdr:colOff>
                    <xdr:row>
118</xdr:row>
                    <xdr:rowOff>
323850</xdr:rowOff>
                  </from>
                  <to>
                    <xdr:col>
9</xdr:col>
                    <xdr:colOff>
28575</xdr:colOff>
                    <xdr:row>
120</xdr:row>
                    <xdr:rowOff>
47625</xdr:rowOff>
                  </to>
                </anchor>
              </controlPr>
            </control>
          </mc:Choice>
        </mc:AlternateContent>
        <mc:AlternateContent xmlns:mc="http://schemas.openxmlformats.org/markup-compatibility/2006">
          <mc:Choice Requires="x14">
            <control shapeId="75931" r:id="rId21" name="Check Box 155">
              <controlPr defaultSize="0" autoFill="0" autoLine="0" autoPict="0">
                <anchor moveWithCells="1">
                  <from>
                    <xdr:col>
13</xdr:col>
                    <xdr:colOff>
171450</xdr:colOff>
                    <xdr:row>
118</xdr:row>
                    <xdr:rowOff>
323850</xdr:rowOff>
                  </from>
                  <to>
                    <xdr:col>
15</xdr:col>
                    <xdr:colOff>
28575</xdr:colOff>
                    <xdr:row>
120</xdr:row>
                    <xdr:rowOff>
47625</xdr:rowOff>
                  </to>
                </anchor>
              </controlPr>
            </control>
          </mc:Choice>
        </mc:AlternateContent>
        <mc:AlternateContent xmlns:mc="http://schemas.openxmlformats.org/markup-compatibility/2006">
          <mc:Choice Requires="x14">
            <control shapeId="75932" r:id="rId22" name="Check Box 156">
              <controlPr defaultSize="0" autoFill="0" autoLine="0" autoPict="0">
                <anchor moveWithCells="1">
                  <from>
                    <xdr:col>
20</xdr:col>
                    <xdr:colOff>
180975</xdr:colOff>
                    <xdr:row>
119</xdr:row>
                    <xdr:rowOff>
0</xdr:rowOff>
                  </from>
                  <to>
                    <xdr:col>
22</xdr:col>
                    <xdr:colOff>
38100</xdr:colOff>
                    <xdr:row>
120</xdr:row>
                    <xdr:rowOff>
38100</xdr:rowOff>
                  </to>
                </anchor>
              </controlPr>
            </control>
          </mc:Choice>
        </mc:AlternateContent>
        <mc:AlternateContent xmlns:mc="http://schemas.openxmlformats.org/markup-compatibility/2006">
          <mc:Choice Requires="x14">
            <control shapeId="75933" r:id="rId23" name="Check Box 157">
              <controlPr defaultSize="0" autoFill="0" autoLine="0" autoPict="0">
                <anchor moveWithCells="1">
                  <from>
                    <xdr:col>
23</xdr:col>
                    <xdr:colOff>
180975</xdr:colOff>
                    <xdr:row>
119</xdr:row>
                    <xdr:rowOff>
0</xdr:rowOff>
                  </from>
                  <to>
                    <xdr:col>
25</xdr:col>
                    <xdr:colOff>
38100</xdr:colOff>
                    <xdr:row>
120</xdr:row>
                    <xdr:rowOff>
38100</xdr:rowOff>
                  </to>
                </anchor>
              </controlPr>
            </control>
          </mc:Choice>
        </mc:AlternateContent>
        <mc:AlternateContent xmlns:mc="http://schemas.openxmlformats.org/markup-compatibility/2006">
          <mc:Choice Requires="x14">
            <control shapeId="75934" r:id="rId24" name="Check Box 158">
              <controlPr defaultSize="0" autoFill="0" autoLine="0" autoPict="0">
                <anchor moveWithCells="1">
                  <from>
                    <xdr:col>
9</xdr:col>
                    <xdr:colOff>
180975</xdr:colOff>
                    <xdr:row>
120</xdr:row>
                    <xdr:rowOff>
171450</xdr:rowOff>
                  </from>
                  <to>
                    <xdr:col>
11</xdr:col>
                    <xdr:colOff>
38100</xdr:colOff>
                    <xdr:row>
122</xdr:row>
                    <xdr:rowOff>
28575</xdr:rowOff>
                  </to>
                </anchor>
              </controlPr>
            </control>
          </mc:Choice>
        </mc:AlternateContent>
        <mc:AlternateContent xmlns:mc="http://schemas.openxmlformats.org/markup-compatibility/2006">
          <mc:Choice Requires="x14">
            <control shapeId="75935" r:id="rId25" name="Check Box 159">
              <controlPr defaultSize="0" autoFill="0" autoLine="0" autoPict="0">
                <anchor moveWithCells="1">
                  <from>
                    <xdr:col>
16</xdr:col>
                    <xdr:colOff>
171450</xdr:colOff>
                    <xdr:row>
120</xdr:row>
                    <xdr:rowOff>
171450</xdr:rowOff>
                  </from>
                  <to>
                    <xdr:col>
18</xdr:col>
                    <xdr:colOff>
28575</xdr:colOff>
                    <xdr:row>
122</xdr:row>
                    <xdr:rowOff>
28575</xdr:rowOff>
                  </to>
                </anchor>
              </controlPr>
            </control>
          </mc:Choice>
        </mc:AlternateContent>
        <mc:AlternateContent xmlns:mc="http://schemas.openxmlformats.org/markup-compatibility/2006">
          <mc:Choice Requires="x14">
            <control shapeId="75936" r:id="rId26" name="Check Box 160">
              <controlPr defaultSize="0" autoFill="0" autoLine="0" autoPict="0">
                <anchor moveWithCells="1">
                  <from>
                    <xdr:col>
19</xdr:col>
                    <xdr:colOff>
171450</xdr:colOff>
                    <xdr:row>
124</xdr:row>
                    <xdr:rowOff>
142875</xdr:rowOff>
                  </from>
                  <to>
                    <xdr:col>
21</xdr:col>
                    <xdr:colOff>
28575</xdr:colOff>
                    <xdr:row>
126</xdr:row>
                    <xdr:rowOff>
28575</xdr:rowOff>
                  </to>
                </anchor>
              </controlPr>
            </control>
          </mc:Choice>
        </mc:AlternateContent>
        <mc:AlternateContent xmlns:mc="http://schemas.openxmlformats.org/markup-compatibility/2006">
          <mc:Choice Requires="x14">
            <control shapeId="75937" r:id="rId27" name="Check Box 161">
              <controlPr defaultSize="0" autoFill="0" autoLine="0" autoPict="0">
                <anchor moveWithCells="1">
                  <from>
                    <xdr:col>
23</xdr:col>
                    <xdr:colOff>
171450</xdr:colOff>
                    <xdr:row>
124</xdr:row>
                    <xdr:rowOff>
142875</xdr:rowOff>
                  </from>
                  <to>
                    <xdr:col>
25</xdr:col>
                    <xdr:colOff>
28575</xdr:colOff>
                    <xdr:row>
126</xdr:row>
                    <xdr:rowOff>
28575</xdr:rowOff>
                  </to>
                </anchor>
              </controlPr>
            </control>
          </mc:Choice>
        </mc:AlternateContent>
        <mc:AlternateContent xmlns:mc="http://schemas.openxmlformats.org/markup-compatibility/2006">
          <mc:Choice Requires="x14">
            <control shapeId="75940" r:id="rId28" name="Check Box 164">
              <controlPr defaultSize="0" autoFill="0" autoLine="0" autoPict="0">
                <anchor moveWithCells="1">
                  <from>
                    <xdr:col>
3</xdr:col>
                    <xdr:colOff>
200025</xdr:colOff>
                    <xdr:row>
118</xdr:row>
                    <xdr:rowOff>
323850</xdr:rowOff>
                  </from>
                  <to>
                    <xdr:col>
5</xdr:col>
                    <xdr:colOff>
19050</xdr:colOff>
                    <xdr:row>
120</xdr:row>
                    <xdr:rowOff>
47625</xdr:rowOff>
                  </to>
                </anchor>
              </controlPr>
            </control>
          </mc:Choice>
        </mc:AlternateContent>
        <mc:AlternateContent xmlns:mc="http://schemas.openxmlformats.org/markup-compatibility/2006">
          <mc:Choice Requires="x14">
            <control shapeId="75943" r:id="rId29" name="Check Box 167">
              <controlPr defaultSize="0" autoFill="0" autoLine="0" autoPict="0">
                <anchor moveWithCells="1">
                  <from>
                    <xdr:col>
27</xdr:col>
                    <xdr:colOff>
171450</xdr:colOff>
                    <xdr:row>
147</xdr:row>
                    <xdr:rowOff>
57150</xdr:rowOff>
                  </from>
                  <to>
                    <xdr:col>
29</xdr:col>
                    <xdr:colOff>
0</xdr:colOff>
                    <xdr:row>
149</xdr:row>
                    <xdr:rowOff>
28575</xdr:rowOff>
                  </to>
                </anchor>
              </controlPr>
            </control>
          </mc:Choice>
        </mc:AlternateContent>
        <mc:AlternateContent xmlns:mc="http://schemas.openxmlformats.org/markup-compatibility/2006">
          <mc:Choice Requires="x14">
            <control shapeId="75944" r:id="rId30" name="Check Box 168">
              <controlPr defaultSize="0" autoFill="0" autoLine="0" autoPict="0">
                <anchor moveWithCells="1">
                  <from>
                    <xdr:col>
9</xdr:col>
                    <xdr:colOff>
180975</xdr:colOff>
                    <xdr:row>
165</xdr:row>
                    <xdr:rowOff>
323850</xdr:rowOff>
                  </from>
                  <to>
                    <xdr:col>
11</xdr:col>
                    <xdr:colOff>
0</xdr:colOff>
                    <xdr:row>
167</xdr:row>
                    <xdr:rowOff>
28575</xdr:rowOff>
                  </to>
                </anchor>
              </controlPr>
            </control>
          </mc:Choice>
        </mc:AlternateContent>
        <mc:AlternateContent xmlns:mc="http://schemas.openxmlformats.org/markup-compatibility/2006">
          <mc:Choice Requires="x14">
            <control shapeId="75945" r:id="rId31" name="Check Box 169">
              <controlPr defaultSize="0" autoFill="0" autoLine="0" autoPict="0">
                <anchor moveWithCells="1">
                  <from>
                    <xdr:col>
9</xdr:col>
                    <xdr:colOff>
180975</xdr:colOff>
                    <xdr:row>
167</xdr:row>
                    <xdr:rowOff>
85725</xdr:rowOff>
                  </from>
                  <to>
                    <xdr:col>
11</xdr:col>
                    <xdr:colOff>
0</xdr:colOff>
                    <xdr:row>
167</xdr:row>
                    <xdr:rowOff>
361950</xdr:rowOff>
                  </to>
                </anchor>
              </controlPr>
            </control>
          </mc:Choice>
        </mc:AlternateContent>
        <mc:AlternateContent xmlns:mc="http://schemas.openxmlformats.org/markup-compatibility/2006">
          <mc:Choice Requires="x14">
            <control shapeId="75946" r:id="rId32" name="Check Box 170">
              <controlPr defaultSize="0" autoFill="0" autoLine="0" autoPict="0">
                <anchor moveWithCells="1">
                  <from>
                    <xdr:col>
9</xdr:col>
                    <xdr:colOff>
180975</xdr:colOff>
                    <xdr:row>
168</xdr:row>
                    <xdr:rowOff>
28575</xdr:rowOff>
                  </from>
                  <to>
                    <xdr:col>
11</xdr:col>
                    <xdr:colOff>
19050</xdr:colOff>
                    <xdr:row>
168</xdr:row>
                    <xdr:rowOff>
419100</xdr:rowOff>
                  </to>
                </anchor>
              </controlPr>
            </control>
          </mc:Choice>
        </mc:AlternateContent>
        <mc:AlternateContent xmlns:mc="http://schemas.openxmlformats.org/markup-compatibility/2006">
          <mc:Choice Requires="x14">
            <control shapeId="75947" r:id="rId33" name="Check Box 171">
              <controlPr defaultSize="0" autoFill="0" autoLine="0" autoPict="0">
                <anchor moveWithCells="1">
                  <from>
                    <xdr:col>
31</xdr:col>
                    <xdr:colOff>
171450</xdr:colOff>
                    <xdr:row>
147</xdr:row>
                    <xdr:rowOff>
57150</xdr:rowOff>
                  </from>
                  <to>
                    <xdr:col>
33</xdr:col>
                    <xdr:colOff>
0</xdr:colOff>
                    <xdr:row>
149</xdr:row>
                    <xdr:rowOff>
28575</xdr:rowOff>
                  </to>
                </anchor>
              </controlPr>
            </control>
          </mc:Choice>
        </mc:AlternateContent>
        <mc:AlternateContent xmlns:mc="http://schemas.openxmlformats.org/markup-compatibility/2006">
          <mc:Choice Requires="x14">
            <control shapeId="75948" r:id="rId34" name="Check Box 172">
              <controlPr defaultSize="0" autoFill="0" autoLine="0" autoPict="0">
                <anchor moveWithCells="1">
                  <from>
                    <xdr:col>
27</xdr:col>
                    <xdr:colOff>
171450</xdr:colOff>
                    <xdr:row>
153</xdr:row>
                    <xdr:rowOff>
85725</xdr:rowOff>
                  </from>
                  <to>
                    <xdr:col>
29</xdr:col>
                    <xdr:colOff>
0</xdr:colOff>
                    <xdr:row>
155</xdr:row>
                    <xdr:rowOff>
47625</xdr:rowOff>
                  </to>
                </anchor>
              </controlPr>
            </control>
          </mc:Choice>
        </mc:AlternateContent>
        <mc:AlternateContent xmlns:mc="http://schemas.openxmlformats.org/markup-compatibility/2006">
          <mc:Choice Requires="x14">
            <control shapeId="75949" r:id="rId35" name="Check Box 173">
              <controlPr defaultSize="0" autoFill="0" autoLine="0" autoPict="0">
                <anchor moveWithCells="1">
                  <from>
                    <xdr:col>
31</xdr:col>
                    <xdr:colOff>
161925</xdr:colOff>
                    <xdr:row>
153</xdr:row>
                    <xdr:rowOff>
85725</xdr:rowOff>
                  </from>
                  <to>
                    <xdr:col>
32</xdr:col>
                    <xdr:colOff>
180975</xdr:colOff>
                    <xdr:row>
155</xdr:row>
                    <xdr:rowOff>
47625</xdr:rowOff>
                  </to>
                </anchor>
              </controlPr>
            </control>
          </mc:Choice>
        </mc:AlternateContent>
        <mc:AlternateContent xmlns:mc="http://schemas.openxmlformats.org/markup-compatibility/2006">
          <mc:Choice Requires="x14">
            <control shapeId="75950" r:id="rId36" name="Check Box 174">
              <controlPr defaultSize="0" autoFill="0" autoLine="0" autoPict="0">
                <anchor moveWithCells="1">
                  <from>
                    <xdr:col>
9</xdr:col>
                    <xdr:colOff>
180975</xdr:colOff>
                    <xdr:row>
158</xdr:row>
                    <xdr:rowOff>
161925</xdr:rowOff>
                  </from>
                  <to>
                    <xdr:col>
11</xdr:col>
                    <xdr:colOff>
9525</xdr:colOff>
                    <xdr:row>
158</xdr:row>
                    <xdr:rowOff>
419100</xdr:rowOff>
                  </to>
                </anchor>
              </controlPr>
            </control>
          </mc:Choice>
        </mc:AlternateContent>
        <mc:AlternateContent xmlns:mc="http://schemas.openxmlformats.org/markup-compatibility/2006">
          <mc:Choice Requires="x14">
            <control shapeId="75951" r:id="rId37" name="Check Box 175">
              <controlPr defaultSize="0" autoFill="0" autoLine="0" autoPict="0">
                <anchor moveWithCells="1">
                  <from>
                    <xdr:col>
9</xdr:col>
                    <xdr:colOff>
171450</xdr:colOff>
                    <xdr:row>
160</xdr:row>
                    <xdr:rowOff>
219075</xdr:rowOff>
                  </from>
                  <to>
                    <xdr:col>
11</xdr:col>
                    <xdr:colOff>
0</xdr:colOff>
                    <xdr:row>
160</xdr:row>
                    <xdr:rowOff>
552450</xdr:rowOff>
                  </to>
                </anchor>
              </controlPr>
            </control>
          </mc:Choice>
        </mc:AlternateContent>
        <mc:AlternateContent xmlns:mc="http://schemas.openxmlformats.org/markup-compatibility/2006">
          <mc:Choice Requires="x14">
            <control shapeId="75952" r:id="rId38" name="Check Box 176">
              <controlPr defaultSize="0" autoFill="0" autoLine="0" autoPict="0">
                <anchor moveWithCells="1">
                  <from>
                    <xdr:col>
27</xdr:col>
                    <xdr:colOff>
161925</xdr:colOff>
                    <xdr:row>
164</xdr:row>
                    <xdr:rowOff>
0</xdr:rowOff>
                  </from>
                  <to>
                    <xdr:col>
29</xdr:col>
                    <xdr:colOff>
0</xdr:colOff>
                    <xdr:row>
165</xdr:row>
                    <xdr:rowOff>
19050</xdr:rowOff>
                  </to>
                </anchor>
              </controlPr>
            </control>
          </mc:Choice>
        </mc:AlternateContent>
        <mc:AlternateContent xmlns:mc="http://schemas.openxmlformats.org/markup-compatibility/2006">
          <mc:Choice Requires="x14">
            <control shapeId="75953" r:id="rId39" name="Check Box 177">
              <controlPr defaultSize="0" autoFill="0" autoLine="0" autoPict="0">
                <anchor moveWithCells="1">
                  <from>
                    <xdr:col>
31</xdr:col>
                    <xdr:colOff>
171450</xdr:colOff>
                    <xdr:row>
164</xdr:row>
                    <xdr:rowOff>
0</xdr:rowOff>
                  </from>
                  <to>
                    <xdr:col>
33</xdr:col>
                    <xdr:colOff>
0</xdr:colOff>
                    <xdr:row>
165</xdr:row>
                    <xdr:rowOff>
19050</xdr:rowOff>
                  </to>
                </anchor>
              </controlPr>
            </control>
          </mc:Choice>
        </mc:AlternateContent>
        <mc:AlternateContent xmlns:mc="http://schemas.openxmlformats.org/markup-compatibility/2006">
          <mc:Choice Requires="x14">
            <control shapeId="75971" r:id="rId40" name="Check Box 195">
              <controlPr defaultSize="0" autoFill="0" autoLine="0" autoPict="0">
                <anchor moveWithCells="1">
                  <from>
                    <xdr:col>
17</xdr:col>
                    <xdr:colOff>
171450</xdr:colOff>
                    <xdr:row>
207</xdr:row>
                    <xdr:rowOff>
28575</xdr:rowOff>
                  </from>
                  <to>
                    <xdr:col>
19</xdr:col>
                    <xdr:colOff>
28575</xdr:colOff>
                    <xdr:row>
207</xdr:row>
                    <xdr:rowOff>
171450</xdr:rowOff>
                  </to>
                </anchor>
              </controlPr>
            </control>
          </mc:Choice>
        </mc:AlternateContent>
        <mc:AlternateContent xmlns:mc="http://schemas.openxmlformats.org/markup-compatibility/2006">
          <mc:Choice Requires="x14">
            <control shapeId="75972" r:id="rId41" name="Check Box 196">
              <controlPr defaultSize="0" autoFill="0" autoLine="0" autoPict="0">
                <anchor moveWithCells="1">
                  <from>
                    <xdr:col>
20</xdr:col>
                    <xdr:colOff>
171450</xdr:colOff>
                    <xdr:row>
208</xdr:row>
                    <xdr:rowOff>
19050</xdr:rowOff>
                  </from>
                  <to>
                    <xdr:col>
22</xdr:col>
                    <xdr:colOff>
28575</xdr:colOff>
                    <xdr:row>
208</xdr:row>
                    <xdr:rowOff>
161925</xdr:rowOff>
                  </to>
                </anchor>
              </controlPr>
            </control>
          </mc:Choice>
        </mc:AlternateContent>
        <mc:AlternateContent xmlns:mc="http://schemas.openxmlformats.org/markup-compatibility/2006">
          <mc:Choice Requires="x14">
            <control shapeId="75973" r:id="rId42" name="Check Box 197">
              <controlPr defaultSize="0" autoFill="0" autoLine="0" autoPict="0">
                <anchor moveWithCells="1">
                  <from>
                    <xdr:col>
26</xdr:col>
                    <xdr:colOff>
0</xdr:colOff>
                    <xdr:row>
209</xdr:row>
                    <xdr:rowOff>
19050</xdr:rowOff>
                  </from>
                  <to>
                    <xdr:col>
27</xdr:col>
                    <xdr:colOff>
47625</xdr:colOff>
                    <xdr:row>
209</xdr:row>
                    <xdr:rowOff>
161925</xdr:rowOff>
                  </to>
                </anchor>
              </controlPr>
            </control>
          </mc:Choice>
        </mc:AlternateContent>
        <mc:AlternateContent xmlns:mc="http://schemas.openxmlformats.org/markup-compatibility/2006">
          <mc:Choice Requires="x14">
            <control shapeId="75985" r:id="rId43" name="Option Button 209">
              <controlPr defaultSize="0" autoFill="0" autoLine="0" autoPict="0">
                <anchor moveWithCells="1">
                  <from>
                    <xdr:col>
9</xdr:col>
                    <xdr:colOff>
190500</xdr:colOff>
                    <xdr:row>
66</xdr:row>
                    <xdr:rowOff>
9525</xdr:rowOff>
                  </from>
                  <to>
                    <xdr:col>
11</xdr:col>
                    <xdr:colOff>
28575</xdr:colOff>
                    <xdr:row>
67</xdr:row>
                    <xdr:rowOff>
0</xdr:rowOff>
                  </to>
                </anchor>
              </controlPr>
            </control>
          </mc:Choice>
        </mc:AlternateContent>
        <mc:AlternateContent xmlns:mc="http://schemas.openxmlformats.org/markup-compatibility/2006">
          <mc:Choice Requires="x14">
            <control shapeId="75986" r:id="rId44" name="Option Button 210">
              <controlPr defaultSize="0" autoFill="0" autoLine="0" autoPict="0">
                <anchor moveWithCells="1">
                  <from>
                    <xdr:col>
9</xdr:col>
                    <xdr:colOff>
180975</xdr:colOff>
                    <xdr:row>
68</xdr:row>
                    <xdr:rowOff>
9525</xdr:rowOff>
                  </from>
                  <to>
                    <xdr:col>
11</xdr:col>
                    <xdr:colOff>
19050</xdr:colOff>
                    <xdr:row>
69</xdr:row>
                    <xdr:rowOff>
0</xdr:rowOff>
                  </to>
                </anchor>
              </controlPr>
            </control>
          </mc:Choice>
        </mc:AlternateContent>
        <mc:AlternateContent xmlns:mc="http://schemas.openxmlformats.org/markup-compatibility/2006">
          <mc:Choice Requires="x14">
            <control shapeId="75987" r:id="rId45" name="Option Button 211">
              <controlPr defaultSize="0" autoFill="0" autoLine="0" autoPict="0">
                <anchor moveWithCells="1">
                  <from>
                    <xdr:col>
9</xdr:col>
                    <xdr:colOff>
180975</xdr:colOff>
                    <xdr:row>
70</xdr:row>
                    <xdr:rowOff>
9525</xdr:rowOff>
                  </from>
                  <to>
                    <xdr:col>
11</xdr:col>
                    <xdr:colOff>
19050</xdr:colOff>
                    <xdr:row>
71</xdr:row>
                    <xdr:rowOff>
0</xdr:rowOff>
                  </to>
                </anchor>
              </controlPr>
            </control>
          </mc:Choice>
        </mc:AlternateContent>
        <mc:AlternateContent xmlns:mc="http://schemas.openxmlformats.org/markup-compatibility/2006">
          <mc:Choice Requires="x14">
            <control shapeId="75988" r:id="rId46" name="Option Button 212">
              <controlPr defaultSize="0" autoFill="0" autoLine="0" autoPict="0">
                <anchor moveWithCells="1">
                  <from>
                    <xdr:col>
9</xdr:col>
                    <xdr:colOff>
180975</xdr:colOff>
                    <xdr:row>
72</xdr:row>
                    <xdr:rowOff>
9525</xdr:rowOff>
                  </from>
                  <to>
                    <xdr:col>
11</xdr:col>
                    <xdr:colOff>
19050</xdr:colOff>
                    <xdr:row>
73</xdr:row>
                    <xdr:rowOff>
0</xdr:rowOff>
                  </to>
                </anchor>
              </controlPr>
            </control>
          </mc:Choice>
        </mc:AlternateContent>
        <mc:AlternateContent xmlns:mc="http://schemas.openxmlformats.org/markup-compatibility/2006">
          <mc:Choice Requires="x14">
            <control shapeId="76021" r:id="rId47" name="Check Box 245">
              <controlPr defaultSize="0" autoFill="0" autoLine="0" autoPict="0">
                <anchor moveWithCells="1">
                  <from>
                    <xdr:col>
2</xdr:col>
                    <xdr:colOff>
0</xdr:colOff>
                    <xdr:row>
76</xdr:row>
                    <xdr:rowOff>
0</xdr:rowOff>
                  </from>
                  <to>
                    <xdr:col>
3</xdr:col>
                    <xdr:colOff>
28575</xdr:colOff>
                    <xdr:row>
77</xdr:row>
                    <xdr:rowOff>
57150</xdr:rowOff>
                  </to>
                </anchor>
              </controlPr>
            </control>
          </mc:Choice>
        </mc:AlternateContent>
        <mc:AlternateContent xmlns:mc="http://schemas.openxmlformats.org/markup-compatibility/2006">
          <mc:Choice Requires="x14">
            <control shapeId="76022" r:id="rId48" name="Check Box 246">
              <controlPr defaultSize="0" autoFill="0" autoLine="0" autoPict="0">
                <anchor moveWithCells="1">
                  <from>
                    <xdr:col>
2</xdr:col>
                    <xdr:colOff>
0</xdr:colOff>
                    <xdr:row>
76</xdr:row>
                    <xdr:rowOff>
219075</xdr:rowOff>
                  </from>
                  <to>
                    <xdr:col>
3</xdr:col>
                    <xdr:colOff>
28575</xdr:colOff>
                    <xdr:row>
78</xdr:row>
                    <xdr:rowOff>
47625</xdr:rowOff>
                  </to>
                </anchor>
              </controlPr>
            </control>
          </mc:Choice>
        </mc:AlternateContent>
        <mc:AlternateContent xmlns:mc="http://schemas.openxmlformats.org/markup-compatibility/2006">
          <mc:Choice Requires="x14">
            <control shapeId="76023" r:id="rId49" name="Check Box 247">
              <controlPr defaultSize="0" autoFill="0" autoLine="0" autoPict="0">
                <anchor moveWithCells="1">
                  <from>
                    <xdr:col>
2</xdr:col>
                    <xdr:colOff>
0</xdr:colOff>
                    <xdr:row>
78</xdr:row>
                    <xdr:rowOff>
19050</xdr:rowOff>
                  </from>
                  <to>
                    <xdr:col>
3</xdr:col>
                    <xdr:colOff>
28575</xdr:colOff>
                    <xdr:row>
78</xdr:row>
                    <xdr:rowOff>
266700</xdr:rowOff>
                  </to>
                </anchor>
              </controlPr>
            </control>
          </mc:Choice>
        </mc:AlternateContent>
        <mc:AlternateContent xmlns:mc="http://schemas.openxmlformats.org/markup-compatibility/2006">
          <mc:Choice Requires="x14">
            <control shapeId="76024" r:id="rId50" name="Check Box 248">
              <controlPr defaultSize="0" autoFill="0" autoLine="0" autoPict="0">
                <anchor moveWithCells="1">
                  <from>
                    <xdr:col>
2</xdr:col>
                    <xdr:colOff>
0</xdr:colOff>
                    <xdr:row>
78</xdr:row>
                    <xdr:rowOff>
304800</xdr:rowOff>
                  </from>
                  <to>
                    <xdr:col>
3</xdr:col>
                    <xdr:colOff>
28575</xdr:colOff>
                    <xdr:row>
79</xdr:row>
                    <xdr:rowOff>
219075</xdr:rowOff>
                  </to>
                </anchor>
              </controlPr>
            </control>
          </mc:Choice>
        </mc:AlternateContent>
        <mc:AlternateContent xmlns:mc="http://schemas.openxmlformats.org/markup-compatibility/2006">
          <mc:Choice Requires="x14">
            <control shapeId="75882" r:id="rId51" name="Check Box 106">
              <controlPr defaultSize="0" autoFill="0" autoLine="0" autoPict="0">
                <anchor moveWithCells="1">
                  <from>
                    <xdr:col>
1</xdr:col>
                    <xdr:colOff>
0</xdr:colOff>
                    <xdr:row>
214</xdr:row>
                    <xdr:rowOff>
0</xdr:rowOff>
                  </from>
                  <to>
                    <xdr:col>
2</xdr:col>
                    <xdr:colOff>
19050</xdr:colOff>
                    <xdr:row>
215</xdr:row>
                    <xdr:rowOff>
19050</xdr:rowOff>
                  </to>
                </anchor>
              </controlPr>
            </control>
          </mc:Choice>
        </mc:AlternateContent>
        <mc:AlternateContent xmlns:mc="http://schemas.openxmlformats.org/markup-compatibility/2006">
          <mc:Choice Requires="x14">
            <control shapeId="75886" r:id="rId52" name="Check Box 110">
              <controlPr defaultSize="0" autoFill="0" autoLine="0" autoPict="0">
                <anchor moveWithCells="1">
                  <from>
                    <xdr:col>
1</xdr:col>
                    <xdr:colOff>
0</xdr:colOff>
                    <xdr:row>
215</xdr:row>
                    <xdr:rowOff>
0</xdr:rowOff>
                  </from>
                  <to>
                    <xdr:col>
2</xdr:col>
                    <xdr:colOff>
19050</xdr:colOff>
                    <xdr:row>
216</xdr:row>
                    <xdr:rowOff>
19050</xdr:rowOff>
                  </to>
                </anchor>
              </controlPr>
            </control>
          </mc:Choice>
        </mc:AlternateContent>
        <mc:AlternateContent xmlns:mc="http://schemas.openxmlformats.org/markup-compatibility/2006">
          <mc:Choice Requires="x14">
            <control shapeId="75887" r:id="rId53" name="Check Box 111">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5888" r:id="rId54" name="Check Box 112">
              <controlPr defaultSize="0" autoFill="0" autoLine="0" autoPict="0">
                <anchor moveWithCells="1">
                  <from>
                    <xdr:col>
1</xdr:col>
                    <xdr:colOff>
9525</xdr:colOff>
                    <xdr:row>
219</xdr:row>
                    <xdr:rowOff>
304800</xdr:rowOff>
                  </from>
                  <to>
                    <xdr:col>
2</xdr:col>
                    <xdr:colOff>
28575</xdr:colOff>
                    <xdr:row>
221</xdr:row>
                    <xdr:rowOff>
9525</xdr:rowOff>
                  </to>
                </anchor>
              </controlPr>
            </control>
          </mc:Choice>
        </mc:AlternateContent>
        <mc:AlternateContent xmlns:mc="http://schemas.openxmlformats.org/markup-compatibility/2006">
          <mc:Choice Requires="x14">
            <control shapeId="75989" r:id="rId55" name="Check Box 213">
              <controlPr defaultSize="0" autoFill="0" autoLine="0" autoPict="0">
                <anchor moveWithCells="1">
                  <from>
                    <xdr:col>
1</xdr:col>
                    <xdr:colOff>
0</xdr:colOff>
                    <xdr:row>
218</xdr:row>
                    <xdr:rowOff>
47625</xdr:rowOff>
                  </from>
                  <to>
                    <xdr:col>
2</xdr:col>
                    <xdr:colOff>
19050</xdr:colOff>
                    <xdr:row>
218</xdr:row>
                    <xdr:rowOff>
276225</xdr:rowOff>
                  </to>
                </anchor>
              </controlPr>
            </control>
          </mc:Choice>
        </mc:AlternateContent>
        <mc:AlternateContent xmlns:mc="http://schemas.openxmlformats.org/markup-compatibility/2006">
          <mc:Choice Requires="x14">
            <control shapeId="75990" r:id="rId56" name="Check Box 214">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6028" r:id="rId57" name="Check Box 252">
              <controlPr defaultSize="0" autoFill="0" autoLine="0" autoPict="0">
                <anchor moveWithCells="1">
                  <from>
                    <xdr:col>
1</xdr:col>
                    <xdr:colOff>
0</xdr:colOff>
                    <xdr:row>
216</xdr:row>
                    <xdr:rowOff>
0</xdr:rowOff>
                  </from>
                  <to>
                    <xdr:col>
2</xdr:col>
                    <xdr:colOff>
19050</xdr:colOff>
                    <xdr:row>
217</xdr:row>
                    <xdr:rowOff>
19050</xdr:rowOff>
                  </to>
                </anchor>
              </controlPr>
            </control>
          </mc:Choice>
        </mc:AlternateContent>
        <mc:AlternateContent xmlns:mc="http://schemas.openxmlformats.org/markup-compatibility/2006">
          <mc:Choice Requires="x14">
            <control shapeId="76029" r:id="rId58" name="Check Box 253">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30" r:id="rId59" name="Check Box 254">
              <controlPr defaultSize="0" autoFill="0" autoLine="0" autoPict="0">
                <anchor moveWithCells="1">
                  <from>
                    <xdr:col>
1</xdr:col>
                    <xdr:colOff>
0</xdr:colOff>
                    <xdr:row>
217</xdr:row>
                    <xdr:rowOff>
0</xdr:rowOff>
                  </from>
                  <to>
                    <xdr:col>
2</xdr:col>
                    <xdr:colOff>
19050</xdr:colOff>
                    <xdr:row>
218</xdr:row>
                    <xdr:rowOff>
19050</xdr:rowOff>
                  </to>
                </anchor>
              </controlPr>
            </control>
          </mc:Choice>
        </mc:AlternateContent>
        <mc:AlternateContent xmlns:mc="http://schemas.openxmlformats.org/markup-compatibility/2006">
          <mc:Choice Requires="x14">
            <control shapeId="76035" r:id="rId60" name="Check Box 259">
              <controlPr defaultSize="0" autoFill="0" autoLine="0" autoPict="0">
                <anchor moveWithCells="1">
                  <from>
                    <xdr:col>
4</xdr:col>
                    <xdr:colOff>
0</xdr:colOff>
                    <xdr:row>
178</xdr:row>
                    <xdr:rowOff>
0</xdr:rowOff>
                  </from>
                  <to>
                    <xdr:col>
4</xdr:col>
                    <xdr:colOff>
180975</xdr:colOff>
                    <xdr:row>
179</xdr:row>
                    <xdr:rowOff>
0</xdr:rowOff>
                  </to>
                </anchor>
              </controlPr>
            </control>
          </mc:Choice>
        </mc:AlternateContent>
        <mc:AlternateContent xmlns:mc="http://schemas.openxmlformats.org/markup-compatibility/2006">
          <mc:Choice Requires="x14">
            <control shapeId="76036" r:id="rId61" name="Check Box 260">
              <controlPr defaultSize="0" autoFill="0" autoLine="0" autoPict="0">
                <anchor moveWithCells="1">
                  <from>
                    <xdr:col>
4</xdr:col>
                    <xdr:colOff>
0</xdr:colOff>
                    <xdr:row>
179</xdr:row>
                    <xdr:rowOff>
0</xdr:rowOff>
                  </from>
                  <to>
                    <xdr:col>
4</xdr:col>
                    <xdr:colOff>
180975</xdr:colOff>
                    <xdr:row>
180</xdr:row>
                    <xdr:rowOff>
9525</xdr:rowOff>
                  </to>
                </anchor>
              </controlPr>
            </control>
          </mc:Choice>
        </mc:AlternateContent>
        <mc:AlternateContent xmlns:mc="http://schemas.openxmlformats.org/markup-compatibility/2006">
          <mc:Choice Requires="x14">
            <control shapeId="76037" r:id="rId62" name="Check Box 261">
              <controlPr defaultSize="0" autoFill="0" autoLine="0" autoPict="0">
                <anchor moveWithCells="1">
                  <from>
                    <xdr:col>
4</xdr:col>
                    <xdr:colOff>
0</xdr:colOff>
                    <xdr:row>
180</xdr:row>
                    <xdr:rowOff>
0</xdr:rowOff>
                  </from>
                  <to>
                    <xdr:col>
4</xdr:col>
                    <xdr:colOff>
180975</xdr:colOff>
                    <xdr:row>
181</xdr:row>
                    <xdr:rowOff>
9525</xdr:rowOff>
                  </to>
                </anchor>
              </controlPr>
            </control>
          </mc:Choice>
        </mc:AlternateContent>
        <mc:AlternateContent xmlns:mc="http://schemas.openxmlformats.org/markup-compatibility/2006">
          <mc:Choice Requires="x14">
            <control shapeId="76038" r:id="rId63" name="Check Box 262">
              <controlPr defaultSize="0" autoFill="0" autoLine="0" autoPict="0">
                <anchor moveWithCells="1">
                  <from>
                    <xdr:col>
4</xdr:col>
                    <xdr:colOff>
0</xdr:colOff>
                    <xdr:row>
181</xdr:row>
                    <xdr:rowOff>
0</xdr:rowOff>
                  </from>
                  <to>
                    <xdr:col>
4</xdr:col>
                    <xdr:colOff>
180975</xdr:colOff>
                    <xdr:row>
182</xdr:row>
                    <xdr:rowOff>
9525</xdr:rowOff>
                  </to>
                </anchor>
              </controlPr>
            </control>
          </mc:Choice>
        </mc:AlternateContent>
        <mc:AlternateContent xmlns:mc="http://schemas.openxmlformats.org/markup-compatibility/2006">
          <mc:Choice Requires="x14">
            <control shapeId="76039" r:id="rId64" name="Check Box 263">
              <controlPr defaultSize="0" autoFill="0" autoLine="0" autoPict="0">
                <anchor moveWithCells="1">
                  <from>
                    <xdr:col>
4</xdr:col>
                    <xdr:colOff>
0</xdr:colOff>
                    <xdr:row>
182</xdr:row>
                    <xdr:rowOff>
0</xdr:rowOff>
                  </from>
                  <to>
                    <xdr:col>
4</xdr:col>
                    <xdr:colOff>
180975</xdr:colOff>
                    <xdr:row>
182</xdr:row>
                    <xdr:rowOff>
180975</xdr:rowOff>
                  </to>
                </anchor>
              </controlPr>
            </control>
          </mc:Choice>
        </mc:AlternateContent>
        <mc:AlternateContent xmlns:mc="http://schemas.openxmlformats.org/markup-compatibility/2006">
          <mc:Choice Requires="x14">
            <control shapeId="76041" r:id="rId65" name="Check Box 265">
              <controlPr defaultSize="0" autoFill="0" autoLine="0" autoPict="0">
                <anchor moveWithCells="1">
                  <from>
                    <xdr:col>
4</xdr:col>
                    <xdr:colOff>
0</xdr:colOff>
                    <xdr:row>
183</xdr:row>
                    <xdr:rowOff>
0</xdr:rowOff>
                  </from>
                  <to>
                    <xdr:col>
4</xdr:col>
                    <xdr:colOff>
180975</xdr:colOff>
                    <xdr:row>
184</xdr:row>
                    <xdr:rowOff>
9525</xdr:rowOff>
                  </to>
                </anchor>
              </controlPr>
            </control>
          </mc:Choice>
        </mc:AlternateContent>
        <mc:AlternateContent xmlns:mc="http://schemas.openxmlformats.org/markup-compatibility/2006">
          <mc:Choice Requires="x14">
            <control shapeId="76043" r:id="rId66" name="Check Box 267">
              <controlPr defaultSize="0" autoFill="0" autoLine="0" autoPict="0">
                <anchor moveWithCells="1">
                  <from>
                    <xdr:col>
4</xdr:col>
                    <xdr:colOff>
0</xdr:colOff>
                    <xdr:row>
184</xdr:row>
                    <xdr:rowOff>
0</xdr:rowOff>
                  </from>
                  <to>
                    <xdr:col>
4</xdr:col>
                    <xdr:colOff>
180975</xdr:colOff>
                    <xdr:row>
185</xdr:row>
                    <xdr:rowOff>
9525</xdr:rowOff>
                  </to>
                </anchor>
              </controlPr>
            </control>
          </mc:Choice>
        </mc:AlternateContent>
        <mc:AlternateContent xmlns:mc="http://schemas.openxmlformats.org/markup-compatibility/2006">
          <mc:Choice Requires="x14">
            <control shapeId="76044" r:id="rId67" name="Check Box 268">
              <controlPr defaultSize="0" autoFill="0" autoLine="0" autoPict="0">
                <anchor moveWithCells="1">
                  <from>
                    <xdr:col>
4</xdr:col>
                    <xdr:colOff>
0</xdr:colOff>
                    <xdr:row>
185</xdr:row>
                    <xdr:rowOff>
0</xdr:rowOff>
                  </from>
                  <to>
                    <xdr:col>
4</xdr:col>
                    <xdr:colOff>
180975</xdr:colOff>
                    <xdr:row>
186</xdr:row>
                    <xdr:rowOff>
9525</xdr:rowOff>
                  </to>
                </anchor>
              </controlPr>
            </control>
          </mc:Choice>
        </mc:AlternateContent>
        <mc:AlternateContent xmlns:mc="http://schemas.openxmlformats.org/markup-compatibility/2006">
          <mc:Choice Requires="x14">
            <control shapeId="76045" r:id="rId68" name="Check Box 269">
              <controlPr defaultSize="0" autoFill="0" autoLine="0" autoPict="0">
                <anchor moveWithCells="1">
                  <from>
                    <xdr:col>
4</xdr:col>
                    <xdr:colOff>
0</xdr:colOff>
                    <xdr:row>
186</xdr:row>
                    <xdr:rowOff>
0</xdr:rowOff>
                  </from>
                  <to>
                    <xdr:col>
4</xdr:col>
                    <xdr:colOff>
180975</xdr:colOff>
                    <xdr:row>
187</xdr:row>
                    <xdr:rowOff>
9525</xdr:rowOff>
                  </to>
                </anchor>
              </controlPr>
            </control>
          </mc:Choice>
        </mc:AlternateContent>
        <mc:AlternateContent xmlns:mc="http://schemas.openxmlformats.org/markup-compatibility/2006">
          <mc:Choice Requires="x14">
            <control shapeId="76046" r:id="rId69" name="Check Box 270">
              <controlPr defaultSize="0" autoFill="0" autoLine="0" autoPict="0">
                <anchor moveWithCells="1">
                  <from>
                    <xdr:col>
4</xdr:col>
                    <xdr:colOff>
0</xdr:colOff>
                    <xdr:row>
187</xdr:row>
                    <xdr:rowOff>
0</xdr:rowOff>
                  </from>
                  <to>
                    <xdr:col>
4</xdr:col>
                    <xdr:colOff>
180975</xdr:colOff>
                    <xdr:row>
187</xdr:row>
                    <xdr:rowOff>
180975</xdr:rowOff>
                  </to>
                </anchor>
              </controlPr>
            </control>
          </mc:Choice>
        </mc:AlternateContent>
        <mc:AlternateContent xmlns:mc="http://schemas.openxmlformats.org/markup-compatibility/2006">
          <mc:Choice Requires="x14">
            <control shapeId="76047" r:id="rId70" name="Check Box 271">
              <controlPr defaultSize="0" autoFill="0" autoLine="0" autoPict="0">
                <anchor moveWithCells="1">
                  <from>
                    <xdr:col>
4</xdr:col>
                    <xdr:colOff>
0</xdr:colOff>
                    <xdr:row>
188</xdr:row>
                    <xdr:rowOff>
0</xdr:rowOff>
                  </from>
                  <to>
                    <xdr:col>
4</xdr:col>
                    <xdr:colOff>
180975</xdr:colOff>
                    <xdr:row>
189</xdr:row>
                    <xdr:rowOff>
9525</xdr:rowOff>
                  </to>
                </anchor>
              </controlPr>
            </control>
          </mc:Choice>
        </mc:AlternateContent>
        <mc:AlternateContent xmlns:mc="http://schemas.openxmlformats.org/markup-compatibility/2006">
          <mc:Choice Requires="x14">
            <control shapeId="76048" r:id="rId71" name="Check Box 272">
              <controlPr defaultSize="0" autoFill="0" autoLine="0" autoPict="0">
                <anchor moveWithCells="1">
                  <from>
                    <xdr:col>
4</xdr:col>
                    <xdr:colOff>
0</xdr:colOff>
                    <xdr:row>
189</xdr:row>
                    <xdr:rowOff>
0</xdr:rowOff>
                  </from>
                  <to>
                    <xdr:col>
4</xdr:col>
                    <xdr:colOff>
180975</xdr:colOff>
                    <xdr:row>
190</xdr:row>
                    <xdr:rowOff>
9525</xdr:rowOff>
                  </to>
                </anchor>
              </controlPr>
            </control>
          </mc:Choice>
        </mc:AlternateContent>
        <mc:AlternateContent xmlns:mc="http://schemas.openxmlformats.org/markup-compatibility/2006">
          <mc:Choice Requires="x14">
            <control shapeId="76049" r:id="rId72" name="Check Box 273">
              <controlPr defaultSize="0" autoFill="0" autoLine="0" autoPict="0">
                <anchor moveWithCells="1">
                  <from>
                    <xdr:col>
4</xdr:col>
                    <xdr:colOff>
0</xdr:colOff>
                    <xdr:row>
190</xdr:row>
                    <xdr:rowOff>
0</xdr:rowOff>
                  </from>
                  <to>
                    <xdr:col>
4</xdr:col>
                    <xdr:colOff>
180975</xdr:colOff>
                    <xdr:row>
190</xdr:row>
                    <xdr:rowOff>
180975</xdr:rowOff>
                  </to>
                </anchor>
              </controlPr>
            </control>
          </mc:Choice>
        </mc:AlternateContent>
        <mc:AlternateContent xmlns:mc="http://schemas.openxmlformats.org/markup-compatibility/2006">
          <mc:Choice Requires="x14">
            <control shapeId="76050" r:id="rId73" name="Check Box 274">
              <controlPr defaultSize="0" autoFill="0" autoLine="0" autoPict="0">
                <anchor moveWithCells="1">
                  <from>
                    <xdr:col>
4</xdr:col>
                    <xdr:colOff>
0</xdr:colOff>
                    <xdr:row>
191</xdr:row>
                    <xdr:rowOff>
0</xdr:rowOff>
                  </from>
                  <to>
                    <xdr:col>
4</xdr:col>
                    <xdr:colOff>
180975</xdr:colOff>
                    <xdr:row>
192</xdr:row>
                    <xdr:rowOff>
9525</xdr:rowOff>
                  </to>
                </anchor>
              </controlPr>
            </control>
          </mc:Choice>
        </mc:AlternateContent>
        <mc:AlternateContent xmlns:mc="http://schemas.openxmlformats.org/markup-compatibility/2006">
          <mc:Choice Requires="x14">
            <control shapeId="76051" r:id="rId74" name="Check Box 275">
              <controlPr defaultSize="0" autoFill="0" autoLine="0" autoPict="0">
                <anchor moveWithCells="1">
                  <from>
                    <xdr:col>
4</xdr:col>
                    <xdr:colOff>
0</xdr:colOff>
                    <xdr:row>
192</xdr:row>
                    <xdr:rowOff>
0</xdr:rowOff>
                  </from>
                  <to>
                    <xdr:col>
4</xdr:col>
                    <xdr:colOff>
180975</xdr:colOff>
                    <xdr:row>
193</xdr:row>
                    <xdr:rowOff>
9525</xdr:rowOff>
                  </to>
                </anchor>
              </controlPr>
            </control>
          </mc:Choice>
        </mc:AlternateContent>
        <mc:AlternateContent xmlns:mc="http://schemas.openxmlformats.org/markup-compatibility/2006">
          <mc:Choice Requires="x14">
            <control shapeId="76052" r:id="rId75" name="Check Box 276">
              <controlPr defaultSize="0" autoFill="0" autoLine="0" autoPict="0">
                <anchor moveWithCells="1">
                  <from>
                    <xdr:col>
4</xdr:col>
                    <xdr:colOff>
0</xdr:colOff>
                    <xdr:row>
193</xdr:row>
                    <xdr:rowOff>
0</xdr:rowOff>
                  </from>
                  <to>
                    <xdr:col>
4</xdr:col>
                    <xdr:colOff>
180975</xdr:colOff>
                    <xdr:row>
194</xdr:row>
                    <xdr:rowOff>
9525</xdr:rowOff>
                  </to>
                </anchor>
              </controlPr>
            </control>
          </mc:Choice>
        </mc:AlternateContent>
        <mc:AlternateContent xmlns:mc="http://schemas.openxmlformats.org/markup-compatibility/2006">
          <mc:Choice Requires="x14">
            <control shapeId="76054" r:id="rId76" name="Check Box 278">
              <controlPr defaultSize="0" autoFill="0" autoLine="0" autoPict="0">
                <anchor moveWithCells="1">
                  <from>
                    <xdr:col>
4</xdr:col>
                    <xdr:colOff>
0</xdr:colOff>
                    <xdr:row>
194</xdr:row>
                    <xdr:rowOff>
0</xdr:rowOff>
                  </from>
                  <to>
                    <xdr:col>
4</xdr:col>
                    <xdr:colOff>
180975</xdr:colOff>
                    <xdr:row>
195</xdr:row>
                    <xdr:rowOff>
9525</xdr:rowOff>
                  </to>
                </anchor>
              </controlPr>
            </control>
          </mc:Choice>
        </mc:AlternateContent>
        <mc:AlternateContent xmlns:mc="http://schemas.openxmlformats.org/markup-compatibility/2006">
          <mc:Choice Requires="x14">
            <control shapeId="76055" r:id="rId77" name="Check Box 279">
              <controlPr defaultSize="0" autoFill="0" autoLine="0" autoPict="0">
                <anchor moveWithCells="1">
                  <from>
                    <xdr:col>
4</xdr:col>
                    <xdr:colOff>
0</xdr:colOff>
                    <xdr:row>
195</xdr:row>
                    <xdr:rowOff>
0</xdr:rowOff>
                  </from>
                  <to>
                    <xdr:col>
4</xdr:col>
                    <xdr:colOff>
180975</xdr:colOff>
                    <xdr:row>
195</xdr:row>
                    <xdr:rowOff>
180975</xdr:rowOff>
                  </to>
                </anchor>
              </controlPr>
            </control>
          </mc:Choice>
        </mc:AlternateContent>
        <mc:AlternateContent xmlns:mc="http://schemas.openxmlformats.org/markup-compatibility/2006">
          <mc:Choice Requires="x14">
            <control shapeId="76056" r:id="rId78" name="Check Box 280">
              <controlPr defaultSize="0" autoFill="0" autoLine="0" autoPict="0">
                <anchor moveWithCells="1">
                  <from>
                    <xdr:col>
4</xdr:col>
                    <xdr:colOff>
0</xdr:colOff>
                    <xdr:row>
196</xdr:row>
                    <xdr:rowOff>
0</xdr:rowOff>
                  </from>
                  <to>
                    <xdr:col>
4</xdr:col>
                    <xdr:colOff>
180975</xdr:colOff>
                    <xdr:row>
197</xdr:row>
                    <xdr:rowOff>
9525</xdr:rowOff>
                  </to>
                </anchor>
              </controlPr>
            </control>
          </mc:Choice>
        </mc:AlternateContent>
        <mc:AlternateContent xmlns:mc="http://schemas.openxmlformats.org/markup-compatibility/2006">
          <mc:Choice Requires="x14">
            <control shapeId="76057" r:id="rId79" name="Check Box 281">
              <controlPr defaultSize="0" autoFill="0" autoLine="0" autoPict="0">
                <anchor moveWithCells="1">
                  <from>
                    <xdr:col>
4</xdr:col>
                    <xdr:colOff>
0</xdr:colOff>
                    <xdr:row>
197</xdr:row>
                    <xdr:rowOff>
0</xdr:rowOff>
                  </from>
                  <to>
                    <xdr:col>
4</xdr:col>
                    <xdr:colOff>
180975</xdr:colOff>
                    <xdr:row>
198</xdr:row>
                    <xdr:rowOff>
9525</xdr:rowOff>
                  </to>
                </anchor>
              </controlPr>
            </control>
          </mc:Choice>
        </mc:AlternateContent>
        <mc:AlternateContent xmlns:mc="http://schemas.openxmlformats.org/markup-compatibility/2006">
          <mc:Choice Requires="x14">
            <control shapeId="76058" r:id="rId80" name="Check Box 282">
              <controlPr defaultSize="0" autoFill="0" autoLine="0" autoPict="0">
                <anchor moveWithCells="1">
                  <from>
                    <xdr:col>
4</xdr:col>
                    <xdr:colOff>
0</xdr:colOff>
                    <xdr:row>
198</xdr:row>
                    <xdr:rowOff>
0</xdr:rowOff>
                  </from>
                  <to>
                    <xdr:col>
4</xdr:col>
                    <xdr:colOff>
180975</xdr:colOff>
                    <xdr:row>
199</xdr:row>
                    <xdr:rowOff>
9525</xdr:rowOff>
                  </to>
                </anchor>
              </controlPr>
            </control>
          </mc:Choice>
        </mc:AlternateContent>
        <mc:AlternateContent xmlns:mc="http://schemas.openxmlformats.org/markup-compatibility/2006">
          <mc:Choice Requires="x14">
            <control shapeId="76059" r:id="rId81" name="Check Box 283">
              <controlPr defaultSize="0" autoFill="0" autoLine="0" autoPict="0">
                <anchor moveWithCells="1">
                  <from>
                    <xdr:col>
4</xdr:col>
                    <xdr:colOff>
0</xdr:colOff>
                    <xdr:row>
199</xdr:row>
                    <xdr:rowOff>
0</xdr:rowOff>
                  </from>
                  <to>
                    <xdr:col>
4</xdr:col>
                    <xdr:colOff>
180975</xdr:colOff>
                    <xdr:row>
200</xdr:row>
                    <xdr:rowOff>
9525</xdr:rowOff>
                  </to>
                </anchor>
              </controlPr>
            </control>
          </mc:Choice>
        </mc:AlternateContent>
        <mc:AlternateContent xmlns:mc="http://schemas.openxmlformats.org/markup-compatibility/2006">
          <mc:Choice Requires="x14">
            <control shapeId="76060" r:id="rId82" name="Check Box 284">
              <controlPr defaultSize="0" autoFill="0" autoLine="0" autoPict="0">
                <anchor moveWithCells="1">
                  <from>
                    <xdr:col>
4</xdr:col>
                    <xdr:colOff>
0</xdr:colOff>
                    <xdr:row>
200</xdr:row>
                    <xdr:rowOff>
0</xdr:rowOff>
                  </from>
                  <to>
                    <xdr:col>
4</xdr:col>
                    <xdr:colOff>
180975</xdr:colOff>
                    <xdr:row>
201</xdr:row>
                    <xdr:rowOff>
9525</xdr:rowOff>
                  </to>
                </anchor>
              </controlPr>
            </control>
          </mc:Choice>
        </mc:AlternateContent>
        <mc:AlternateContent xmlns:mc="http://schemas.openxmlformats.org/markup-compatibility/2006">
          <mc:Choice Requires="x14">
            <control shapeId="76061" r:id="rId83" name="Check Box 285">
              <controlPr defaultSize="0" autoFill="0" autoLine="0" autoPict="0">
                <anchor moveWithCells="1">
                  <from>
                    <xdr:col>
4</xdr:col>
                    <xdr:colOff>
0</xdr:colOff>
                    <xdr:row>
201</xdr:row>
                    <xdr:rowOff>
0</xdr:rowOff>
                  </from>
                  <to>
                    <xdr:col>
4</xdr:col>
                    <xdr:colOff>
180975</xdr:colOff>
                    <xdr:row>
202</xdr:row>
                    <xdr:rowOff>
9525</xdr:rowOff>
                  </to>
                </anchor>
              </controlPr>
            </control>
          </mc:Choice>
        </mc:AlternateContent>
        <mc:AlternateContent xmlns:mc="http://schemas.openxmlformats.org/markup-compatibility/2006">
          <mc:Choice Requires="x14">
            <control shapeId="76071" r:id="rId84" name="Check Box 295">
              <controlPr defaultSize="0" autoFill="0" autoLine="0" autoPict="0">
                <anchor moveWithCells="1">
                  <from>
                    <xdr:col>
16</xdr:col>
                    <xdr:colOff>
161925</xdr:colOff>
                    <xdr:row>
132</xdr:row>
                    <xdr:rowOff>
0</xdr:rowOff>
                  </from>
                  <to>
                    <xdr:col>
18</xdr:col>
                    <xdr:colOff>
19050</xdr:colOff>
                    <xdr:row>
132</xdr:row>
                    <xdr:rowOff>
219075</xdr:rowOff>
                  </to>
                </anchor>
              </controlPr>
            </control>
          </mc:Choice>
        </mc:AlternateContent>
        <mc:AlternateContent xmlns:mc="http://schemas.openxmlformats.org/markup-compatibility/2006">
          <mc:Choice Requires="x14">
            <control shapeId="76073" r:id="rId85" name="Check Box 297">
              <controlPr defaultSize="0" autoFill="0" autoLine="0" autoPict="0">
                <anchor moveWithCells="1">
                  <from>
                    <xdr:col>
4</xdr:col>
                    <xdr:colOff>
0</xdr:colOff>
                    <xdr:row>
131</xdr:row>
                    <xdr:rowOff>
247650</xdr:rowOff>
                  </from>
                  <to>
                    <xdr:col>
5</xdr:col>
                    <xdr:colOff>
28575</xdr:colOff>
                    <xdr:row>
132</xdr:row>
                    <xdr:rowOff>
219075</xdr:rowOff>
                  </to>
                </anchor>
              </controlPr>
            </control>
          </mc:Choice>
        </mc:AlternateContent>
        <mc:AlternateContent xmlns:mc="http://schemas.openxmlformats.org/markup-compatibility/2006">
          <mc:Choice Requires="x14">
            <control shapeId="76074" r:id="rId86" name="Check Box 298">
              <controlPr defaultSize="0" autoFill="0" autoLine="0" autoPict="0">
                <anchor moveWithCells="1">
                  <from>
                    <xdr:col>
10</xdr:col>
                    <xdr:colOff>
0</xdr:colOff>
                    <xdr:row>
131</xdr:row>
                    <xdr:rowOff>
247650</xdr:rowOff>
                  </from>
                  <to>
                    <xdr:col>
11</xdr:col>
                    <xdr:colOff>
47625</xdr:colOff>
                    <xdr:row>
132</xdr:row>
                    <xdr:rowOff>
219075</xdr:rowOff>
                  </to>
                </anchor>
              </controlPr>
            </control>
          </mc:Choice>
        </mc:AlternateContent>
        <mc:AlternateContent xmlns:mc="http://schemas.openxmlformats.org/markup-compatibility/2006">
          <mc:Choice Requires="x14">
            <control shapeId="76088" r:id="rId87" name="Check Box 312">
              <controlPr defaultSize="0" autoFill="0" autoLine="0" autoPict="0">
                <anchor moveWithCells="1">
                  <from>
                    <xdr:col>
8</xdr:col>
                    <xdr:colOff>
0</xdr:colOff>
                    <xdr:row>
130</xdr:row>
                    <xdr:rowOff>
19050</xdr:rowOff>
                  </from>
                  <to>
                    <xdr:col>
9</xdr:col>
                    <xdr:colOff>
47625</xdr:colOff>
                    <xdr:row>
130</xdr:row>
                    <xdr:rowOff>
238125</xdr:rowOff>
                  </to>
                </anchor>
              </controlPr>
            </control>
          </mc:Choice>
        </mc:AlternateContent>
        <mc:AlternateContent xmlns:mc="http://schemas.openxmlformats.org/markup-compatibility/2006">
          <mc:Choice Requires="x14">
            <control shapeId="76089" r:id="rId88" name="Check Box 313">
              <controlPr defaultSize="0" autoFill="0" autoLine="0" autoPict="0">
                <anchor moveWithCells="1">
                  <from>
                    <xdr:col>
8</xdr:col>
                    <xdr:colOff>
0</xdr:colOff>
                    <xdr:row>
129</xdr:row>
                    <xdr:rowOff>
19050</xdr:rowOff>
                  </from>
                  <to>
                    <xdr:col>
9</xdr:col>
                    <xdr:colOff>
47625</xdr:colOff>
                    <xdr:row>
129</xdr:row>
                    <xdr:rowOff>
238125</xdr:rowOff>
                  </to>
                </anchor>
              </controlPr>
            </control>
          </mc:Choice>
        </mc:AlternateContent>
        <mc:AlternateContent xmlns:mc="http://schemas.openxmlformats.org/markup-compatibility/2006">
          <mc:Choice Requires="x14">
            <control shapeId="76090" r:id="rId89" name="Check Box 314">
              <controlPr defaultSize="0" autoFill="0" autoLine="0" autoPict="0">
                <anchor moveWithCells="1">
                  <from>
                    <xdr:col>
12</xdr:col>
                    <xdr:colOff>
0</xdr:colOff>
                    <xdr:row>
129</xdr:row>
                    <xdr:rowOff>
19050</xdr:rowOff>
                  </from>
                  <to>
                    <xdr:col>
13</xdr:col>
                    <xdr:colOff>
47625</xdr:colOff>
                    <xdr:row>
129</xdr:row>
                    <xdr:rowOff>
238125</xdr:rowOff>
                  </to>
                </anchor>
              </controlPr>
            </control>
          </mc:Choice>
        </mc:AlternateContent>
        <mc:AlternateContent xmlns:mc="http://schemas.openxmlformats.org/markup-compatibility/2006">
          <mc:Choice Requires="x14">
            <control shapeId="76091" r:id="rId90" name="Check Box 315">
              <controlPr defaultSize="0" autoFill="0" autoLine="0" autoPict="0">
                <anchor moveWithCells="1">
                  <from>
                    <xdr:col>
19</xdr:col>
                    <xdr:colOff>
0</xdr:colOff>
                    <xdr:row>
129</xdr:row>
                    <xdr:rowOff>
19050</xdr:rowOff>
                  </from>
                  <to>
                    <xdr:col>
20</xdr:col>
                    <xdr:colOff>
47625</xdr:colOff>
                    <xdr:row>
129</xdr:row>
                    <xdr:rowOff>
238125</xdr:rowOff>
                  </to>
                </anchor>
              </controlPr>
            </control>
          </mc:Choice>
        </mc:AlternateContent>
        <mc:AlternateContent xmlns:mc="http://schemas.openxmlformats.org/markup-compatibility/2006">
          <mc:Choice Requires="x14">
            <control shapeId="76092" r:id="rId91" name="Check Box 316">
              <controlPr defaultSize="0" autoFill="0" autoLine="0" autoPict="0">
                <anchor moveWithCells="1">
                  <from>
                    <xdr:col>
12</xdr:col>
                    <xdr:colOff>
0</xdr:colOff>
                    <xdr:row>
130</xdr:row>
                    <xdr:rowOff>
19050</xdr:rowOff>
                  </from>
                  <to>
                    <xdr:col>
13</xdr:col>
                    <xdr:colOff>
47625</xdr:colOff>
                    <xdr:row>
130</xdr:row>
                    <xdr:rowOff>
238125</xdr:rowOff>
                  </to>
                </anchor>
              </controlPr>
            </control>
          </mc:Choice>
        </mc:AlternateContent>
        <mc:AlternateContent xmlns:mc="http://schemas.openxmlformats.org/markup-compatibility/2006">
          <mc:Choice Requires="x14">
            <control shapeId="76093" r:id="rId92" name="Check Box 317">
              <controlPr defaultSize="0" autoFill="0" autoLine="0" autoPict="0">
                <anchor moveWithCells="1">
                  <from>
                    <xdr:col>
19</xdr:col>
                    <xdr:colOff>
0</xdr:colOff>
                    <xdr:row>
130</xdr:row>
                    <xdr:rowOff>
19050</xdr:rowOff>
                  </from>
                  <to>
                    <xdr:col>
20</xdr:col>
                    <xdr:colOff>
47625</xdr:colOff>
                    <xdr:row>
130</xdr:row>
                    <xdr:rowOff>
238125</xdr:rowOff>
                  </to>
                </anchor>
              </controlPr>
            </control>
          </mc:Choice>
        </mc:AlternateContent>
        <mc:AlternateContent xmlns:mc="http://schemas.openxmlformats.org/markup-compatibility/2006">
          <mc:Choice Requires="x14">
            <control shapeId="76094" r:id="rId93" name="Check Box 318">
              <controlPr defaultSize="0" autoFill="0" autoLine="0" autoPict="0">
                <anchor moveWithCells="1">
                  <from>
                    <xdr:col>
26</xdr:col>
                    <xdr:colOff>
0</xdr:colOff>
                    <xdr:row>
130</xdr:row>
                    <xdr:rowOff>
19050</xdr:rowOff>
                  </from>
                  <to>
                    <xdr:col>
27</xdr:col>
                    <xdr:colOff>
47625</xdr:colOff>
                    <xdr:row>
130</xdr:row>
                    <xdr:rowOff>
238125</xdr:rowOff>
                  </to>
                </anchor>
              </controlPr>
            </control>
          </mc:Choice>
        </mc:AlternateContent>
        <mc:AlternateContent xmlns:mc="http://schemas.openxmlformats.org/markup-compatibility/2006">
          <mc:Choice Requires="x14">
            <control shapeId="76096" r:id="rId94" name="Check Box 320">
              <controlPr defaultSize="0" autoFill="0" autoLine="0" autoPict="0">
                <anchor moveWithCells="1">
                  <from>
                    <xdr:col>
12</xdr:col>
                    <xdr:colOff>
180975</xdr:colOff>
                    <xdr:row>
116</xdr:row>
                    <xdr:rowOff>
819150</xdr:rowOff>
                  </from>
                  <to>
                    <xdr:col>
14</xdr:col>
                    <xdr:colOff>
38100</xdr:colOff>
                    <xdr:row>
118</xdr:row>
                    <xdr:rowOff>
28575</xdr:rowOff>
                  </to>
                </anchor>
              </controlPr>
            </control>
          </mc:Choice>
        </mc:AlternateContent>
        <mc:AlternateContent xmlns:mc="http://schemas.openxmlformats.org/markup-compatibility/2006">
          <mc:Choice Requires="x14">
            <control shapeId="76097" r:id="rId95" name="Check Box 321">
              <controlPr defaultSize="0" autoFill="0" autoLine="0" autoPict="0">
                <anchor moveWithCells="1">
                  <from>
                    <xdr:col>
19</xdr:col>
                    <xdr:colOff>
180975</xdr:colOff>
                    <xdr:row>
116</xdr:row>
                    <xdr:rowOff>
819150</xdr:rowOff>
                  </from>
                  <to>
                    <xdr:col>
21</xdr:col>
                    <xdr:colOff>
38100</xdr:colOff>
                    <xdr:row>
118</xdr:row>
                    <xdr:rowOff>
28575</xdr:rowOff>
                  </to>
                </anchor>
              </controlPr>
            </control>
          </mc:Choice>
        </mc:AlternateContent>
        <mc:AlternateContent xmlns:mc="http://schemas.openxmlformats.org/markup-compatibility/2006">
          <mc:Choice Requires="x14">
            <control shapeId="76098" r:id="rId96" name="Check Box 322">
              <controlPr defaultSize="0" autoFill="0" autoLine="0" autoPict="0">
                <anchor moveWithCells="1">
                  <from>
                    <xdr:col>
3</xdr:col>
                    <xdr:colOff>
209550</xdr:colOff>
                    <xdr:row>
116</xdr:row>
                    <xdr:rowOff>
819150</xdr:rowOff>
                  </from>
                  <to>
                    <xdr:col>
5</xdr:col>
                    <xdr:colOff>
19050</xdr:colOff>
                    <xdr:row>
118</xdr:row>
                    <xdr:rowOff>
38100</xdr:rowOff>
                  </to>
                </anchor>
              </controlPr>
            </control>
          </mc:Choice>
        </mc:AlternateContent>
        <mc:AlternateContent xmlns:mc="http://schemas.openxmlformats.org/markup-compatibility/2006">
          <mc:Choice Requires="x14">
            <control shapeId="76108" r:id="rId97" name="Check Box 332">
              <controlPr defaultSize="0" autoFill="0" autoLine="0" autoPict="0">
                <anchor moveWithCells="1">
                  <from>
                    <xdr:col>
19</xdr:col>
                    <xdr:colOff>
171450</xdr:colOff>
                    <xdr:row>
135</xdr:row>
                    <xdr:rowOff>
142875</xdr:rowOff>
                  </from>
                  <to>
                    <xdr:col>
21</xdr:col>
                    <xdr:colOff>
28575</xdr:colOff>
                    <xdr:row>
137</xdr:row>
                    <xdr:rowOff>
28575</xdr:rowOff>
                  </to>
                </anchor>
              </controlPr>
            </control>
          </mc:Choice>
        </mc:AlternateContent>
        <mc:AlternateContent xmlns:mc="http://schemas.openxmlformats.org/markup-compatibility/2006">
          <mc:Choice Requires="x14">
            <control shapeId="76109" r:id="rId98" name="Check Box 333">
              <controlPr defaultSize="0" autoFill="0" autoLine="0" autoPict="0">
                <anchor moveWithCells="1">
                  <from>
                    <xdr:col>
23</xdr:col>
                    <xdr:colOff>
171450</xdr:colOff>
                    <xdr:row>
135</xdr:row>
                    <xdr:rowOff>
142875</xdr:rowOff>
                  </from>
                  <to>
                    <xdr:col>
25</xdr:col>
                    <xdr:colOff>
28575</xdr:colOff>
                    <xdr:row>
137</xdr:row>
                    <xdr:rowOff>
28575</xdr:rowOff>
                  </to>
                </anchor>
              </controlPr>
            </control>
          </mc:Choice>
        </mc:AlternateContent>
        <mc:AlternateContent xmlns:mc="http://schemas.openxmlformats.org/markup-compatibility/2006">
          <mc:Choice Requires="x14">
            <control shapeId="76113" r:id="rId99" name="Check Box 337">
              <controlPr defaultSize="0" autoFill="0" autoLine="0" autoPict="0">
                <anchor moveWithCells="1">
                  <from>
                    <xdr:col>
1</xdr:col>
                    <xdr:colOff>
0</xdr:colOff>
                    <xdr:row>
219</xdr:row>
                    <xdr:rowOff>
0</xdr:rowOff>
                  </from>
                  <to>
                    <xdr:col>
2</xdr:col>
                    <xdr:colOff>
19050</xdr:colOff>
                    <xdr:row>
220</xdr:row>
                    <xdr:rowOff>
19050</xdr:rowOff>
                  </to>
                </anchor>
              </controlPr>
            </control>
          </mc:Choice>
        </mc:AlternateContent>
        <mc:AlternateContent xmlns:mc="http://schemas.openxmlformats.org/markup-compatibility/2006">
          <mc:Choice Requires="x14">
            <control shapeId="76114" r:id="rId100" name="Check Box 338">
              <controlPr defaultSize="0" autoFill="0" autoLine="0" autoPict="0">
                <anchor moveWithCells="1">
                  <from>
                    <xdr:col>
1</xdr:col>
                    <xdr:colOff>
0</xdr:colOff>
                    <xdr:row>
219</xdr:row>
                    <xdr:rowOff>
0</xdr:rowOff>
                  </from>
                  <to>
                    <xdr:col>
2</xdr:col>
                    <xdr:colOff>
19050</xdr:colOff>
                    <xdr:row>
220</xdr:row>
                    <xdr:rowOff>
19050</xdr:rowOff>
                  </to>
                </anchor>
              </controlPr>
            </control>
          </mc:Choice>
        </mc:AlternateContent>
        <mc:AlternateContent xmlns:mc="http://schemas.openxmlformats.org/markup-compatibility/2006">
          <mc:Choice Requires="x14">
            <control shapeId="76121" r:id="rId101" name="Check Box 345">
              <controlPr defaultSize="0" autoFill="0" autoLine="0" autoPict="0">
                <anchor moveWithCells="1">
                  <from>
                    <xdr:col>
31</xdr:col>
                    <xdr:colOff>
180975</xdr:colOff>
                    <xdr:row>
209</xdr:row>
                    <xdr:rowOff>
152400</xdr:rowOff>
                  </from>
                  <to>
                    <xdr:col>
33</xdr:col>
                    <xdr:colOff>
38100</xdr:colOff>
                    <xdr:row>
211</xdr:row>
                    <xdr:rowOff>
47625</xdr:rowOff>
                  </to>
                </anchor>
              </controlPr>
            </control>
          </mc:Choice>
        </mc:AlternateContent>
        <mc:AlternateContent xmlns:mc="http://schemas.openxmlformats.org/markup-compatibility/2006">
          <mc:Choice Requires="x14">
            <control shapeId="76122" r:id="rId102" name="Check Box 346">
              <controlPr defaultSize="0" autoFill="0" autoLine="0" autoPict="0">
                <anchor moveWithCells="1">
                  <from>
                    <xdr:col>
31</xdr:col>
                    <xdr:colOff>
180975</xdr:colOff>
                    <xdr:row>
201</xdr:row>
                    <xdr:rowOff>
133350</xdr:rowOff>
                  </from>
                  <to>
                    <xdr:col>
33</xdr:col>
                    <xdr:colOff>
38100</xdr:colOff>
                    <xdr:row>
203</xdr:row>
                    <xdr:rowOff>
47625</xdr:rowOff>
                  </to>
                </anchor>
              </controlPr>
            </control>
          </mc:Choice>
        </mc:AlternateContent>
        <mc:AlternateContent xmlns:mc="http://schemas.openxmlformats.org/markup-compatibility/2006">
          <mc:Choice Requires="x14">
            <control shapeId="76124" r:id="rId103" name="Check Box 348">
              <controlPr defaultSize="0" autoFill="0" autoLine="0" autoPict="0">
                <anchor moveWithCells="1">
                  <from>
                    <xdr:col>
31</xdr:col>
                    <xdr:colOff>
180975</xdr:colOff>
                    <xdr:row>
112</xdr:row>
                    <xdr:rowOff>
180975</xdr:rowOff>
                  </from>
                  <to>
                    <xdr:col>
33</xdr:col>
                    <xdr:colOff>
38100</xdr:colOff>
                    <xdr:row>
114</xdr:row>
                    <xdr:rowOff>
38100</xdr:rowOff>
                  </to>
                </anchor>
              </controlPr>
            </control>
          </mc:Choice>
        </mc:AlternateContent>
        <mc:AlternateContent xmlns:mc="http://schemas.openxmlformats.org/markup-compatibility/2006">
          <mc:Choice Requires="x14">
            <control shapeId="76125" r:id="rId104" name="Check Box 349">
              <controlPr defaultSize="0" autoFill="0" autoLine="0" autoPict="0">
                <anchor moveWithCells="1">
                  <from>
                    <xdr:col>
31</xdr:col>
                    <xdr:colOff>
180975</xdr:colOff>
                    <xdr:row>
125</xdr:row>
                    <xdr:rowOff>
190500</xdr:rowOff>
                  </from>
                  <to>
                    <xdr:col>
33</xdr:col>
                    <xdr:colOff>
38100</xdr:colOff>
                    <xdr:row>
127</xdr:row>
                    <xdr:rowOff>
47625</xdr:rowOff>
                  </to>
                </anchor>
              </controlPr>
            </control>
          </mc:Choice>
        </mc:AlternateContent>
        <mc:AlternateContent xmlns:mc="http://schemas.openxmlformats.org/markup-compatibility/2006">
          <mc:Choice Requires="x14">
            <control shapeId="76126" r:id="rId105" name="Check Box 350">
              <controlPr defaultSize="0" autoFill="0" autoLine="0" autoPict="0">
                <anchor moveWithCells="1">
                  <from>
                    <xdr:col>
31</xdr:col>
                    <xdr:colOff>
190500</xdr:colOff>
                    <xdr:row>
136</xdr:row>
                    <xdr:rowOff>
180975</xdr:rowOff>
                  </from>
                  <to>
                    <xdr:col>
33</xdr:col>
                    <xdr:colOff>
47625</xdr:colOff>
                    <xdr:row>
138</xdr:row>
                    <xdr:rowOff>
38100</xdr:rowOff>
                  </to>
                </anchor>
              </controlPr>
            </control>
          </mc:Choice>
        </mc:AlternateContent>
        <mc:AlternateContent xmlns:mc="http://schemas.openxmlformats.org/markup-compatibility/2006">
          <mc:Choice Requires="x14">
            <control shapeId="76129" r:id="rId106" name="Check Box 353">
              <controlPr defaultSize="0" autoFill="0" autoLine="0" autoPict="0">
                <anchor moveWithCells="1">
                  <from>
                    <xdr:col>
31</xdr:col>
                    <xdr:colOff>
180975</xdr:colOff>
                    <xdr:row>
151</xdr:row>
                    <xdr:rowOff>
180975</xdr:rowOff>
                  </from>
                  <to>
                    <xdr:col>
33</xdr:col>
                    <xdr:colOff>
38100</xdr:colOff>
                    <xdr:row>
153</xdr:row>
                    <xdr:rowOff>
38100</xdr:rowOff>
                  </to>
                </anchor>
              </controlPr>
            </control>
          </mc:Choice>
        </mc:AlternateContent>
        <mc:AlternateContent xmlns:mc="http://schemas.openxmlformats.org/markup-compatibility/2006">
          <mc:Choice Requires="x14">
            <control shapeId="76132" r:id="rId107" name="Check Box 356">
              <controlPr defaultSize="0" autoFill="0" autoLine="0" autoPict="0">
                <anchor moveWithCells="1">
                  <from>
                    <xdr:col>
31</xdr:col>
                    <xdr:colOff>
180975</xdr:colOff>
                    <xdr:row>
161</xdr:row>
                    <xdr:rowOff>
180975</xdr:rowOff>
                  </from>
                  <to>
                    <xdr:col>
33</xdr:col>
                    <xdr:colOff>
38100</xdr:colOff>
                    <xdr:row>
163</xdr:row>
                    <xdr:rowOff>
38100</xdr:rowOff>
                  </to>
                </anchor>
              </controlPr>
            </control>
          </mc:Choice>
        </mc:AlternateContent>
        <mc:AlternateContent xmlns:mc="http://schemas.openxmlformats.org/markup-compatibility/2006">
          <mc:Choice Requires="x14">
            <control shapeId="76133" r:id="rId108" name="Check Box 357">
              <controlPr defaultSize="0" autoFill="0" autoLine="0" autoPict="0">
                <anchor moveWithCells="1">
                  <from>
                    <xdr:col>
31</xdr:col>
                    <xdr:colOff>
180975</xdr:colOff>
                    <xdr:row>
169</xdr:row>
                    <xdr:rowOff>
180975</xdr:rowOff>
                  </from>
                  <to>
                    <xdr:col>
33</xdr:col>
                    <xdr:colOff>
38100</xdr:colOff>
                    <xdr:row>
171</xdr:row>
                    <xdr:rowOff>
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1">
    <pageSetUpPr fitToPage="1"/>
  </sheetPr>
  <dimension ref="A1:AH111"/>
  <sheetViews>
    <sheetView view="pageBreakPreview" zoomScale="90" zoomScaleNormal="85" zoomScaleSheetLayoutView="90" zoomScalePageLayoutView="70" workbookViewId="0">
      <selection activeCell="T12" sqref="T12"/>
    </sheetView>
  </sheetViews>
  <sheetFormatPr defaultColWidth="2.5" defaultRowHeight="13.5"/>
  <cols>
    <col min="1" max="1" width="3.625" style="46" customWidth="1"/>
    <col min="2" max="11" width="2.625" style="46" customWidth="1"/>
    <col min="12" max="12" width="13.75" style="46" customWidth="1"/>
    <col min="13" max="13" width="11.25" style="46" customWidth="1"/>
    <col min="14" max="14" width="13.875" style="46" customWidth="1"/>
    <col min="15" max="16" width="31.25" style="46" customWidth="1"/>
    <col min="17" max="17" width="10.625" style="46" customWidth="1"/>
    <col min="18" max="20" width="10" style="46" customWidth="1"/>
    <col min="21" max="21" width="6.75" style="46" customWidth="1"/>
    <col min="22" max="22" width="4.25" style="46" customWidth="1"/>
    <col min="23" max="23" width="3.625" style="46" customWidth="1"/>
    <col min="24" max="24" width="3.125" style="46" customWidth="1"/>
    <col min="25" max="25" width="3.625" style="46" customWidth="1"/>
    <col min="26" max="26" width="7.875"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5" style="46" customWidth="1"/>
    <col min="34" max="34" width="14.25" style="46" customWidth="1"/>
    <col min="35" max="35" width="1.875" style="46" customWidth="1"/>
    <col min="36" max="16384" width="2.5" style="46"/>
  </cols>
  <sheetData>
    <row r="1" spans="1:34" ht="21" customHeight="1">
      <c r="A1" s="468" t="s">
        <v>
81</v>
      </c>
      <c r="B1" s="180"/>
      <c r="C1" s="180"/>
      <c r="D1" s="180"/>
      <c r="E1" s="180"/>
      <c r="F1" s="180"/>
      <c r="G1" s="183" t="s">
        <v>
401</v>
      </c>
      <c r="H1" s="180"/>
      <c r="I1" s="180"/>
      <c r="J1" s="180"/>
      <c r="K1" s="180"/>
      <c r="L1" s="180"/>
      <c r="M1" s="180"/>
      <c r="N1" s="180"/>
      <c r="O1" s="180"/>
      <c r="P1" s="180"/>
      <c r="Q1" s="180"/>
      <c r="R1" s="180"/>
      <c r="S1" s="180"/>
      <c r="T1" s="180"/>
      <c r="U1" s="180"/>
      <c r="V1" s="180"/>
      <c r="W1" s="181"/>
      <c r="X1" s="181"/>
      <c r="Y1" s="181"/>
      <c r="Z1" s="181"/>
      <c r="AA1" s="181"/>
      <c r="AB1" s="181"/>
      <c r="AC1" s="181"/>
      <c r="AD1" s="181"/>
      <c r="AE1" s="181"/>
      <c r="AF1" s="181"/>
      <c r="AG1" s="181"/>
      <c r="AH1" s="181"/>
    </row>
    <row r="2" spans="1:34" ht="21" customHeight="1" thickBot="1">
      <c r="A2" s="180"/>
      <c r="B2" s="183"/>
      <c r="C2" s="183"/>
      <c r="D2" s="183"/>
      <c r="E2" s="183"/>
      <c r="F2" s="183"/>
      <c r="G2" s="183"/>
      <c r="H2" s="183"/>
      <c r="I2" s="183"/>
      <c r="J2" s="183"/>
      <c r="K2" s="183"/>
      <c r="L2" s="183"/>
      <c r="M2" s="183"/>
      <c r="N2" s="183"/>
      <c r="O2" s="183"/>
      <c r="P2" s="183"/>
      <c r="Q2" s="183"/>
      <c r="R2" s="183"/>
      <c r="S2" s="183"/>
      <c r="T2" s="183"/>
      <c r="U2" s="183"/>
      <c r="V2" s="183"/>
      <c r="W2" s="181"/>
      <c r="X2" s="181"/>
      <c r="Y2" s="181"/>
      <c r="Z2" s="181"/>
      <c r="AA2" s="186"/>
      <c r="AB2" s="469"/>
      <c r="AC2" s="469"/>
      <c r="AD2" s="469"/>
      <c r="AE2" s="469"/>
      <c r="AF2" s="469"/>
      <c r="AG2" s="469"/>
      <c r="AH2" s="469"/>
    </row>
    <row r="3" spans="1:34" ht="27" customHeight="1" thickBot="1">
      <c r="A3" s="1246" t="s">
        <v>
6</v>
      </c>
      <c r="B3" s="1246"/>
      <c r="C3" s="1247"/>
      <c r="D3" s="1243" t="str">
        <f>
IF(基本情報入力シート!M16="","",基本情報入力シート!M16)</f>
        <v/>
      </c>
      <c r="E3" s="1244"/>
      <c r="F3" s="1244"/>
      <c r="G3" s="1244"/>
      <c r="H3" s="1244"/>
      <c r="I3" s="1244"/>
      <c r="J3" s="1244"/>
      <c r="K3" s="1244"/>
      <c r="L3" s="1244"/>
      <c r="M3" s="1244"/>
      <c r="N3" s="1244"/>
      <c r="O3" s="1245"/>
      <c r="P3" s="470"/>
      <c r="Q3" s="471"/>
      <c r="R3" s="471"/>
      <c r="S3" s="180"/>
      <c r="T3" s="180"/>
      <c r="U3" s="180"/>
      <c r="V3" s="471"/>
      <c r="W3" s="180"/>
      <c r="X3" s="180"/>
      <c r="Y3" s="180"/>
      <c r="Z3" s="180"/>
      <c r="AA3" s="180"/>
      <c r="AB3" s="180"/>
      <c r="AC3" s="180"/>
      <c r="AD3" s="180"/>
      <c r="AE3" s="180"/>
      <c r="AF3" s="180"/>
      <c r="AG3" s="180"/>
      <c r="AH3" s="180"/>
    </row>
    <row r="4" spans="1:34" ht="21" customHeight="1" thickBot="1">
      <c r="A4" s="472"/>
      <c r="B4" s="472"/>
      <c r="C4" s="472"/>
      <c r="D4" s="473"/>
      <c r="E4" s="473"/>
      <c r="F4" s="473"/>
      <c r="G4" s="473"/>
      <c r="H4" s="473"/>
      <c r="I4" s="473"/>
      <c r="J4" s="473"/>
      <c r="K4" s="473"/>
      <c r="L4" s="473"/>
      <c r="M4" s="473"/>
      <c r="N4" s="473"/>
      <c r="O4" s="473"/>
      <c r="P4" s="473"/>
      <c r="Q4" s="471"/>
      <c r="R4" s="471"/>
      <c r="S4" s="180"/>
      <c r="T4" s="180"/>
      <c r="U4" s="180"/>
      <c r="V4" s="471"/>
      <c r="W4" s="180"/>
      <c r="X4" s="180"/>
      <c r="Y4" s="180"/>
      <c r="Z4" s="180"/>
      <c r="AA4" s="180"/>
      <c r="AB4" s="180"/>
      <c r="AC4" s="180"/>
      <c r="AD4" s="180"/>
      <c r="AE4" s="180"/>
      <c r="AF4" s="180"/>
      <c r="AG4" s="180"/>
      <c r="AH4" s="180"/>
    </row>
    <row r="5" spans="1:34" ht="27.75" customHeight="1" thickBot="1">
      <c r="A5" s="1266" t="s">
        <v>
467</v>
      </c>
      <c r="B5" s="1267"/>
      <c r="C5" s="1267"/>
      <c r="D5" s="1267"/>
      <c r="E5" s="1267"/>
      <c r="F5" s="1267"/>
      <c r="G5" s="1267"/>
      <c r="H5" s="1267"/>
      <c r="I5" s="1267"/>
      <c r="J5" s="1267"/>
      <c r="K5" s="1267"/>
      <c r="L5" s="1267"/>
      <c r="M5" s="1267"/>
      <c r="N5" s="1267"/>
      <c r="O5" s="474" t="str">
        <f>
IF(SUM(AH12:AH111)=0,"",SUM(AH12:AH111))</f>
        <v/>
      </c>
      <c r="P5" s="473"/>
      <c r="Q5" s="471"/>
      <c r="R5" s="471"/>
      <c r="S5" s="180"/>
      <c r="T5" s="180"/>
      <c r="U5" s="180"/>
      <c r="V5" s="471"/>
      <c r="W5" s="180"/>
      <c r="X5" s="180"/>
      <c r="Y5" s="180"/>
      <c r="Z5" s="180"/>
      <c r="AA5" s="180"/>
      <c r="AB5" s="180"/>
      <c r="AC5" s="180"/>
      <c r="AD5" s="180"/>
      <c r="AE5" s="180"/>
      <c r="AF5" s="180"/>
      <c r="AG5" s="180"/>
      <c r="AH5" s="180"/>
    </row>
    <row r="6" spans="1:34"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475"/>
    </row>
    <row r="7" spans="1:34" ht="18" customHeight="1">
      <c r="A7" s="1250"/>
      <c r="B7" s="1252" t="s">
        <v>
7</v>
      </c>
      <c r="C7" s="1253"/>
      <c r="D7" s="1253"/>
      <c r="E7" s="1253"/>
      <c r="F7" s="1253"/>
      <c r="G7" s="1253"/>
      <c r="H7" s="1253"/>
      <c r="I7" s="1253"/>
      <c r="J7" s="1253"/>
      <c r="K7" s="1254"/>
      <c r="L7" s="1258" t="s">
        <v>
108</v>
      </c>
      <c r="M7" s="476"/>
      <c r="N7" s="477"/>
      <c r="O7" s="1260" t="s">
        <v>
126</v>
      </c>
      <c r="P7" s="1262" t="s">
        <v>
68</v>
      </c>
      <c r="Q7" s="1264" t="s">
        <v>
410</v>
      </c>
      <c r="R7" s="1238" t="s">
        <v>
441</v>
      </c>
      <c r="S7" s="478" t="s">
        <v>
457</v>
      </c>
      <c r="T7" s="479"/>
      <c r="U7" s="479"/>
      <c r="V7" s="479"/>
      <c r="W7" s="479"/>
      <c r="X7" s="479"/>
      <c r="Y7" s="479"/>
      <c r="Z7" s="479"/>
      <c r="AA7" s="479"/>
      <c r="AB7" s="479"/>
      <c r="AC7" s="479"/>
      <c r="AD7" s="479"/>
      <c r="AE7" s="479"/>
      <c r="AF7" s="479"/>
      <c r="AG7" s="479"/>
      <c r="AH7" s="728"/>
    </row>
    <row r="8" spans="1:34" ht="14.25" customHeight="1">
      <c r="A8" s="1251"/>
      <c r="B8" s="1255"/>
      <c r="C8" s="1256"/>
      <c r="D8" s="1256"/>
      <c r="E8" s="1256"/>
      <c r="F8" s="1256"/>
      <c r="G8" s="1256"/>
      <c r="H8" s="1256"/>
      <c r="I8" s="1256"/>
      <c r="J8" s="1256"/>
      <c r="K8" s="1257"/>
      <c r="L8" s="1259"/>
      <c r="M8" s="1230" t="s">
        <v>
182</v>
      </c>
      <c r="N8" s="1232"/>
      <c r="O8" s="1261"/>
      <c r="P8" s="1263"/>
      <c r="Q8" s="1265"/>
      <c r="R8" s="1239"/>
      <c r="S8" s="480"/>
      <c r="T8" s="1248" t="s">
        <v>
34</v>
      </c>
      <c r="U8" s="1249"/>
      <c r="V8" s="1240" t="s">
        <v>
28</v>
      </c>
      <c r="W8" s="1241"/>
      <c r="X8" s="1241"/>
      <c r="Y8" s="1241"/>
      <c r="Z8" s="1241"/>
      <c r="AA8" s="1241"/>
      <c r="AB8" s="1241"/>
      <c r="AC8" s="1241"/>
      <c r="AD8" s="1241"/>
      <c r="AE8" s="1241"/>
      <c r="AF8" s="1241"/>
      <c r="AG8" s="1242"/>
      <c r="AH8" s="1238" t="s">
        <v>
446</v>
      </c>
    </row>
    <row r="9" spans="1:34" ht="13.5" customHeight="1">
      <c r="A9" s="1251"/>
      <c r="B9" s="1255"/>
      <c r="C9" s="1256"/>
      <c r="D9" s="1256"/>
      <c r="E9" s="1256"/>
      <c r="F9" s="1256"/>
      <c r="G9" s="1256"/>
      <c r="H9" s="1256"/>
      <c r="I9" s="1256"/>
      <c r="J9" s="1256"/>
      <c r="K9" s="1257"/>
      <c r="L9" s="1259"/>
      <c r="M9" s="481"/>
      <c r="N9" s="482"/>
      <c r="O9" s="1261"/>
      <c r="P9" s="1263"/>
      <c r="Q9" s="1265"/>
      <c r="R9" s="1239"/>
      <c r="S9" s="1233" t="s">
        <v>
84</v>
      </c>
      <c r="T9" s="1234" t="s">
        <v>
445</v>
      </c>
      <c r="U9" s="1236" t="s">
        <v>
111</v>
      </c>
      <c r="V9" s="1227" t="s">
        <v>
444</v>
      </c>
      <c r="W9" s="1228"/>
      <c r="X9" s="1228"/>
      <c r="Y9" s="1228"/>
      <c r="Z9" s="1228"/>
      <c r="AA9" s="1228"/>
      <c r="AB9" s="1228"/>
      <c r="AC9" s="1228"/>
      <c r="AD9" s="1228"/>
      <c r="AE9" s="1228"/>
      <c r="AF9" s="1228"/>
      <c r="AG9" s="1229"/>
      <c r="AH9" s="1239"/>
    </row>
    <row r="10" spans="1:34" ht="150" customHeight="1">
      <c r="A10" s="1251"/>
      <c r="B10" s="1255"/>
      <c r="C10" s="1256"/>
      <c r="D10" s="1256"/>
      <c r="E10" s="1256"/>
      <c r="F10" s="1256"/>
      <c r="G10" s="1256"/>
      <c r="H10" s="1256"/>
      <c r="I10" s="1256"/>
      <c r="J10" s="1256"/>
      <c r="K10" s="1257"/>
      <c r="L10" s="1259"/>
      <c r="M10" s="483" t="s">
        <v>
183</v>
      </c>
      <c r="N10" s="483" t="s">
        <v>
184</v>
      </c>
      <c r="O10" s="1261"/>
      <c r="P10" s="1263"/>
      <c r="Q10" s="1265"/>
      <c r="R10" s="1239"/>
      <c r="S10" s="1233"/>
      <c r="T10" s="1235"/>
      <c r="U10" s="1237"/>
      <c r="V10" s="1230"/>
      <c r="W10" s="1231"/>
      <c r="X10" s="1231"/>
      <c r="Y10" s="1231"/>
      <c r="Z10" s="1231"/>
      <c r="AA10" s="1231"/>
      <c r="AB10" s="1231"/>
      <c r="AC10" s="1231"/>
      <c r="AD10" s="1231"/>
      <c r="AE10" s="1231"/>
      <c r="AF10" s="1231"/>
      <c r="AG10" s="1232"/>
      <c r="AH10" s="1239"/>
    </row>
    <row r="11" spans="1:34" ht="14.25">
      <c r="A11" s="484"/>
      <c r="B11" s="485"/>
      <c r="C11" s="486"/>
      <c r="D11" s="486"/>
      <c r="E11" s="486"/>
      <c r="F11" s="486"/>
      <c r="G11" s="486"/>
      <c r="H11" s="486"/>
      <c r="I11" s="486"/>
      <c r="J11" s="486"/>
      <c r="K11" s="487"/>
      <c r="L11" s="488"/>
      <c r="M11" s="488"/>
      <c r="N11" s="488"/>
      <c r="O11" s="489"/>
      <c r="P11" s="490"/>
      <c r="Q11" s="491"/>
      <c r="R11" s="492"/>
      <c r="S11" s="493"/>
      <c r="T11" s="494"/>
      <c r="U11" s="495"/>
      <c r="V11" s="496"/>
      <c r="W11" s="497"/>
      <c r="X11" s="497"/>
      <c r="Y11" s="497"/>
      <c r="Z11" s="497"/>
      <c r="AA11" s="497"/>
      <c r="AB11" s="497"/>
      <c r="AC11" s="497"/>
      <c r="AD11" s="497"/>
      <c r="AE11" s="497"/>
      <c r="AF11" s="497"/>
      <c r="AG11" s="497"/>
      <c r="AH11" s="492"/>
    </row>
    <row r="12" spans="1:34" ht="36.75" customHeight="1">
      <c r="A12" s="498">
        <v>
1</v>
      </c>
      <c r="B12" s="499" t="str">
        <f>
IF(基本情報入力シート!C33="","",基本情報入力シート!C33)</f>
        <v/>
      </c>
      <c r="C12" s="500" t="str">
        <f>
IF(基本情報入力シート!D33="","",基本情報入力シート!D33)</f>
        <v/>
      </c>
      <c r="D12" s="501" t="str">
        <f>
IF(基本情報入力シート!E33="","",基本情報入力シート!E33)</f>
        <v/>
      </c>
      <c r="E12" s="501" t="str">
        <f>
IF(基本情報入力シート!F33="","",基本情報入力シート!F33)</f>
        <v/>
      </c>
      <c r="F12" s="501" t="str">
        <f>
IF(基本情報入力シート!G33="","",基本情報入力シート!G33)</f>
        <v/>
      </c>
      <c r="G12" s="501" t="str">
        <f>
IF(基本情報入力シート!H33="","",基本情報入力シート!H33)</f>
        <v/>
      </c>
      <c r="H12" s="501" t="str">
        <f>
IF(基本情報入力シート!I33="","",基本情報入力シート!I33)</f>
        <v/>
      </c>
      <c r="I12" s="501" t="str">
        <f>
IF(基本情報入力シート!J33="","",基本情報入力シート!J33)</f>
        <v/>
      </c>
      <c r="J12" s="501" t="str">
        <f>
IF(基本情報入力シート!K33="","",基本情報入力シート!K33)</f>
        <v/>
      </c>
      <c r="K12" s="502" t="str">
        <f>
IF(基本情報入力シート!L33="","",基本情報入力シート!L33)</f>
        <v/>
      </c>
      <c r="L12" s="503" t="str">
        <f>
IF(基本情報入力シート!M33="","",基本情報入力シート!M33)</f>
        <v/>
      </c>
      <c r="M12" s="503" t="str">
        <f>
IF(基本情報入力シート!R33="","",基本情報入力シート!R33)</f>
        <v/>
      </c>
      <c r="N12" s="503" t="str">
        <f>
IF(基本情報入力シート!W33="","",基本情報入力シート!W33)</f>
        <v/>
      </c>
      <c r="O12" s="498" t="str">
        <f>
IF(基本情報入力シート!X33="","",基本情報入力シート!X33)</f>
        <v/>
      </c>
      <c r="P12" s="504" t="str">
        <f>
IF(基本情報入力シート!Y33="","",基本情報入力シート!Y33)</f>
        <v/>
      </c>
      <c r="Q12" s="505" t="str">
        <f>
IF(基本情報入力シート!Z33="","",基本情報入力シート!Z33)</f>
        <v/>
      </c>
      <c r="R12" s="506" t="str">
        <f>
IF(基本情報入力シート!AA33="","",基本情報入力シート!AA33)</f>
        <v/>
      </c>
      <c r="S12" s="507"/>
      <c r="T12" s="508"/>
      <c r="U12" s="509" t="str">
        <f>
IF(P12="","",VLOOKUP(P12,【参考】数式用!$A$5:$I$38,MATCH(T12,【参考】数式用!$C$4:$G$4,0)+2,0))</f>
        <v/>
      </c>
      <c r="V12" s="211" t="s">
        <v>
33</v>
      </c>
      <c r="W12" s="510"/>
      <c r="X12" s="210" t="s">
        <v>
12</v>
      </c>
      <c r="Y12" s="510"/>
      <c r="Z12" s="316" t="s">
        <v>
87</v>
      </c>
      <c r="AA12" s="511"/>
      <c r="AB12" s="210" t="s">
        <v>
12</v>
      </c>
      <c r="AC12" s="511"/>
      <c r="AD12" s="210" t="s">
        <v>
17</v>
      </c>
      <c r="AE12" s="512" t="s">
        <v>
44</v>
      </c>
      <c r="AF12" s="513" t="str">
        <f>
IF(W12&gt;=1,(AA12*12+AC12)-(W12*12+Y12)+1,"")</f>
        <v/>
      </c>
      <c r="AG12" s="692" t="s">
        <v>
62</v>
      </c>
      <c r="AH12" s="515" t="str">
        <f>
IFERROR(ROUNDDOWN(ROUND(Q12*R12,0)*U12,0)*AF12,"")</f>
        <v/>
      </c>
    </row>
    <row r="13" spans="1:34" ht="36.75" customHeight="1">
      <c r="A13" s="498">
        <f>
A12+1</f>
        <v>
2</v>
      </c>
      <c r="B13" s="499" t="str">
        <f>
IF(基本情報入力シート!C34="","",基本情報入力シート!C34)</f>
        <v/>
      </c>
      <c r="C13" s="500" t="str">
        <f>
IF(基本情報入力シート!D34="","",基本情報入力シート!D34)</f>
        <v/>
      </c>
      <c r="D13" s="501" t="str">
        <f>
IF(基本情報入力シート!E34="","",基本情報入力シート!E34)</f>
        <v/>
      </c>
      <c r="E13" s="501" t="str">
        <f>
IF(基本情報入力シート!F34="","",基本情報入力シート!F34)</f>
        <v/>
      </c>
      <c r="F13" s="501" t="str">
        <f>
IF(基本情報入力シート!G34="","",基本情報入力シート!G34)</f>
        <v/>
      </c>
      <c r="G13" s="501" t="str">
        <f>
IF(基本情報入力シート!H34="","",基本情報入力シート!H34)</f>
        <v/>
      </c>
      <c r="H13" s="501" t="str">
        <f>
IF(基本情報入力シート!I34="","",基本情報入力シート!I34)</f>
        <v/>
      </c>
      <c r="I13" s="501" t="str">
        <f>
IF(基本情報入力シート!J34="","",基本情報入力シート!J34)</f>
        <v/>
      </c>
      <c r="J13" s="501" t="str">
        <f>
IF(基本情報入力シート!K34="","",基本情報入力シート!K34)</f>
        <v/>
      </c>
      <c r="K13" s="502" t="str">
        <f>
IF(基本情報入力シート!L34="","",基本情報入力シート!L34)</f>
        <v/>
      </c>
      <c r="L13" s="503" t="str">
        <f>
IF(基本情報入力シート!M34="","",基本情報入力シート!M34)</f>
        <v/>
      </c>
      <c r="M13" s="503" t="str">
        <f>
IF(基本情報入力シート!R34="","",基本情報入力シート!R34)</f>
        <v/>
      </c>
      <c r="N13" s="503" t="str">
        <f>
IF(基本情報入力シート!W34="","",基本情報入力シート!W34)</f>
        <v/>
      </c>
      <c r="O13" s="498" t="str">
        <f>
IF(基本情報入力シート!X34="","",基本情報入力シート!X34)</f>
        <v/>
      </c>
      <c r="P13" s="504" t="str">
        <f>
IF(基本情報入力シート!Y34="","",基本情報入力シート!Y34)</f>
        <v/>
      </c>
      <c r="Q13" s="505" t="str">
        <f>
IF(基本情報入力シート!Z34="","",基本情報入力シート!Z34)</f>
        <v/>
      </c>
      <c r="R13" s="506" t="str">
        <f>
IF(基本情報入力シート!AA34="","",基本情報入力シート!AA34)</f>
        <v/>
      </c>
      <c r="S13" s="507"/>
      <c r="T13" s="508"/>
      <c r="U13" s="509" t="str">
        <f>
IF(P13="","",VLOOKUP(P13,【参考】数式用!$A$5:$I$38,MATCH(T13,【参考】数式用!$C$4:$G$4,0)+2,0))</f>
        <v/>
      </c>
      <c r="V13" s="211" t="s">
        <v>
33</v>
      </c>
      <c r="W13" s="510"/>
      <c r="X13" s="210" t="s">
        <v>
12</v>
      </c>
      <c r="Y13" s="510"/>
      <c r="Z13" s="316" t="s">
        <v>
87</v>
      </c>
      <c r="AA13" s="511"/>
      <c r="AB13" s="210" t="s">
        <v>
12</v>
      </c>
      <c r="AC13" s="511"/>
      <c r="AD13" s="210" t="s">
        <v>
17</v>
      </c>
      <c r="AE13" s="512" t="s">
        <v>
44</v>
      </c>
      <c r="AF13" s="513" t="str">
        <f t="shared" ref="AF13:AF16" si="0">
IF(W13&gt;=1,(AA13*12+AC13)-(W13*12+Y13)+1,"")</f>
        <v/>
      </c>
      <c r="AG13" s="692" t="s">
        <v>
62</v>
      </c>
      <c r="AH13" s="515" t="str">
        <f t="shared" ref="AH13:AH76" si="1">
IFERROR(ROUNDDOWN(ROUND(Q13*R13,0)*U13,0)*AF13,"")</f>
        <v/>
      </c>
    </row>
    <row r="14" spans="1:34" ht="36.75" customHeight="1">
      <c r="A14" s="498">
        <f t="shared" ref="A14:A26" si="2">
A13+1</f>
        <v>
3</v>
      </c>
      <c r="B14" s="499" t="str">
        <f>
IF(基本情報入力シート!C35="","",基本情報入力シート!C35)</f>
        <v/>
      </c>
      <c r="C14" s="500" t="str">
        <f>
IF(基本情報入力シート!D35="","",基本情報入力シート!D35)</f>
        <v/>
      </c>
      <c r="D14" s="501" t="str">
        <f>
IF(基本情報入力シート!E35="","",基本情報入力シート!E35)</f>
        <v/>
      </c>
      <c r="E14" s="501" t="str">
        <f>
IF(基本情報入力シート!F35="","",基本情報入力シート!F35)</f>
        <v/>
      </c>
      <c r="F14" s="501" t="str">
        <f>
IF(基本情報入力シート!G35="","",基本情報入力シート!G35)</f>
        <v/>
      </c>
      <c r="G14" s="501" t="str">
        <f>
IF(基本情報入力シート!H35="","",基本情報入力シート!H35)</f>
        <v/>
      </c>
      <c r="H14" s="501" t="str">
        <f>
IF(基本情報入力シート!I35="","",基本情報入力シート!I35)</f>
        <v/>
      </c>
      <c r="I14" s="501" t="str">
        <f>
IF(基本情報入力シート!J35="","",基本情報入力シート!J35)</f>
        <v/>
      </c>
      <c r="J14" s="501" t="str">
        <f>
IF(基本情報入力シート!K35="","",基本情報入力シート!K35)</f>
        <v/>
      </c>
      <c r="K14" s="502" t="str">
        <f>
IF(基本情報入力シート!L35="","",基本情報入力シート!L35)</f>
        <v/>
      </c>
      <c r="L14" s="503" t="str">
        <f>
IF(基本情報入力シート!M35="","",基本情報入力シート!M35)</f>
        <v/>
      </c>
      <c r="M14" s="503" t="str">
        <f>
IF(基本情報入力シート!R35="","",基本情報入力シート!R35)</f>
        <v/>
      </c>
      <c r="N14" s="503" t="str">
        <f>
IF(基本情報入力シート!W35="","",基本情報入力シート!W35)</f>
        <v/>
      </c>
      <c r="O14" s="498" t="str">
        <f>
IF(基本情報入力シート!X35="","",基本情報入力シート!X35)</f>
        <v/>
      </c>
      <c r="P14" s="504" t="str">
        <f>
IF(基本情報入力シート!Y35="","",基本情報入力シート!Y35)</f>
        <v/>
      </c>
      <c r="Q14" s="505" t="str">
        <f>
IF(基本情報入力シート!Z35="","",基本情報入力シート!Z35)</f>
        <v/>
      </c>
      <c r="R14" s="506" t="str">
        <f>
IF(基本情報入力シート!AA35="","",基本情報入力シート!AA35)</f>
        <v/>
      </c>
      <c r="S14" s="507"/>
      <c r="T14" s="508"/>
      <c r="U14" s="509" t="str">
        <f>
IF(P14="","",VLOOKUP(P14,【参考】数式用!$A$5:$I$38,MATCH(T14,【参考】数式用!$C$4:$G$4,0)+2,0))</f>
        <v/>
      </c>
      <c r="V14" s="211" t="s">
        <v>
33</v>
      </c>
      <c r="W14" s="510"/>
      <c r="X14" s="210" t="s">
        <v>
12</v>
      </c>
      <c r="Y14" s="510"/>
      <c r="Z14" s="316" t="s">
        <v>
87</v>
      </c>
      <c r="AA14" s="511"/>
      <c r="AB14" s="210" t="s">
        <v>
12</v>
      </c>
      <c r="AC14" s="511"/>
      <c r="AD14" s="210" t="s">
        <v>
17</v>
      </c>
      <c r="AE14" s="512" t="s">
        <v>
44</v>
      </c>
      <c r="AF14" s="513" t="str">
        <f t="shared" si="0"/>
        <v/>
      </c>
      <c r="AG14" s="692" t="s">
        <v>
62</v>
      </c>
      <c r="AH14" s="515" t="str">
        <f t="shared" si="1"/>
        <v/>
      </c>
    </row>
    <row r="15" spans="1:34" ht="36.75" customHeight="1">
      <c r="A15" s="498">
        <f t="shared" si="2"/>
        <v>
4</v>
      </c>
      <c r="B15" s="499" t="str">
        <f>
IF(基本情報入力シート!C36="","",基本情報入力シート!C36)</f>
        <v/>
      </c>
      <c r="C15" s="500" t="str">
        <f>
IF(基本情報入力シート!D36="","",基本情報入力シート!D36)</f>
        <v/>
      </c>
      <c r="D15" s="501" t="str">
        <f>
IF(基本情報入力シート!E36="","",基本情報入力シート!E36)</f>
        <v/>
      </c>
      <c r="E15" s="501" t="str">
        <f>
IF(基本情報入力シート!F36="","",基本情報入力シート!F36)</f>
        <v/>
      </c>
      <c r="F15" s="501" t="str">
        <f>
IF(基本情報入力シート!G36="","",基本情報入力シート!G36)</f>
        <v/>
      </c>
      <c r="G15" s="501" t="str">
        <f>
IF(基本情報入力シート!H36="","",基本情報入力シート!H36)</f>
        <v/>
      </c>
      <c r="H15" s="501" t="str">
        <f>
IF(基本情報入力シート!I36="","",基本情報入力シート!I36)</f>
        <v/>
      </c>
      <c r="I15" s="501" t="str">
        <f>
IF(基本情報入力シート!J36="","",基本情報入力シート!J36)</f>
        <v/>
      </c>
      <c r="J15" s="501" t="str">
        <f>
IF(基本情報入力シート!K36="","",基本情報入力シート!K36)</f>
        <v/>
      </c>
      <c r="K15" s="502" t="str">
        <f>
IF(基本情報入力シート!L36="","",基本情報入力シート!L36)</f>
        <v/>
      </c>
      <c r="L15" s="503" t="str">
        <f>
IF(基本情報入力シート!M36="","",基本情報入力シート!M36)</f>
        <v/>
      </c>
      <c r="M15" s="503" t="str">
        <f>
IF(基本情報入力シート!R36="","",基本情報入力シート!R36)</f>
        <v/>
      </c>
      <c r="N15" s="503" t="str">
        <f>
IF(基本情報入力シート!W36="","",基本情報入力シート!W36)</f>
        <v/>
      </c>
      <c r="O15" s="498" t="str">
        <f>
IF(基本情報入力シート!X36="","",基本情報入力シート!X36)</f>
        <v/>
      </c>
      <c r="P15" s="504" t="str">
        <f>
IF(基本情報入力シート!Y36="","",基本情報入力シート!Y36)</f>
        <v/>
      </c>
      <c r="Q15" s="505" t="str">
        <f>
IF(基本情報入力シート!Z36="","",基本情報入力シート!Z36)</f>
        <v/>
      </c>
      <c r="R15" s="506" t="str">
        <f>
IF(基本情報入力シート!AA36="","",基本情報入力シート!AA36)</f>
        <v/>
      </c>
      <c r="S15" s="507"/>
      <c r="T15" s="508"/>
      <c r="U15" s="509" t="str">
        <f>
IF(P15="","",VLOOKUP(P15,【参考】数式用!$A$5:$I$38,MATCH(T15,【参考】数式用!$C$4:$G$4,0)+2,0))</f>
        <v/>
      </c>
      <c r="V15" s="211" t="s">
        <v>
33</v>
      </c>
      <c r="W15" s="510"/>
      <c r="X15" s="210" t="s">
        <v>
12</v>
      </c>
      <c r="Y15" s="510"/>
      <c r="Z15" s="316" t="s">
        <v>
87</v>
      </c>
      <c r="AA15" s="511"/>
      <c r="AB15" s="210" t="s">
        <v>
12</v>
      </c>
      <c r="AC15" s="511"/>
      <c r="AD15" s="210" t="s">
        <v>
17</v>
      </c>
      <c r="AE15" s="512" t="s">
        <v>
44</v>
      </c>
      <c r="AF15" s="513" t="str">
        <f t="shared" si="0"/>
        <v/>
      </c>
      <c r="AG15" s="692" t="s">
        <v>
62</v>
      </c>
      <c r="AH15" s="515" t="str">
        <f t="shared" si="1"/>
        <v/>
      </c>
    </row>
    <row r="16" spans="1:34" ht="36.75" customHeight="1">
      <c r="A16" s="498">
        <f t="shared" si="2"/>
        <v>
5</v>
      </c>
      <c r="B16" s="499" t="str">
        <f>
IF(基本情報入力シート!C37="","",基本情報入力シート!C37)</f>
        <v/>
      </c>
      <c r="C16" s="500" t="str">
        <f>
IF(基本情報入力シート!D37="","",基本情報入力シート!D37)</f>
        <v/>
      </c>
      <c r="D16" s="501" t="str">
        <f>
IF(基本情報入力シート!E37="","",基本情報入力シート!E37)</f>
        <v/>
      </c>
      <c r="E16" s="501" t="str">
        <f>
IF(基本情報入力シート!F37="","",基本情報入力シート!F37)</f>
        <v/>
      </c>
      <c r="F16" s="501" t="str">
        <f>
IF(基本情報入力シート!G37="","",基本情報入力シート!G37)</f>
        <v/>
      </c>
      <c r="G16" s="501" t="str">
        <f>
IF(基本情報入力シート!H37="","",基本情報入力シート!H37)</f>
        <v/>
      </c>
      <c r="H16" s="501" t="str">
        <f>
IF(基本情報入力シート!I37="","",基本情報入力シート!I37)</f>
        <v/>
      </c>
      <c r="I16" s="501" t="str">
        <f>
IF(基本情報入力シート!J37="","",基本情報入力シート!J37)</f>
        <v/>
      </c>
      <c r="J16" s="501" t="str">
        <f>
IF(基本情報入力シート!K37="","",基本情報入力シート!K37)</f>
        <v/>
      </c>
      <c r="K16" s="502" t="str">
        <f>
IF(基本情報入力シート!L37="","",基本情報入力シート!L37)</f>
        <v/>
      </c>
      <c r="L16" s="503" t="str">
        <f>
IF(基本情報入力シート!M37="","",基本情報入力シート!M37)</f>
        <v/>
      </c>
      <c r="M16" s="503" t="str">
        <f>
IF(基本情報入力シート!R37="","",基本情報入力シート!R37)</f>
        <v/>
      </c>
      <c r="N16" s="503" t="str">
        <f>
IF(基本情報入力シート!W37="","",基本情報入力シート!W37)</f>
        <v/>
      </c>
      <c r="O16" s="498" t="str">
        <f>
IF(基本情報入力シート!X37="","",基本情報入力シート!X37)</f>
        <v/>
      </c>
      <c r="P16" s="504" t="str">
        <f>
IF(基本情報入力シート!Y37="","",基本情報入力シート!Y37)</f>
        <v/>
      </c>
      <c r="Q16" s="505" t="str">
        <f>
IF(基本情報入力シート!Z37="","",基本情報入力シート!Z37)</f>
        <v/>
      </c>
      <c r="R16" s="506" t="str">
        <f>
IF(基本情報入力シート!AA37="","",基本情報入力シート!AA37)</f>
        <v/>
      </c>
      <c r="S16" s="507"/>
      <c r="T16" s="508"/>
      <c r="U16" s="509" t="str">
        <f>
IF(P16="","",VLOOKUP(P16,【参考】数式用!$A$5:$I$38,MATCH(T16,【参考】数式用!$C$4:$G$4,0)+2,0))</f>
        <v/>
      </c>
      <c r="V16" s="211" t="s">
        <v>
33</v>
      </c>
      <c r="W16" s="510"/>
      <c r="X16" s="210" t="s">
        <v>
12</v>
      </c>
      <c r="Y16" s="510"/>
      <c r="Z16" s="316" t="s">
        <v>
87</v>
      </c>
      <c r="AA16" s="511"/>
      <c r="AB16" s="210" t="s">
        <v>
12</v>
      </c>
      <c r="AC16" s="511"/>
      <c r="AD16" s="210" t="s">
        <v>
17</v>
      </c>
      <c r="AE16" s="512" t="s">
        <v>
44</v>
      </c>
      <c r="AF16" s="513" t="str">
        <f t="shared" si="0"/>
        <v/>
      </c>
      <c r="AG16" s="692" t="s">
        <v>
62</v>
      </c>
      <c r="AH16" s="515" t="str">
        <f t="shared" si="1"/>
        <v/>
      </c>
    </row>
    <row r="17" spans="1:34" ht="36.75" customHeight="1">
      <c r="A17" s="498">
        <f t="shared" si="2"/>
        <v>
6</v>
      </c>
      <c r="B17" s="499" t="str">
        <f>
IF(基本情報入力シート!C38="","",基本情報入力シート!C38)</f>
        <v/>
      </c>
      <c r="C17" s="500" t="str">
        <f>
IF(基本情報入力シート!D38="","",基本情報入力シート!D38)</f>
        <v/>
      </c>
      <c r="D17" s="501" t="str">
        <f>
IF(基本情報入力シート!E38="","",基本情報入力シート!E38)</f>
        <v/>
      </c>
      <c r="E17" s="501" t="str">
        <f>
IF(基本情報入力シート!F38="","",基本情報入力シート!F38)</f>
        <v/>
      </c>
      <c r="F17" s="501" t="str">
        <f>
IF(基本情報入力シート!G38="","",基本情報入力シート!G38)</f>
        <v/>
      </c>
      <c r="G17" s="501" t="str">
        <f>
IF(基本情報入力シート!H38="","",基本情報入力シート!H38)</f>
        <v/>
      </c>
      <c r="H17" s="501" t="str">
        <f>
IF(基本情報入力シート!I38="","",基本情報入力シート!I38)</f>
        <v/>
      </c>
      <c r="I17" s="501" t="str">
        <f>
IF(基本情報入力シート!J38="","",基本情報入力シート!J38)</f>
        <v/>
      </c>
      <c r="J17" s="501" t="str">
        <f>
IF(基本情報入力シート!K38="","",基本情報入力シート!K38)</f>
        <v/>
      </c>
      <c r="K17" s="502" t="str">
        <f>
IF(基本情報入力シート!L38="","",基本情報入力シート!L38)</f>
        <v/>
      </c>
      <c r="L17" s="503" t="str">
        <f>
IF(基本情報入力シート!M38="","",基本情報入力シート!M38)</f>
        <v/>
      </c>
      <c r="M17" s="503" t="str">
        <f>
IF(基本情報入力シート!R38="","",基本情報入力シート!R38)</f>
        <v/>
      </c>
      <c r="N17" s="503" t="str">
        <f>
IF(基本情報入力シート!W38="","",基本情報入力シート!W38)</f>
        <v/>
      </c>
      <c r="O17" s="498" t="str">
        <f>
IF(基本情報入力シート!X38="","",基本情報入力シート!X38)</f>
        <v/>
      </c>
      <c r="P17" s="504" t="str">
        <f>
IF(基本情報入力シート!Y38="","",基本情報入力シート!Y38)</f>
        <v/>
      </c>
      <c r="Q17" s="505" t="str">
        <f>
IF(基本情報入力シート!Z38="","",基本情報入力シート!Z38)</f>
        <v/>
      </c>
      <c r="R17" s="506" t="str">
        <f>
IF(基本情報入力シート!AA38="","",基本情報入力シート!AA38)</f>
        <v/>
      </c>
      <c r="S17" s="507"/>
      <c r="T17" s="508"/>
      <c r="U17" s="509" t="str">
        <f>
IF(P17="","",VLOOKUP(P17,【参考】数式用!$A$5:$I$38,MATCH(T17,【参考】数式用!$C$4:$G$4,0)+2,0))</f>
        <v/>
      </c>
      <c r="V17" s="211" t="s">
        <v>
172</v>
      </c>
      <c r="W17" s="510"/>
      <c r="X17" s="210" t="s">
        <v>
173</v>
      </c>
      <c r="Y17" s="510"/>
      <c r="Z17" s="316" t="s">
        <v>
174</v>
      </c>
      <c r="AA17" s="511"/>
      <c r="AB17" s="210" t="s">
        <v>
173</v>
      </c>
      <c r="AC17" s="511"/>
      <c r="AD17" s="210" t="s">
        <v>
175</v>
      </c>
      <c r="AE17" s="512" t="s">
        <v>
176</v>
      </c>
      <c r="AF17" s="513" t="str">
        <f t="shared" ref="AF17:AF80" si="3">
IF(W17&gt;=1,(AA17*12+AC17)-(W17*12+Y17)+1,"")</f>
        <v/>
      </c>
      <c r="AG17" s="692" t="s">
        <v>
177</v>
      </c>
      <c r="AH17" s="515" t="str">
        <f t="shared" si="1"/>
        <v/>
      </c>
    </row>
    <row r="18" spans="1:34" ht="36.75" customHeigh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06" t="str">
        <f>
IF(基本情報入力シート!AA39="","",基本情報入力シート!AA39)</f>
        <v/>
      </c>
      <c r="S18" s="507"/>
      <c r="T18" s="508"/>
      <c r="U18" s="509" t="str">
        <f>
IF(P18="","",VLOOKUP(P18,【参考】数式用!$A$5:$I$38,MATCH(T18,【参考】数式用!$C$4:$G$4,0)+2,0))</f>
        <v/>
      </c>
      <c r="V18" s="211" t="s">
        <v>
172</v>
      </c>
      <c r="W18" s="510"/>
      <c r="X18" s="210" t="s">
        <v>
173</v>
      </c>
      <c r="Y18" s="510"/>
      <c r="Z18" s="316" t="s">
        <v>
174</v>
      </c>
      <c r="AA18" s="511"/>
      <c r="AB18" s="210" t="s">
        <v>
173</v>
      </c>
      <c r="AC18" s="511"/>
      <c r="AD18" s="210" t="s">
        <v>
175</v>
      </c>
      <c r="AE18" s="512" t="s">
        <v>
176</v>
      </c>
      <c r="AF18" s="513" t="str">
        <f t="shared" si="3"/>
        <v/>
      </c>
      <c r="AG18" s="692" t="s">
        <v>
177</v>
      </c>
      <c r="AH18" s="515" t="str">
        <f t="shared" si="1"/>
        <v/>
      </c>
    </row>
    <row r="19" spans="1:34" ht="36.75" customHeigh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06" t="str">
        <f>
IF(基本情報入力シート!AA40="","",基本情報入力シート!AA40)</f>
        <v/>
      </c>
      <c r="S19" s="507"/>
      <c r="T19" s="508"/>
      <c r="U19" s="509" t="str">
        <f>
IF(P19="","",VLOOKUP(P19,【参考】数式用!$A$5:$I$38,MATCH(T19,【参考】数式用!$C$4:$G$4,0)+2,0))</f>
        <v/>
      </c>
      <c r="V19" s="211" t="s">
        <v>
172</v>
      </c>
      <c r="W19" s="510"/>
      <c r="X19" s="210" t="s">
        <v>
173</v>
      </c>
      <c r="Y19" s="510"/>
      <c r="Z19" s="316" t="s">
        <v>
174</v>
      </c>
      <c r="AA19" s="511"/>
      <c r="AB19" s="210" t="s">
        <v>
173</v>
      </c>
      <c r="AC19" s="511"/>
      <c r="AD19" s="210" t="s">
        <v>
175</v>
      </c>
      <c r="AE19" s="512" t="s">
        <v>
176</v>
      </c>
      <c r="AF19" s="513" t="str">
        <f t="shared" si="3"/>
        <v/>
      </c>
      <c r="AG19" s="692" t="s">
        <v>
177</v>
      </c>
      <c r="AH19" s="515" t="str">
        <f t="shared" si="1"/>
        <v/>
      </c>
    </row>
    <row r="20" spans="1:34" ht="36.75" customHeigh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06" t="str">
        <f>
IF(基本情報入力シート!AA41="","",基本情報入力シート!AA41)</f>
        <v/>
      </c>
      <c r="S20" s="507"/>
      <c r="T20" s="508"/>
      <c r="U20" s="509" t="str">
        <f>
IF(P20="","",VLOOKUP(P20,【参考】数式用!$A$5:$I$38,MATCH(T20,【参考】数式用!$C$4:$G$4,0)+2,0))</f>
        <v/>
      </c>
      <c r="V20" s="211" t="s">
        <v>
172</v>
      </c>
      <c r="W20" s="510"/>
      <c r="X20" s="210" t="s">
        <v>
173</v>
      </c>
      <c r="Y20" s="510"/>
      <c r="Z20" s="316" t="s">
        <v>
174</v>
      </c>
      <c r="AA20" s="511"/>
      <c r="AB20" s="210" t="s">
        <v>
173</v>
      </c>
      <c r="AC20" s="511"/>
      <c r="AD20" s="210" t="s">
        <v>
175</v>
      </c>
      <c r="AE20" s="512" t="s">
        <v>
176</v>
      </c>
      <c r="AF20" s="513" t="str">
        <f t="shared" si="3"/>
        <v/>
      </c>
      <c r="AG20" s="692" t="s">
        <v>
177</v>
      </c>
      <c r="AH20" s="515" t="str">
        <f t="shared" si="1"/>
        <v/>
      </c>
    </row>
    <row r="21" spans="1:34" ht="36.75" customHeigh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06" t="str">
        <f>
IF(基本情報入力シート!AA42="","",基本情報入力シート!AA42)</f>
        <v/>
      </c>
      <c r="S21" s="507"/>
      <c r="T21" s="508"/>
      <c r="U21" s="509" t="str">
        <f>
IF(P21="","",VLOOKUP(P21,【参考】数式用!$A$5:$I$38,MATCH(T21,【参考】数式用!$C$4:$G$4,0)+2,0))</f>
        <v/>
      </c>
      <c r="V21" s="211" t="s">
        <v>
172</v>
      </c>
      <c r="W21" s="510"/>
      <c r="X21" s="210" t="s">
        <v>
173</v>
      </c>
      <c r="Y21" s="510"/>
      <c r="Z21" s="316" t="s">
        <v>
174</v>
      </c>
      <c r="AA21" s="511"/>
      <c r="AB21" s="210" t="s">
        <v>
173</v>
      </c>
      <c r="AC21" s="511"/>
      <c r="AD21" s="210" t="s">
        <v>
175</v>
      </c>
      <c r="AE21" s="512" t="s">
        <v>
176</v>
      </c>
      <c r="AF21" s="513" t="str">
        <f t="shared" si="3"/>
        <v/>
      </c>
      <c r="AG21" s="692" t="s">
        <v>
177</v>
      </c>
      <c r="AH21" s="515" t="str">
        <f t="shared" si="1"/>
        <v/>
      </c>
    </row>
    <row r="22" spans="1:34" ht="36.75" customHeigh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06" t="str">
        <f>
IF(基本情報入力シート!AA43="","",基本情報入力シート!AA43)</f>
        <v/>
      </c>
      <c r="S22" s="507"/>
      <c r="T22" s="508"/>
      <c r="U22" s="509" t="str">
        <f>
IF(P22="","",VLOOKUP(P22,【参考】数式用!$A$5:$I$38,MATCH(T22,【参考】数式用!$C$4:$G$4,0)+2,0))</f>
        <v/>
      </c>
      <c r="V22" s="211" t="s">
        <v>
172</v>
      </c>
      <c r="W22" s="510"/>
      <c r="X22" s="210" t="s">
        <v>
173</v>
      </c>
      <c r="Y22" s="510"/>
      <c r="Z22" s="316" t="s">
        <v>
174</v>
      </c>
      <c r="AA22" s="511"/>
      <c r="AB22" s="210" t="s">
        <v>
173</v>
      </c>
      <c r="AC22" s="511"/>
      <c r="AD22" s="210" t="s">
        <v>
175</v>
      </c>
      <c r="AE22" s="512" t="s">
        <v>
176</v>
      </c>
      <c r="AF22" s="513" t="str">
        <f t="shared" si="3"/>
        <v/>
      </c>
      <c r="AG22" s="692" t="s">
        <v>
177</v>
      </c>
      <c r="AH22" s="515" t="str">
        <f t="shared" si="1"/>
        <v/>
      </c>
    </row>
    <row r="23" spans="1:34" ht="36.75" customHeigh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06" t="str">
        <f>
IF(基本情報入力シート!AA44="","",基本情報入力シート!AA44)</f>
        <v/>
      </c>
      <c r="S23" s="507"/>
      <c r="T23" s="508"/>
      <c r="U23" s="509" t="str">
        <f>
IF(P23="","",VLOOKUP(P23,【参考】数式用!$A$5:$I$38,MATCH(T23,【参考】数式用!$C$4:$G$4,0)+2,0))</f>
        <v/>
      </c>
      <c r="V23" s="211" t="s">
        <v>
172</v>
      </c>
      <c r="W23" s="510"/>
      <c r="X23" s="210" t="s">
        <v>
173</v>
      </c>
      <c r="Y23" s="510"/>
      <c r="Z23" s="316" t="s">
        <v>
174</v>
      </c>
      <c r="AA23" s="511"/>
      <c r="AB23" s="210" t="s">
        <v>
173</v>
      </c>
      <c r="AC23" s="511"/>
      <c r="AD23" s="210" t="s">
        <v>
175</v>
      </c>
      <c r="AE23" s="512" t="s">
        <v>
176</v>
      </c>
      <c r="AF23" s="513" t="str">
        <f t="shared" si="3"/>
        <v/>
      </c>
      <c r="AG23" s="692" t="s">
        <v>
177</v>
      </c>
      <c r="AH23" s="515" t="str">
        <f t="shared" si="1"/>
        <v/>
      </c>
    </row>
    <row r="24" spans="1:34" ht="36.75" customHeigh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06" t="str">
        <f>
IF(基本情報入力シート!AA45="","",基本情報入力シート!AA45)</f>
        <v/>
      </c>
      <c r="S24" s="507"/>
      <c r="T24" s="508"/>
      <c r="U24" s="509" t="str">
        <f>
IF(P24="","",VLOOKUP(P24,【参考】数式用!$A$5:$I$38,MATCH(T24,【参考】数式用!$C$4:$G$4,0)+2,0))</f>
        <v/>
      </c>
      <c r="V24" s="211" t="s">
        <v>
172</v>
      </c>
      <c r="W24" s="510"/>
      <c r="X24" s="210" t="s">
        <v>
173</v>
      </c>
      <c r="Y24" s="510"/>
      <c r="Z24" s="316" t="s">
        <v>
174</v>
      </c>
      <c r="AA24" s="511"/>
      <c r="AB24" s="210" t="s">
        <v>
173</v>
      </c>
      <c r="AC24" s="511"/>
      <c r="AD24" s="210" t="s">
        <v>
175</v>
      </c>
      <c r="AE24" s="512" t="s">
        <v>
176</v>
      </c>
      <c r="AF24" s="513" t="str">
        <f t="shared" si="3"/>
        <v/>
      </c>
      <c r="AG24" s="692" t="s">
        <v>
177</v>
      </c>
      <c r="AH24" s="515" t="str">
        <f t="shared" si="1"/>
        <v/>
      </c>
    </row>
    <row r="25" spans="1:34" ht="36.75" customHeigh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06" t="str">
        <f>
IF(基本情報入力シート!AA46="","",基本情報入力シート!AA46)</f>
        <v/>
      </c>
      <c r="S25" s="507"/>
      <c r="T25" s="508"/>
      <c r="U25" s="509" t="str">
        <f>
IF(P25="","",VLOOKUP(P25,【参考】数式用!$A$5:$I$38,MATCH(T25,【参考】数式用!$C$4:$G$4,0)+2,0))</f>
        <v/>
      </c>
      <c r="V25" s="211" t="s">
        <v>
172</v>
      </c>
      <c r="W25" s="510"/>
      <c r="X25" s="210" t="s">
        <v>
173</v>
      </c>
      <c r="Y25" s="510"/>
      <c r="Z25" s="316" t="s">
        <v>
174</v>
      </c>
      <c r="AA25" s="511"/>
      <c r="AB25" s="210" t="s">
        <v>
173</v>
      </c>
      <c r="AC25" s="511"/>
      <c r="AD25" s="210" t="s">
        <v>
175</v>
      </c>
      <c r="AE25" s="512" t="s">
        <v>
176</v>
      </c>
      <c r="AF25" s="513" t="str">
        <f t="shared" si="3"/>
        <v/>
      </c>
      <c r="AG25" s="692" t="s">
        <v>
177</v>
      </c>
      <c r="AH25" s="515" t="str">
        <f t="shared" si="1"/>
        <v/>
      </c>
    </row>
    <row r="26" spans="1:34" ht="36.75" customHeigh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06" t="str">
        <f>
IF(基本情報入力シート!AA47="","",基本情報入力シート!AA47)</f>
        <v/>
      </c>
      <c r="S26" s="507"/>
      <c r="T26" s="508"/>
      <c r="U26" s="509" t="str">
        <f>
IF(P26="","",VLOOKUP(P26,【参考】数式用!$A$5:$I$38,MATCH(T26,【参考】数式用!$C$4:$G$4,0)+2,0))</f>
        <v/>
      </c>
      <c r="V26" s="211" t="s">
        <v>
172</v>
      </c>
      <c r="W26" s="510"/>
      <c r="X26" s="210" t="s">
        <v>
173</v>
      </c>
      <c r="Y26" s="510"/>
      <c r="Z26" s="316" t="s">
        <v>
174</v>
      </c>
      <c r="AA26" s="511"/>
      <c r="AB26" s="210" t="s">
        <v>
173</v>
      </c>
      <c r="AC26" s="511"/>
      <c r="AD26" s="210" t="s">
        <v>
175</v>
      </c>
      <c r="AE26" s="512" t="s">
        <v>
176</v>
      </c>
      <c r="AF26" s="513" t="str">
        <f t="shared" si="3"/>
        <v/>
      </c>
      <c r="AG26" s="692" t="s">
        <v>
177</v>
      </c>
      <c r="AH26" s="515" t="str">
        <f t="shared" si="1"/>
        <v/>
      </c>
    </row>
    <row r="27" spans="1:34" ht="36.75" customHeight="1">
      <c r="A27" s="498">
        <f t="shared" ref="A27:A90" si="4">
A26+1</f>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06" t="str">
        <f>
IF(基本情報入力シート!AA48="","",基本情報入力シート!AA48)</f>
        <v/>
      </c>
      <c r="S27" s="507"/>
      <c r="T27" s="508"/>
      <c r="U27" s="509" t="str">
        <f>
IF(P27="","",VLOOKUP(P27,【参考】数式用!$A$5:$I$38,MATCH(T27,【参考】数式用!$C$4:$G$4,0)+2,0))</f>
        <v/>
      </c>
      <c r="V27" s="211" t="s">
        <v>
172</v>
      </c>
      <c r="W27" s="510"/>
      <c r="X27" s="210" t="s">
        <v>
173</v>
      </c>
      <c r="Y27" s="510"/>
      <c r="Z27" s="316" t="s">
        <v>
174</v>
      </c>
      <c r="AA27" s="511"/>
      <c r="AB27" s="210" t="s">
        <v>
173</v>
      </c>
      <c r="AC27" s="511"/>
      <c r="AD27" s="210" t="s">
        <v>
175</v>
      </c>
      <c r="AE27" s="512" t="s">
        <v>
176</v>
      </c>
      <c r="AF27" s="513" t="str">
        <f t="shared" si="3"/>
        <v/>
      </c>
      <c r="AG27" s="692" t="s">
        <v>
177</v>
      </c>
      <c r="AH27" s="515" t="str">
        <f t="shared" si="1"/>
        <v/>
      </c>
    </row>
    <row r="28" spans="1:34" ht="36.75" customHeight="1">
      <c r="A28" s="498">
        <f t="shared" si="4"/>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06" t="str">
        <f>
IF(基本情報入力シート!AA49="","",基本情報入力シート!AA49)</f>
        <v/>
      </c>
      <c r="S28" s="507"/>
      <c r="T28" s="508"/>
      <c r="U28" s="509" t="str">
        <f>
IF(P28="","",VLOOKUP(P28,【参考】数式用!$A$5:$I$38,MATCH(T28,【参考】数式用!$C$4:$G$4,0)+2,0))</f>
        <v/>
      </c>
      <c r="V28" s="211" t="s">
        <v>
172</v>
      </c>
      <c r="W28" s="510"/>
      <c r="X28" s="210" t="s">
        <v>
173</v>
      </c>
      <c r="Y28" s="510"/>
      <c r="Z28" s="316" t="s">
        <v>
174</v>
      </c>
      <c r="AA28" s="511"/>
      <c r="AB28" s="210" t="s">
        <v>
173</v>
      </c>
      <c r="AC28" s="511"/>
      <c r="AD28" s="210" t="s">
        <v>
175</v>
      </c>
      <c r="AE28" s="512" t="s">
        <v>
176</v>
      </c>
      <c r="AF28" s="513" t="str">
        <f t="shared" si="3"/>
        <v/>
      </c>
      <c r="AG28" s="692" t="s">
        <v>
177</v>
      </c>
      <c r="AH28" s="515" t="str">
        <f t="shared" si="1"/>
        <v/>
      </c>
    </row>
    <row r="29" spans="1:34" ht="36.75" customHeight="1">
      <c r="A29" s="498">
        <f t="shared" si="4"/>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06" t="str">
        <f>
IF(基本情報入力シート!AA50="","",基本情報入力シート!AA50)</f>
        <v/>
      </c>
      <c r="S29" s="507"/>
      <c r="T29" s="508"/>
      <c r="U29" s="509" t="str">
        <f>
IF(P29="","",VLOOKUP(P29,【参考】数式用!$A$5:$I$38,MATCH(T29,【参考】数式用!$C$4:$G$4,0)+2,0))</f>
        <v/>
      </c>
      <c r="V29" s="211" t="s">
        <v>
172</v>
      </c>
      <c r="W29" s="510"/>
      <c r="X29" s="210" t="s">
        <v>
173</v>
      </c>
      <c r="Y29" s="510"/>
      <c r="Z29" s="316" t="s">
        <v>
174</v>
      </c>
      <c r="AA29" s="511"/>
      <c r="AB29" s="210" t="s">
        <v>
173</v>
      </c>
      <c r="AC29" s="511"/>
      <c r="AD29" s="210" t="s">
        <v>
175</v>
      </c>
      <c r="AE29" s="512" t="s">
        <v>
176</v>
      </c>
      <c r="AF29" s="513" t="str">
        <f t="shared" si="3"/>
        <v/>
      </c>
      <c r="AG29" s="692" t="s">
        <v>
177</v>
      </c>
      <c r="AH29" s="515" t="str">
        <f t="shared" si="1"/>
        <v/>
      </c>
    </row>
    <row r="30" spans="1:34" ht="36.75" customHeight="1">
      <c r="A30" s="498">
        <f t="shared" si="4"/>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06" t="str">
        <f>
IF(基本情報入力シート!AA51="","",基本情報入力シート!AA51)</f>
        <v/>
      </c>
      <c r="S30" s="507"/>
      <c r="T30" s="508"/>
      <c r="U30" s="509" t="str">
        <f>
IF(P30="","",VLOOKUP(P30,【参考】数式用!$A$5:$I$38,MATCH(T30,【参考】数式用!$C$4:$G$4,0)+2,0))</f>
        <v/>
      </c>
      <c r="V30" s="211" t="s">
        <v>
172</v>
      </c>
      <c r="W30" s="510"/>
      <c r="X30" s="210" t="s">
        <v>
173</v>
      </c>
      <c r="Y30" s="510"/>
      <c r="Z30" s="316" t="s">
        <v>
174</v>
      </c>
      <c r="AA30" s="511"/>
      <c r="AB30" s="210" t="s">
        <v>
173</v>
      </c>
      <c r="AC30" s="511"/>
      <c r="AD30" s="210" t="s">
        <v>
175</v>
      </c>
      <c r="AE30" s="512" t="s">
        <v>
176</v>
      </c>
      <c r="AF30" s="513" t="str">
        <f t="shared" si="3"/>
        <v/>
      </c>
      <c r="AG30" s="692" t="s">
        <v>
177</v>
      </c>
      <c r="AH30" s="515" t="str">
        <f t="shared" si="1"/>
        <v/>
      </c>
    </row>
    <row r="31" spans="1:34" ht="36.75" customHeight="1">
      <c r="A31" s="498">
        <f t="shared" si="4"/>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06" t="str">
        <f>
IF(基本情報入力シート!AA52="","",基本情報入力シート!AA52)</f>
        <v/>
      </c>
      <c r="S31" s="507"/>
      <c r="T31" s="508"/>
      <c r="U31" s="509" t="str">
        <f>
IF(P31="","",VLOOKUP(P31,【参考】数式用!$A$5:$I$38,MATCH(T31,【参考】数式用!$C$4:$G$4,0)+2,0))</f>
        <v/>
      </c>
      <c r="V31" s="211" t="s">
        <v>
172</v>
      </c>
      <c r="W31" s="510"/>
      <c r="X31" s="210" t="s">
        <v>
173</v>
      </c>
      <c r="Y31" s="510"/>
      <c r="Z31" s="316" t="s">
        <v>
174</v>
      </c>
      <c r="AA31" s="511"/>
      <c r="AB31" s="210" t="s">
        <v>
173</v>
      </c>
      <c r="AC31" s="511"/>
      <c r="AD31" s="210" t="s">
        <v>
175</v>
      </c>
      <c r="AE31" s="512" t="s">
        <v>
176</v>
      </c>
      <c r="AF31" s="513" t="str">
        <f t="shared" si="3"/>
        <v/>
      </c>
      <c r="AG31" s="692" t="s">
        <v>
177</v>
      </c>
      <c r="AH31" s="515" t="str">
        <f t="shared" si="1"/>
        <v/>
      </c>
    </row>
    <row r="32" spans="1:34" ht="36.75" customHeight="1">
      <c r="A32" s="498">
        <f t="shared" si="4"/>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06" t="str">
        <f>
IF(基本情報入力シート!AA53="","",基本情報入力シート!AA53)</f>
        <v/>
      </c>
      <c r="S32" s="507"/>
      <c r="T32" s="508"/>
      <c r="U32" s="509" t="str">
        <f>
IF(P32="","",VLOOKUP(P32,【参考】数式用!$A$5:$I$38,MATCH(T32,【参考】数式用!$C$4:$G$4,0)+2,0))</f>
        <v/>
      </c>
      <c r="V32" s="211" t="s">
        <v>
172</v>
      </c>
      <c r="W32" s="510"/>
      <c r="X32" s="210" t="s">
        <v>
173</v>
      </c>
      <c r="Y32" s="510"/>
      <c r="Z32" s="316" t="s">
        <v>
174</v>
      </c>
      <c r="AA32" s="511"/>
      <c r="AB32" s="210" t="s">
        <v>
173</v>
      </c>
      <c r="AC32" s="511"/>
      <c r="AD32" s="210" t="s">
        <v>
175</v>
      </c>
      <c r="AE32" s="512" t="s">
        <v>
176</v>
      </c>
      <c r="AF32" s="513" t="str">
        <f t="shared" si="3"/>
        <v/>
      </c>
      <c r="AG32" s="692" t="s">
        <v>
177</v>
      </c>
      <c r="AH32" s="515" t="str">
        <f t="shared" si="1"/>
        <v/>
      </c>
    </row>
    <row r="33" spans="1:34" ht="36.75" customHeight="1">
      <c r="A33" s="498">
        <f t="shared" si="4"/>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06" t="str">
        <f>
IF(基本情報入力シート!AA54="","",基本情報入力シート!AA54)</f>
        <v/>
      </c>
      <c r="S33" s="507"/>
      <c r="T33" s="508"/>
      <c r="U33" s="509" t="str">
        <f>
IF(P33="","",VLOOKUP(P33,【参考】数式用!$A$5:$I$38,MATCH(T33,【参考】数式用!$C$4:$G$4,0)+2,0))</f>
        <v/>
      </c>
      <c r="V33" s="211" t="s">
        <v>
172</v>
      </c>
      <c r="W33" s="510"/>
      <c r="X33" s="210" t="s">
        <v>
173</v>
      </c>
      <c r="Y33" s="510"/>
      <c r="Z33" s="316" t="s">
        <v>
174</v>
      </c>
      <c r="AA33" s="511"/>
      <c r="AB33" s="210" t="s">
        <v>
173</v>
      </c>
      <c r="AC33" s="511"/>
      <c r="AD33" s="210" t="s">
        <v>
175</v>
      </c>
      <c r="AE33" s="512" t="s">
        <v>
176</v>
      </c>
      <c r="AF33" s="513" t="str">
        <f t="shared" si="3"/>
        <v/>
      </c>
      <c r="AG33" s="692" t="s">
        <v>
177</v>
      </c>
      <c r="AH33" s="515" t="str">
        <f t="shared" si="1"/>
        <v/>
      </c>
    </row>
    <row r="34" spans="1:34" ht="36.75" customHeight="1">
      <c r="A34" s="498">
        <f t="shared" si="4"/>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06" t="str">
        <f>
IF(基本情報入力シート!AA55="","",基本情報入力シート!AA55)</f>
        <v/>
      </c>
      <c r="S34" s="507"/>
      <c r="T34" s="508"/>
      <c r="U34" s="509" t="str">
        <f>
IF(P34="","",VLOOKUP(P34,【参考】数式用!$A$5:$I$38,MATCH(T34,【参考】数式用!$C$4:$G$4,0)+2,0))</f>
        <v/>
      </c>
      <c r="V34" s="211" t="s">
        <v>
172</v>
      </c>
      <c r="W34" s="510"/>
      <c r="X34" s="210" t="s">
        <v>
173</v>
      </c>
      <c r="Y34" s="510"/>
      <c r="Z34" s="316" t="s">
        <v>
174</v>
      </c>
      <c r="AA34" s="511"/>
      <c r="AB34" s="210" t="s">
        <v>
173</v>
      </c>
      <c r="AC34" s="511"/>
      <c r="AD34" s="210" t="s">
        <v>
175</v>
      </c>
      <c r="AE34" s="512" t="s">
        <v>
176</v>
      </c>
      <c r="AF34" s="513" t="str">
        <f t="shared" si="3"/>
        <v/>
      </c>
      <c r="AG34" s="692" t="s">
        <v>
177</v>
      </c>
      <c r="AH34" s="515" t="str">
        <f t="shared" si="1"/>
        <v/>
      </c>
    </row>
    <row r="35" spans="1:34" ht="36.75" customHeight="1">
      <c r="A35" s="498">
        <f t="shared" si="4"/>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06" t="str">
        <f>
IF(基本情報入力シート!AA56="","",基本情報入力シート!AA56)</f>
        <v/>
      </c>
      <c r="S35" s="507"/>
      <c r="T35" s="508"/>
      <c r="U35" s="509" t="str">
        <f>
IF(P35="","",VLOOKUP(P35,【参考】数式用!$A$5:$I$38,MATCH(T35,【参考】数式用!$C$4:$G$4,0)+2,0))</f>
        <v/>
      </c>
      <c r="V35" s="211" t="s">
        <v>
172</v>
      </c>
      <c r="W35" s="510"/>
      <c r="X35" s="210" t="s">
        <v>
173</v>
      </c>
      <c r="Y35" s="510"/>
      <c r="Z35" s="316" t="s">
        <v>
174</v>
      </c>
      <c r="AA35" s="511"/>
      <c r="AB35" s="210" t="s">
        <v>
173</v>
      </c>
      <c r="AC35" s="511"/>
      <c r="AD35" s="210" t="s">
        <v>
175</v>
      </c>
      <c r="AE35" s="512" t="s">
        <v>
176</v>
      </c>
      <c r="AF35" s="513" t="str">
        <f t="shared" si="3"/>
        <v/>
      </c>
      <c r="AG35" s="692" t="s">
        <v>
177</v>
      </c>
      <c r="AH35" s="515" t="str">
        <f t="shared" si="1"/>
        <v/>
      </c>
    </row>
    <row r="36" spans="1:34" ht="36.75" customHeight="1">
      <c r="A36" s="498">
        <f t="shared" si="4"/>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06" t="str">
        <f>
IF(基本情報入力シート!AA57="","",基本情報入力シート!AA57)</f>
        <v/>
      </c>
      <c r="S36" s="507"/>
      <c r="T36" s="508"/>
      <c r="U36" s="509" t="str">
        <f>
IF(P36="","",VLOOKUP(P36,【参考】数式用!$A$5:$I$38,MATCH(T36,【参考】数式用!$C$4:$G$4,0)+2,0))</f>
        <v/>
      </c>
      <c r="V36" s="211" t="s">
        <v>
172</v>
      </c>
      <c r="W36" s="510"/>
      <c r="X36" s="210" t="s">
        <v>
173</v>
      </c>
      <c r="Y36" s="510"/>
      <c r="Z36" s="316" t="s">
        <v>
174</v>
      </c>
      <c r="AA36" s="511"/>
      <c r="AB36" s="210" t="s">
        <v>
173</v>
      </c>
      <c r="AC36" s="511"/>
      <c r="AD36" s="210" t="s">
        <v>
175</v>
      </c>
      <c r="AE36" s="512" t="s">
        <v>
176</v>
      </c>
      <c r="AF36" s="513" t="str">
        <f t="shared" si="3"/>
        <v/>
      </c>
      <c r="AG36" s="692" t="s">
        <v>
177</v>
      </c>
      <c r="AH36" s="515" t="str">
        <f t="shared" si="1"/>
        <v/>
      </c>
    </row>
    <row r="37" spans="1:34" ht="36.75" customHeight="1">
      <c r="A37" s="498">
        <f t="shared" si="4"/>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06" t="str">
        <f>
IF(基本情報入力シート!AA58="","",基本情報入力シート!AA58)</f>
        <v/>
      </c>
      <c r="S37" s="507"/>
      <c r="T37" s="508"/>
      <c r="U37" s="509" t="str">
        <f>
IF(P37="","",VLOOKUP(P37,【参考】数式用!$A$5:$I$38,MATCH(T37,【参考】数式用!$C$4:$G$4,0)+2,0))</f>
        <v/>
      </c>
      <c r="V37" s="211" t="s">
        <v>
172</v>
      </c>
      <c r="W37" s="510"/>
      <c r="X37" s="210" t="s">
        <v>
173</v>
      </c>
      <c r="Y37" s="510"/>
      <c r="Z37" s="316" t="s">
        <v>
174</v>
      </c>
      <c r="AA37" s="511"/>
      <c r="AB37" s="210" t="s">
        <v>
173</v>
      </c>
      <c r="AC37" s="511"/>
      <c r="AD37" s="210" t="s">
        <v>
175</v>
      </c>
      <c r="AE37" s="512" t="s">
        <v>
176</v>
      </c>
      <c r="AF37" s="513" t="str">
        <f t="shared" si="3"/>
        <v/>
      </c>
      <c r="AG37" s="692" t="s">
        <v>
177</v>
      </c>
      <c r="AH37" s="515" t="str">
        <f t="shared" si="1"/>
        <v/>
      </c>
    </row>
    <row r="38" spans="1:34" ht="36.75" customHeight="1">
      <c r="A38" s="498">
        <f t="shared" si="4"/>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06" t="str">
        <f>
IF(基本情報入力シート!AA59="","",基本情報入力シート!AA59)</f>
        <v/>
      </c>
      <c r="S38" s="507"/>
      <c r="T38" s="508"/>
      <c r="U38" s="509" t="str">
        <f>
IF(P38="","",VLOOKUP(P38,【参考】数式用!$A$5:$I$38,MATCH(T38,【参考】数式用!$C$4:$G$4,0)+2,0))</f>
        <v/>
      </c>
      <c r="V38" s="211" t="s">
        <v>
172</v>
      </c>
      <c r="W38" s="510"/>
      <c r="X38" s="210" t="s">
        <v>
173</v>
      </c>
      <c r="Y38" s="510"/>
      <c r="Z38" s="316" t="s">
        <v>
174</v>
      </c>
      <c r="AA38" s="511"/>
      <c r="AB38" s="210" t="s">
        <v>
173</v>
      </c>
      <c r="AC38" s="511"/>
      <c r="AD38" s="210" t="s">
        <v>
175</v>
      </c>
      <c r="AE38" s="512" t="s">
        <v>
176</v>
      </c>
      <c r="AF38" s="513" t="str">
        <f t="shared" si="3"/>
        <v/>
      </c>
      <c r="AG38" s="692" t="s">
        <v>
177</v>
      </c>
      <c r="AH38" s="515" t="str">
        <f t="shared" si="1"/>
        <v/>
      </c>
    </row>
    <row r="39" spans="1:34" ht="36.75" customHeight="1">
      <c r="A39" s="498">
        <f t="shared" si="4"/>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06" t="str">
        <f>
IF(基本情報入力シート!AA60="","",基本情報入力シート!AA60)</f>
        <v/>
      </c>
      <c r="S39" s="507"/>
      <c r="T39" s="508"/>
      <c r="U39" s="509" t="str">
        <f>
IF(P39="","",VLOOKUP(P39,【参考】数式用!$A$5:$I$38,MATCH(T39,【参考】数式用!$C$4:$G$4,0)+2,0))</f>
        <v/>
      </c>
      <c r="V39" s="211" t="s">
        <v>
172</v>
      </c>
      <c r="W39" s="510"/>
      <c r="X39" s="210" t="s">
        <v>
173</v>
      </c>
      <c r="Y39" s="510"/>
      <c r="Z39" s="316" t="s">
        <v>
174</v>
      </c>
      <c r="AA39" s="511"/>
      <c r="AB39" s="210" t="s">
        <v>
173</v>
      </c>
      <c r="AC39" s="511"/>
      <c r="AD39" s="210" t="s">
        <v>
175</v>
      </c>
      <c r="AE39" s="512" t="s">
        <v>
176</v>
      </c>
      <c r="AF39" s="513" t="str">
        <f t="shared" si="3"/>
        <v/>
      </c>
      <c r="AG39" s="692" t="s">
        <v>
177</v>
      </c>
      <c r="AH39" s="515" t="str">
        <f t="shared" si="1"/>
        <v/>
      </c>
    </row>
    <row r="40" spans="1:34" ht="36.75" customHeight="1">
      <c r="A40" s="498">
        <f t="shared" si="4"/>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06" t="str">
        <f>
IF(基本情報入力シート!AA61="","",基本情報入力シート!AA61)</f>
        <v/>
      </c>
      <c r="S40" s="507"/>
      <c r="T40" s="508"/>
      <c r="U40" s="509" t="str">
        <f>
IF(P40="","",VLOOKUP(P40,【参考】数式用!$A$5:$I$38,MATCH(T40,【参考】数式用!$C$4:$G$4,0)+2,0))</f>
        <v/>
      </c>
      <c r="V40" s="211" t="s">
        <v>
172</v>
      </c>
      <c r="W40" s="510"/>
      <c r="X40" s="210" t="s">
        <v>
173</v>
      </c>
      <c r="Y40" s="510"/>
      <c r="Z40" s="316" t="s">
        <v>
174</v>
      </c>
      <c r="AA40" s="511"/>
      <c r="AB40" s="210" t="s">
        <v>
173</v>
      </c>
      <c r="AC40" s="511"/>
      <c r="AD40" s="210" t="s">
        <v>
175</v>
      </c>
      <c r="AE40" s="512" t="s">
        <v>
176</v>
      </c>
      <c r="AF40" s="513" t="str">
        <f t="shared" si="3"/>
        <v/>
      </c>
      <c r="AG40" s="692" t="s">
        <v>
177</v>
      </c>
      <c r="AH40" s="515" t="str">
        <f t="shared" si="1"/>
        <v/>
      </c>
    </row>
    <row r="41" spans="1:34" ht="36.75" customHeight="1">
      <c r="A41" s="498">
        <f t="shared" si="4"/>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06" t="str">
        <f>
IF(基本情報入力シート!AA62="","",基本情報入力シート!AA62)</f>
        <v/>
      </c>
      <c r="S41" s="507"/>
      <c r="T41" s="508"/>
      <c r="U41" s="509" t="str">
        <f>
IF(P41="","",VLOOKUP(P41,【参考】数式用!$A$5:$I$38,MATCH(T41,【参考】数式用!$C$4:$G$4,0)+2,0))</f>
        <v/>
      </c>
      <c r="V41" s="211" t="s">
        <v>
172</v>
      </c>
      <c r="W41" s="510"/>
      <c r="X41" s="210" t="s">
        <v>
173</v>
      </c>
      <c r="Y41" s="510"/>
      <c r="Z41" s="316" t="s">
        <v>
174</v>
      </c>
      <c r="AA41" s="511"/>
      <c r="AB41" s="210" t="s">
        <v>
173</v>
      </c>
      <c r="AC41" s="511"/>
      <c r="AD41" s="210" t="s">
        <v>
175</v>
      </c>
      <c r="AE41" s="512" t="s">
        <v>
176</v>
      </c>
      <c r="AF41" s="513" t="str">
        <f t="shared" si="3"/>
        <v/>
      </c>
      <c r="AG41" s="692" t="s">
        <v>
177</v>
      </c>
      <c r="AH41" s="515" t="str">
        <f t="shared" si="1"/>
        <v/>
      </c>
    </row>
    <row r="42" spans="1:34" ht="36.75" customHeight="1">
      <c r="A42" s="498">
        <f t="shared" si="4"/>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06" t="str">
        <f>
IF(基本情報入力シート!AA63="","",基本情報入力シート!AA63)</f>
        <v/>
      </c>
      <c r="S42" s="507"/>
      <c r="T42" s="508"/>
      <c r="U42" s="509" t="str">
        <f>
IF(P42="","",VLOOKUP(P42,【参考】数式用!$A$5:$I$38,MATCH(T42,【参考】数式用!$C$4:$G$4,0)+2,0))</f>
        <v/>
      </c>
      <c r="V42" s="211" t="s">
        <v>
172</v>
      </c>
      <c r="W42" s="510"/>
      <c r="X42" s="210" t="s">
        <v>
173</v>
      </c>
      <c r="Y42" s="510"/>
      <c r="Z42" s="316" t="s">
        <v>
174</v>
      </c>
      <c r="AA42" s="511"/>
      <c r="AB42" s="210" t="s">
        <v>
173</v>
      </c>
      <c r="AC42" s="511"/>
      <c r="AD42" s="210" t="s">
        <v>
175</v>
      </c>
      <c r="AE42" s="512" t="s">
        <v>
176</v>
      </c>
      <c r="AF42" s="513" t="str">
        <f t="shared" si="3"/>
        <v/>
      </c>
      <c r="AG42" s="692" t="s">
        <v>
177</v>
      </c>
      <c r="AH42" s="515" t="str">
        <f t="shared" si="1"/>
        <v/>
      </c>
    </row>
    <row r="43" spans="1:34" ht="36.75" customHeight="1">
      <c r="A43" s="498">
        <f t="shared" si="4"/>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06" t="str">
        <f>
IF(基本情報入力シート!AA64="","",基本情報入力シート!AA64)</f>
        <v/>
      </c>
      <c r="S43" s="507"/>
      <c r="T43" s="508"/>
      <c r="U43" s="509" t="str">
        <f>
IF(P43="","",VLOOKUP(P43,【参考】数式用!$A$5:$I$38,MATCH(T43,【参考】数式用!$C$4:$G$4,0)+2,0))</f>
        <v/>
      </c>
      <c r="V43" s="211" t="s">
        <v>
172</v>
      </c>
      <c r="W43" s="510"/>
      <c r="X43" s="210" t="s">
        <v>
173</v>
      </c>
      <c r="Y43" s="510"/>
      <c r="Z43" s="316" t="s">
        <v>
174</v>
      </c>
      <c r="AA43" s="511"/>
      <c r="AB43" s="210" t="s">
        <v>
173</v>
      </c>
      <c r="AC43" s="511"/>
      <c r="AD43" s="210" t="s">
        <v>
175</v>
      </c>
      <c r="AE43" s="512" t="s">
        <v>
176</v>
      </c>
      <c r="AF43" s="513" t="str">
        <f t="shared" si="3"/>
        <v/>
      </c>
      <c r="AG43" s="692" t="s">
        <v>
177</v>
      </c>
      <c r="AH43" s="515" t="str">
        <f t="shared" si="1"/>
        <v/>
      </c>
    </row>
    <row r="44" spans="1:34" ht="36.75" customHeight="1">
      <c r="A44" s="498">
        <f t="shared" si="4"/>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06" t="str">
        <f>
IF(基本情報入力シート!AA65="","",基本情報入力シート!AA65)</f>
        <v/>
      </c>
      <c r="S44" s="507"/>
      <c r="T44" s="508"/>
      <c r="U44" s="509" t="str">
        <f>
IF(P44="","",VLOOKUP(P44,【参考】数式用!$A$5:$I$38,MATCH(T44,【参考】数式用!$C$4:$G$4,0)+2,0))</f>
        <v/>
      </c>
      <c r="V44" s="211" t="s">
        <v>
172</v>
      </c>
      <c r="W44" s="510"/>
      <c r="X44" s="210" t="s">
        <v>
173</v>
      </c>
      <c r="Y44" s="510"/>
      <c r="Z44" s="316" t="s">
        <v>
174</v>
      </c>
      <c r="AA44" s="511"/>
      <c r="AB44" s="210" t="s">
        <v>
173</v>
      </c>
      <c r="AC44" s="511"/>
      <c r="AD44" s="210" t="s">
        <v>
175</v>
      </c>
      <c r="AE44" s="512" t="s">
        <v>
176</v>
      </c>
      <c r="AF44" s="513" t="str">
        <f t="shared" si="3"/>
        <v/>
      </c>
      <c r="AG44" s="692" t="s">
        <v>
177</v>
      </c>
      <c r="AH44" s="515" t="str">
        <f t="shared" si="1"/>
        <v/>
      </c>
    </row>
    <row r="45" spans="1:34" ht="36.75" customHeight="1">
      <c r="A45" s="498">
        <f t="shared" si="4"/>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06" t="str">
        <f>
IF(基本情報入力シート!AA66="","",基本情報入力シート!AA66)</f>
        <v/>
      </c>
      <c r="S45" s="507"/>
      <c r="T45" s="508"/>
      <c r="U45" s="509" t="str">
        <f>
IF(P45="","",VLOOKUP(P45,【参考】数式用!$A$5:$I$38,MATCH(T45,【参考】数式用!$C$4:$G$4,0)+2,0))</f>
        <v/>
      </c>
      <c r="V45" s="211" t="s">
        <v>
172</v>
      </c>
      <c r="W45" s="510"/>
      <c r="X45" s="210" t="s">
        <v>
173</v>
      </c>
      <c r="Y45" s="510"/>
      <c r="Z45" s="316" t="s">
        <v>
174</v>
      </c>
      <c r="AA45" s="511"/>
      <c r="AB45" s="210" t="s">
        <v>
173</v>
      </c>
      <c r="AC45" s="511"/>
      <c r="AD45" s="210" t="s">
        <v>
175</v>
      </c>
      <c r="AE45" s="512" t="s">
        <v>
176</v>
      </c>
      <c r="AF45" s="513" t="str">
        <f t="shared" si="3"/>
        <v/>
      </c>
      <c r="AG45" s="692" t="s">
        <v>
177</v>
      </c>
      <c r="AH45" s="515" t="str">
        <f t="shared" si="1"/>
        <v/>
      </c>
    </row>
    <row r="46" spans="1:34" ht="36.75" customHeight="1">
      <c r="A46" s="498">
        <f t="shared" si="4"/>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06" t="str">
        <f>
IF(基本情報入力シート!AA67="","",基本情報入力シート!AA67)</f>
        <v/>
      </c>
      <c r="S46" s="507"/>
      <c r="T46" s="508"/>
      <c r="U46" s="509" t="str">
        <f>
IF(P46="","",VLOOKUP(P46,【参考】数式用!$A$5:$I$38,MATCH(T46,【参考】数式用!$C$4:$G$4,0)+2,0))</f>
        <v/>
      </c>
      <c r="V46" s="211" t="s">
        <v>
172</v>
      </c>
      <c r="W46" s="510"/>
      <c r="X46" s="210" t="s">
        <v>
173</v>
      </c>
      <c r="Y46" s="510"/>
      <c r="Z46" s="316" t="s">
        <v>
174</v>
      </c>
      <c r="AA46" s="511"/>
      <c r="AB46" s="210" t="s">
        <v>
173</v>
      </c>
      <c r="AC46" s="511"/>
      <c r="AD46" s="210" t="s">
        <v>
175</v>
      </c>
      <c r="AE46" s="512" t="s">
        <v>
176</v>
      </c>
      <c r="AF46" s="513" t="str">
        <f t="shared" si="3"/>
        <v/>
      </c>
      <c r="AG46" s="692" t="s">
        <v>
177</v>
      </c>
      <c r="AH46" s="515" t="str">
        <f t="shared" si="1"/>
        <v/>
      </c>
    </row>
    <row r="47" spans="1:34" ht="36.75" customHeight="1">
      <c r="A47" s="498">
        <f t="shared" si="4"/>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06" t="str">
        <f>
IF(基本情報入力シート!AA68="","",基本情報入力シート!AA68)</f>
        <v/>
      </c>
      <c r="S47" s="507"/>
      <c r="T47" s="508"/>
      <c r="U47" s="509" t="str">
        <f>
IF(P47="","",VLOOKUP(P47,【参考】数式用!$A$5:$I$38,MATCH(T47,【参考】数式用!$C$4:$G$4,0)+2,0))</f>
        <v/>
      </c>
      <c r="V47" s="211" t="s">
        <v>
172</v>
      </c>
      <c r="W47" s="510"/>
      <c r="X47" s="210" t="s">
        <v>
173</v>
      </c>
      <c r="Y47" s="510"/>
      <c r="Z47" s="316" t="s">
        <v>
174</v>
      </c>
      <c r="AA47" s="511"/>
      <c r="AB47" s="210" t="s">
        <v>
173</v>
      </c>
      <c r="AC47" s="511"/>
      <c r="AD47" s="210" t="s">
        <v>
175</v>
      </c>
      <c r="AE47" s="512" t="s">
        <v>
176</v>
      </c>
      <c r="AF47" s="513" t="str">
        <f t="shared" si="3"/>
        <v/>
      </c>
      <c r="AG47" s="692" t="s">
        <v>
177</v>
      </c>
      <c r="AH47" s="515" t="str">
        <f t="shared" si="1"/>
        <v/>
      </c>
    </row>
    <row r="48" spans="1:34" ht="36.75" customHeight="1">
      <c r="A48" s="498">
        <f t="shared" si="4"/>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06" t="str">
        <f>
IF(基本情報入力シート!AA69="","",基本情報入力シート!AA69)</f>
        <v/>
      </c>
      <c r="S48" s="507"/>
      <c r="T48" s="508"/>
      <c r="U48" s="509" t="str">
        <f>
IF(P48="","",VLOOKUP(P48,【参考】数式用!$A$5:$I$38,MATCH(T48,【参考】数式用!$C$4:$G$4,0)+2,0))</f>
        <v/>
      </c>
      <c r="V48" s="211" t="s">
        <v>
172</v>
      </c>
      <c r="W48" s="510"/>
      <c r="X48" s="210" t="s">
        <v>
173</v>
      </c>
      <c r="Y48" s="510"/>
      <c r="Z48" s="316" t="s">
        <v>
174</v>
      </c>
      <c r="AA48" s="511"/>
      <c r="AB48" s="210" t="s">
        <v>
173</v>
      </c>
      <c r="AC48" s="511"/>
      <c r="AD48" s="210" t="s">
        <v>
175</v>
      </c>
      <c r="AE48" s="512" t="s">
        <v>
176</v>
      </c>
      <c r="AF48" s="513" t="str">
        <f t="shared" si="3"/>
        <v/>
      </c>
      <c r="AG48" s="692" t="s">
        <v>
177</v>
      </c>
      <c r="AH48" s="515" t="str">
        <f t="shared" si="1"/>
        <v/>
      </c>
    </row>
    <row r="49" spans="1:34" ht="36.75" customHeight="1">
      <c r="A49" s="498">
        <f t="shared" si="4"/>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06" t="str">
        <f>
IF(基本情報入力シート!AA70="","",基本情報入力シート!AA70)</f>
        <v/>
      </c>
      <c r="S49" s="507"/>
      <c r="T49" s="508"/>
      <c r="U49" s="509" t="str">
        <f>
IF(P49="","",VLOOKUP(P49,【参考】数式用!$A$5:$I$38,MATCH(T49,【参考】数式用!$C$4:$G$4,0)+2,0))</f>
        <v/>
      </c>
      <c r="V49" s="211" t="s">
        <v>
172</v>
      </c>
      <c r="W49" s="510"/>
      <c r="X49" s="210" t="s">
        <v>
173</v>
      </c>
      <c r="Y49" s="510"/>
      <c r="Z49" s="316" t="s">
        <v>
174</v>
      </c>
      <c r="AA49" s="511"/>
      <c r="AB49" s="210" t="s">
        <v>
173</v>
      </c>
      <c r="AC49" s="511"/>
      <c r="AD49" s="210" t="s">
        <v>
175</v>
      </c>
      <c r="AE49" s="512" t="s">
        <v>
176</v>
      </c>
      <c r="AF49" s="513" t="str">
        <f t="shared" si="3"/>
        <v/>
      </c>
      <c r="AG49" s="692" t="s">
        <v>
177</v>
      </c>
      <c r="AH49" s="515" t="str">
        <f t="shared" si="1"/>
        <v/>
      </c>
    </row>
    <row r="50" spans="1:34" ht="36.75" customHeight="1">
      <c r="A50" s="498">
        <f t="shared" si="4"/>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06" t="str">
        <f>
IF(基本情報入力シート!AA71="","",基本情報入力シート!AA71)</f>
        <v/>
      </c>
      <c r="S50" s="507"/>
      <c r="T50" s="508"/>
      <c r="U50" s="509" t="str">
        <f>
IF(P50="","",VLOOKUP(P50,【参考】数式用!$A$5:$I$38,MATCH(T50,【参考】数式用!$C$4:$G$4,0)+2,0))</f>
        <v/>
      </c>
      <c r="V50" s="211" t="s">
        <v>
172</v>
      </c>
      <c r="W50" s="510"/>
      <c r="X50" s="210" t="s">
        <v>
173</v>
      </c>
      <c r="Y50" s="510"/>
      <c r="Z50" s="316" t="s">
        <v>
174</v>
      </c>
      <c r="AA50" s="511"/>
      <c r="AB50" s="210" t="s">
        <v>
173</v>
      </c>
      <c r="AC50" s="511"/>
      <c r="AD50" s="210" t="s">
        <v>
175</v>
      </c>
      <c r="AE50" s="512" t="s">
        <v>
176</v>
      </c>
      <c r="AF50" s="513" t="str">
        <f t="shared" si="3"/>
        <v/>
      </c>
      <c r="AG50" s="692" t="s">
        <v>
177</v>
      </c>
      <c r="AH50" s="515" t="str">
        <f t="shared" si="1"/>
        <v/>
      </c>
    </row>
    <row r="51" spans="1:34" ht="36.75" customHeight="1">
      <c r="A51" s="498">
        <f t="shared" si="4"/>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06" t="str">
        <f>
IF(基本情報入力シート!AA72="","",基本情報入力シート!AA72)</f>
        <v/>
      </c>
      <c r="S51" s="507"/>
      <c r="T51" s="508"/>
      <c r="U51" s="509" t="str">
        <f>
IF(P51="","",VLOOKUP(P51,【参考】数式用!$A$5:$I$38,MATCH(T51,【参考】数式用!$C$4:$G$4,0)+2,0))</f>
        <v/>
      </c>
      <c r="V51" s="211" t="s">
        <v>
172</v>
      </c>
      <c r="W51" s="510"/>
      <c r="X51" s="210" t="s">
        <v>
173</v>
      </c>
      <c r="Y51" s="510"/>
      <c r="Z51" s="316" t="s">
        <v>
174</v>
      </c>
      <c r="AA51" s="511"/>
      <c r="AB51" s="210" t="s">
        <v>
173</v>
      </c>
      <c r="AC51" s="511"/>
      <c r="AD51" s="210" t="s">
        <v>
175</v>
      </c>
      <c r="AE51" s="512" t="s">
        <v>
176</v>
      </c>
      <c r="AF51" s="513" t="str">
        <f t="shared" si="3"/>
        <v/>
      </c>
      <c r="AG51" s="726" t="s">
        <v>
177</v>
      </c>
      <c r="AH51" s="515" t="str">
        <f t="shared" si="1"/>
        <v/>
      </c>
    </row>
    <row r="52" spans="1:34" ht="36.75" customHeight="1">
      <c r="A52" s="498">
        <f t="shared" si="4"/>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06" t="str">
        <f>
IF(基本情報入力シート!AA73="","",基本情報入力シート!AA73)</f>
        <v/>
      </c>
      <c r="S52" s="507"/>
      <c r="T52" s="508"/>
      <c r="U52" s="509" t="str">
        <f>
IF(P52="","",VLOOKUP(P52,【参考】数式用!$A$5:$I$38,MATCH(T52,【参考】数式用!$C$4:$G$4,0)+2,0))</f>
        <v/>
      </c>
      <c r="V52" s="211" t="s">
        <v>
172</v>
      </c>
      <c r="W52" s="510"/>
      <c r="X52" s="210" t="s">
        <v>
173</v>
      </c>
      <c r="Y52" s="510"/>
      <c r="Z52" s="316" t="s">
        <v>
174</v>
      </c>
      <c r="AA52" s="511"/>
      <c r="AB52" s="210" t="s">
        <v>
173</v>
      </c>
      <c r="AC52" s="511"/>
      <c r="AD52" s="210" t="s">
        <v>
175</v>
      </c>
      <c r="AE52" s="512" t="s">
        <v>
176</v>
      </c>
      <c r="AF52" s="513" t="str">
        <f t="shared" si="3"/>
        <v/>
      </c>
      <c r="AG52" s="726" t="s">
        <v>
177</v>
      </c>
      <c r="AH52" s="515" t="str">
        <f t="shared" si="1"/>
        <v/>
      </c>
    </row>
    <row r="53" spans="1:34" ht="36.75" customHeight="1">
      <c r="A53" s="498">
        <f t="shared" si="4"/>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06" t="str">
        <f>
IF(基本情報入力シート!AA74="","",基本情報入力シート!AA74)</f>
        <v/>
      </c>
      <c r="S53" s="507"/>
      <c r="T53" s="508"/>
      <c r="U53" s="509" t="str">
        <f>
IF(P53="","",VLOOKUP(P53,【参考】数式用!$A$5:$I$38,MATCH(T53,【参考】数式用!$C$4:$G$4,0)+2,0))</f>
        <v/>
      </c>
      <c r="V53" s="211" t="s">
        <v>
172</v>
      </c>
      <c r="W53" s="510"/>
      <c r="X53" s="210" t="s">
        <v>
173</v>
      </c>
      <c r="Y53" s="510"/>
      <c r="Z53" s="316" t="s">
        <v>
174</v>
      </c>
      <c r="AA53" s="511"/>
      <c r="AB53" s="210" t="s">
        <v>
173</v>
      </c>
      <c r="AC53" s="511"/>
      <c r="AD53" s="210" t="s">
        <v>
175</v>
      </c>
      <c r="AE53" s="512" t="s">
        <v>
176</v>
      </c>
      <c r="AF53" s="513" t="str">
        <f t="shared" si="3"/>
        <v/>
      </c>
      <c r="AG53" s="726" t="s">
        <v>
177</v>
      </c>
      <c r="AH53" s="515" t="str">
        <f t="shared" si="1"/>
        <v/>
      </c>
    </row>
    <row r="54" spans="1:34" ht="36.75" customHeight="1">
      <c r="A54" s="498">
        <f t="shared" si="4"/>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06" t="str">
        <f>
IF(基本情報入力シート!AA75="","",基本情報入力シート!AA75)</f>
        <v/>
      </c>
      <c r="S54" s="507"/>
      <c r="T54" s="508"/>
      <c r="U54" s="509" t="str">
        <f>
IF(P54="","",VLOOKUP(P54,【参考】数式用!$A$5:$I$38,MATCH(T54,【参考】数式用!$C$4:$G$4,0)+2,0))</f>
        <v/>
      </c>
      <c r="V54" s="211" t="s">
        <v>
172</v>
      </c>
      <c r="W54" s="510"/>
      <c r="X54" s="210" t="s">
        <v>
173</v>
      </c>
      <c r="Y54" s="510"/>
      <c r="Z54" s="316" t="s">
        <v>
174</v>
      </c>
      <c r="AA54" s="511"/>
      <c r="AB54" s="210" t="s">
        <v>
173</v>
      </c>
      <c r="AC54" s="511"/>
      <c r="AD54" s="210" t="s">
        <v>
175</v>
      </c>
      <c r="AE54" s="512" t="s">
        <v>
176</v>
      </c>
      <c r="AF54" s="513" t="str">
        <f t="shared" si="3"/>
        <v/>
      </c>
      <c r="AG54" s="726" t="s">
        <v>
177</v>
      </c>
      <c r="AH54" s="515" t="str">
        <f t="shared" si="1"/>
        <v/>
      </c>
    </row>
    <row r="55" spans="1:34" ht="36.75" customHeight="1">
      <c r="A55" s="498">
        <f t="shared" si="4"/>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06" t="str">
        <f>
IF(基本情報入力シート!AA76="","",基本情報入力シート!AA76)</f>
        <v/>
      </c>
      <c r="S55" s="507"/>
      <c r="T55" s="508"/>
      <c r="U55" s="509" t="str">
        <f>
IF(P55="","",VLOOKUP(P55,【参考】数式用!$A$5:$I$38,MATCH(T55,【参考】数式用!$C$4:$G$4,0)+2,0))</f>
        <v/>
      </c>
      <c r="V55" s="211" t="s">
        <v>
172</v>
      </c>
      <c r="W55" s="510"/>
      <c r="X55" s="210" t="s">
        <v>
173</v>
      </c>
      <c r="Y55" s="510"/>
      <c r="Z55" s="316" t="s">
        <v>
174</v>
      </c>
      <c r="AA55" s="511"/>
      <c r="AB55" s="210" t="s">
        <v>
173</v>
      </c>
      <c r="AC55" s="511"/>
      <c r="AD55" s="210" t="s">
        <v>
175</v>
      </c>
      <c r="AE55" s="512" t="s">
        <v>
176</v>
      </c>
      <c r="AF55" s="513" t="str">
        <f t="shared" si="3"/>
        <v/>
      </c>
      <c r="AG55" s="726" t="s">
        <v>
177</v>
      </c>
      <c r="AH55" s="515" t="str">
        <f t="shared" si="1"/>
        <v/>
      </c>
    </row>
    <row r="56" spans="1:34" ht="36.75" customHeight="1">
      <c r="A56" s="498">
        <f t="shared" si="4"/>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06" t="str">
        <f>
IF(基本情報入力シート!AA77="","",基本情報入力シート!AA77)</f>
        <v/>
      </c>
      <c r="S56" s="507"/>
      <c r="T56" s="508"/>
      <c r="U56" s="509" t="str">
        <f>
IF(P56="","",VLOOKUP(P56,【参考】数式用!$A$5:$I$38,MATCH(T56,【参考】数式用!$C$4:$G$4,0)+2,0))</f>
        <v/>
      </c>
      <c r="V56" s="211" t="s">
        <v>
172</v>
      </c>
      <c r="W56" s="510"/>
      <c r="X56" s="210" t="s">
        <v>
173</v>
      </c>
      <c r="Y56" s="510"/>
      <c r="Z56" s="316" t="s">
        <v>
174</v>
      </c>
      <c r="AA56" s="511"/>
      <c r="AB56" s="210" t="s">
        <v>
173</v>
      </c>
      <c r="AC56" s="511"/>
      <c r="AD56" s="210" t="s">
        <v>
175</v>
      </c>
      <c r="AE56" s="512" t="s">
        <v>
176</v>
      </c>
      <c r="AF56" s="513" t="str">
        <f t="shared" si="3"/>
        <v/>
      </c>
      <c r="AG56" s="726" t="s">
        <v>
177</v>
      </c>
      <c r="AH56" s="515" t="str">
        <f t="shared" si="1"/>
        <v/>
      </c>
    </row>
    <row r="57" spans="1:34" ht="36.75" customHeight="1">
      <c r="A57" s="498">
        <f t="shared" si="4"/>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06" t="str">
        <f>
IF(基本情報入力シート!AA78="","",基本情報入力シート!AA78)</f>
        <v/>
      </c>
      <c r="S57" s="507"/>
      <c r="T57" s="508"/>
      <c r="U57" s="509" t="str">
        <f>
IF(P57="","",VLOOKUP(P57,【参考】数式用!$A$5:$I$38,MATCH(T57,【参考】数式用!$C$4:$G$4,0)+2,0))</f>
        <v/>
      </c>
      <c r="V57" s="211" t="s">
        <v>
172</v>
      </c>
      <c r="W57" s="510"/>
      <c r="X57" s="210" t="s">
        <v>
173</v>
      </c>
      <c r="Y57" s="510"/>
      <c r="Z57" s="316" t="s">
        <v>
174</v>
      </c>
      <c r="AA57" s="511"/>
      <c r="AB57" s="210" t="s">
        <v>
173</v>
      </c>
      <c r="AC57" s="511"/>
      <c r="AD57" s="210" t="s">
        <v>
175</v>
      </c>
      <c r="AE57" s="512" t="s">
        <v>
176</v>
      </c>
      <c r="AF57" s="513" t="str">
        <f t="shared" si="3"/>
        <v/>
      </c>
      <c r="AG57" s="726" t="s">
        <v>
177</v>
      </c>
      <c r="AH57" s="515" t="str">
        <f t="shared" si="1"/>
        <v/>
      </c>
    </row>
    <row r="58" spans="1:34" ht="36.75" customHeight="1">
      <c r="A58" s="498">
        <f t="shared" si="4"/>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06" t="str">
        <f>
IF(基本情報入力シート!AA79="","",基本情報入力シート!AA79)</f>
        <v/>
      </c>
      <c r="S58" s="507"/>
      <c r="T58" s="508"/>
      <c r="U58" s="509" t="str">
        <f>
IF(P58="","",VLOOKUP(P58,【参考】数式用!$A$5:$I$38,MATCH(T58,【参考】数式用!$C$4:$G$4,0)+2,0))</f>
        <v/>
      </c>
      <c r="V58" s="211" t="s">
        <v>
172</v>
      </c>
      <c r="W58" s="510"/>
      <c r="X58" s="210" t="s">
        <v>
173</v>
      </c>
      <c r="Y58" s="510"/>
      <c r="Z58" s="316" t="s">
        <v>
174</v>
      </c>
      <c r="AA58" s="511"/>
      <c r="AB58" s="210" t="s">
        <v>
173</v>
      </c>
      <c r="AC58" s="511"/>
      <c r="AD58" s="210" t="s">
        <v>
175</v>
      </c>
      <c r="AE58" s="512" t="s">
        <v>
176</v>
      </c>
      <c r="AF58" s="513" t="str">
        <f t="shared" si="3"/>
        <v/>
      </c>
      <c r="AG58" s="726" t="s">
        <v>
177</v>
      </c>
      <c r="AH58" s="515" t="str">
        <f t="shared" si="1"/>
        <v/>
      </c>
    </row>
    <row r="59" spans="1:34" ht="36.75" customHeight="1">
      <c r="A59" s="498">
        <f t="shared" si="4"/>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06" t="str">
        <f>
IF(基本情報入力シート!AA80="","",基本情報入力シート!AA80)</f>
        <v/>
      </c>
      <c r="S59" s="507"/>
      <c r="T59" s="508"/>
      <c r="U59" s="509" t="str">
        <f>
IF(P59="","",VLOOKUP(P59,【参考】数式用!$A$5:$I$38,MATCH(T59,【参考】数式用!$C$4:$G$4,0)+2,0))</f>
        <v/>
      </c>
      <c r="V59" s="211" t="s">
        <v>
172</v>
      </c>
      <c r="W59" s="510"/>
      <c r="X59" s="210" t="s">
        <v>
173</v>
      </c>
      <c r="Y59" s="510"/>
      <c r="Z59" s="316" t="s">
        <v>
174</v>
      </c>
      <c r="AA59" s="511"/>
      <c r="AB59" s="210" t="s">
        <v>
173</v>
      </c>
      <c r="AC59" s="511"/>
      <c r="AD59" s="210" t="s">
        <v>
175</v>
      </c>
      <c r="AE59" s="512" t="s">
        <v>
176</v>
      </c>
      <c r="AF59" s="513" t="str">
        <f t="shared" si="3"/>
        <v/>
      </c>
      <c r="AG59" s="726" t="s">
        <v>
177</v>
      </c>
      <c r="AH59" s="515" t="str">
        <f t="shared" si="1"/>
        <v/>
      </c>
    </row>
    <row r="60" spans="1:34" ht="36.75" customHeight="1">
      <c r="A60" s="498">
        <f t="shared" si="4"/>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06" t="str">
        <f>
IF(基本情報入力シート!AA81="","",基本情報入力シート!AA81)</f>
        <v/>
      </c>
      <c r="S60" s="507"/>
      <c r="T60" s="508"/>
      <c r="U60" s="509" t="str">
        <f>
IF(P60="","",VLOOKUP(P60,【参考】数式用!$A$5:$I$38,MATCH(T60,【参考】数式用!$C$4:$G$4,0)+2,0))</f>
        <v/>
      </c>
      <c r="V60" s="211" t="s">
        <v>
172</v>
      </c>
      <c r="W60" s="510"/>
      <c r="X60" s="210" t="s">
        <v>
173</v>
      </c>
      <c r="Y60" s="510"/>
      <c r="Z60" s="316" t="s">
        <v>
174</v>
      </c>
      <c r="AA60" s="511"/>
      <c r="AB60" s="210" t="s">
        <v>
173</v>
      </c>
      <c r="AC60" s="511"/>
      <c r="AD60" s="210" t="s">
        <v>
175</v>
      </c>
      <c r="AE60" s="512" t="s">
        <v>
176</v>
      </c>
      <c r="AF60" s="513" t="str">
        <f t="shared" si="3"/>
        <v/>
      </c>
      <c r="AG60" s="726" t="s">
        <v>
177</v>
      </c>
      <c r="AH60" s="515" t="str">
        <f t="shared" si="1"/>
        <v/>
      </c>
    </row>
    <row r="61" spans="1:34" ht="36.75" customHeight="1">
      <c r="A61" s="498">
        <f t="shared" si="4"/>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06" t="str">
        <f>
IF(基本情報入力シート!AA82="","",基本情報入力シート!AA82)</f>
        <v/>
      </c>
      <c r="S61" s="507"/>
      <c r="T61" s="508"/>
      <c r="U61" s="509" t="str">
        <f>
IF(P61="","",VLOOKUP(P61,【参考】数式用!$A$5:$I$38,MATCH(T61,【参考】数式用!$C$4:$G$4,0)+2,0))</f>
        <v/>
      </c>
      <c r="V61" s="211" t="s">
        <v>
172</v>
      </c>
      <c r="W61" s="510"/>
      <c r="X61" s="210" t="s">
        <v>
173</v>
      </c>
      <c r="Y61" s="510"/>
      <c r="Z61" s="316" t="s">
        <v>
174</v>
      </c>
      <c r="AA61" s="511"/>
      <c r="AB61" s="210" t="s">
        <v>
173</v>
      </c>
      <c r="AC61" s="511"/>
      <c r="AD61" s="210" t="s">
        <v>
175</v>
      </c>
      <c r="AE61" s="512" t="s">
        <v>
176</v>
      </c>
      <c r="AF61" s="513" t="str">
        <f t="shared" si="3"/>
        <v/>
      </c>
      <c r="AG61" s="726" t="s">
        <v>
177</v>
      </c>
      <c r="AH61" s="515" t="str">
        <f t="shared" si="1"/>
        <v/>
      </c>
    </row>
    <row r="62" spans="1:34" ht="36.75" customHeight="1">
      <c r="A62" s="498">
        <f t="shared" si="4"/>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06" t="str">
        <f>
IF(基本情報入力シート!AA83="","",基本情報入力シート!AA83)</f>
        <v/>
      </c>
      <c r="S62" s="507"/>
      <c r="T62" s="508"/>
      <c r="U62" s="509" t="str">
        <f>
IF(P62="","",VLOOKUP(P62,【参考】数式用!$A$5:$I$38,MATCH(T62,【参考】数式用!$C$4:$G$4,0)+2,0))</f>
        <v/>
      </c>
      <c r="V62" s="211" t="s">
        <v>
172</v>
      </c>
      <c r="W62" s="510"/>
      <c r="X62" s="210" t="s">
        <v>
173</v>
      </c>
      <c r="Y62" s="510"/>
      <c r="Z62" s="316" t="s">
        <v>
174</v>
      </c>
      <c r="AA62" s="511"/>
      <c r="AB62" s="210" t="s">
        <v>
173</v>
      </c>
      <c r="AC62" s="511"/>
      <c r="AD62" s="210" t="s">
        <v>
175</v>
      </c>
      <c r="AE62" s="512" t="s">
        <v>
176</v>
      </c>
      <c r="AF62" s="513" t="str">
        <f t="shared" si="3"/>
        <v/>
      </c>
      <c r="AG62" s="726" t="s">
        <v>
177</v>
      </c>
      <c r="AH62" s="515" t="str">
        <f t="shared" si="1"/>
        <v/>
      </c>
    </row>
    <row r="63" spans="1:34" ht="36.75" customHeight="1">
      <c r="A63" s="498">
        <f t="shared" si="4"/>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06" t="str">
        <f>
IF(基本情報入力シート!AA84="","",基本情報入力シート!AA84)</f>
        <v/>
      </c>
      <c r="S63" s="507"/>
      <c r="T63" s="508"/>
      <c r="U63" s="509" t="str">
        <f>
IF(P63="","",VLOOKUP(P63,【参考】数式用!$A$5:$I$38,MATCH(T63,【参考】数式用!$C$4:$G$4,0)+2,0))</f>
        <v/>
      </c>
      <c r="V63" s="211" t="s">
        <v>
172</v>
      </c>
      <c r="W63" s="510"/>
      <c r="X63" s="210" t="s">
        <v>
173</v>
      </c>
      <c r="Y63" s="510"/>
      <c r="Z63" s="316" t="s">
        <v>
174</v>
      </c>
      <c r="AA63" s="511"/>
      <c r="AB63" s="210" t="s">
        <v>
173</v>
      </c>
      <c r="AC63" s="511"/>
      <c r="AD63" s="210" t="s">
        <v>
175</v>
      </c>
      <c r="AE63" s="512" t="s">
        <v>
176</v>
      </c>
      <c r="AF63" s="513" t="str">
        <f t="shared" si="3"/>
        <v/>
      </c>
      <c r="AG63" s="726" t="s">
        <v>
177</v>
      </c>
      <c r="AH63" s="515" t="str">
        <f t="shared" si="1"/>
        <v/>
      </c>
    </row>
    <row r="64" spans="1:34" ht="36.75" customHeight="1">
      <c r="A64" s="498">
        <f t="shared" si="4"/>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06" t="str">
        <f>
IF(基本情報入力シート!AA85="","",基本情報入力シート!AA85)</f>
        <v/>
      </c>
      <c r="S64" s="507"/>
      <c r="T64" s="508"/>
      <c r="U64" s="509" t="str">
        <f>
IF(P64="","",VLOOKUP(P64,【参考】数式用!$A$5:$I$38,MATCH(T64,【参考】数式用!$C$4:$G$4,0)+2,0))</f>
        <v/>
      </c>
      <c r="V64" s="211" t="s">
        <v>
172</v>
      </c>
      <c r="W64" s="510"/>
      <c r="X64" s="210" t="s">
        <v>
173</v>
      </c>
      <c r="Y64" s="510"/>
      <c r="Z64" s="316" t="s">
        <v>
174</v>
      </c>
      <c r="AA64" s="511"/>
      <c r="AB64" s="210" t="s">
        <v>
173</v>
      </c>
      <c r="AC64" s="511"/>
      <c r="AD64" s="210" t="s">
        <v>
175</v>
      </c>
      <c r="AE64" s="512" t="s">
        <v>
176</v>
      </c>
      <c r="AF64" s="513" t="str">
        <f t="shared" si="3"/>
        <v/>
      </c>
      <c r="AG64" s="726" t="s">
        <v>
177</v>
      </c>
      <c r="AH64" s="515" t="str">
        <f t="shared" si="1"/>
        <v/>
      </c>
    </row>
    <row r="65" spans="1:34" ht="36.75" customHeight="1">
      <c r="A65" s="498">
        <f t="shared" si="4"/>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06" t="str">
        <f>
IF(基本情報入力シート!AA86="","",基本情報入力シート!AA86)</f>
        <v/>
      </c>
      <c r="S65" s="507"/>
      <c r="T65" s="508"/>
      <c r="U65" s="509" t="str">
        <f>
IF(P65="","",VLOOKUP(P65,【参考】数式用!$A$5:$I$38,MATCH(T65,【参考】数式用!$C$4:$G$4,0)+2,0))</f>
        <v/>
      </c>
      <c r="V65" s="211" t="s">
        <v>
172</v>
      </c>
      <c r="W65" s="510"/>
      <c r="X65" s="210" t="s">
        <v>
173</v>
      </c>
      <c r="Y65" s="510"/>
      <c r="Z65" s="316" t="s">
        <v>
174</v>
      </c>
      <c r="AA65" s="511"/>
      <c r="AB65" s="210" t="s">
        <v>
173</v>
      </c>
      <c r="AC65" s="511"/>
      <c r="AD65" s="210" t="s">
        <v>
175</v>
      </c>
      <c r="AE65" s="512" t="s">
        <v>
176</v>
      </c>
      <c r="AF65" s="513" t="str">
        <f t="shared" si="3"/>
        <v/>
      </c>
      <c r="AG65" s="726" t="s">
        <v>
177</v>
      </c>
      <c r="AH65" s="515" t="str">
        <f t="shared" si="1"/>
        <v/>
      </c>
    </row>
    <row r="66" spans="1:34" ht="36.75" customHeight="1">
      <c r="A66" s="498">
        <f t="shared" si="4"/>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06" t="str">
        <f>
IF(基本情報入力シート!AA87="","",基本情報入力シート!AA87)</f>
        <v/>
      </c>
      <c r="S66" s="507"/>
      <c r="T66" s="508"/>
      <c r="U66" s="509" t="str">
        <f>
IF(P66="","",VLOOKUP(P66,【参考】数式用!$A$5:$I$38,MATCH(T66,【参考】数式用!$C$4:$G$4,0)+2,0))</f>
        <v/>
      </c>
      <c r="V66" s="211" t="s">
        <v>
172</v>
      </c>
      <c r="W66" s="510"/>
      <c r="X66" s="210" t="s">
        <v>
173</v>
      </c>
      <c r="Y66" s="510"/>
      <c r="Z66" s="316" t="s">
        <v>
174</v>
      </c>
      <c r="AA66" s="511"/>
      <c r="AB66" s="210" t="s">
        <v>
173</v>
      </c>
      <c r="AC66" s="511"/>
      <c r="AD66" s="210" t="s">
        <v>
175</v>
      </c>
      <c r="AE66" s="512" t="s">
        <v>
176</v>
      </c>
      <c r="AF66" s="513" t="str">
        <f t="shared" si="3"/>
        <v/>
      </c>
      <c r="AG66" s="726" t="s">
        <v>
177</v>
      </c>
      <c r="AH66" s="515" t="str">
        <f t="shared" si="1"/>
        <v/>
      </c>
    </row>
    <row r="67" spans="1:34" ht="36.75" customHeight="1">
      <c r="A67" s="498">
        <f t="shared" si="4"/>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06" t="str">
        <f>
IF(基本情報入力シート!AA88="","",基本情報入力シート!AA88)</f>
        <v/>
      </c>
      <c r="S67" s="507"/>
      <c r="T67" s="508"/>
      <c r="U67" s="509" t="str">
        <f>
IF(P67="","",VLOOKUP(P67,【参考】数式用!$A$5:$I$38,MATCH(T67,【参考】数式用!$C$4:$G$4,0)+2,0))</f>
        <v/>
      </c>
      <c r="V67" s="211" t="s">
        <v>
172</v>
      </c>
      <c r="W67" s="510"/>
      <c r="X67" s="210" t="s">
        <v>
173</v>
      </c>
      <c r="Y67" s="510"/>
      <c r="Z67" s="316" t="s">
        <v>
174</v>
      </c>
      <c r="AA67" s="511"/>
      <c r="AB67" s="210" t="s">
        <v>
173</v>
      </c>
      <c r="AC67" s="511"/>
      <c r="AD67" s="210" t="s">
        <v>
175</v>
      </c>
      <c r="AE67" s="512" t="s">
        <v>
176</v>
      </c>
      <c r="AF67" s="513" t="str">
        <f t="shared" si="3"/>
        <v/>
      </c>
      <c r="AG67" s="726" t="s">
        <v>
177</v>
      </c>
      <c r="AH67" s="515" t="str">
        <f t="shared" si="1"/>
        <v/>
      </c>
    </row>
    <row r="68" spans="1:34" ht="36.75" customHeight="1">
      <c r="A68" s="498">
        <f t="shared" si="4"/>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06" t="str">
        <f>
IF(基本情報入力シート!AA89="","",基本情報入力シート!AA89)</f>
        <v/>
      </c>
      <c r="S68" s="507"/>
      <c r="T68" s="508"/>
      <c r="U68" s="509" t="str">
        <f>
IF(P68="","",VLOOKUP(P68,【参考】数式用!$A$5:$I$38,MATCH(T68,【参考】数式用!$C$4:$G$4,0)+2,0))</f>
        <v/>
      </c>
      <c r="V68" s="211" t="s">
        <v>
172</v>
      </c>
      <c r="W68" s="510"/>
      <c r="X68" s="210" t="s">
        <v>
173</v>
      </c>
      <c r="Y68" s="510"/>
      <c r="Z68" s="316" t="s">
        <v>
174</v>
      </c>
      <c r="AA68" s="511"/>
      <c r="AB68" s="210" t="s">
        <v>
173</v>
      </c>
      <c r="AC68" s="511"/>
      <c r="AD68" s="210" t="s">
        <v>
175</v>
      </c>
      <c r="AE68" s="512" t="s">
        <v>
176</v>
      </c>
      <c r="AF68" s="513" t="str">
        <f t="shared" si="3"/>
        <v/>
      </c>
      <c r="AG68" s="726" t="s">
        <v>
177</v>
      </c>
      <c r="AH68" s="515" t="str">
        <f t="shared" si="1"/>
        <v/>
      </c>
    </row>
    <row r="69" spans="1:34" ht="36.75" customHeight="1">
      <c r="A69" s="498">
        <f t="shared" si="4"/>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06" t="str">
        <f>
IF(基本情報入力シート!AA90="","",基本情報入力シート!AA90)</f>
        <v/>
      </c>
      <c r="S69" s="507"/>
      <c r="T69" s="508"/>
      <c r="U69" s="509" t="str">
        <f>
IF(P69="","",VLOOKUP(P69,【参考】数式用!$A$5:$I$38,MATCH(T69,【参考】数式用!$C$4:$G$4,0)+2,0))</f>
        <v/>
      </c>
      <c r="V69" s="211" t="s">
        <v>
172</v>
      </c>
      <c r="W69" s="510"/>
      <c r="X69" s="210" t="s">
        <v>
173</v>
      </c>
      <c r="Y69" s="510"/>
      <c r="Z69" s="316" t="s">
        <v>
174</v>
      </c>
      <c r="AA69" s="511"/>
      <c r="AB69" s="210" t="s">
        <v>
173</v>
      </c>
      <c r="AC69" s="511"/>
      <c r="AD69" s="210" t="s">
        <v>
175</v>
      </c>
      <c r="AE69" s="512" t="s">
        <v>
176</v>
      </c>
      <c r="AF69" s="513" t="str">
        <f t="shared" si="3"/>
        <v/>
      </c>
      <c r="AG69" s="726" t="s">
        <v>
177</v>
      </c>
      <c r="AH69" s="515" t="str">
        <f t="shared" si="1"/>
        <v/>
      </c>
    </row>
    <row r="70" spans="1:34" ht="36.75" customHeight="1">
      <c r="A70" s="498">
        <f t="shared" si="4"/>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06" t="str">
        <f>
IF(基本情報入力シート!AA91="","",基本情報入力シート!AA91)</f>
        <v/>
      </c>
      <c r="S70" s="507"/>
      <c r="T70" s="508"/>
      <c r="U70" s="509" t="str">
        <f>
IF(P70="","",VLOOKUP(P70,【参考】数式用!$A$5:$I$38,MATCH(T70,【参考】数式用!$C$4:$G$4,0)+2,0))</f>
        <v/>
      </c>
      <c r="V70" s="211" t="s">
        <v>
172</v>
      </c>
      <c r="W70" s="510"/>
      <c r="X70" s="210" t="s">
        <v>
173</v>
      </c>
      <c r="Y70" s="510"/>
      <c r="Z70" s="316" t="s">
        <v>
174</v>
      </c>
      <c r="AA70" s="511"/>
      <c r="AB70" s="210" t="s">
        <v>
173</v>
      </c>
      <c r="AC70" s="511"/>
      <c r="AD70" s="210" t="s">
        <v>
175</v>
      </c>
      <c r="AE70" s="512" t="s">
        <v>
176</v>
      </c>
      <c r="AF70" s="513" t="str">
        <f t="shared" si="3"/>
        <v/>
      </c>
      <c r="AG70" s="726" t="s">
        <v>
177</v>
      </c>
      <c r="AH70" s="515" t="str">
        <f t="shared" si="1"/>
        <v/>
      </c>
    </row>
    <row r="71" spans="1:34" ht="36.75" customHeight="1">
      <c r="A71" s="498">
        <f t="shared" si="4"/>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06" t="str">
        <f>
IF(基本情報入力シート!AA92="","",基本情報入力シート!AA92)</f>
        <v/>
      </c>
      <c r="S71" s="507"/>
      <c r="T71" s="508"/>
      <c r="U71" s="509" t="str">
        <f>
IF(P71="","",VLOOKUP(P71,【参考】数式用!$A$5:$I$38,MATCH(T71,【参考】数式用!$C$4:$G$4,0)+2,0))</f>
        <v/>
      </c>
      <c r="V71" s="211" t="s">
        <v>
172</v>
      </c>
      <c r="W71" s="510"/>
      <c r="X71" s="210" t="s">
        <v>
173</v>
      </c>
      <c r="Y71" s="510"/>
      <c r="Z71" s="316" t="s">
        <v>
174</v>
      </c>
      <c r="AA71" s="511"/>
      <c r="AB71" s="210" t="s">
        <v>
173</v>
      </c>
      <c r="AC71" s="511"/>
      <c r="AD71" s="210" t="s">
        <v>
175</v>
      </c>
      <c r="AE71" s="512" t="s">
        <v>
176</v>
      </c>
      <c r="AF71" s="513" t="str">
        <f t="shared" si="3"/>
        <v/>
      </c>
      <c r="AG71" s="726" t="s">
        <v>
177</v>
      </c>
      <c r="AH71" s="515" t="str">
        <f t="shared" si="1"/>
        <v/>
      </c>
    </row>
    <row r="72" spans="1:34" ht="36.75" customHeight="1">
      <c r="A72" s="498">
        <f t="shared" si="4"/>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06" t="str">
        <f>
IF(基本情報入力シート!AA93="","",基本情報入力シート!AA93)</f>
        <v/>
      </c>
      <c r="S72" s="507"/>
      <c r="T72" s="508"/>
      <c r="U72" s="509" t="str">
        <f>
IF(P72="","",VLOOKUP(P72,【参考】数式用!$A$5:$I$38,MATCH(T72,【参考】数式用!$C$4:$G$4,0)+2,0))</f>
        <v/>
      </c>
      <c r="V72" s="211" t="s">
        <v>
172</v>
      </c>
      <c r="W72" s="510"/>
      <c r="X72" s="210" t="s">
        <v>
173</v>
      </c>
      <c r="Y72" s="510"/>
      <c r="Z72" s="316" t="s">
        <v>
174</v>
      </c>
      <c r="AA72" s="511"/>
      <c r="AB72" s="210" t="s">
        <v>
173</v>
      </c>
      <c r="AC72" s="511"/>
      <c r="AD72" s="210" t="s">
        <v>
175</v>
      </c>
      <c r="AE72" s="512" t="s">
        <v>
176</v>
      </c>
      <c r="AF72" s="513" t="str">
        <f t="shared" si="3"/>
        <v/>
      </c>
      <c r="AG72" s="726" t="s">
        <v>
177</v>
      </c>
      <c r="AH72" s="515" t="str">
        <f t="shared" si="1"/>
        <v/>
      </c>
    </row>
    <row r="73" spans="1:34" ht="36.75" customHeight="1">
      <c r="A73" s="498">
        <f t="shared" si="4"/>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06" t="str">
        <f>
IF(基本情報入力シート!AA94="","",基本情報入力シート!AA94)</f>
        <v/>
      </c>
      <c r="S73" s="507"/>
      <c r="T73" s="508"/>
      <c r="U73" s="509" t="str">
        <f>
IF(P73="","",VLOOKUP(P73,【参考】数式用!$A$5:$I$38,MATCH(T73,【参考】数式用!$C$4:$G$4,0)+2,0))</f>
        <v/>
      </c>
      <c r="V73" s="211" t="s">
        <v>
172</v>
      </c>
      <c r="W73" s="510"/>
      <c r="X73" s="210" t="s">
        <v>
173</v>
      </c>
      <c r="Y73" s="510"/>
      <c r="Z73" s="316" t="s">
        <v>
174</v>
      </c>
      <c r="AA73" s="511"/>
      <c r="AB73" s="210" t="s">
        <v>
173</v>
      </c>
      <c r="AC73" s="511"/>
      <c r="AD73" s="210" t="s">
        <v>
175</v>
      </c>
      <c r="AE73" s="512" t="s">
        <v>
176</v>
      </c>
      <c r="AF73" s="513" t="str">
        <f t="shared" si="3"/>
        <v/>
      </c>
      <c r="AG73" s="726" t="s">
        <v>
177</v>
      </c>
      <c r="AH73" s="515" t="str">
        <f t="shared" si="1"/>
        <v/>
      </c>
    </row>
    <row r="74" spans="1:34" ht="36.75" customHeight="1">
      <c r="A74" s="498">
        <f t="shared" si="4"/>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06" t="str">
        <f>
IF(基本情報入力シート!AA95="","",基本情報入力シート!AA95)</f>
        <v/>
      </c>
      <c r="S74" s="507"/>
      <c r="T74" s="508"/>
      <c r="U74" s="509" t="str">
        <f>
IF(P74="","",VLOOKUP(P74,【参考】数式用!$A$5:$I$38,MATCH(T74,【参考】数式用!$C$4:$G$4,0)+2,0))</f>
        <v/>
      </c>
      <c r="V74" s="211" t="s">
        <v>
172</v>
      </c>
      <c r="W74" s="510"/>
      <c r="X74" s="210" t="s">
        <v>
173</v>
      </c>
      <c r="Y74" s="510"/>
      <c r="Z74" s="316" t="s">
        <v>
174</v>
      </c>
      <c r="AA74" s="511"/>
      <c r="AB74" s="210" t="s">
        <v>
173</v>
      </c>
      <c r="AC74" s="511"/>
      <c r="AD74" s="210" t="s">
        <v>
175</v>
      </c>
      <c r="AE74" s="512" t="s">
        <v>
176</v>
      </c>
      <c r="AF74" s="513" t="str">
        <f t="shared" si="3"/>
        <v/>
      </c>
      <c r="AG74" s="726" t="s">
        <v>
177</v>
      </c>
      <c r="AH74" s="515" t="str">
        <f t="shared" si="1"/>
        <v/>
      </c>
    </row>
    <row r="75" spans="1:34" ht="36.75" customHeight="1">
      <c r="A75" s="498">
        <f t="shared" si="4"/>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06" t="str">
        <f>
IF(基本情報入力シート!AA96="","",基本情報入力シート!AA96)</f>
        <v/>
      </c>
      <c r="S75" s="507"/>
      <c r="T75" s="508"/>
      <c r="U75" s="509" t="str">
        <f>
IF(P75="","",VLOOKUP(P75,【参考】数式用!$A$5:$I$38,MATCH(T75,【参考】数式用!$C$4:$G$4,0)+2,0))</f>
        <v/>
      </c>
      <c r="V75" s="211" t="s">
        <v>
172</v>
      </c>
      <c r="W75" s="510"/>
      <c r="X75" s="210" t="s">
        <v>
173</v>
      </c>
      <c r="Y75" s="510"/>
      <c r="Z75" s="316" t="s">
        <v>
174</v>
      </c>
      <c r="AA75" s="511"/>
      <c r="AB75" s="210" t="s">
        <v>
173</v>
      </c>
      <c r="AC75" s="511"/>
      <c r="AD75" s="210" t="s">
        <v>
175</v>
      </c>
      <c r="AE75" s="512" t="s">
        <v>
176</v>
      </c>
      <c r="AF75" s="513" t="str">
        <f t="shared" si="3"/>
        <v/>
      </c>
      <c r="AG75" s="726" t="s">
        <v>
177</v>
      </c>
      <c r="AH75" s="515" t="str">
        <f t="shared" si="1"/>
        <v/>
      </c>
    </row>
    <row r="76" spans="1:34" ht="36.75" customHeight="1">
      <c r="A76" s="498">
        <f t="shared" si="4"/>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06" t="str">
        <f>
IF(基本情報入力シート!AA97="","",基本情報入力シート!AA97)</f>
        <v/>
      </c>
      <c r="S76" s="507"/>
      <c r="T76" s="508"/>
      <c r="U76" s="509" t="str">
        <f>
IF(P76="","",VLOOKUP(P76,【参考】数式用!$A$5:$I$38,MATCH(T76,【参考】数式用!$C$4:$G$4,0)+2,0))</f>
        <v/>
      </c>
      <c r="V76" s="211" t="s">
        <v>
172</v>
      </c>
      <c r="W76" s="510"/>
      <c r="X76" s="210" t="s">
        <v>
173</v>
      </c>
      <c r="Y76" s="510"/>
      <c r="Z76" s="316" t="s">
        <v>
174</v>
      </c>
      <c r="AA76" s="511"/>
      <c r="AB76" s="210" t="s">
        <v>
173</v>
      </c>
      <c r="AC76" s="511"/>
      <c r="AD76" s="210" t="s">
        <v>
175</v>
      </c>
      <c r="AE76" s="512" t="s">
        <v>
176</v>
      </c>
      <c r="AF76" s="513" t="str">
        <f t="shared" si="3"/>
        <v/>
      </c>
      <c r="AG76" s="726" t="s">
        <v>
177</v>
      </c>
      <c r="AH76" s="515" t="str">
        <f t="shared" si="1"/>
        <v/>
      </c>
    </row>
    <row r="77" spans="1:34" ht="36.75" customHeight="1">
      <c r="A77" s="498">
        <f t="shared" si="4"/>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06" t="str">
        <f>
IF(基本情報入力シート!AA98="","",基本情報入力シート!AA98)</f>
        <v/>
      </c>
      <c r="S77" s="507"/>
      <c r="T77" s="508"/>
      <c r="U77" s="509" t="str">
        <f>
IF(P77="","",VLOOKUP(P77,【参考】数式用!$A$5:$I$38,MATCH(T77,【参考】数式用!$C$4:$G$4,0)+2,0))</f>
        <v/>
      </c>
      <c r="V77" s="211" t="s">
        <v>
172</v>
      </c>
      <c r="W77" s="510"/>
      <c r="X77" s="210" t="s">
        <v>
173</v>
      </c>
      <c r="Y77" s="510"/>
      <c r="Z77" s="316" t="s">
        <v>
174</v>
      </c>
      <c r="AA77" s="511"/>
      <c r="AB77" s="210" t="s">
        <v>
173</v>
      </c>
      <c r="AC77" s="511"/>
      <c r="AD77" s="210" t="s">
        <v>
175</v>
      </c>
      <c r="AE77" s="512" t="s">
        <v>
176</v>
      </c>
      <c r="AF77" s="513" t="str">
        <f t="shared" si="3"/>
        <v/>
      </c>
      <c r="AG77" s="726" t="s">
        <v>
177</v>
      </c>
      <c r="AH77" s="515" t="str">
        <f t="shared" ref="AH77:AH111" si="5">
IFERROR(ROUNDDOWN(ROUND(Q77*R77,0)*U77,0)*AF77,"")</f>
        <v/>
      </c>
    </row>
    <row r="78" spans="1:34" ht="36.75" customHeight="1">
      <c r="A78" s="498">
        <f t="shared" si="4"/>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06" t="str">
        <f>
IF(基本情報入力シート!AA99="","",基本情報入力シート!AA99)</f>
        <v/>
      </c>
      <c r="S78" s="507"/>
      <c r="T78" s="508"/>
      <c r="U78" s="509" t="str">
        <f>
IF(P78="","",VLOOKUP(P78,【参考】数式用!$A$5:$I$38,MATCH(T78,【参考】数式用!$C$4:$G$4,0)+2,0))</f>
        <v/>
      </c>
      <c r="V78" s="211" t="s">
        <v>
172</v>
      </c>
      <c r="W78" s="510"/>
      <c r="X78" s="210" t="s">
        <v>
173</v>
      </c>
      <c r="Y78" s="510"/>
      <c r="Z78" s="316" t="s">
        <v>
174</v>
      </c>
      <c r="AA78" s="511"/>
      <c r="AB78" s="210" t="s">
        <v>
173</v>
      </c>
      <c r="AC78" s="511"/>
      <c r="AD78" s="210" t="s">
        <v>
175</v>
      </c>
      <c r="AE78" s="512" t="s">
        <v>
176</v>
      </c>
      <c r="AF78" s="513" t="str">
        <f t="shared" si="3"/>
        <v/>
      </c>
      <c r="AG78" s="726" t="s">
        <v>
177</v>
      </c>
      <c r="AH78" s="515" t="str">
        <f t="shared" si="5"/>
        <v/>
      </c>
    </row>
    <row r="79" spans="1:34" ht="36.75" customHeight="1">
      <c r="A79" s="498">
        <f t="shared" si="4"/>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06" t="str">
        <f>
IF(基本情報入力シート!AA100="","",基本情報入力シート!AA100)</f>
        <v/>
      </c>
      <c r="S79" s="507"/>
      <c r="T79" s="508"/>
      <c r="U79" s="509" t="str">
        <f>
IF(P79="","",VLOOKUP(P79,【参考】数式用!$A$5:$I$38,MATCH(T79,【参考】数式用!$C$4:$G$4,0)+2,0))</f>
        <v/>
      </c>
      <c r="V79" s="211" t="s">
        <v>
172</v>
      </c>
      <c r="W79" s="510"/>
      <c r="X79" s="210" t="s">
        <v>
173</v>
      </c>
      <c r="Y79" s="510"/>
      <c r="Z79" s="316" t="s">
        <v>
174</v>
      </c>
      <c r="AA79" s="511"/>
      <c r="AB79" s="210" t="s">
        <v>
173</v>
      </c>
      <c r="AC79" s="511"/>
      <c r="AD79" s="210" t="s">
        <v>
175</v>
      </c>
      <c r="AE79" s="512" t="s">
        <v>
176</v>
      </c>
      <c r="AF79" s="513" t="str">
        <f t="shared" si="3"/>
        <v/>
      </c>
      <c r="AG79" s="726" t="s">
        <v>
177</v>
      </c>
      <c r="AH79" s="515" t="str">
        <f t="shared" si="5"/>
        <v/>
      </c>
    </row>
    <row r="80" spans="1:34" ht="36.75" customHeight="1">
      <c r="A80" s="498">
        <f t="shared" si="4"/>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06" t="str">
        <f>
IF(基本情報入力シート!AA101="","",基本情報入力シート!AA101)</f>
        <v/>
      </c>
      <c r="S80" s="507"/>
      <c r="T80" s="508"/>
      <c r="U80" s="509" t="str">
        <f>
IF(P80="","",VLOOKUP(P80,【参考】数式用!$A$5:$I$38,MATCH(T80,【参考】数式用!$C$4:$G$4,0)+2,0))</f>
        <v/>
      </c>
      <c r="V80" s="211" t="s">
        <v>
172</v>
      </c>
      <c r="W80" s="510"/>
      <c r="X80" s="210" t="s">
        <v>
173</v>
      </c>
      <c r="Y80" s="510"/>
      <c r="Z80" s="316" t="s">
        <v>
174</v>
      </c>
      <c r="AA80" s="511"/>
      <c r="AB80" s="210" t="s">
        <v>
173</v>
      </c>
      <c r="AC80" s="511"/>
      <c r="AD80" s="210" t="s">
        <v>
175</v>
      </c>
      <c r="AE80" s="512" t="s">
        <v>
176</v>
      </c>
      <c r="AF80" s="513" t="str">
        <f t="shared" si="3"/>
        <v/>
      </c>
      <c r="AG80" s="726" t="s">
        <v>
177</v>
      </c>
      <c r="AH80" s="515" t="str">
        <f t="shared" si="5"/>
        <v/>
      </c>
    </row>
    <row r="81" spans="1:34" ht="36.75" customHeight="1">
      <c r="A81" s="498">
        <f t="shared" si="4"/>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06" t="str">
        <f>
IF(基本情報入力シート!AA102="","",基本情報入力シート!AA102)</f>
        <v/>
      </c>
      <c r="S81" s="507"/>
      <c r="T81" s="508"/>
      <c r="U81" s="509" t="str">
        <f>
IF(P81="","",VLOOKUP(P81,【参考】数式用!$A$5:$I$38,MATCH(T81,【参考】数式用!$C$4:$G$4,0)+2,0))</f>
        <v/>
      </c>
      <c r="V81" s="211" t="s">
        <v>
172</v>
      </c>
      <c r="W81" s="510"/>
      <c r="X81" s="210" t="s">
        <v>
173</v>
      </c>
      <c r="Y81" s="510"/>
      <c r="Z81" s="316" t="s">
        <v>
174</v>
      </c>
      <c r="AA81" s="511"/>
      <c r="AB81" s="210" t="s">
        <v>
173</v>
      </c>
      <c r="AC81" s="511"/>
      <c r="AD81" s="210" t="s">
        <v>
175</v>
      </c>
      <c r="AE81" s="512" t="s">
        <v>
176</v>
      </c>
      <c r="AF81" s="513" t="str">
        <f t="shared" ref="AF81:AF111" si="6">
IF(W81&gt;=1,(AA81*12+AC81)-(W81*12+Y81)+1,"")</f>
        <v/>
      </c>
      <c r="AG81" s="726" t="s">
        <v>
177</v>
      </c>
      <c r="AH81" s="515" t="str">
        <f t="shared" si="5"/>
        <v/>
      </c>
    </row>
    <row r="82" spans="1:34" ht="36.75" customHeight="1">
      <c r="A82" s="498">
        <f t="shared" si="4"/>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06" t="str">
        <f>
IF(基本情報入力シート!AA103="","",基本情報入力シート!AA103)</f>
        <v/>
      </c>
      <c r="S82" s="507"/>
      <c r="T82" s="508"/>
      <c r="U82" s="509" t="str">
        <f>
IF(P82="","",VLOOKUP(P82,【参考】数式用!$A$5:$I$38,MATCH(T82,【参考】数式用!$C$4:$G$4,0)+2,0))</f>
        <v/>
      </c>
      <c r="V82" s="211" t="s">
        <v>
172</v>
      </c>
      <c r="W82" s="510"/>
      <c r="X82" s="210" t="s">
        <v>
173</v>
      </c>
      <c r="Y82" s="510"/>
      <c r="Z82" s="316" t="s">
        <v>
174</v>
      </c>
      <c r="AA82" s="511"/>
      <c r="AB82" s="210" t="s">
        <v>
173</v>
      </c>
      <c r="AC82" s="511"/>
      <c r="AD82" s="210" t="s">
        <v>
175</v>
      </c>
      <c r="AE82" s="512" t="s">
        <v>
176</v>
      </c>
      <c r="AF82" s="513" t="str">
        <f t="shared" si="6"/>
        <v/>
      </c>
      <c r="AG82" s="726" t="s">
        <v>
177</v>
      </c>
      <c r="AH82" s="515" t="str">
        <f t="shared" si="5"/>
        <v/>
      </c>
    </row>
    <row r="83" spans="1:34" ht="36.75" customHeight="1">
      <c r="A83" s="498">
        <f t="shared" si="4"/>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06" t="str">
        <f>
IF(基本情報入力シート!AA104="","",基本情報入力シート!AA104)</f>
        <v/>
      </c>
      <c r="S83" s="507"/>
      <c r="T83" s="508"/>
      <c r="U83" s="509" t="str">
        <f>
IF(P83="","",VLOOKUP(P83,【参考】数式用!$A$5:$I$38,MATCH(T83,【参考】数式用!$C$4:$G$4,0)+2,0))</f>
        <v/>
      </c>
      <c r="V83" s="211" t="s">
        <v>
172</v>
      </c>
      <c r="W83" s="510"/>
      <c r="X83" s="210" t="s">
        <v>
173</v>
      </c>
      <c r="Y83" s="510"/>
      <c r="Z83" s="316" t="s">
        <v>
174</v>
      </c>
      <c r="AA83" s="511"/>
      <c r="AB83" s="210" t="s">
        <v>
173</v>
      </c>
      <c r="AC83" s="511"/>
      <c r="AD83" s="210" t="s">
        <v>
175</v>
      </c>
      <c r="AE83" s="512" t="s">
        <v>
176</v>
      </c>
      <c r="AF83" s="513" t="str">
        <f t="shared" si="6"/>
        <v/>
      </c>
      <c r="AG83" s="726" t="s">
        <v>
177</v>
      </c>
      <c r="AH83" s="515" t="str">
        <f t="shared" si="5"/>
        <v/>
      </c>
    </row>
    <row r="84" spans="1:34" ht="36.75" customHeight="1">
      <c r="A84" s="498">
        <f t="shared" si="4"/>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06" t="str">
        <f>
IF(基本情報入力シート!AA105="","",基本情報入力シート!AA105)</f>
        <v/>
      </c>
      <c r="S84" s="507"/>
      <c r="T84" s="508"/>
      <c r="U84" s="509" t="str">
        <f>
IF(P84="","",VLOOKUP(P84,【参考】数式用!$A$5:$I$38,MATCH(T84,【参考】数式用!$C$4:$G$4,0)+2,0))</f>
        <v/>
      </c>
      <c r="V84" s="211" t="s">
        <v>
172</v>
      </c>
      <c r="W84" s="510"/>
      <c r="X84" s="210" t="s">
        <v>
173</v>
      </c>
      <c r="Y84" s="510"/>
      <c r="Z84" s="316" t="s">
        <v>
174</v>
      </c>
      <c r="AA84" s="511"/>
      <c r="AB84" s="210" t="s">
        <v>
173</v>
      </c>
      <c r="AC84" s="511"/>
      <c r="AD84" s="210" t="s">
        <v>
175</v>
      </c>
      <c r="AE84" s="512" t="s">
        <v>
176</v>
      </c>
      <c r="AF84" s="513" t="str">
        <f t="shared" si="6"/>
        <v/>
      </c>
      <c r="AG84" s="726" t="s">
        <v>
177</v>
      </c>
      <c r="AH84" s="515" t="str">
        <f t="shared" si="5"/>
        <v/>
      </c>
    </row>
    <row r="85" spans="1:34" ht="36.75" customHeight="1">
      <c r="A85" s="498">
        <f t="shared" si="4"/>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06" t="str">
        <f>
IF(基本情報入力シート!AA106="","",基本情報入力シート!AA106)</f>
        <v/>
      </c>
      <c r="S85" s="507"/>
      <c r="T85" s="508"/>
      <c r="U85" s="509" t="str">
        <f>
IF(P85="","",VLOOKUP(P85,【参考】数式用!$A$5:$I$38,MATCH(T85,【参考】数式用!$C$4:$G$4,0)+2,0))</f>
        <v/>
      </c>
      <c r="V85" s="211" t="s">
        <v>
172</v>
      </c>
      <c r="W85" s="510"/>
      <c r="X85" s="210" t="s">
        <v>
173</v>
      </c>
      <c r="Y85" s="510"/>
      <c r="Z85" s="316" t="s">
        <v>
174</v>
      </c>
      <c r="AA85" s="511"/>
      <c r="AB85" s="210" t="s">
        <v>
173</v>
      </c>
      <c r="AC85" s="511"/>
      <c r="AD85" s="210" t="s">
        <v>
175</v>
      </c>
      <c r="AE85" s="512" t="s">
        <v>
176</v>
      </c>
      <c r="AF85" s="513" t="str">
        <f t="shared" si="6"/>
        <v/>
      </c>
      <c r="AG85" s="726" t="s">
        <v>
177</v>
      </c>
      <c r="AH85" s="515" t="str">
        <f t="shared" si="5"/>
        <v/>
      </c>
    </row>
    <row r="86" spans="1:34" ht="36.75" customHeight="1">
      <c r="A86" s="498">
        <f t="shared" si="4"/>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06" t="str">
        <f>
IF(基本情報入力シート!AA107="","",基本情報入力シート!AA107)</f>
        <v/>
      </c>
      <c r="S86" s="507"/>
      <c r="T86" s="508"/>
      <c r="U86" s="509" t="str">
        <f>
IF(P86="","",VLOOKUP(P86,【参考】数式用!$A$5:$I$38,MATCH(T86,【参考】数式用!$C$4:$G$4,0)+2,0))</f>
        <v/>
      </c>
      <c r="V86" s="211" t="s">
        <v>
172</v>
      </c>
      <c r="W86" s="510"/>
      <c r="X86" s="210" t="s">
        <v>
173</v>
      </c>
      <c r="Y86" s="510"/>
      <c r="Z86" s="316" t="s">
        <v>
174</v>
      </c>
      <c r="AA86" s="511"/>
      <c r="AB86" s="210" t="s">
        <v>
173</v>
      </c>
      <c r="AC86" s="511"/>
      <c r="AD86" s="210" t="s">
        <v>
175</v>
      </c>
      <c r="AE86" s="512" t="s">
        <v>
176</v>
      </c>
      <c r="AF86" s="513" t="str">
        <f t="shared" si="6"/>
        <v/>
      </c>
      <c r="AG86" s="726" t="s">
        <v>
177</v>
      </c>
      <c r="AH86" s="515" t="str">
        <f t="shared" si="5"/>
        <v/>
      </c>
    </row>
    <row r="87" spans="1:34" ht="36.75" customHeight="1">
      <c r="A87" s="498">
        <f t="shared" si="4"/>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06" t="str">
        <f>
IF(基本情報入力シート!AA108="","",基本情報入力シート!AA108)</f>
        <v/>
      </c>
      <c r="S87" s="507"/>
      <c r="T87" s="508"/>
      <c r="U87" s="509" t="str">
        <f>
IF(P87="","",VLOOKUP(P87,【参考】数式用!$A$5:$I$38,MATCH(T87,【参考】数式用!$C$4:$G$4,0)+2,0))</f>
        <v/>
      </c>
      <c r="V87" s="211" t="s">
        <v>
172</v>
      </c>
      <c r="W87" s="510"/>
      <c r="X87" s="210" t="s">
        <v>
173</v>
      </c>
      <c r="Y87" s="510"/>
      <c r="Z87" s="316" t="s">
        <v>
174</v>
      </c>
      <c r="AA87" s="511"/>
      <c r="AB87" s="210" t="s">
        <v>
173</v>
      </c>
      <c r="AC87" s="511"/>
      <c r="AD87" s="210" t="s">
        <v>
175</v>
      </c>
      <c r="AE87" s="512" t="s">
        <v>
176</v>
      </c>
      <c r="AF87" s="513" t="str">
        <f t="shared" si="6"/>
        <v/>
      </c>
      <c r="AG87" s="726" t="s">
        <v>
177</v>
      </c>
      <c r="AH87" s="515" t="str">
        <f t="shared" si="5"/>
        <v/>
      </c>
    </row>
    <row r="88" spans="1:34" ht="36.75" customHeight="1">
      <c r="A88" s="498">
        <f t="shared" si="4"/>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06" t="str">
        <f>
IF(基本情報入力シート!AA109="","",基本情報入力シート!AA109)</f>
        <v/>
      </c>
      <c r="S88" s="507"/>
      <c r="T88" s="508"/>
      <c r="U88" s="509" t="str">
        <f>
IF(P88="","",VLOOKUP(P88,【参考】数式用!$A$5:$I$38,MATCH(T88,【参考】数式用!$C$4:$G$4,0)+2,0))</f>
        <v/>
      </c>
      <c r="V88" s="211" t="s">
        <v>
172</v>
      </c>
      <c r="W88" s="510"/>
      <c r="X88" s="210" t="s">
        <v>
173</v>
      </c>
      <c r="Y88" s="510"/>
      <c r="Z88" s="316" t="s">
        <v>
174</v>
      </c>
      <c r="AA88" s="511"/>
      <c r="AB88" s="210" t="s">
        <v>
173</v>
      </c>
      <c r="AC88" s="511"/>
      <c r="AD88" s="210" t="s">
        <v>
175</v>
      </c>
      <c r="AE88" s="512" t="s">
        <v>
176</v>
      </c>
      <c r="AF88" s="513" t="str">
        <f t="shared" si="6"/>
        <v/>
      </c>
      <c r="AG88" s="726" t="s">
        <v>
177</v>
      </c>
      <c r="AH88" s="515" t="str">
        <f t="shared" si="5"/>
        <v/>
      </c>
    </row>
    <row r="89" spans="1:34" ht="36.75" customHeight="1">
      <c r="A89" s="498">
        <f t="shared" si="4"/>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06" t="str">
        <f>
IF(基本情報入力シート!AA110="","",基本情報入力シート!AA110)</f>
        <v/>
      </c>
      <c r="S89" s="507"/>
      <c r="T89" s="508"/>
      <c r="U89" s="509" t="str">
        <f>
IF(P89="","",VLOOKUP(P89,【参考】数式用!$A$5:$I$38,MATCH(T89,【参考】数式用!$C$4:$G$4,0)+2,0))</f>
        <v/>
      </c>
      <c r="V89" s="211" t="s">
        <v>
172</v>
      </c>
      <c r="W89" s="510"/>
      <c r="X89" s="210" t="s">
        <v>
173</v>
      </c>
      <c r="Y89" s="510"/>
      <c r="Z89" s="316" t="s">
        <v>
174</v>
      </c>
      <c r="AA89" s="511"/>
      <c r="AB89" s="210" t="s">
        <v>
173</v>
      </c>
      <c r="AC89" s="511"/>
      <c r="AD89" s="210" t="s">
        <v>
175</v>
      </c>
      <c r="AE89" s="512" t="s">
        <v>
176</v>
      </c>
      <c r="AF89" s="513" t="str">
        <f t="shared" si="6"/>
        <v/>
      </c>
      <c r="AG89" s="726" t="s">
        <v>
177</v>
      </c>
      <c r="AH89" s="515" t="str">
        <f t="shared" si="5"/>
        <v/>
      </c>
    </row>
    <row r="90" spans="1:34" ht="36.75" customHeight="1">
      <c r="A90" s="498">
        <f t="shared" si="4"/>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06" t="str">
        <f>
IF(基本情報入力シート!AA111="","",基本情報入力シート!AA111)</f>
        <v/>
      </c>
      <c r="S90" s="507"/>
      <c r="T90" s="508"/>
      <c r="U90" s="509" t="str">
        <f>
IF(P90="","",VLOOKUP(P90,【参考】数式用!$A$5:$I$38,MATCH(T90,【参考】数式用!$C$4:$G$4,0)+2,0))</f>
        <v/>
      </c>
      <c r="V90" s="211" t="s">
        <v>
172</v>
      </c>
      <c r="W90" s="510"/>
      <c r="X90" s="210" t="s">
        <v>
173</v>
      </c>
      <c r="Y90" s="510"/>
      <c r="Z90" s="316" t="s">
        <v>
174</v>
      </c>
      <c r="AA90" s="511"/>
      <c r="AB90" s="210" t="s">
        <v>
173</v>
      </c>
      <c r="AC90" s="511"/>
      <c r="AD90" s="210" t="s">
        <v>
175</v>
      </c>
      <c r="AE90" s="512" t="s">
        <v>
176</v>
      </c>
      <c r="AF90" s="513" t="str">
        <f t="shared" si="6"/>
        <v/>
      </c>
      <c r="AG90" s="726" t="s">
        <v>
177</v>
      </c>
      <c r="AH90" s="515" t="str">
        <f t="shared" si="5"/>
        <v/>
      </c>
    </row>
    <row r="91" spans="1:34" ht="36.75" customHeight="1">
      <c r="A91" s="498">
        <f t="shared" ref="A91:A111" si="7">
A90+1</f>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06" t="str">
        <f>
IF(基本情報入力シート!AA112="","",基本情報入力シート!AA112)</f>
        <v/>
      </c>
      <c r="S91" s="507"/>
      <c r="T91" s="508"/>
      <c r="U91" s="509" t="str">
        <f>
IF(P91="","",VLOOKUP(P91,【参考】数式用!$A$5:$I$38,MATCH(T91,【参考】数式用!$C$4:$G$4,0)+2,0))</f>
        <v/>
      </c>
      <c r="V91" s="211" t="s">
        <v>
172</v>
      </c>
      <c r="W91" s="510"/>
      <c r="X91" s="210" t="s">
        <v>
173</v>
      </c>
      <c r="Y91" s="510"/>
      <c r="Z91" s="316" t="s">
        <v>
174</v>
      </c>
      <c r="AA91" s="511"/>
      <c r="AB91" s="210" t="s">
        <v>
173</v>
      </c>
      <c r="AC91" s="511"/>
      <c r="AD91" s="210" t="s">
        <v>
175</v>
      </c>
      <c r="AE91" s="512" t="s">
        <v>
176</v>
      </c>
      <c r="AF91" s="513" t="str">
        <f t="shared" si="6"/>
        <v/>
      </c>
      <c r="AG91" s="726" t="s">
        <v>
177</v>
      </c>
      <c r="AH91" s="515" t="str">
        <f t="shared" si="5"/>
        <v/>
      </c>
    </row>
    <row r="92" spans="1:34" ht="36.75" customHeight="1">
      <c r="A92" s="498">
        <f t="shared" si="7"/>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06" t="str">
        <f>
IF(基本情報入力シート!AA113="","",基本情報入力シート!AA113)</f>
        <v/>
      </c>
      <c r="S92" s="507"/>
      <c r="T92" s="508"/>
      <c r="U92" s="509" t="str">
        <f>
IF(P92="","",VLOOKUP(P92,【参考】数式用!$A$5:$I$38,MATCH(T92,【参考】数式用!$C$4:$G$4,0)+2,0))</f>
        <v/>
      </c>
      <c r="V92" s="211" t="s">
        <v>
172</v>
      </c>
      <c r="W92" s="510"/>
      <c r="X92" s="210" t="s">
        <v>
173</v>
      </c>
      <c r="Y92" s="510"/>
      <c r="Z92" s="316" t="s">
        <v>
174</v>
      </c>
      <c r="AA92" s="511"/>
      <c r="AB92" s="210" t="s">
        <v>
173</v>
      </c>
      <c r="AC92" s="511"/>
      <c r="AD92" s="210" t="s">
        <v>
175</v>
      </c>
      <c r="AE92" s="512" t="s">
        <v>
176</v>
      </c>
      <c r="AF92" s="513" t="str">
        <f t="shared" si="6"/>
        <v/>
      </c>
      <c r="AG92" s="726" t="s">
        <v>
177</v>
      </c>
      <c r="AH92" s="515" t="str">
        <f t="shared" si="5"/>
        <v/>
      </c>
    </row>
    <row r="93" spans="1:34" ht="36.75" customHeight="1">
      <c r="A93" s="498">
        <f t="shared" si="7"/>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06" t="str">
        <f>
IF(基本情報入力シート!AA114="","",基本情報入力シート!AA114)</f>
        <v/>
      </c>
      <c r="S93" s="507"/>
      <c r="T93" s="508"/>
      <c r="U93" s="509" t="str">
        <f>
IF(P93="","",VLOOKUP(P93,【参考】数式用!$A$5:$I$38,MATCH(T93,【参考】数式用!$C$4:$G$4,0)+2,0))</f>
        <v/>
      </c>
      <c r="V93" s="211" t="s">
        <v>
172</v>
      </c>
      <c r="W93" s="510"/>
      <c r="X93" s="210" t="s">
        <v>
173</v>
      </c>
      <c r="Y93" s="510"/>
      <c r="Z93" s="316" t="s">
        <v>
174</v>
      </c>
      <c r="AA93" s="511"/>
      <c r="AB93" s="210" t="s">
        <v>
173</v>
      </c>
      <c r="AC93" s="511"/>
      <c r="AD93" s="210" t="s">
        <v>
175</v>
      </c>
      <c r="AE93" s="512" t="s">
        <v>
176</v>
      </c>
      <c r="AF93" s="513" t="str">
        <f t="shared" si="6"/>
        <v/>
      </c>
      <c r="AG93" s="726" t="s">
        <v>
177</v>
      </c>
      <c r="AH93" s="515" t="str">
        <f t="shared" si="5"/>
        <v/>
      </c>
    </row>
    <row r="94" spans="1:34" ht="36.75" customHeight="1">
      <c r="A94" s="498">
        <f t="shared" si="7"/>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06" t="str">
        <f>
IF(基本情報入力シート!AA115="","",基本情報入力シート!AA115)</f>
        <v/>
      </c>
      <c r="S94" s="507"/>
      <c r="T94" s="508"/>
      <c r="U94" s="509" t="str">
        <f>
IF(P94="","",VLOOKUP(P94,【参考】数式用!$A$5:$I$38,MATCH(T94,【参考】数式用!$C$4:$G$4,0)+2,0))</f>
        <v/>
      </c>
      <c r="V94" s="211" t="s">
        <v>
172</v>
      </c>
      <c r="W94" s="510"/>
      <c r="X94" s="210" t="s">
        <v>
173</v>
      </c>
      <c r="Y94" s="510"/>
      <c r="Z94" s="316" t="s">
        <v>
174</v>
      </c>
      <c r="AA94" s="511"/>
      <c r="AB94" s="210" t="s">
        <v>
173</v>
      </c>
      <c r="AC94" s="511"/>
      <c r="AD94" s="210" t="s">
        <v>
175</v>
      </c>
      <c r="AE94" s="512" t="s">
        <v>
176</v>
      </c>
      <c r="AF94" s="513" t="str">
        <f t="shared" si="6"/>
        <v/>
      </c>
      <c r="AG94" s="726" t="s">
        <v>
177</v>
      </c>
      <c r="AH94" s="515" t="str">
        <f t="shared" si="5"/>
        <v/>
      </c>
    </row>
    <row r="95" spans="1:34" ht="36.75" customHeight="1">
      <c r="A95" s="498">
        <f t="shared" si="7"/>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06" t="str">
        <f>
IF(基本情報入力シート!AA116="","",基本情報入力シート!AA116)</f>
        <v/>
      </c>
      <c r="S95" s="507"/>
      <c r="T95" s="508"/>
      <c r="U95" s="509" t="str">
        <f>
IF(P95="","",VLOOKUP(P95,【参考】数式用!$A$5:$I$38,MATCH(T95,【参考】数式用!$C$4:$G$4,0)+2,0))</f>
        <v/>
      </c>
      <c r="V95" s="211" t="s">
        <v>
172</v>
      </c>
      <c r="W95" s="510"/>
      <c r="X95" s="210" t="s">
        <v>
173</v>
      </c>
      <c r="Y95" s="510"/>
      <c r="Z95" s="316" t="s">
        <v>
174</v>
      </c>
      <c r="AA95" s="511"/>
      <c r="AB95" s="210" t="s">
        <v>
173</v>
      </c>
      <c r="AC95" s="511"/>
      <c r="AD95" s="210" t="s">
        <v>
175</v>
      </c>
      <c r="AE95" s="512" t="s">
        <v>
176</v>
      </c>
      <c r="AF95" s="513" t="str">
        <f t="shared" si="6"/>
        <v/>
      </c>
      <c r="AG95" s="726" t="s">
        <v>
177</v>
      </c>
      <c r="AH95" s="515" t="str">
        <f t="shared" si="5"/>
        <v/>
      </c>
    </row>
    <row r="96" spans="1:34" ht="36.75" customHeight="1">
      <c r="A96" s="498">
        <f t="shared" si="7"/>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06" t="str">
        <f>
IF(基本情報入力シート!AA117="","",基本情報入力シート!AA117)</f>
        <v/>
      </c>
      <c r="S96" s="507"/>
      <c r="T96" s="508"/>
      <c r="U96" s="509" t="str">
        <f>
IF(P96="","",VLOOKUP(P96,【参考】数式用!$A$5:$I$38,MATCH(T96,【参考】数式用!$C$4:$G$4,0)+2,0))</f>
        <v/>
      </c>
      <c r="V96" s="211" t="s">
        <v>
172</v>
      </c>
      <c r="W96" s="510"/>
      <c r="X96" s="210" t="s">
        <v>
173</v>
      </c>
      <c r="Y96" s="510"/>
      <c r="Z96" s="316" t="s">
        <v>
174</v>
      </c>
      <c r="AA96" s="511"/>
      <c r="AB96" s="210" t="s">
        <v>
173</v>
      </c>
      <c r="AC96" s="511"/>
      <c r="AD96" s="210" t="s">
        <v>
175</v>
      </c>
      <c r="AE96" s="512" t="s">
        <v>
176</v>
      </c>
      <c r="AF96" s="513" t="str">
        <f t="shared" si="6"/>
        <v/>
      </c>
      <c r="AG96" s="726" t="s">
        <v>
177</v>
      </c>
      <c r="AH96" s="515" t="str">
        <f t="shared" si="5"/>
        <v/>
      </c>
    </row>
    <row r="97" spans="1:34" ht="36.75" customHeight="1">
      <c r="A97" s="498">
        <f t="shared" si="7"/>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06" t="str">
        <f>
IF(基本情報入力シート!AA118="","",基本情報入力シート!AA118)</f>
        <v/>
      </c>
      <c r="S97" s="507"/>
      <c r="T97" s="508"/>
      <c r="U97" s="509" t="str">
        <f>
IF(P97="","",VLOOKUP(P97,【参考】数式用!$A$5:$I$38,MATCH(T97,【参考】数式用!$C$4:$G$4,0)+2,0))</f>
        <v/>
      </c>
      <c r="V97" s="211" t="s">
        <v>
172</v>
      </c>
      <c r="W97" s="510"/>
      <c r="X97" s="210" t="s">
        <v>
173</v>
      </c>
      <c r="Y97" s="510"/>
      <c r="Z97" s="316" t="s">
        <v>
174</v>
      </c>
      <c r="AA97" s="511"/>
      <c r="AB97" s="210" t="s">
        <v>
173</v>
      </c>
      <c r="AC97" s="511"/>
      <c r="AD97" s="210" t="s">
        <v>
175</v>
      </c>
      <c r="AE97" s="512" t="s">
        <v>
176</v>
      </c>
      <c r="AF97" s="513" t="str">
        <f t="shared" si="6"/>
        <v/>
      </c>
      <c r="AG97" s="726" t="s">
        <v>
177</v>
      </c>
      <c r="AH97" s="515" t="str">
        <f t="shared" si="5"/>
        <v/>
      </c>
    </row>
    <row r="98" spans="1:34" ht="36.75" customHeight="1">
      <c r="A98" s="498">
        <f t="shared" si="7"/>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06" t="str">
        <f>
IF(基本情報入力シート!AA119="","",基本情報入力シート!AA119)</f>
        <v/>
      </c>
      <c r="S98" s="507"/>
      <c r="T98" s="508"/>
      <c r="U98" s="509" t="str">
        <f>
IF(P98="","",VLOOKUP(P98,【参考】数式用!$A$5:$I$38,MATCH(T98,【参考】数式用!$C$4:$G$4,0)+2,0))</f>
        <v/>
      </c>
      <c r="V98" s="211" t="s">
        <v>
172</v>
      </c>
      <c r="W98" s="510"/>
      <c r="X98" s="210" t="s">
        <v>
173</v>
      </c>
      <c r="Y98" s="510"/>
      <c r="Z98" s="316" t="s">
        <v>
174</v>
      </c>
      <c r="AA98" s="511"/>
      <c r="AB98" s="210" t="s">
        <v>
173</v>
      </c>
      <c r="AC98" s="511"/>
      <c r="AD98" s="210" t="s">
        <v>
175</v>
      </c>
      <c r="AE98" s="512" t="s">
        <v>
176</v>
      </c>
      <c r="AF98" s="513" t="str">
        <f t="shared" si="6"/>
        <v/>
      </c>
      <c r="AG98" s="726" t="s">
        <v>
177</v>
      </c>
      <c r="AH98" s="515" t="str">
        <f t="shared" si="5"/>
        <v/>
      </c>
    </row>
    <row r="99" spans="1:34" ht="36.75" customHeight="1">
      <c r="A99" s="498">
        <f t="shared" si="7"/>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06" t="str">
        <f>
IF(基本情報入力シート!AA120="","",基本情報入力シート!AA120)</f>
        <v/>
      </c>
      <c r="S99" s="507"/>
      <c r="T99" s="508"/>
      <c r="U99" s="509" t="str">
        <f>
IF(P99="","",VLOOKUP(P99,【参考】数式用!$A$5:$I$38,MATCH(T99,【参考】数式用!$C$4:$G$4,0)+2,0))</f>
        <v/>
      </c>
      <c r="V99" s="211" t="s">
        <v>
172</v>
      </c>
      <c r="W99" s="510"/>
      <c r="X99" s="210" t="s">
        <v>
173</v>
      </c>
      <c r="Y99" s="510"/>
      <c r="Z99" s="316" t="s">
        <v>
174</v>
      </c>
      <c r="AA99" s="511"/>
      <c r="AB99" s="210" t="s">
        <v>
173</v>
      </c>
      <c r="AC99" s="511"/>
      <c r="AD99" s="210" t="s">
        <v>
175</v>
      </c>
      <c r="AE99" s="512" t="s">
        <v>
176</v>
      </c>
      <c r="AF99" s="513" t="str">
        <f t="shared" si="6"/>
        <v/>
      </c>
      <c r="AG99" s="726" t="s">
        <v>
177</v>
      </c>
      <c r="AH99" s="515" t="str">
        <f t="shared" si="5"/>
        <v/>
      </c>
    </row>
    <row r="100" spans="1:34" ht="36.75" customHeight="1">
      <c r="A100" s="498">
        <f t="shared" si="7"/>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06" t="str">
        <f>
IF(基本情報入力シート!AA121="","",基本情報入力シート!AA121)</f>
        <v/>
      </c>
      <c r="S100" s="507"/>
      <c r="T100" s="508"/>
      <c r="U100" s="509" t="str">
        <f>
IF(P100="","",VLOOKUP(P100,【参考】数式用!$A$5:$I$38,MATCH(T100,【参考】数式用!$C$4:$G$4,0)+2,0))</f>
        <v/>
      </c>
      <c r="V100" s="211" t="s">
        <v>
172</v>
      </c>
      <c r="W100" s="510"/>
      <c r="X100" s="210" t="s">
        <v>
173</v>
      </c>
      <c r="Y100" s="510"/>
      <c r="Z100" s="316" t="s">
        <v>
174</v>
      </c>
      <c r="AA100" s="511"/>
      <c r="AB100" s="210" t="s">
        <v>
173</v>
      </c>
      <c r="AC100" s="511"/>
      <c r="AD100" s="210" t="s">
        <v>
175</v>
      </c>
      <c r="AE100" s="512" t="s">
        <v>
176</v>
      </c>
      <c r="AF100" s="513" t="str">
        <f t="shared" si="6"/>
        <v/>
      </c>
      <c r="AG100" s="726" t="s">
        <v>
177</v>
      </c>
      <c r="AH100" s="515" t="str">
        <f t="shared" si="5"/>
        <v/>
      </c>
    </row>
    <row r="101" spans="1:34" ht="36.75" customHeight="1">
      <c r="A101" s="498">
        <f t="shared" si="7"/>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06" t="str">
        <f>
IF(基本情報入力シート!AA122="","",基本情報入力シート!AA122)</f>
        <v/>
      </c>
      <c r="S101" s="507"/>
      <c r="T101" s="508"/>
      <c r="U101" s="509" t="str">
        <f>
IF(P101="","",VLOOKUP(P101,【参考】数式用!$A$5:$I$38,MATCH(T101,【参考】数式用!$C$4:$G$4,0)+2,0))</f>
        <v/>
      </c>
      <c r="V101" s="211" t="s">
        <v>
172</v>
      </c>
      <c r="W101" s="510"/>
      <c r="X101" s="210" t="s">
        <v>
173</v>
      </c>
      <c r="Y101" s="510"/>
      <c r="Z101" s="316" t="s">
        <v>
174</v>
      </c>
      <c r="AA101" s="511"/>
      <c r="AB101" s="210" t="s">
        <v>
173</v>
      </c>
      <c r="AC101" s="511"/>
      <c r="AD101" s="210" t="s">
        <v>
175</v>
      </c>
      <c r="AE101" s="512" t="s">
        <v>
176</v>
      </c>
      <c r="AF101" s="513" t="str">
        <f t="shared" si="6"/>
        <v/>
      </c>
      <c r="AG101" s="726" t="s">
        <v>
177</v>
      </c>
      <c r="AH101" s="515" t="str">
        <f t="shared" si="5"/>
        <v/>
      </c>
    </row>
    <row r="102" spans="1:34" ht="36.75" customHeight="1">
      <c r="A102" s="498">
        <f t="shared" si="7"/>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06" t="str">
        <f>
IF(基本情報入力シート!AA123="","",基本情報入力シート!AA123)</f>
        <v/>
      </c>
      <c r="S102" s="507"/>
      <c r="T102" s="508"/>
      <c r="U102" s="509" t="str">
        <f>
IF(P102="","",VLOOKUP(P102,【参考】数式用!$A$5:$I$38,MATCH(T102,【参考】数式用!$C$4:$G$4,0)+2,0))</f>
        <v/>
      </c>
      <c r="V102" s="211" t="s">
        <v>
172</v>
      </c>
      <c r="W102" s="510"/>
      <c r="X102" s="210" t="s">
        <v>
173</v>
      </c>
      <c r="Y102" s="510"/>
      <c r="Z102" s="316" t="s">
        <v>
174</v>
      </c>
      <c r="AA102" s="511"/>
      <c r="AB102" s="210" t="s">
        <v>
173</v>
      </c>
      <c r="AC102" s="511"/>
      <c r="AD102" s="210" t="s">
        <v>
175</v>
      </c>
      <c r="AE102" s="512" t="s">
        <v>
176</v>
      </c>
      <c r="AF102" s="513" t="str">
        <f t="shared" si="6"/>
        <v/>
      </c>
      <c r="AG102" s="726" t="s">
        <v>
177</v>
      </c>
      <c r="AH102" s="515" t="str">
        <f t="shared" si="5"/>
        <v/>
      </c>
    </row>
    <row r="103" spans="1:34" ht="36.75" customHeight="1">
      <c r="A103" s="498">
        <f t="shared" si="7"/>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06" t="str">
        <f>
IF(基本情報入力シート!AA124="","",基本情報入力シート!AA124)</f>
        <v/>
      </c>
      <c r="S103" s="507"/>
      <c r="T103" s="508"/>
      <c r="U103" s="509" t="str">
        <f>
IF(P103="","",VLOOKUP(P103,【参考】数式用!$A$5:$I$38,MATCH(T103,【参考】数式用!$C$4:$G$4,0)+2,0))</f>
        <v/>
      </c>
      <c r="V103" s="211" t="s">
        <v>
172</v>
      </c>
      <c r="W103" s="510"/>
      <c r="X103" s="210" t="s">
        <v>
173</v>
      </c>
      <c r="Y103" s="510"/>
      <c r="Z103" s="316" t="s">
        <v>
174</v>
      </c>
      <c r="AA103" s="511"/>
      <c r="AB103" s="210" t="s">
        <v>
173</v>
      </c>
      <c r="AC103" s="511"/>
      <c r="AD103" s="210" t="s">
        <v>
175</v>
      </c>
      <c r="AE103" s="512" t="s">
        <v>
176</v>
      </c>
      <c r="AF103" s="513" t="str">
        <f t="shared" si="6"/>
        <v/>
      </c>
      <c r="AG103" s="726" t="s">
        <v>
177</v>
      </c>
      <c r="AH103" s="515" t="str">
        <f t="shared" si="5"/>
        <v/>
      </c>
    </row>
    <row r="104" spans="1:34" ht="36.75" customHeight="1">
      <c r="A104" s="498">
        <f t="shared" si="7"/>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06" t="str">
        <f>
IF(基本情報入力シート!AA125="","",基本情報入力シート!AA125)</f>
        <v/>
      </c>
      <c r="S104" s="507"/>
      <c r="T104" s="508"/>
      <c r="U104" s="509" t="str">
        <f>
IF(P104="","",VLOOKUP(P104,【参考】数式用!$A$5:$I$38,MATCH(T104,【参考】数式用!$C$4:$G$4,0)+2,0))</f>
        <v/>
      </c>
      <c r="V104" s="211" t="s">
        <v>
172</v>
      </c>
      <c r="W104" s="510"/>
      <c r="X104" s="210" t="s">
        <v>
173</v>
      </c>
      <c r="Y104" s="510"/>
      <c r="Z104" s="316" t="s">
        <v>
174</v>
      </c>
      <c r="AA104" s="511"/>
      <c r="AB104" s="210" t="s">
        <v>
173</v>
      </c>
      <c r="AC104" s="511"/>
      <c r="AD104" s="210" t="s">
        <v>
175</v>
      </c>
      <c r="AE104" s="512" t="s">
        <v>
176</v>
      </c>
      <c r="AF104" s="513" t="str">
        <f t="shared" si="6"/>
        <v/>
      </c>
      <c r="AG104" s="726" t="s">
        <v>
177</v>
      </c>
      <c r="AH104" s="515" t="str">
        <f t="shared" si="5"/>
        <v/>
      </c>
    </row>
    <row r="105" spans="1:34" ht="36.75" customHeight="1">
      <c r="A105" s="498">
        <f t="shared" si="7"/>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06" t="str">
        <f>
IF(基本情報入力シート!AA126="","",基本情報入力シート!AA126)</f>
        <v/>
      </c>
      <c r="S105" s="507"/>
      <c r="T105" s="508"/>
      <c r="U105" s="509" t="str">
        <f>
IF(P105="","",VLOOKUP(P105,【参考】数式用!$A$5:$I$38,MATCH(T105,【参考】数式用!$C$4:$G$4,0)+2,0))</f>
        <v/>
      </c>
      <c r="V105" s="211" t="s">
        <v>
172</v>
      </c>
      <c r="W105" s="510"/>
      <c r="X105" s="210" t="s">
        <v>
173</v>
      </c>
      <c r="Y105" s="510"/>
      <c r="Z105" s="316" t="s">
        <v>
174</v>
      </c>
      <c r="AA105" s="511"/>
      <c r="AB105" s="210" t="s">
        <v>
173</v>
      </c>
      <c r="AC105" s="511"/>
      <c r="AD105" s="210" t="s">
        <v>
175</v>
      </c>
      <c r="AE105" s="512" t="s">
        <v>
176</v>
      </c>
      <c r="AF105" s="513" t="str">
        <f t="shared" si="6"/>
        <v/>
      </c>
      <c r="AG105" s="726" t="s">
        <v>
177</v>
      </c>
      <c r="AH105" s="515" t="str">
        <f t="shared" si="5"/>
        <v/>
      </c>
    </row>
    <row r="106" spans="1:34" ht="36.75" customHeight="1">
      <c r="A106" s="498">
        <f t="shared" si="7"/>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06" t="str">
        <f>
IF(基本情報入力シート!AA127="","",基本情報入力シート!AA127)</f>
        <v/>
      </c>
      <c r="S106" s="507"/>
      <c r="T106" s="508"/>
      <c r="U106" s="509" t="str">
        <f>
IF(P106="","",VLOOKUP(P106,【参考】数式用!$A$5:$I$38,MATCH(T106,【参考】数式用!$C$4:$G$4,0)+2,0))</f>
        <v/>
      </c>
      <c r="V106" s="211" t="s">
        <v>
172</v>
      </c>
      <c r="W106" s="510"/>
      <c r="X106" s="210" t="s">
        <v>
173</v>
      </c>
      <c r="Y106" s="510"/>
      <c r="Z106" s="316" t="s">
        <v>
174</v>
      </c>
      <c r="AA106" s="511"/>
      <c r="AB106" s="210" t="s">
        <v>
173</v>
      </c>
      <c r="AC106" s="511"/>
      <c r="AD106" s="210" t="s">
        <v>
175</v>
      </c>
      <c r="AE106" s="512" t="s">
        <v>
176</v>
      </c>
      <c r="AF106" s="513" t="str">
        <f t="shared" si="6"/>
        <v/>
      </c>
      <c r="AG106" s="726" t="s">
        <v>
177</v>
      </c>
      <c r="AH106" s="515" t="str">
        <f t="shared" si="5"/>
        <v/>
      </c>
    </row>
    <row r="107" spans="1:34" ht="36.75" customHeight="1">
      <c r="A107" s="498">
        <f t="shared" si="7"/>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06" t="str">
        <f>
IF(基本情報入力シート!AA128="","",基本情報入力シート!AA128)</f>
        <v/>
      </c>
      <c r="S107" s="507"/>
      <c r="T107" s="508"/>
      <c r="U107" s="509" t="str">
        <f>
IF(P107="","",VLOOKUP(P107,【参考】数式用!$A$5:$I$38,MATCH(T107,【参考】数式用!$C$4:$G$4,0)+2,0))</f>
        <v/>
      </c>
      <c r="V107" s="211" t="s">
        <v>
172</v>
      </c>
      <c r="W107" s="510"/>
      <c r="X107" s="210" t="s">
        <v>
173</v>
      </c>
      <c r="Y107" s="510"/>
      <c r="Z107" s="316" t="s">
        <v>
174</v>
      </c>
      <c r="AA107" s="511"/>
      <c r="AB107" s="210" t="s">
        <v>
173</v>
      </c>
      <c r="AC107" s="511"/>
      <c r="AD107" s="210" t="s">
        <v>
175</v>
      </c>
      <c r="AE107" s="512" t="s">
        <v>
176</v>
      </c>
      <c r="AF107" s="513" t="str">
        <f t="shared" si="6"/>
        <v/>
      </c>
      <c r="AG107" s="726" t="s">
        <v>
177</v>
      </c>
      <c r="AH107" s="515" t="str">
        <f t="shared" si="5"/>
        <v/>
      </c>
    </row>
    <row r="108" spans="1:34" ht="36.75" customHeight="1">
      <c r="A108" s="498">
        <f t="shared" si="7"/>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06" t="str">
        <f>
IF(基本情報入力シート!AA129="","",基本情報入力シート!AA129)</f>
        <v/>
      </c>
      <c r="S108" s="507"/>
      <c r="T108" s="508"/>
      <c r="U108" s="509" t="str">
        <f>
IF(P108="","",VLOOKUP(P108,【参考】数式用!$A$5:$I$38,MATCH(T108,【参考】数式用!$C$4:$G$4,0)+2,0))</f>
        <v/>
      </c>
      <c r="V108" s="211" t="s">
        <v>
172</v>
      </c>
      <c r="W108" s="510"/>
      <c r="X108" s="210" t="s">
        <v>
173</v>
      </c>
      <c r="Y108" s="510"/>
      <c r="Z108" s="316" t="s">
        <v>
174</v>
      </c>
      <c r="AA108" s="511"/>
      <c r="AB108" s="210" t="s">
        <v>
173</v>
      </c>
      <c r="AC108" s="511"/>
      <c r="AD108" s="210" t="s">
        <v>
175</v>
      </c>
      <c r="AE108" s="512" t="s">
        <v>
176</v>
      </c>
      <c r="AF108" s="513" t="str">
        <f t="shared" si="6"/>
        <v/>
      </c>
      <c r="AG108" s="726" t="s">
        <v>
177</v>
      </c>
      <c r="AH108" s="515" t="str">
        <f t="shared" si="5"/>
        <v/>
      </c>
    </row>
    <row r="109" spans="1:34" ht="36.75" customHeight="1">
      <c r="A109" s="498">
        <f t="shared" si="7"/>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06" t="str">
        <f>
IF(基本情報入力シート!AA130="","",基本情報入力シート!AA130)</f>
        <v/>
      </c>
      <c r="S109" s="507"/>
      <c r="T109" s="508"/>
      <c r="U109" s="509" t="str">
        <f>
IF(P109="","",VLOOKUP(P109,【参考】数式用!$A$5:$I$38,MATCH(T109,【参考】数式用!$C$4:$G$4,0)+2,0))</f>
        <v/>
      </c>
      <c r="V109" s="211" t="s">
        <v>
172</v>
      </c>
      <c r="W109" s="510"/>
      <c r="X109" s="210" t="s">
        <v>
173</v>
      </c>
      <c r="Y109" s="510"/>
      <c r="Z109" s="316" t="s">
        <v>
174</v>
      </c>
      <c r="AA109" s="511"/>
      <c r="AB109" s="210" t="s">
        <v>
173</v>
      </c>
      <c r="AC109" s="511"/>
      <c r="AD109" s="210" t="s">
        <v>
175</v>
      </c>
      <c r="AE109" s="512" t="s">
        <v>
176</v>
      </c>
      <c r="AF109" s="513" t="str">
        <f t="shared" si="6"/>
        <v/>
      </c>
      <c r="AG109" s="726" t="s">
        <v>
177</v>
      </c>
      <c r="AH109" s="515" t="str">
        <f t="shared" si="5"/>
        <v/>
      </c>
    </row>
    <row r="110" spans="1:34" ht="36.75" customHeight="1">
      <c r="A110" s="498">
        <f t="shared" si="7"/>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06" t="str">
        <f>
IF(基本情報入力シート!AA131="","",基本情報入力シート!AA131)</f>
        <v/>
      </c>
      <c r="S110" s="507"/>
      <c r="T110" s="508"/>
      <c r="U110" s="509" t="str">
        <f>
IF(P110="","",VLOOKUP(P110,【参考】数式用!$A$5:$I$38,MATCH(T110,【参考】数式用!$C$4:$G$4,0)+2,0))</f>
        <v/>
      </c>
      <c r="V110" s="211" t="s">
        <v>
172</v>
      </c>
      <c r="W110" s="510"/>
      <c r="X110" s="210" t="s">
        <v>
173</v>
      </c>
      <c r="Y110" s="510"/>
      <c r="Z110" s="316" t="s">
        <v>
174</v>
      </c>
      <c r="AA110" s="511"/>
      <c r="AB110" s="210" t="s">
        <v>
173</v>
      </c>
      <c r="AC110" s="511"/>
      <c r="AD110" s="210" t="s">
        <v>
175</v>
      </c>
      <c r="AE110" s="512" t="s">
        <v>
176</v>
      </c>
      <c r="AF110" s="513" t="str">
        <f t="shared" si="6"/>
        <v/>
      </c>
      <c r="AG110" s="726" t="s">
        <v>
177</v>
      </c>
      <c r="AH110" s="515" t="str">
        <f t="shared" si="5"/>
        <v/>
      </c>
    </row>
    <row r="111" spans="1:34" ht="36.75" customHeight="1">
      <c r="A111" s="498">
        <f t="shared" si="7"/>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06" t="str">
        <f>
IF(基本情報入力シート!AA132="","",基本情報入力シート!AA132)</f>
        <v/>
      </c>
      <c r="S111" s="507"/>
      <c r="T111" s="508"/>
      <c r="U111" s="509" t="str">
        <f>
IF(P111="","",VLOOKUP(P111,【参考】数式用!$A$5:$I$38,MATCH(T111,【参考】数式用!$C$4:$G$4,0)+2,0))</f>
        <v/>
      </c>
      <c r="V111" s="211" t="s">
        <v>
172</v>
      </c>
      <c r="W111" s="510"/>
      <c r="X111" s="210" t="s">
        <v>
173</v>
      </c>
      <c r="Y111" s="510"/>
      <c r="Z111" s="316" t="s">
        <v>
174</v>
      </c>
      <c r="AA111" s="511"/>
      <c r="AB111" s="210" t="s">
        <v>
173</v>
      </c>
      <c r="AC111" s="511"/>
      <c r="AD111" s="210" t="s">
        <v>
175</v>
      </c>
      <c r="AE111" s="512" t="s">
        <v>
176</v>
      </c>
      <c r="AF111" s="513" t="str">
        <f t="shared" si="6"/>
        <v/>
      </c>
      <c r="AG111" s="726" t="s">
        <v>
177</v>
      </c>
      <c r="AH111" s="515" t="str">
        <f t="shared" si="5"/>
        <v/>
      </c>
    </row>
  </sheetData>
  <sheetProtection formatCells="0" formatColumns="0" formatRows="0" insertRows="0" deleteRows="0" autoFilter="0"/>
  <autoFilter ref="L11:AH11"/>
  <mergeCells count="18">
    <mergeCell ref="D3:O3"/>
    <mergeCell ref="A3:C3"/>
    <mergeCell ref="T8:U8"/>
    <mergeCell ref="A7:A10"/>
    <mergeCell ref="B7:K10"/>
    <mergeCell ref="L7:L10"/>
    <mergeCell ref="O7:O10"/>
    <mergeCell ref="P7:P10"/>
    <mergeCell ref="Q7:Q10"/>
    <mergeCell ref="R7:R10"/>
    <mergeCell ref="A5:N5"/>
    <mergeCell ref="M8:N8"/>
    <mergeCell ref="V9:AG10"/>
    <mergeCell ref="S9:S10"/>
    <mergeCell ref="T9:T10"/>
    <mergeCell ref="U9:U10"/>
    <mergeCell ref="AH8:AH10"/>
    <mergeCell ref="V8:AG8"/>
  </mergeCells>
  <phoneticPr fontId="7"/>
  <dataValidations count="3">
    <dataValidation imeMode="halfAlpha" allowBlank="1" showInputMessage="1" showErrorMessage="1" sqref="B12:R111 W12:W111 Y12:Y111 AA12:AA111 AC12:AC111"/>
    <dataValidation type="list" allowBlank="1" showInputMessage="1" showErrorMessage="1" sqref="T12:T111">
      <formula1>
"加算Ⅰ,加算Ⅱ,加算Ⅲ"</formula1>
    </dataValidation>
    <dataValidation type="list" allowBlank="1" showInputMessage="1" showErrorMessage="1" sqref="S12:S111">
      <formula1>
"新規,継続,区分変更"</formula1>
    </dataValidation>
  </dataValidations>
  <pageMargins left="0.39370078740157483" right="0.39370078740157483" top="0.6692913385826772" bottom="0.43307086614173229" header="0.31496062992125984" footer="0.35433070866141736"/>
  <headerFooter alignWithMargins="0"/>
  <rowBreaks count="1" manualBreakCount="1">
    <brk id="31" max="32" man="1"/>
  </rowBreaks>
  <extLst>
    <ext xmlns:x14="http://schemas.microsoft.com/office/spreadsheetml/2009/9/main" uri="{78C0D931-6437-407d-A8EE-F0AAD7539E65}">
      <x14:conditionalFormattings>
        <x14:conditionalFormatting xmlns:xm="http://schemas.microsoft.com/office/excel/2006/main">
          <x14:cfRule type="expression" priority="1" id="{2F496C71-AB0B-4125-9560-1853458804D8}">
            <xm:f>
'別紙様式2-1 計画書_総括表'!$B$19="×"</xm:f>
            <x14:dxf>
              <fill>
                <patternFill>
                  <bgColor theme="0" tint="-0.24994659260841701"/>
                </patternFill>
              </fill>
            </x14:dxf>
          </x14:cfRule>
          <xm:sqref>
A1:AH31</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U115"/>
  <sheetViews>
    <sheetView zoomScale="80" zoomScaleNormal="80" zoomScaleSheetLayoutView="70" workbookViewId="0">
      <selection activeCell="R14" sqref="R14"/>
    </sheetView>
  </sheetViews>
  <sheetFormatPr defaultColWidth="2.5" defaultRowHeight="13.5"/>
  <cols>
    <col min="1" max="1" width="3.75" style="46" customWidth="1"/>
    <col min="2" max="11" width="2.625" style="46" customWidth="1"/>
    <col min="12" max="12" width="12.5" style="46" customWidth="1"/>
    <col min="13" max="13" width="11.875" style="46" customWidth="1"/>
    <col min="14" max="14" width="12.625" style="46" customWidth="1"/>
    <col min="15" max="16" width="31.25" style="46" customWidth="1"/>
    <col min="17" max="17" width="10.625" style="46" customWidth="1"/>
    <col min="18" max="18" width="10" style="46" customWidth="1"/>
    <col min="19" max="20" width="13.625" style="46" customWidth="1"/>
    <col min="21" max="21" width="6.75" style="46" customWidth="1"/>
    <col min="22" max="22" width="31.5" style="46" customWidth="1"/>
    <col min="23" max="23" width="4.75" style="46" bestFit="1" customWidth="1"/>
    <col min="24" max="24" width="3.625" style="46" customWidth="1"/>
    <col min="25" max="25" width="3.125" style="46" bestFit="1" customWidth="1"/>
    <col min="26" max="26" width="3.625" style="46" customWidth="1"/>
    <col min="27" max="27" width="8" style="46" bestFit="1" customWidth="1"/>
    <col min="28" max="28" width="3.625" style="46" customWidth="1"/>
    <col min="29" max="29" width="3.125" style="46" bestFit="1" customWidth="1"/>
    <col min="30" max="30" width="3.625" style="46" customWidth="1"/>
    <col min="31" max="32" width="3.125" style="46" customWidth="1"/>
    <col min="33" max="33" width="3.5" style="46" bestFit="1" customWidth="1"/>
    <col min="34" max="34" width="5.875" style="46" bestFit="1" customWidth="1"/>
    <col min="35" max="35" width="16" style="46" customWidth="1"/>
    <col min="36" max="36" width="2.5" style="46"/>
    <col min="37" max="37" width="6.125" style="46" customWidth="1"/>
    <col min="38" max="47" width="8.375" style="46" customWidth="1"/>
    <col min="48" max="16384" width="2.5" style="46"/>
  </cols>
  <sheetData>
    <row r="1" spans="1:47" ht="21" customHeight="1">
      <c r="A1" s="468" t="s">
        <v>
136</v>
      </c>
      <c r="B1" s="180"/>
      <c r="C1" s="180"/>
      <c r="D1" s="180"/>
      <c r="E1" s="180"/>
      <c r="F1" s="180"/>
      <c r="G1" s="180"/>
      <c r="H1" s="183" t="s">
        <v>
402</v>
      </c>
      <c r="I1" s="180"/>
      <c r="J1" s="180"/>
      <c r="K1" s="180"/>
      <c r="L1" s="180"/>
      <c r="M1" s="180"/>
      <c r="N1" s="180"/>
      <c r="O1" s="180"/>
      <c r="P1" s="180"/>
      <c r="Q1" s="180"/>
      <c r="R1" s="180"/>
      <c r="S1" s="180"/>
      <c r="T1" s="180"/>
      <c r="U1" s="180"/>
      <c r="V1" s="180"/>
      <c r="W1" s="180"/>
      <c r="X1" s="180"/>
      <c r="Y1" s="180"/>
      <c r="Z1" s="180"/>
      <c r="AA1" s="181"/>
      <c r="AB1" s="181"/>
      <c r="AC1" s="181"/>
      <c r="AD1" s="181"/>
      <c r="AE1" s="181"/>
      <c r="AF1" s="181"/>
      <c r="AG1" s="181"/>
      <c r="AH1" s="181"/>
      <c r="AI1" s="181"/>
      <c r="AJ1" s="180"/>
      <c r="AK1" s="180"/>
      <c r="AL1" s="180"/>
      <c r="AM1" s="180"/>
      <c r="AN1" s="180"/>
      <c r="AO1" s="180"/>
      <c r="AP1" s="180"/>
      <c r="AQ1" s="180"/>
      <c r="AR1" s="180"/>
      <c r="AS1" s="180"/>
      <c r="AT1" s="180"/>
      <c r="AU1" s="180"/>
    </row>
    <row r="2" spans="1:47" ht="21" customHeight="1" thickBot="1">
      <c r="A2" s="180"/>
      <c r="B2" s="183"/>
      <c r="C2" s="183"/>
      <c r="D2" s="183"/>
      <c r="E2" s="183"/>
      <c r="F2" s="183"/>
      <c r="G2" s="183"/>
      <c r="H2" s="183"/>
      <c r="I2" s="183"/>
      <c r="J2" s="183"/>
      <c r="K2" s="183"/>
      <c r="L2" s="183"/>
      <c r="M2" s="183"/>
      <c r="N2" s="183"/>
      <c r="O2" s="183"/>
      <c r="P2" s="183"/>
      <c r="Q2" s="180"/>
      <c r="R2" s="180"/>
      <c r="S2" s="180"/>
      <c r="T2" s="180"/>
      <c r="U2" s="180"/>
      <c r="V2" s="180"/>
      <c r="W2" s="180"/>
      <c r="X2" s="183"/>
      <c r="Y2" s="183"/>
      <c r="Z2" s="183"/>
      <c r="AA2" s="181"/>
      <c r="AB2" s="181"/>
      <c r="AC2" s="181"/>
      <c r="AD2" s="181"/>
      <c r="AE2" s="469"/>
      <c r="AF2" s="469"/>
      <c r="AG2" s="469"/>
      <c r="AH2" s="469"/>
      <c r="AI2" s="469"/>
      <c r="AJ2" s="180"/>
      <c r="AK2" s="180"/>
      <c r="AL2" s="180"/>
      <c r="AM2" s="180"/>
      <c r="AN2" s="180"/>
      <c r="AO2" s="180"/>
      <c r="AP2" s="180"/>
      <c r="AQ2" s="180"/>
      <c r="AR2" s="180"/>
      <c r="AS2" s="180"/>
      <c r="AT2" s="180"/>
      <c r="AU2" s="180"/>
    </row>
    <row r="3" spans="1:47" ht="27" customHeight="1" thickBot="1">
      <c r="A3" s="1246" t="s">
        <v>
6</v>
      </c>
      <c r="B3" s="1246"/>
      <c r="C3" s="1247"/>
      <c r="D3" s="1243" t="str">
        <f>
IF(基本情報入力シート!M16="","",基本情報入力シート!M16)</f>
        <v/>
      </c>
      <c r="E3" s="1244"/>
      <c r="F3" s="1244"/>
      <c r="G3" s="1244"/>
      <c r="H3" s="1244"/>
      <c r="I3" s="1244"/>
      <c r="J3" s="1244"/>
      <c r="K3" s="1244"/>
      <c r="L3" s="1244"/>
      <c r="M3" s="1244"/>
      <c r="N3" s="1244"/>
      <c r="O3" s="1245"/>
      <c r="P3" s="470"/>
      <c r="Q3" s="471"/>
      <c r="R3" s="471"/>
      <c r="S3" s="180"/>
      <c r="T3" s="180"/>
      <c r="U3" s="180"/>
      <c r="V3" s="180"/>
      <c r="W3" s="471"/>
      <c r="X3" s="471"/>
      <c r="Y3" s="471"/>
      <c r="Z3" s="471"/>
      <c r="AA3" s="180"/>
      <c r="AB3" s="180"/>
      <c r="AC3" s="180"/>
      <c r="AD3" s="180"/>
      <c r="AE3" s="180"/>
      <c r="AF3" s="180"/>
      <c r="AG3" s="180"/>
      <c r="AH3" s="180"/>
      <c r="AI3" s="180"/>
      <c r="AJ3" s="180"/>
      <c r="AK3" s="180"/>
      <c r="AL3" s="180"/>
      <c r="AM3" s="180"/>
      <c r="AN3" s="180"/>
      <c r="AO3" s="180"/>
      <c r="AP3" s="180"/>
      <c r="AQ3" s="180"/>
      <c r="AR3" s="180"/>
      <c r="AS3" s="180"/>
      <c r="AT3" s="180"/>
      <c r="AU3" s="180"/>
    </row>
    <row r="4" spans="1:47" ht="21" customHeight="1" thickBot="1">
      <c r="A4" s="472"/>
      <c r="B4" s="472"/>
      <c r="C4" s="472"/>
      <c r="D4" s="473"/>
      <c r="E4" s="473"/>
      <c r="F4" s="473"/>
      <c r="G4" s="473"/>
      <c r="H4" s="473"/>
      <c r="I4" s="473"/>
      <c r="J4" s="473"/>
      <c r="K4" s="473"/>
      <c r="L4" s="473"/>
      <c r="M4" s="473"/>
      <c r="N4" s="473"/>
      <c r="O4" s="473"/>
      <c r="P4" s="473"/>
      <c r="Q4" s="471"/>
      <c r="R4" s="471"/>
      <c r="S4" s="180"/>
      <c r="T4" s="180"/>
      <c r="U4" s="180"/>
      <c r="V4" s="180"/>
      <c r="W4" s="471"/>
      <c r="X4" s="471"/>
      <c r="Y4" s="471"/>
      <c r="Z4" s="471"/>
      <c r="AA4" s="180"/>
      <c r="AB4" s="180"/>
      <c r="AC4" s="180"/>
      <c r="AD4" s="180"/>
      <c r="AE4" s="180"/>
      <c r="AF4" s="180"/>
      <c r="AG4" s="180"/>
      <c r="AH4" s="180"/>
      <c r="AI4" s="180"/>
      <c r="AJ4" s="180"/>
      <c r="AK4" s="180"/>
      <c r="AL4" s="180"/>
      <c r="AM4" s="180"/>
      <c r="AN4" s="180"/>
      <c r="AO4" s="180"/>
      <c r="AP4" s="180"/>
      <c r="AQ4" s="180"/>
      <c r="AR4" s="180"/>
      <c r="AS4" s="180"/>
      <c r="AT4" s="180"/>
      <c r="AU4" s="180"/>
    </row>
    <row r="5" spans="1:47" ht="27" customHeight="1" thickBot="1">
      <c r="A5" s="516" t="s">
        <v>
468</v>
      </c>
      <c r="B5" s="517"/>
      <c r="C5" s="517"/>
      <c r="D5" s="518"/>
      <c r="E5" s="518"/>
      <c r="F5" s="518"/>
      <c r="G5" s="518"/>
      <c r="H5" s="518"/>
      <c r="I5" s="518"/>
      <c r="J5" s="518"/>
      <c r="K5" s="518"/>
      <c r="L5" s="518"/>
      <c r="M5" s="518"/>
      <c r="N5" s="518"/>
      <c r="O5" s="519" t="str">
        <f>
IF((SUM(AI12:AI111))=0,"",SUM(AI12:AI111))</f>
        <v/>
      </c>
      <c r="P5" s="473"/>
      <c r="Q5" s="180"/>
      <c r="R5" s="471"/>
      <c r="S5" s="186"/>
      <c r="T5" s="186"/>
      <c r="U5" s="186"/>
      <c r="V5" s="186"/>
      <c r="W5" s="471"/>
      <c r="X5" s="471"/>
      <c r="Y5" s="471"/>
      <c r="Z5" s="471"/>
      <c r="AA5" s="186"/>
      <c r="AB5" s="186"/>
      <c r="AC5" s="186"/>
      <c r="AD5" s="186"/>
      <c r="AE5" s="186"/>
      <c r="AF5" s="186"/>
      <c r="AG5" s="186"/>
      <c r="AH5" s="186"/>
      <c r="AI5" s="186"/>
      <c r="AJ5" s="180"/>
      <c r="AK5" s="180"/>
      <c r="AL5" s="180"/>
      <c r="AM5" s="180"/>
      <c r="AN5" s="180"/>
      <c r="AO5" s="180"/>
      <c r="AP5" s="180"/>
      <c r="AQ5" s="180"/>
      <c r="AR5" s="180"/>
      <c r="AS5" s="180"/>
      <c r="AT5" s="180"/>
      <c r="AU5" s="180"/>
    </row>
    <row r="6" spans="1:47" ht="21" customHeight="1" thickBot="1">
      <c r="A6" s="180"/>
      <c r="B6" s="180"/>
      <c r="C6" s="180"/>
      <c r="D6" s="180"/>
      <c r="E6" s="180"/>
      <c r="F6" s="180"/>
      <c r="G6" s="180"/>
      <c r="H6" s="180"/>
      <c r="I6" s="180"/>
      <c r="J6" s="180"/>
      <c r="K6" s="180"/>
      <c r="L6" s="180"/>
      <c r="M6" s="180"/>
      <c r="N6" s="180"/>
      <c r="O6" s="180"/>
      <c r="P6" s="180"/>
      <c r="Q6" s="212"/>
      <c r="R6" s="212"/>
      <c r="S6" s="180"/>
      <c r="T6" s="180"/>
      <c r="U6" s="180"/>
      <c r="V6" s="180"/>
      <c r="W6" s="180"/>
      <c r="X6" s="180"/>
      <c r="Y6" s="180"/>
      <c r="Z6" s="180"/>
      <c r="AA6" s="180"/>
      <c r="AB6" s="180"/>
      <c r="AC6" s="180"/>
      <c r="AD6" s="180"/>
      <c r="AE6" s="180"/>
      <c r="AF6" s="180"/>
      <c r="AG6" s="180"/>
      <c r="AH6" s="180"/>
      <c r="AI6" s="180"/>
      <c r="AJ6" s="180"/>
      <c r="AK6" s="180"/>
      <c r="AL6" s="180"/>
      <c r="AM6" s="180"/>
      <c r="AN6" s="180"/>
      <c r="AO6" s="180"/>
      <c r="AP6" s="180"/>
      <c r="AQ6" s="180"/>
      <c r="AR6" s="180"/>
      <c r="AS6" s="180"/>
      <c r="AT6" s="180"/>
      <c r="AU6" s="180"/>
    </row>
    <row r="7" spans="1:47" ht="18" customHeight="1">
      <c r="A7" s="1250"/>
      <c r="B7" s="1252" t="s">
        <v>
7</v>
      </c>
      <c r="C7" s="1253"/>
      <c r="D7" s="1253"/>
      <c r="E7" s="1253"/>
      <c r="F7" s="1253"/>
      <c r="G7" s="1253"/>
      <c r="H7" s="1253"/>
      <c r="I7" s="1253"/>
      <c r="J7" s="1253"/>
      <c r="K7" s="1254"/>
      <c r="L7" s="1258" t="s">
        <v>
108</v>
      </c>
      <c r="M7" s="1275" t="s">
        <v>
182</v>
      </c>
      <c r="N7" s="1229"/>
      <c r="O7" s="1260" t="s">
        <v>
126</v>
      </c>
      <c r="P7" s="1262" t="s">
        <v>
68</v>
      </c>
      <c r="Q7" s="1264" t="s">
        <v>
410</v>
      </c>
      <c r="R7" s="1227" t="s">
        <v>
116</v>
      </c>
      <c r="S7" s="520" t="s">
        <v>
447</v>
      </c>
      <c r="T7" s="521"/>
      <c r="U7" s="521"/>
      <c r="V7" s="522"/>
      <c r="W7" s="522"/>
      <c r="X7" s="522"/>
      <c r="Y7" s="522"/>
      <c r="Z7" s="522"/>
      <c r="AA7" s="522"/>
      <c r="AB7" s="522"/>
      <c r="AC7" s="522"/>
      <c r="AD7" s="522"/>
      <c r="AE7" s="522"/>
      <c r="AF7" s="522"/>
      <c r="AG7" s="522"/>
      <c r="AH7" s="522"/>
      <c r="AI7" s="523"/>
      <c r="AJ7" s="180"/>
      <c r="AK7" s="180"/>
      <c r="AL7" s="180"/>
      <c r="AM7" s="180"/>
      <c r="AN7" s="180"/>
      <c r="AO7" s="180"/>
      <c r="AP7" s="180"/>
      <c r="AQ7" s="180"/>
      <c r="AR7" s="180"/>
      <c r="AS7" s="180"/>
      <c r="AT7" s="180"/>
      <c r="AU7" s="180"/>
    </row>
    <row r="8" spans="1:47" ht="14.25" customHeight="1">
      <c r="A8" s="1251"/>
      <c r="B8" s="1255"/>
      <c r="C8" s="1256"/>
      <c r="D8" s="1256"/>
      <c r="E8" s="1256"/>
      <c r="F8" s="1256"/>
      <c r="G8" s="1256"/>
      <c r="H8" s="1256"/>
      <c r="I8" s="1256"/>
      <c r="J8" s="1256"/>
      <c r="K8" s="1257"/>
      <c r="L8" s="1259"/>
      <c r="M8" s="1230"/>
      <c r="N8" s="1232"/>
      <c r="O8" s="1261"/>
      <c r="P8" s="1263"/>
      <c r="Q8" s="1265"/>
      <c r="R8" s="1272"/>
      <c r="S8" s="524"/>
      <c r="T8" s="1268" t="s">
        <v>
10</v>
      </c>
      <c r="U8" s="1269"/>
      <c r="V8" s="525" t="s">
        <v>
34</v>
      </c>
      <c r="W8" s="1270" t="s">
        <v>
28</v>
      </c>
      <c r="X8" s="1271"/>
      <c r="Y8" s="1271"/>
      <c r="Z8" s="1271"/>
      <c r="AA8" s="1271"/>
      <c r="AB8" s="1271"/>
      <c r="AC8" s="1271"/>
      <c r="AD8" s="1271"/>
      <c r="AE8" s="1271"/>
      <c r="AF8" s="1271"/>
      <c r="AG8" s="1271"/>
      <c r="AH8" s="1271"/>
      <c r="AI8" s="526" t="s">
        <v>
15</v>
      </c>
      <c r="AJ8" s="180"/>
      <c r="AK8" s="180"/>
      <c r="AL8" s="180"/>
      <c r="AM8" s="180"/>
      <c r="AN8" s="180"/>
      <c r="AO8" s="180"/>
      <c r="AP8" s="180"/>
      <c r="AQ8" s="180"/>
      <c r="AR8" s="180"/>
      <c r="AS8" s="180"/>
      <c r="AT8" s="180"/>
      <c r="AU8" s="180"/>
    </row>
    <row r="9" spans="1:47" ht="13.5" customHeight="1">
      <c r="A9" s="1251"/>
      <c r="B9" s="1255"/>
      <c r="C9" s="1256"/>
      <c r="D9" s="1256"/>
      <c r="E9" s="1256"/>
      <c r="F9" s="1256"/>
      <c r="G9" s="1256"/>
      <c r="H9" s="1256"/>
      <c r="I9" s="1256"/>
      <c r="J9" s="1256"/>
      <c r="K9" s="1257"/>
      <c r="L9" s="1259"/>
      <c r="M9" s="1276"/>
      <c r="N9" s="1277"/>
      <c r="O9" s="1261"/>
      <c r="P9" s="1263"/>
      <c r="Q9" s="1265"/>
      <c r="R9" s="1272"/>
      <c r="S9" s="1233" t="s">
        <v>
99</v>
      </c>
      <c r="T9" s="1278" t="s">
        <v>
448</v>
      </c>
      <c r="U9" s="1279" t="s">
        <v>
117</v>
      </c>
      <c r="V9" s="1273" t="s">
        <v>
76</v>
      </c>
      <c r="W9" s="1227" t="s">
        <v>
443</v>
      </c>
      <c r="X9" s="1228"/>
      <c r="Y9" s="1228"/>
      <c r="Z9" s="1228"/>
      <c r="AA9" s="1228"/>
      <c r="AB9" s="1228"/>
      <c r="AC9" s="1228"/>
      <c r="AD9" s="1228"/>
      <c r="AE9" s="1228"/>
      <c r="AF9" s="1228"/>
      <c r="AG9" s="1228"/>
      <c r="AH9" s="1228"/>
      <c r="AI9" s="1239" t="s">
        <v>
449</v>
      </c>
      <c r="AJ9" s="180"/>
      <c r="AK9" s="180"/>
      <c r="AL9" s="180"/>
      <c r="AM9" s="180"/>
      <c r="AN9" s="180"/>
      <c r="AO9" s="180"/>
      <c r="AP9" s="180"/>
      <c r="AQ9" s="180"/>
      <c r="AR9" s="180"/>
      <c r="AS9" s="180"/>
      <c r="AT9" s="180"/>
      <c r="AU9" s="180"/>
    </row>
    <row r="10" spans="1:47" ht="150" customHeight="1">
      <c r="A10" s="1251"/>
      <c r="B10" s="1255"/>
      <c r="C10" s="1256"/>
      <c r="D10" s="1256"/>
      <c r="E10" s="1256"/>
      <c r="F10" s="1256"/>
      <c r="G10" s="1256"/>
      <c r="H10" s="1256"/>
      <c r="I10" s="1256"/>
      <c r="J10" s="1256"/>
      <c r="K10" s="1257"/>
      <c r="L10" s="1259"/>
      <c r="M10" s="483" t="s">
        <v>
183</v>
      </c>
      <c r="N10" s="483" t="s">
        <v>
184</v>
      </c>
      <c r="O10" s="1261"/>
      <c r="P10" s="1263"/>
      <c r="Q10" s="1265"/>
      <c r="R10" s="1272"/>
      <c r="S10" s="1233"/>
      <c r="T10" s="1278"/>
      <c r="U10" s="1279"/>
      <c r="V10" s="1274"/>
      <c r="W10" s="1230"/>
      <c r="X10" s="1231"/>
      <c r="Y10" s="1231"/>
      <c r="Z10" s="1231"/>
      <c r="AA10" s="1231"/>
      <c r="AB10" s="1231"/>
      <c r="AC10" s="1231"/>
      <c r="AD10" s="1231"/>
      <c r="AE10" s="1231"/>
      <c r="AF10" s="1231"/>
      <c r="AG10" s="1231"/>
      <c r="AH10" s="1231"/>
      <c r="AI10" s="1239"/>
      <c r="AJ10" s="180"/>
      <c r="AK10" s="180"/>
      <c r="AL10" s="180"/>
      <c r="AM10" s="180"/>
      <c r="AN10" s="180"/>
      <c r="AO10" s="180"/>
      <c r="AP10" s="180"/>
      <c r="AQ10" s="180"/>
      <c r="AR10" s="180"/>
      <c r="AS10" s="180"/>
      <c r="AT10" s="180"/>
      <c r="AU10" s="180"/>
    </row>
    <row r="11" spans="1:47" ht="15" thickBot="1">
      <c r="A11" s="484"/>
      <c r="B11" s="485"/>
      <c r="C11" s="486"/>
      <c r="D11" s="486"/>
      <c r="E11" s="486"/>
      <c r="F11" s="486"/>
      <c r="G11" s="486"/>
      <c r="H11" s="486"/>
      <c r="I11" s="486"/>
      <c r="J11" s="486"/>
      <c r="K11" s="487"/>
      <c r="L11" s="488"/>
      <c r="M11" s="488"/>
      <c r="N11" s="488"/>
      <c r="O11" s="489"/>
      <c r="P11" s="490"/>
      <c r="Q11" s="491"/>
      <c r="R11" s="527"/>
      <c r="S11" s="480"/>
      <c r="T11" s="528"/>
      <c r="U11" s="529"/>
      <c r="V11" s="530"/>
      <c r="W11" s="496"/>
      <c r="X11" s="497"/>
      <c r="Y11" s="497"/>
      <c r="Z11" s="497"/>
      <c r="AA11" s="497"/>
      <c r="AB11" s="497"/>
      <c r="AC11" s="497"/>
      <c r="AD11" s="497"/>
      <c r="AE11" s="497"/>
      <c r="AF11" s="497"/>
      <c r="AG11" s="497"/>
      <c r="AH11" s="497"/>
      <c r="AI11" s="492"/>
      <c r="AJ11" s="180"/>
      <c r="AK11" s="180"/>
      <c r="AL11" s="180"/>
      <c r="AM11" s="180"/>
      <c r="AN11" s="180"/>
      <c r="AO11" s="180"/>
      <c r="AP11" s="180"/>
      <c r="AQ11" s="180"/>
      <c r="AR11" s="180"/>
      <c r="AS11" s="180"/>
      <c r="AT11" s="180"/>
      <c r="AU11" s="180"/>
    </row>
    <row r="12" spans="1:47" ht="33" customHeight="1" thickBot="1">
      <c r="A12" s="498">
        <v>
1</v>
      </c>
      <c r="B12" s="499" t="str">
        <f>
IF(基本情報入力シート!C33="","",基本情報入力シート!C33)</f>
        <v/>
      </c>
      <c r="C12" s="500" t="str">
        <f>
IF(基本情報入力シート!D33="","",基本情報入力シート!D33)</f>
        <v/>
      </c>
      <c r="D12" s="501" t="str">
        <f>
IF(基本情報入力シート!E33="","",基本情報入力シート!E33)</f>
        <v/>
      </c>
      <c r="E12" s="501" t="str">
        <f>
IF(基本情報入力シート!F33="","",基本情報入力シート!F33)</f>
        <v/>
      </c>
      <c r="F12" s="501" t="str">
        <f>
IF(基本情報入力シート!G33="","",基本情報入力シート!G33)</f>
        <v/>
      </c>
      <c r="G12" s="501" t="str">
        <f>
IF(基本情報入力シート!H33="","",基本情報入力シート!H33)</f>
        <v/>
      </c>
      <c r="H12" s="501" t="str">
        <f>
IF(基本情報入力シート!I33="","",基本情報入力シート!I33)</f>
        <v/>
      </c>
      <c r="I12" s="501" t="str">
        <f>
IF(基本情報入力シート!J33="","",基本情報入力シート!J33)</f>
        <v/>
      </c>
      <c r="J12" s="501" t="str">
        <f>
IF(基本情報入力シート!K33="","",基本情報入力シート!K33)</f>
        <v/>
      </c>
      <c r="K12" s="502" t="str">
        <f>
IF(基本情報入力シート!L33="","",基本情報入力シート!L33)</f>
        <v/>
      </c>
      <c r="L12" s="503" t="str">
        <f>
IF(基本情報入力シート!M33="","",基本情報入力シート!M33)</f>
        <v/>
      </c>
      <c r="M12" s="503" t="str">
        <f>
IF(基本情報入力シート!R33="","",基本情報入力シート!R33)</f>
        <v/>
      </c>
      <c r="N12" s="503" t="str">
        <f>
IF(基本情報入力シート!W33="","",基本情報入力シート!W33)</f>
        <v/>
      </c>
      <c r="O12" s="498" t="str">
        <f>
IF(基本情報入力シート!X33="","",基本情報入力シート!X33)</f>
        <v/>
      </c>
      <c r="P12" s="504" t="str">
        <f>
IF(基本情報入力シート!Y33="","",基本情報入力シート!Y33)</f>
        <v/>
      </c>
      <c r="Q12" s="505" t="str">
        <f>
IF(基本情報入力シート!Z33="","",基本情報入力シート!Z33)</f>
        <v/>
      </c>
      <c r="R12" s="531" t="str">
        <f>
IF(基本情報入力シート!AA33="","",基本情報入力シート!AA33)</f>
        <v/>
      </c>
      <c r="S12" s="532"/>
      <c r="T12" s="533"/>
      <c r="U12" s="534" t="str">
        <f>
IF(P12="","",VLOOKUP(P12,【参考】数式用!$A$5:$I$38,MATCH(T12,【参考】数式用!$H$4:$I$4,0)+7,0))</f>
        <v/>
      </c>
      <c r="V12" s="639"/>
      <c r="W12" s="211" t="s">
        <v>
33</v>
      </c>
      <c r="X12" s="535"/>
      <c r="Y12" s="210" t="s">
        <v>
12</v>
      </c>
      <c r="Z12" s="535"/>
      <c r="AA12" s="316" t="s">
        <v>
87</v>
      </c>
      <c r="AB12" s="535"/>
      <c r="AC12" s="210" t="s">
        <v>
12</v>
      </c>
      <c r="AD12" s="535"/>
      <c r="AE12" s="210" t="s">
        <v>
17</v>
      </c>
      <c r="AF12" s="512" t="s">
        <v>
44</v>
      </c>
      <c r="AG12" s="514" t="str">
        <f t="shared" ref="AG12:AG16" si="0">
IF(X12&gt;=1,(AB12*12+AD12)-(X12*12+Z12)+1,"")</f>
        <v/>
      </c>
      <c r="AH12" s="514" t="s">
        <v>
62</v>
      </c>
      <c r="AI12" s="515" t="str">
        <f t="shared" ref="AI12:AI43" si="1">
IFERROR(ROUNDDOWN(ROUND(Q12*R12,0)*U12,0)*AG12,"")</f>
        <v/>
      </c>
      <c r="AJ12" s="180"/>
      <c r="AK12" s="536" t="str">
        <f>
IFERROR(IF(AND(T12="特定加算Ⅰ",OR(V12="",V12="-",V12="いずれも取得していない")),"☓","○"),"")</f>
        <v>
○</v>
      </c>
      <c r="AL12" s="537" t="str">
        <f>
IFERROR(IF(AND(T12="特定加算Ⅰ",OR(V12="",V12="-",V12="いずれも取得していない")),"！特定加算Ⅰが選択されています。該当する介護福祉士配置等要件を選択してください。",""),"")</f>
        <v/>
      </c>
      <c r="AM12" s="538"/>
      <c r="AN12" s="538"/>
      <c r="AO12" s="538"/>
      <c r="AP12" s="538"/>
      <c r="AQ12" s="538"/>
      <c r="AR12" s="538"/>
      <c r="AS12" s="538"/>
      <c r="AT12" s="538"/>
      <c r="AU12" s="539"/>
    </row>
    <row r="13" spans="1:47" ht="33" customHeight="1" thickBot="1">
      <c r="A13" s="498">
        <f>
A12+1</f>
        <v>
2</v>
      </c>
      <c r="B13" s="499" t="str">
        <f>
IF(基本情報入力シート!C34="","",基本情報入力シート!C34)</f>
        <v/>
      </c>
      <c r="C13" s="500" t="str">
        <f>
IF(基本情報入力シート!D34="","",基本情報入力シート!D34)</f>
        <v/>
      </c>
      <c r="D13" s="501" t="str">
        <f>
IF(基本情報入力シート!E34="","",基本情報入力シート!E34)</f>
        <v/>
      </c>
      <c r="E13" s="501" t="str">
        <f>
IF(基本情報入力シート!F34="","",基本情報入力シート!F34)</f>
        <v/>
      </c>
      <c r="F13" s="501" t="str">
        <f>
IF(基本情報入力シート!G34="","",基本情報入力シート!G34)</f>
        <v/>
      </c>
      <c r="G13" s="501" t="str">
        <f>
IF(基本情報入力シート!H34="","",基本情報入力シート!H34)</f>
        <v/>
      </c>
      <c r="H13" s="501" t="str">
        <f>
IF(基本情報入力シート!I34="","",基本情報入力シート!I34)</f>
        <v/>
      </c>
      <c r="I13" s="501" t="str">
        <f>
IF(基本情報入力シート!J34="","",基本情報入力シート!J34)</f>
        <v/>
      </c>
      <c r="J13" s="501" t="str">
        <f>
IF(基本情報入力シート!K34="","",基本情報入力シート!K34)</f>
        <v/>
      </c>
      <c r="K13" s="502" t="str">
        <f>
IF(基本情報入力シート!L34="","",基本情報入力シート!L34)</f>
        <v/>
      </c>
      <c r="L13" s="503" t="str">
        <f>
IF(基本情報入力シート!M34="","",基本情報入力シート!M34)</f>
        <v/>
      </c>
      <c r="M13" s="503" t="str">
        <f>
IF(基本情報入力シート!R34="","",基本情報入力シート!R34)</f>
        <v/>
      </c>
      <c r="N13" s="503" t="str">
        <f>
IF(基本情報入力シート!W34="","",基本情報入力シート!W34)</f>
        <v/>
      </c>
      <c r="O13" s="498" t="str">
        <f>
IF(基本情報入力シート!X34="","",基本情報入力シート!X34)</f>
        <v/>
      </c>
      <c r="P13" s="504" t="str">
        <f>
IF(基本情報入力シート!Y34="","",基本情報入力シート!Y34)</f>
        <v/>
      </c>
      <c r="Q13" s="505" t="str">
        <f>
IF(基本情報入力シート!Z34="","",基本情報入力シート!Z34)</f>
        <v/>
      </c>
      <c r="R13" s="531" t="str">
        <f>
IF(基本情報入力シート!AA34="","",基本情報入力シート!AA34)</f>
        <v/>
      </c>
      <c r="S13" s="532"/>
      <c r="T13" s="533"/>
      <c r="U13" s="534" t="str">
        <f>
IF(P13="","",VLOOKUP(P13,【参考】数式用!$A$5:$I$38,MATCH(T13,【参考】数式用!$H$4:$I$4,0)+7,0))</f>
        <v/>
      </c>
      <c r="V13" s="639"/>
      <c r="W13" s="211" t="s">
        <v>
33</v>
      </c>
      <c r="X13" s="535"/>
      <c r="Y13" s="210" t="s">
        <v>
12</v>
      </c>
      <c r="Z13" s="535"/>
      <c r="AA13" s="316" t="s">
        <v>
87</v>
      </c>
      <c r="AB13" s="535"/>
      <c r="AC13" s="210" t="s">
        <v>
12</v>
      </c>
      <c r="AD13" s="535"/>
      <c r="AE13" s="210" t="s">
        <v>
17</v>
      </c>
      <c r="AF13" s="512" t="s">
        <v>
44</v>
      </c>
      <c r="AG13" s="513" t="str">
        <f t="shared" si="0"/>
        <v/>
      </c>
      <c r="AH13" s="514" t="s">
        <v>
62</v>
      </c>
      <c r="AI13" s="515" t="str">
        <f t="shared" si="1"/>
        <v/>
      </c>
      <c r="AJ13" s="180"/>
      <c r="AK13" s="536" t="str">
        <f>
IFERROR(IF(AND(T13="特定加算Ⅰ",OR(V13="",V13="-",V13="いずれも取得していない")),"☓","○"),"")</f>
        <v>
○</v>
      </c>
      <c r="AL13" s="537" t="str">
        <f>
IFERROR(IF(AND(T13="特定加算Ⅰ",OR(V13="",V13="-",V13="いずれも取得していない")),"！特定加算Ⅰが選択されています。該当する介護福祉士配置等要件を選択してください。",""),"")</f>
        <v/>
      </c>
      <c r="AM13" s="538"/>
      <c r="AN13" s="538"/>
      <c r="AO13" s="538"/>
      <c r="AP13" s="538"/>
      <c r="AQ13" s="538"/>
      <c r="AR13" s="538"/>
      <c r="AS13" s="538"/>
      <c r="AT13" s="538"/>
      <c r="AU13" s="539"/>
    </row>
    <row r="14" spans="1:47" ht="33" customHeight="1" thickBot="1">
      <c r="A14" s="498">
        <f t="shared" ref="A14:A111" si="2">
A13+1</f>
        <v>
3</v>
      </c>
      <c r="B14" s="499" t="str">
        <f>
IF(基本情報入力シート!C35="","",基本情報入力シート!C35)</f>
        <v/>
      </c>
      <c r="C14" s="500" t="str">
        <f>
IF(基本情報入力シート!D35="","",基本情報入力シート!D35)</f>
        <v/>
      </c>
      <c r="D14" s="501" t="str">
        <f>
IF(基本情報入力シート!E35="","",基本情報入力シート!E35)</f>
        <v/>
      </c>
      <c r="E14" s="501" t="str">
        <f>
IF(基本情報入力シート!F35="","",基本情報入力シート!F35)</f>
        <v/>
      </c>
      <c r="F14" s="501" t="str">
        <f>
IF(基本情報入力シート!G35="","",基本情報入力シート!G35)</f>
        <v/>
      </c>
      <c r="G14" s="501" t="str">
        <f>
IF(基本情報入力シート!H35="","",基本情報入力シート!H35)</f>
        <v/>
      </c>
      <c r="H14" s="501" t="str">
        <f>
IF(基本情報入力シート!I35="","",基本情報入力シート!I35)</f>
        <v/>
      </c>
      <c r="I14" s="501" t="str">
        <f>
IF(基本情報入力シート!J35="","",基本情報入力シート!J35)</f>
        <v/>
      </c>
      <c r="J14" s="501" t="str">
        <f>
IF(基本情報入力シート!K35="","",基本情報入力シート!K35)</f>
        <v/>
      </c>
      <c r="K14" s="502" t="str">
        <f>
IF(基本情報入力シート!L35="","",基本情報入力シート!L35)</f>
        <v/>
      </c>
      <c r="L14" s="503" t="str">
        <f>
IF(基本情報入力シート!M35="","",基本情報入力シート!M35)</f>
        <v/>
      </c>
      <c r="M14" s="503" t="str">
        <f>
IF(基本情報入力シート!R35="","",基本情報入力シート!R35)</f>
        <v/>
      </c>
      <c r="N14" s="503" t="str">
        <f>
IF(基本情報入力シート!W35="","",基本情報入力シート!W35)</f>
        <v/>
      </c>
      <c r="O14" s="498" t="str">
        <f>
IF(基本情報入力シート!X35="","",基本情報入力シート!X35)</f>
        <v/>
      </c>
      <c r="P14" s="504" t="str">
        <f>
IF(基本情報入力シート!Y35="","",基本情報入力シート!Y35)</f>
        <v/>
      </c>
      <c r="Q14" s="505" t="str">
        <f>
IF(基本情報入力シート!Z35="","",基本情報入力シート!Z35)</f>
        <v/>
      </c>
      <c r="R14" s="531" t="str">
        <f>
IF(基本情報入力シート!AA35="","",基本情報入力シート!AA35)</f>
        <v/>
      </c>
      <c r="S14" s="532"/>
      <c r="T14" s="533"/>
      <c r="U14" s="534" t="str">
        <f>
IF(P14="","",VLOOKUP(P14,【参考】数式用!$A$5:$I$38,MATCH(T14,【参考】数式用!$H$4:$I$4,0)+7,0))</f>
        <v/>
      </c>
      <c r="V14" s="639"/>
      <c r="W14" s="211" t="s">
        <v>
33</v>
      </c>
      <c r="X14" s="535"/>
      <c r="Y14" s="210" t="s">
        <v>
12</v>
      </c>
      <c r="Z14" s="535"/>
      <c r="AA14" s="316" t="s">
        <v>
87</v>
      </c>
      <c r="AB14" s="535"/>
      <c r="AC14" s="210" t="s">
        <v>
12</v>
      </c>
      <c r="AD14" s="535"/>
      <c r="AE14" s="210" t="s">
        <v>
17</v>
      </c>
      <c r="AF14" s="512" t="s">
        <v>
44</v>
      </c>
      <c r="AG14" s="513" t="str">
        <f t="shared" si="0"/>
        <v/>
      </c>
      <c r="AH14" s="514" t="s">
        <v>
62</v>
      </c>
      <c r="AI14" s="515" t="str">
        <f t="shared" si="1"/>
        <v/>
      </c>
      <c r="AJ14" s="180"/>
      <c r="AK14" s="536" t="str">
        <f t="shared" ref="AK14:AK18" si="3">
IFERROR(IF(AND(T14="特定加算Ⅰ",OR(V14="",V14="-",V14="いずれも取得していない")),"☓","○"),"")</f>
        <v>
○</v>
      </c>
      <c r="AL14" s="537" t="str">
        <f t="shared" ref="AL14:AL18" si="4">
IFERROR(IF(AND(T14="特定加算Ⅰ",OR(V14="",V14="-",V14="いずれも取得していない")),"！特定加算Ⅰが選択されています。該当する介護福祉士配置等要件を選択してください。",""),"")</f>
        <v/>
      </c>
      <c r="AM14" s="538"/>
      <c r="AN14" s="538"/>
      <c r="AO14" s="538"/>
      <c r="AP14" s="538"/>
      <c r="AQ14" s="538"/>
      <c r="AR14" s="538"/>
      <c r="AS14" s="538"/>
      <c r="AT14" s="538"/>
      <c r="AU14" s="539"/>
    </row>
    <row r="15" spans="1:47" ht="33" customHeight="1" thickBot="1">
      <c r="A15" s="498">
        <f t="shared" si="2"/>
        <v>
4</v>
      </c>
      <c r="B15" s="499" t="str">
        <f>
IF(基本情報入力シート!C36="","",基本情報入力シート!C36)</f>
        <v/>
      </c>
      <c r="C15" s="500" t="str">
        <f>
IF(基本情報入力シート!D36="","",基本情報入力シート!D36)</f>
        <v/>
      </c>
      <c r="D15" s="501" t="str">
        <f>
IF(基本情報入力シート!E36="","",基本情報入力シート!E36)</f>
        <v/>
      </c>
      <c r="E15" s="501" t="str">
        <f>
IF(基本情報入力シート!F36="","",基本情報入力シート!F36)</f>
        <v/>
      </c>
      <c r="F15" s="501" t="str">
        <f>
IF(基本情報入力シート!G36="","",基本情報入力シート!G36)</f>
        <v/>
      </c>
      <c r="G15" s="501" t="str">
        <f>
IF(基本情報入力シート!H36="","",基本情報入力シート!H36)</f>
        <v/>
      </c>
      <c r="H15" s="501" t="str">
        <f>
IF(基本情報入力シート!I36="","",基本情報入力シート!I36)</f>
        <v/>
      </c>
      <c r="I15" s="501" t="str">
        <f>
IF(基本情報入力シート!J36="","",基本情報入力シート!J36)</f>
        <v/>
      </c>
      <c r="J15" s="501" t="str">
        <f>
IF(基本情報入力シート!K36="","",基本情報入力シート!K36)</f>
        <v/>
      </c>
      <c r="K15" s="502" t="str">
        <f>
IF(基本情報入力シート!L36="","",基本情報入力シート!L36)</f>
        <v/>
      </c>
      <c r="L15" s="503" t="str">
        <f>
IF(基本情報入力シート!M36="","",基本情報入力シート!M36)</f>
        <v/>
      </c>
      <c r="M15" s="503" t="str">
        <f>
IF(基本情報入力シート!R36="","",基本情報入力シート!R36)</f>
        <v/>
      </c>
      <c r="N15" s="503" t="str">
        <f>
IF(基本情報入力シート!W36="","",基本情報入力シート!W36)</f>
        <v/>
      </c>
      <c r="O15" s="498" t="str">
        <f>
IF(基本情報入力シート!X36="","",基本情報入力シート!X36)</f>
        <v/>
      </c>
      <c r="P15" s="504" t="str">
        <f>
IF(基本情報入力シート!Y36="","",基本情報入力シート!Y36)</f>
        <v/>
      </c>
      <c r="Q15" s="505" t="str">
        <f>
IF(基本情報入力シート!Z36="","",基本情報入力シート!Z36)</f>
        <v/>
      </c>
      <c r="R15" s="531" t="str">
        <f>
IF(基本情報入力シート!AA36="","",基本情報入力シート!AA36)</f>
        <v/>
      </c>
      <c r="S15" s="532"/>
      <c r="T15" s="533"/>
      <c r="U15" s="534" t="str">
        <f>
IF(P15="","",VLOOKUP(P15,【参考】数式用!$A$5:$I$38,MATCH(T15,【参考】数式用!$H$4:$I$4,0)+7,0))</f>
        <v/>
      </c>
      <c r="V15" s="639"/>
      <c r="W15" s="211" t="s">
        <v>
33</v>
      </c>
      <c r="X15" s="535"/>
      <c r="Y15" s="210" t="s">
        <v>
12</v>
      </c>
      <c r="Z15" s="535"/>
      <c r="AA15" s="316" t="s">
        <v>
87</v>
      </c>
      <c r="AB15" s="535"/>
      <c r="AC15" s="210" t="s">
        <v>
12</v>
      </c>
      <c r="AD15" s="535"/>
      <c r="AE15" s="210" t="s">
        <v>
17</v>
      </c>
      <c r="AF15" s="512" t="s">
        <v>
44</v>
      </c>
      <c r="AG15" s="513" t="str">
        <f t="shared" si="0"/>
        <v/>
      </c>
      <c r="AH15" s="514" t="s">
        <v>
62</v>
      </c>
      <c r="AI15" s="515" t="str">
        <f t="shared" si="1"/>
        <v/>
      </c>
      <c r="AJ15" s="180"/>
      <c r="AK15" s="536" t="str">
        <f t="shared" si="3"/>
        <v>
○</v>
      </c>
      <c r="AL15" s="537" t="str">
        <f t="shared" si="4"/>
        <v/>
      </c>
      <c r="AM15" s="538"/>
      <c r="AN15" s="538"/>
      <c r="AO15" s="538"/>
      <c r="AP15" s="538"/>
      <c r="AQ15" s="538"/>
      <c r="AR15" s="538"/>
      <c r="AS15" s="538"/>
      <c r="AT15" s="538"/>
      <c r="AU15" s="539"/>
    </row>
    <row r="16" spans="1:47" ht="33" customHeight="1" thickBot="1">
      <c r="A16" s="498">
        <f t="shared" si="2"/>
        <v>
5</v>
      </c>
      <c r="B16" s="499" t="str">
        <f>
IF(基本情報入力シート!C37="","",基本情報入力シート!C37)</f>
        <v/>
      </c>
      <c r="C16" s="500" t="str">
        <f>
IF(基本情報入力シート!D37="","",基本情報入力シート!D37)</f>
        <v/>
      </c>
      <c r="D16" s="501" t="str">
        <f>
IF(基本情報入力シート!E37="","",基本情報入力シート!E37)</f>
        <v/>
      </c>
      <c r="E16" s="501" t="str">
        <f>
IF(基本情報入力シート!F37="","",基本情報入力シート!F37)</f>
        <v/>
      </c>
      <c r="F16" s="501" t="str">
        <f>
IF(基本情報入力シート!G37="","",基本情報入力シート!G37)</f>
        <v/>
      </c>
      <c r="G16" s="501" t="str">
        <f>
IF(基本情報入力シート!H37="","",基本情報入力シート!H37)</f>
        <v/>
      </c>
      <c r="H16" s="501" t="str">
        <f>
IF(基本情報入力シート!I37="","",基本情報入力シート!I37)</f>
        <v/>
      </c>
      <c r="I16" s="501" t="str">
        <f>
IF(基本情報入力シート!J37="","",基本情報入力シート!J37)</f>
        <v/>
      </c>
      <c r="J16" s="501" t="str">
        <f>
IF(基本情報入力シート!K37="","",基本情報入力シート!K37)</f>
        <v/>
      </c>
      <c r="K16" s="502" t="str">
        <f>
IF(基本情報入力シート!L37="","",基本情報入力シート!L37)</f>
        <v/>
      </c>
      <c r="L16" s="503" t="str">
        <f>
IF(基本情報入力シート!M37="","",基本情報入力シート!M37)</f>
        <v/>
      </c>
      <c r="M16" s="503" t="str">
        <f>
IF(基本情報入力シート!R37="","",基本情報入力シート!R37)</f>
        <v/>
      </c>
      <c r="N16" s="503" t="str">
        <f>
IF(基本情報入力シート!W37="","",基本情報入力シート!W37)</f>
        <v/>
      </c>
      <c r="O16" s="498" t="str">
        <f>
IF(基本情報入力シート!X37="","",基本情報入力シート!X37)</f>
        <v/>
      </c>
      <c r="P16" s="504" t="str">
        <f>
IF(基本情報入力シート!Y37="","",基本情報入力シート!Y37)</f>
        <v/>
      </c>
      <c r="Q16" s="505" t="str">
        <f>
IF(基本情報入力シート!Z37="","",基本情報入力シート!Z37)</f>
        <v/>
      </c>
      <c r="R16" s="531" t="str">
        <f>
IF(基本情報入力シート!AA37="","",基本情報入力シート!AA37)</f>
        <v/>
      </c>
      <c r="S16" s="532"/>
      <c r="T16" s="533"/>
      <c r="U16" s="534" t="str">
        <f>
IF(P16="","",VLOOKUP(P16,【参考】数式用!$A$5:$I$38,MATCH(T16,【参考】数式用!$H$4:$I$4,0)+7,0))</f>
        <v/>
      </c>
      <c r="V16" s="639"/>
      <c r="W16" s="211" t="s">
        <v>
33</v>
      </c>
      <c r="X16" s="535"/>
      <c r="Y16" s="210" t="s">
        <v>
12</v>
      </c>
      <c r="Z16" s="535"/>
      <c r="AA16" s="316" t="s">
        <v>
87</v>
      </c>
      <c r="AB16" s="535"/>
      <c r="AC16" s="210" t="s">
        <v>
12</v>
      </c>
      <c r="AD16" s="535"/>
      <c r="AE16" s="210" t="s">
        <v>
17</v>
      </c>
      <c r="AF16" s="512" t="s">
        <v>
44</v>
      </c>
      <c r="AG16" s="513" t="str">
        <f t="shared" si="0"/>
        <v/>
      </c>
      <c r="AH16" s="514" t="s">
        <v>
62</v>
      </c>
      <c r="AI16" s="515" t="str">
        <f t="shared" si="1"/>
        <v/>
      </c>
      <c r="AJ16" s="180"/>
      <c r="AK16" s="536" t="str">
        <f t="shared" si="3"/>
        <v>
○</v>
      </c>
      <c r="AL16" s="537" t="str">
        <f t="shared" si="4"/>
        <v/>
      </c>
      <c r="AM16" s="538"/>
      <c r="AN16" s="538"/>
      <c r="AO16" s="538"/>
      <c r="AP16" s="538"/>
      <c r="AQ16" s="538"/>
      <c r="AR16" s="538"/>
      <c r="AS16" s="538"/>
      <c r="AT16" s="538"/>
      <c r="AU16" s="539"/>
    </row>
    <row r="17" spans="1:47" ht="33" customHeight="1" thickBot="1">
      <c r="A17" s="498">
        <f t="shared" si="2"/>
        <v>
6</v>
      </c>
      <c r="B17" s="499" t="str">
        <f>
IF(基本情報入力シート!C38="","",基本情報入力シート!C38)</f>
        <v/>
      </c>
      <c r="C17" s="500" t="str">
        <f>
IF(基本情報入力シート!D38="","",基本情報入力シート!D38)</f>
        <v/>
      </c>
      <c r="D17" s="501" t="str">
        <f>
IF(基本情報入力シート!E38="","",基本情報入力シート!E38)</f>
        <v/>
      </c>
      <c r="E17" s="501" t="str">
        <f>
IF(基本情報入力シート!F38="","",基本情報入力シート!F38)</f>
        <v/>
      </c>
      <c r="F17" s="501" t="str">
        <f>
IF(基本情報入力シート!G38="","",基本情報入力シート!G38)</f>
        <v/>
      </c>
      <c r="G17" s="501" t="str">
        <f>
IF(基本情報入力シート!H38="","",基本情報入力シート!H38)</f>
        <v/>
      </c>
      <c r="H17" s="501" t="str">
        <f>
IF(基本情報入力シート!I38="","",基本情報入力シート!I38)</f>
        <v/>
      </c>
      <c r="I17" s="501" t="str">
        <f>
IF(基本情報入力シート!J38="","",基本情報入力シート!J38)</f>
        <v/>
      </c>
      <c r="J17" s="501" t="str">
        <f>
IF(基本情報入力シート!K38="","",基本情報入力シート!K38)</f>
        <v/>
      </c>
      <c r="K17" s="502" t="str">
        <f>
IF(基本情報入力シート!L38="","",基本情報入力シート!L38)</f>
        <v/>
      </c>
      <c r="L17" s="503" t="str">
        <f>
IF(基本情報入力シート!M38="","",基本情報入力シート!M38)</f>
        <v/>
      </c>
      <c r="M17" s="503" t="str">
        <f>
IF(基本情報入力シート!R38="","",基本情報入力シート!R38)</f>
        <v/>
      </c>
      <c r="N17" s="503" t="str">
        <f>
IF(基本情報入力シート!W38="","",基本情報入力シート!W38)</f>
        <v/>
      </c>
      <c r="O17" s="498" t="str">
        <f>
IF(基本情報入力シート!X38="","",基本情報入力シート!X38)</f>
        <v/>
      </c>
      <c r="P17" s="504" t="str">
        <f>
IF(基本情報入力シート!Y38="","",基本情報入力シート!Y38)</f>
        <v/>
      </c>
      <c r="Q17" s="505" t="str">
        <f>
IF(基本情報入力シート!Z38="","",基本情報入力シート!Z38)</f>
        <v/>
      </c>
      <c r="R17" s="531" t="str">
        <f>
IF(基本情報入力シート!AA38="","",基本情報入力シート!AA38)</f>
        <v/>
      </c>
      <c r="S17" s="532"/>
      <c r="T17" s="533"/>
      <c r="U17" s="534" t="str">
        <f>
IF(P17="","",VLOOKUP(P17,【参考】数式用!$A$5:$I$38,MATCH(T17,【参考】数式用!$H$4:$I$4,0)+7,0))</f>
        <v/>
      </c>
      <c r="V17" s="639"/>
      <c r="W17" s="211" t="s">
        <v>
172</v>
      </c>
      <c r="X17" s="535"/>
      <c r="Y17" s="210" t="s">
        <v>
173</v>
      </c>
      <c r="Z17" s="535"/>
      <c r="AA17" s="316" t="s">
        <v>
174</v>
      </c>
      <c r="AB17" s="535"/>
      <c r="AC17" s="210" t="s">
        <v>
173</v>
      </c>
      <c r="AD17" s="535"/>
      <c r="AE17" s="210" t="s">
        <v>
175</v>
      </c>
      <c r="AF17" s="512" t="s">
        <v>
176</v>
      </c>
      <c r="AG17" s="513" t="str">
        <f t="shared" ref="AG17:AG80" si="5">
IF(X17&gt;=1,(AB17*12+AD17)-(X17*12+Z17)+1,"")</f>
        <v/>
      </c>
      <c r="AH17" s="514" t="s">
        <v>
177</v>
      </c>
      <c r="AI17" s="515" t="str">
        <f t="shared" si="1"/>
        <v/>
      </c>
      <c r="AJ17" s="180"/>
      <c r="AK17" s="536" t="str">
        <f t="shared" si="3"/>
        <v>
○</v>
      </c>
      <c r="AL17" s="537" t="str">
        <f t="shared" si="4"/>
        <v/>
      </c>
      <c r="AM17" s="538"/>
      <c r="AN17" s="538"/>
      <c r="AO17" s="538"/>
      <c r="AP17" s="538"/>
      <c r="AQ17" s="538"/>
      <c r="AR17" s="538"/>
      <c r="AS17" s="538"/>
      <c r="AT17" s="538"/>
      <c r="AU17" s="539"/>
    </row>
    <row r="18" spans="1:47" ht="33" customHeight="1" thickBot="1">
      <c r="A18" s="498">
        <f t="shared" si="2"/>
        <v>
7</v>
      </c>
      <c r="B18" s="499" t="str">
        <f>
IF(基本情報入力シート!C39="","",基本情報入力シート!C39)</f>
        <v/>
      </c>
      <c r="C18" s="500" t="str">
        <f>
IF(基本情報入力シート!D39="","",基本情報入力シート!D39)</f>
        <v/>
      </c>
      <c r="D18" s="501" t="str">
        <f>
IF(基本情報入力シート!E39="","",基本情報入力シート!E39)</f>
        <v/>
      </c>
      <c r="E18" s="501" t="str">
        <f>
IF(基本情報入力シート!F39="","",基本情報入力シート!F39)</f>
        <v/>
      </c>
      <c r="F18" s="501" t="str">
        <f>
IF(基本情報入力シート!G39="","",基本情報入力シート!G39)</f>
        <v/>
      </c>
      <c r="G18" s="501" t="str">
        <f>
IF(基本情報入力シート!H39="","",基本情報入力シート!H39)</f>
        <v/>
      </c>
      <c r="H18" s="501" t="str">
        <f>
IF(基本情報入力シート!I39="","",基本情報入力シート!I39)</f>
        <v/>
      </c>
      <c r="I18" s="501" t="str">
        <f>
IF(基本情報入力シート!J39="","",基本情報入力シート!J39)</f>
        <v/>
      </c>
      <c r="J18" s="501" t="str">
        <f>
IF(基本情報入力シート!K39="","",基本情報入力シート!K39)</f>
        <v/>
      </c>
      <c r="K18" s="502" t="str">
        <f>
IF(基本情報入力シート!L39="","",基本情報入力シート!L39)</f>
        <v/>
      </c>
      <c r="L18" s="503" t="str">
        <f>
IF(基本情報入力シート!M39="","",基本情報入力シート!M39)</f>
        <v/>
      </c>
      <c r="M18" s="503" t="str">
        <f>
IF(基本情報入力シート!R39="","",基本情報入力シート!R39)</f>
        <v/>
      </c>
      <c r="N18" s="503" t="str">
        <f>
IF(基本情報入力シート!W39="","",基本情報入力シート!W39)</f>
        <v/>
      </c>
      <c r="O18" s="498" t="str">
        <f>
IF(基本情報入力シート!X39="","",基本情報入力シート!X39)</f>
        <v/>
      </c>
      <c r="P18" s="504" t="str">
        <f>
IF(基本情報入力シート!Y39="","",基本情報入力シート!Y39)</f>
        <v/>
      </c>
      <c r="Q18" s="505" t="str">
        <f>
IF(基本情報入力シート!Z39="","",基本情報入力シート!Z39)</f>
        <v/>
      </c>
      <c r="R18" s="531" t="str">
        <f>
IF(基本情報入力シート!AA39="","",基本情報入力シート!AA39)</f>
        <v/>
      </c>
      <c r="S18" s="532"/>
      <c r="T18" s="533"/>
      <c r="U18" s="534" t="str">
        <f>
IF(P18="","",VLOOKUP(P18,【参考】数式用!$A$5:$I$38,MATCH(T18,【参考】数式用!$H$4:$I$4,0)+7,0))</f>
        <v/>
      </c>
      <c r="V18" s="639"/>
      <c r="W18" s="211" t="s">
        <v>
172</v>
      </c>
      <c r="X18" s="535"/>
      <c r="Y18" s="210" t="s">
        <v>
173</v>
      </c>
      <c r="Z18" s="535"/>
      <c r="AA18" s="316" t="s">
        <v>
174</v>
      </c>
      <c r="AB18" s="535"/>
      <c r="AC18" s="210" t="s">
        <v>
173</v>
      </c>
      <c r="AD18" s="535"/>
      <c r="AE18" s="210" t="s">
        <v>
175</v>
      </c>
      <c r="AF18" s="512" t="s">
        <v>
176</v>
      </c>
      <c r="AG18" s="513" t="str">
        <f t="shared" si="5"/>
        <v/>
      </c>
      <c r="AH18" s="514" t="s">
        <v>
177</v>
      </c>
      <c r="AI18" s="515" t="str">
        <f t="shared" si="1"/>
        <v/>
      </c>
      <c r="AJ18" s="180"/>
      <c r="AK18" s="536" t="str">
        <f t="shared" si="3"/>
        <v>
○</v>
      </c>
      <c r="AL18" s="537" t="str">
        <f t="shared" si="4"/>
        <v/>
      </c>
      <c r="AM18" s="538"/>
      <c r="AN18" s="538"/>
      <c r="AO18" s="538"/>
      <c r="AP18" s="538"/>
      <c r="AQ18" s="538"/>
      <c r="AR18" s="538"/>
      <c r="AS18" s="538"/>
      <c r="AT18" s="538"/>
      <c r="AU18" s="539"/>
    </row>
    <row r="19" spans="1:47" ht="33" customHeight="1" thickBot="1">
      <c r="A19" s="498">
        <f t="shared" si="2"/>
        <v>
8</v>
      </c>
      <c r="B19" s="499" t="str">
        <f>
IF(基本情報入力シート!C40="","",基本情報入力シート!C40)</f>
        <v/>
      </c>
      <c r="C19" s="500" t="str">
        <f>
IF(基本情報入力シート!D40="","",基本情報入力シート!D40)</f>
        <v/>
      </c>
      <c r="D19" s="501" t="str">
        <f>
IF(基本情報入力シート!E40="","",基本情報入力シート!E40)</f>
        <v/>
      </c>
      <c r="E19" s="501" t="str">
        <f>
IF(基本情報入力シート!F40="","",基本情報入力シート!F40)</f>
        <v/>
      </c>
      <c r="F19" s="501" t="str">
        <f>
IF(基本情報入力シート!G40="","",基本情報入力シート!G40)</f>
        <v/>
      </c>
      <c r="G19" s="501" t="str">
        <f>
IF(基本情報入力シート!H40="","",基本情報入力シート!H40)</f>
        <v/>
      </c>
      <c r="H19" s="501" t="str">
        <f>
IF(基本情報入力シート!I40="","",基本情報入力シート!I40)</f>
        <v/>
      </c>
      <c r="I19" s="501" t="str">
        <f>
IF(基本情報入力シート!J40="","",基本情報入力シート!J40)</f>
        <v/>
      </c>
      <c r="J19" s="501" t="str">
        <f>
IF(基本情報入力シート!K40="","",基本情報入力シート!K40)</f>
        <v/>
      </c>
      <c r="K19" s="502" t="str">
        <f>
IF(基本情報入力シート!L40="","",基本情報入力シート!L40)</f>
        <v/>
      </c>
      <c r="L19" s="503" t="str">
        <f>
IF(基本情報入力シート!M40="","",基本情報入力シート!M40)</f>
        <v/>
      </c>
      <c r="M19" s="503" t="str">
        <f>
IF(基本情報入力シート!R40="","",基本情報入力シート!R40)</f>
        <v/>
      </c>
      <c r="N19" s="503" t="str">
        <f>
IF(基本情報入力シート!W40="","",基本情報入力シート!W40)</f>
        <v/>
      </c>
      <c r="O19" s="498" t="str">
        <f>
IF(基本情報入力シート!X40="","",基本情報入力シート!X40)</f>
        <v/>
      </c>
      <c r="P19" s="504" t="str">
        <f>
IF(基本情報入力シート!Y40="","",基本情報入力シート!Y40)</f>
        <v/>
      </c>
      <c r="Q19" s="505" t="str">
        <f>
IF(基本情報入力シート!Z40="","",基本情報入力シート!Z40)</f>
        <v/>
      </c>
      <c r="R19" s="531" t="str">
        <f>
IF(基本情報入力シート!AA40="","",基本情報入力シート!AA40)</f>
        <v/>
      </c>
      <c r="S19" s="532"/>
      <c r="T19" s="533"/>
      <c r="U19" s="534" t="str">
        <f>
IF(P19="","",VLOOKUP(P19,【参考】数式用!$A$5:$I$38,MATCH(T19,【参考】数式用!$H$4:$I$4,0)+7,0))</f>
        <v/>
      </c>
      <c r="V19" s="639"/>
      <c r="W19" s="211" t="s">
        <v>
172</v>
      </c>
      <c r="X19" s="535"/>
      <c r="Y19" s="210" t="s">
        <v>
173</v>
      </c>
      <c r="Z19" s="535"/>
      <c r="AA19" s="316" t="s">
        <v>
174</v>
      </c>
      <c r="AB19" s="535"/>
      <c r="AC19" s="210" t="s">
        <v>
173</v>
      </c>
      <c r="AD19" s="535"/>
      <c r="AE19" s="210" t="s">
        <v>
175</v>
      </c>
      <c r="AF19" s="512" t="s">
        <v>
176</v>
      </c>
      <c r="AG19" s="513" t="str">
        <f t="shared" si="5"/>
        <v/>
      </c>
      <c r="AH19" s="514" t="s">
        <v>
177</v>
      </c>
      <c r="AI19" s="515" t="str">
        <f t="shared" si="1"/>
        <v/>
      </c>
      <c r="AJ19" s="180"/>
      <c r="AK19" s="536" t="str">
        <f t="shared" ref="AK19:AK82" si="6">
IFERROR(IF(AND(T19="特定加算Ⅰ",OR(V19="",V19="-",V19="いずれも取得していない")),"☓","○"),"")</f>
        <v>
○</v>
      </c>
      <c r="AL19" s="537" t="str">
        <f t="shared" ref="AL19:AL82" si="7">
IFERROR(IF(AND(T19="特定加算Ⅰ",OR(V19="",V19="-",V19="いずれも取得していない")),"！特定加算Ⅰが選択されています。該当する介護福祉士配置等要件を選択してください。",""),"")</f>
        <v/>
      </c>
      <c r="AM19" s="538"/>
      <c r="AN19" s="538"/>
      <c r="AO19" s="538"/>
      <c r="AP19" s="538"/>
      <c r="AQ19" s="538"/>
      <c r="AR19" s="538"/>
      <c r="AS19" s="538"/>
      <c r="AT19" s="538"/>
      <c r="AU19" s="539"/>
    </row>
    <row r="20" spans="1:47" ht="33" customHeight="1" thickBot="1">
      <c r="A20" s="498">
        <f t="shared" si="2"/>
        <v>
9</v>
      </c>
      <c r="B20" s="499" t="str">
        <f>
IF(基本情報入力シート!C41="","",基本情報入力シート!C41)</f>
        <v/>
      </c>
      <c r="C20" s="500" t="str">
        <f>
IF(基本情報入力シート!D41="","",基本情報入力シート!D41)</f>
        <v/>
      </c>
      <c r="D20" s="501" t="str">
        <f>
IF(基本情報入力シート!E41="","",基本情報入力シート!E41)</f>
        <v/>
      </c>
      <c r="E20" s="501" t="str">
        <f>
IF(基本情報入力シート!F41="","",基本情報入力シート!F41)</f>
        <v/>
      </c>
      <c r="F20" s="501" t="str">
        <f>
IF(基本情報入力シート!G41="","",基本情報入力シート!G41)</f>
        <v/>
      </c>
      <c r="G20" s="501" t="str">
        <f>
IF(基本情報入力シート!H41="","",基本情報入力シート!H41)</f>
        <v/>
      </c>
      <c r="H20" s="501" t="str">
        <f>
IF(基本情報入力シート!I41="","",基本情報入力シート!I41)</f>
        <v/>
      </c>
      <c r="I20" s="501" t="str">
        <f>
IF(基本情報入力シート!J41="","",基本情報入力シート!J41)</f>
        <v/>
      </c>
      <c r="J20" s="501" t="str">
        <f>
IF(基本情報入力シート!K41="","",基本情報入力シート!K41)</f>
        <v/>
      </c>
      <c r="K20" s="502" t="str">
        <f>
IF(基本情報入力シート!L41="","",基本情報入力シート!L41)</f>
        <v/>
      </c>
      <c r="L20" s="503" t="str">
        <f>
IF(基本情報入力シート!M41="","",基本情報入力シート!M41)</f>
        <v/>
      </c>
      <c r="M20" s="503" t="str">
        <f>
IF(基本情報入力シート!R41="","",基本情報入力シート!R41)</f>
        <v/>
      </c>
      <c r="N20" s="503" t="str">
        <f>
IF(基本情報入力シート!W41="","",基本情報入力シート!W41)</f>
        <v/>
      </c>
      <c r="O20" s="498" t="str">
        <f>
IF(基本情報入力シート!X41="","",基本情報入力シート!X41)</f>
        <v/>
      </c>
      <c r="P20" s="504" t="str">
        <f>
IF(基本情報入力シート!Y41="","",基本情報入力シート!Y41)</f>
        <v/>
      </c>
      <c r="Q20" s="505" t="str">
        <f>
IF(基本情報入力シート!Z41="","",基本情報入力シート!Z41)</f>
        <v/>
      </c>
      <c r="R20" s="531" t="str">
        <f>
IF(基本情報入力シート!AA41="","",基本情報入力シート!AA41)</f>
        <v/>
      </c>
      <c r="S20" s="532"/>
      <c r="T20" s="533"/>
      <c r="U20" s="534" t="str">
        <f>
IF(P20="","",VLOOKUP(P20,【参考】数式用!$A$5:$I$38,MATCH(T20,【参考】数式用!$H$4:$I$4,0)+7,0))</f>
        <v/>
      </c>
      <c r="V20" s="639"/>
      <c r="W20" s="211" t="s">
        <v>
172</v>
      </c>
      <c r="X20" s="535"/>
      <c r="Y20" s="210" t="s">
        <v>
173</v>
      </c>
      <c r="Z20" s="535"/>
      <c r="AA20" s="316" t="s">
        <v>
174</v>
      </c>
      <c r="AB20" s="535"/>
      <c r="AC20" s="210" t="s">
        <v>
173</v>
      </c>
      <c r="AD20" s="535"/>
      <c r="AE20" s="210" t="s">
        <v>
175</v>
      </c>
      <c r="AF20" s="512" t="s">
        <v>
176</v>
      </c>
      <c r="AG20" s="513" t="str">
        <f t="shared" si="5"/>
        <v/>
      </c>
      <c r="AH20" s="514" t="s">
        <v>
177</v>
      </c>
      <c r="AI20" s="515" t="str">
        <f t="shared" si="1"/>
        <v/>
      </c>
      <c r="AJ20" s="180"/>
      <c r="AK20" s="536" t="str">
        <f t="shared" si="6"/>
        <v>
○</v>
      </c>
      <c r="AL20" s="537" t="str">
        <f t="shared" si="7"/>
        <v/>
      </c>
      <c r="AM20" s="538"/>
      <c r="AN20" s="538"/>
      <c r="AO20" s="538"/>
      <c r="AP20" s="538"/>
      <c r="AQ20" s="538"/>
      <c r="AR20" s="538"/>
      <c r="AS20" s="538"/>
      <c r="AT20" s="538"/>
      <c r="AU20" s="539"/>
    </row>
    <row r="21" spans="1:47" ht="33" customHeight="1" thickBot="1">
      <c r="A21" s="498">
        <f t="shared" si="2"/>
        <v>
10</v>
      </c>
      <c r="B21" s="499" t="str">
        <f>
IF(基本情報入力シート!C42="","",基本情報入力シート!C42)</f>
        <v/>
      </c>
      <c r="C21" s="500" t="str">
        <f>
IF(基本情報入力シート!D42="","",基本情報入力シート!D42)</f>
        <v/>
      </c>
      <c r="D21" s="501" t="str">
        <f>
IF(基本情報入力シート!E42="","",基本情報入力シート!E42)</f>
        <v/>
      </c>
      <c r="E21" s="501" t="str">
        <f>
IF(基本情報入力シート!F42="","",基本情報入力シート!F42)</f>
        <v/>
      </c>
      <c r="F21" s="501" t="str">
        <f>
IF(基本情報入力シート!G42="","",基本情報入力シート!G42)</f>
        <v/>
      </c>
      <c r="G21" s="501" t="str">
        <f>
IF(基本情報入力シート!H42="","",基本情報入力シート!H42)</f>
        <v/>
      </c>
      <c r="H21" s="501" t="str">
        <f>
IF(基本情報入力シート!I42="","",基本情報入力シート!I42)</f>
        <v/>
      </c>
      <c r="I21" s="501" t="str">
        <f>
IF(基本情報入力シート!J42="","",基本情報入力シート!J42)</f>
        <v/>
      </c>
      <c r="J21" s="501" t="str">
        <f>
IF(基本情報入力シート!K42="","",基本情報入力シート!K42)</f>
        <v/>
      </c>
      <c r="K21" s="502" t="str">
        <f>
IF(基本情報入力シート!L42="","",基本情報入力シート!L42)</f>
        <v/>
      </c>
      <c r="L21" s="503" t="str">
        <f>
IF(基本情報入力シート!M42="","",基本情報入力シート!M42)</f>
        <v/>
      </c>
      <c r="M21" s="503" t="str">
        <f>
IF(基本情報入力シート!R42="","",基本情報入力シート!R42)</f>
        <v/>
      </c>
      <c r="N21" s="503" t="str">
        <f>
IF(基本情報入力シート!W42="","",基本情報入力シート!W42)</f>
        <v/>
      </c>
      <c r="O21" s="498" t="str">
        <f>
IF(基本情報入力シート!X42="","",基本情報入力シート!X42)</f>
        <v/>
      </c>
      <c r="P21" s="504" t="str">
        <f>
IF(基本情報入力シート!Y42="","",基本情報入力シート!Y42)</f>
        <v/>
      </c>
      <c r="Q21" s="505" t="str">
        <f>
IF(基本情報入力シート!Z42="","",基本情報入力シート!Z42)</f>
        <v/>
      </c>
      <c r="R21" s="531" t="str">
        <f>
IF(基本情報入力シート!AA42="","",基本情報入力シート!AA42)</f>
        <v/>
      </c>
      <c r="S21" s="532"/>
      <c r="T21" s="533"/>
      <c r="U21" s="534" t="str">
        <f>
IF(P21="","",VLOOKUP(P21,【参考】数式用!$A$5:$I$38,MATCH(T21,【参考】数式用!$H$4:$I$4,0)+7,0))</f>
        <v/>
      </c>
      <c r="V21" s="639"/>
      <c r="W21" s="211" t="s">
        <v>
172</v>
      </c>
      <c r="X21" s="535"/>
      <c r="Y21" s="210" t="s">
        <v>
173</v>
      </c>
      <c r="Z21" s="535"/>
      <c r="AA21" s="316" t="s">
        <v>
174</v>
      </c>
      <c r="AB21" s="535"/>
      <c r="AC21" s="210" t="s">
        <v>
173</v>
      </c>
      <c r="AD21" s="535"/>
      <c r="AE21" s="210" t="s">
        <v>
175</v>
      </c>
      <c r="AF21" s="512" t="s">
        <v>
176</v>
      </c>
      <c r="AG21" s="513" t="str">
        <f t="shared" si="5"/>
        <v/>
      </c>
      <c r="AH21" s="514" t="s">
        <v>
177</v>
      </c>
      <c r="AI21" s="515" t="str">
        <f t="shared" si="1"/>
        <v/>
      </c>
      <c r="AJ21" s="180"/>
      <c r="AK21" s="536" t="str">
        <f t="shared" si="6"/>
        <v>
○</v>
      </c>
      <c r="AL21" s="537" t="str">
        <f t="shared" si="7"/>
        <v/>
      </c>
      <c r="AM21" s="538"/>
      <c r="AN21" s="538"/>
      <c r="AO21" s="538"/>
      <c r="AP21" s="538"/>
      <c r="AQ21" s="538"/>
      <c r="AR21" s="538"/>
      <c r="AS21" s="538"/>
      <c r="AT21" s="538"/>
      <c r="AU21" s="539"/>
    </row>
    <row r="22" spans="1:47" ht="33" customHeight="1" thickBot="1">
      <c r="A22" s="498">
        <f t="shared" si="2"/>
        <v>
11</v>
      </c>
      <c r="B22" s="499" t="str">
        <f>
IF(基本情報入力シート!C43="","",基本情報入力シート!C43)</f>
        <v/>
      </c>
      <c r="C22" s="500" t="str">
        <f>
IF(基本情報入力シート!D43="","",基本情報入力シート!D43)</f>
        <v/>
      </c>
      <c r="D22" s="501" t="str">
        <f>
IF(基本情報入力シート!E43="","",基本情報入力シート!E43)</f>
        <v/>
      </c>
      <c r="E22" s="501" t="str">
        <f>
IF(基本情報入力シート!F43="","",基本情報入力シート!F43)</f>
        <v/>
      </c>
      <c r="F22" s="501" t="str">
        <f>
IF(基本情報入力シート!G43="","",基本情報入力シート!G43)</f>
        <v/>
      </c>
      <c r="G22" s="501" t="str">
        <f>
IF(基本情報入力シート!H43="","",基本情報入力シート!H43)</f>
        <v/>
      </c>
      <c r="H22" s="501" t="str">
        <f>
IF(基本情報入力シート!I43="","",基本情報入力シート!I43)</f>
        <v/>
      </c>
      <c r="I22" s="501" t="str">
        <f>
IF(基本情報入力シート!J43="","",基本情報入力シート!J43)</f>
        <v/>
      </c>
      <c r="J22" s="501" t="str">
        <f>
IF(基本情報入力シート!K43="","",基本情報入力シート!K43)</f>
        <v/>
      </c>
      <c r="K22" s="502" t="str">
        <f>
IF(基本情報入力シート!L43="","",基本情報入力シート!L43)</f>
        <v/>
      </c>
      <c r="L22" s="503" t="str">
        <f>
IF(基本情報入力シート!M43="","",基本情報入力シート!M43)</f>
        <v/>
      </c>
      <c r="M22" s="503" t="str">
        <f>
IF(基本情報入力シート!R43="","",基本情報入力シート!R43)</f>
        <v/>
      </c>
      <c r="N22" s="503" t="str">
        <f>
IF(基本情報入力シート!W43="","",基本情報入力シート!W43)</f>
        <v/>
      </c>
      <c r="O22" s="498" t="str">
        <f>
IF(基本情報入力シート!X43="","",基本情報入力シート!X43)</f>
        <v/>
      </c>
      <c r="P22" s="504" t="str">
        <f>
IF(基本情報入力シート!Y43="","",基本情報入力シート!Y43)</f>
        <v/>
      </c>
      <c r="Q22" s="505" t="str">
        <f>
IF(基本情報入力シート!Z43="","",基本情報入力シート!Z43)</f>
        <v/>
      </c>
      <c r="R22" s="531" t="str">
        <f>
IF(基本情報入力シート!AA43="","",基本情報入力シート!AA43)</f>
        <v/>
      </c>
      <c r="S22" s="532"/>
      <c r="T22" s="533"/>
      <c r="U22" s="534" t="str">
        <f>
IF(P22="","",VLOOKUP(P22,【参考】数式用!$A$5:$I$38,MATCH(T22,【参考】数式用!$H$4:$I$4,0)+7,0))</f>
        <v/>
      </c>
      <c r="V22" s="639"/>
      <c r="W22" s="211" t="s">
        <v>
172</v>
      </c>
      <c r="X22" s="535"/>
      <c r="Y22" s="210" t="s">
        <v>
173</v>
      </c>
      <c r="Z22" s="535"/>
      <c r="AA22" s="316" t="s">
        <v>
174</v>
      </c>
      <c r="AB22" s="535"/>
      <c r="AC22" s="210" t="s">
        <v>
173</v>
      </c>
      <c r="AD22" s="535"/>
      <c r="AE22" s="210" t="s">
        <v>
175</v>
      </c>
      <c r="AF22" s="512" t="s">
        <v>
176</v>
      </c>
      <c r="AG22" s="513" t="str">
        <f t="shared" si="5"/>
        <v/>
      </c>
      <c r="AH22" s="514" t="s">
        <v>
177</v>
      </c>
      <c r="AI22" s="515" t="str">
        <f t="shared" si="1"/>
        <v/>
      </c>
      <c r="AJ22" s="180"/>
      <c r="AK22" s="536" t="str">
        <f t="shared" si="6"/>
        <v>
○</v>
      </c>
      <c r="AL22" s="537" t="str">
        <f t="shared" si="7"/>
        <v/>
      </c>
      <c r="AM22" s="538"/>
      <c r="AN22" s="538"/>
      <c r="AO22" s="538"/>
      <c r="AP22" s="538"/>
      <c r="AQ22" s="538"/>
      <c r="AR22" s="538"/>
      <c r="AS22" s="538"/>
      <c r="AT22" s="538"/>
      <c r="AU22" s="539"/>
    </row>
    <row r="23" spans="1:47" ht="33" customHeight="1" thickBot="1">
      <c r="A23" s="498">
        <f t="shared" si="2"/>
        <v>
12</v>
      </c>
      <c r="B23" s="499" t="str">
        <f>
IF(基本情報入力シート!C44="","",基本情報入力シート!C44)</f>
        <v/>
      </c>
      <c r="C23" s="500" t="str">
        <f>
IF(基本情報入力シート!D44="","",基本情報入力シート!D44)</f>
        <v/>
      </c>
      <c r="D23" s="501" t="str">
        <f>
IF(基本情報入力シート!E44="","",基本情報入力シート!E44)</f>
        <v/>
      </c>
      <c r="E23" s="501" t="str">
        <f>
IF(基本情報入力シート!F44="","",基本情報入力シート!F44)</f>
        <v/>
      </c>
      <c r="F23" s="501" t="str">
        <f>
IF(基本情報入力シート!G44="","",基本情報入力シート!G44)</f>
        <v/>
      </c>
      <c r="G23" s="501" t="str">
        <f>
IF(基本情報入力シート!H44="","",基本情報入力シート!H44)</f>
        <v/>
      </c>
      <c r="H23" s="501" t="str">
        <f>
IF(基本情報入力シート!I44="","",基本情報入力シート!I44)</f>
        <v/>
      </c>
      <c r="I23" s="501" t="str">
        <f>
IF(基本情報入力シート!J44="","",基本情報入力シート!J44)</f>
        <v/>
      </c>
      <c r="J23" s="501" t="str">
        <f>
IF(基本情報入力シート!K44="","",基本情報入力シート!K44)</f>
        <v/>
      </c>
      <c r="K23" s="502" t="str">
        <f>
IF(基本情報入力シート!L44="","",基本情報入力シート!L44)</f>
        <v/>
      </c>
      <c r="L23" s="503" t="str">
        <f>
IF(基本情報入力シート!M44="","",基本情報入力シート!M44)</f>
        <v/>
      </c>
      <c r="M23" s="503" t="str">
        <f>
IF(基本情報入力シート!R44="","",基本情報入力シート!R44)</f>
        <v/>
      </c>
      <c r="N23" s="503" t="str">
        <f>
IF(基本情報入力シート!W44="","",基本情報入力シート!W44)</f>
        <v/>
      </c>
      <c r="O23" s="498" t="str">
        <f>
IF(基本情報入力シート!X44="","",基本情報入力シート!X44)</f>
        <v/>
      </c>
      <c r="P23" s="504" t="str">
        <f>
IF(基本情報入力シート!Y44="","",基本情報入力シート!Y44)</f>
        <v/>
      </c>
      <c r="Q23" s="505" t="str">
        <f>
IF(基本情報入力シート!Z44="","",基本情報入力シート!Z44)</f>
        <v/>
      </c>
      <c r="R23" s="531" t="str">
        <f>
IF(基本情報入力シート!AA44="","",基本情報入力シート!AA44)</f>
        <v/>
      </c>
      <c r="S23" s="532"/>
      <c r="T23" s="533"/>
      <c r="U23" s="534" t="str">
        <f>
IF(P23="","",VLOOKUP(P23,【参考】数式用!$A$5:$I$38,MATCH(T23,【参考】数式用!$H$4:$I$4,0)+7,0))</f>
        <v/>
      </c>
      <c r="V23" s="639"/>
      <c r="W23" s="211" t="s">
        <v>
172</v>
      </c>
      <c r="X23" s="535"/>
      <c r="Y23" s="210" t="s">
        <v>
173</v>
      </c>
      <c r="Z23" s="535"/>
      <c r="AA23" s="316" t="s">
        <v>
174</v>
      </c>
      <c r="AB23" s="535"/>
      <c r="AC23" s="210" t="s">
        <v>
173</v>
      </c>
      <c r="AD23" s="535"/>
      <c r="AE23" s="210" t="s">
        <v>
175</v>
      </c>
      <c r="AF23" s="512" t="s">
        <v>
176</v>
      </c>
      <c r="AG23" s="513" t="str">
        <f t="shared" si="5"/>
        <v/>
      </c>
      <c r="AH23" s="514" t="s">
        <v>
177</v>
      </c>
      <c r="AI23" s="515" t="str">
        <f t="shared" si="1"/>
        <v/>
      </c>
      <c r="AJ23" s="180"/>
      <c r="AK23" s="536" t="str">
        <f t="shared" si="6"/>
        <v>
○</v>
      </c>
      <c r="AL23" s="537" t="str">
        <f t="shared" si="7"/>
        <v/>
      </c>
      <c r="AM23" s="538"/>
      <c r="AN23" s="538"/>
      <c r="AO23" s="538"/>
      <c r="AP23" s="538"/>
      <c r="AQ23" s="538"/>
      <c r="AR23" s="538"/>
      <c r="AS23" s="538"/>
      <c r="AT23" s="538"/>
      <c r="AU23" s="539"/>
    </row>
    <row r="24" spans="1:47" ht="33" customHeight="1" thickBot="1">
      <c r="A24" s="498">
        <f t="shared" si="2"/>
        <v>
13</v>
      </c>
      <c r="B24" s="499" t="str">
        <f>
IF(基本情報入力シート!C45="","",基本情報入力シート!C45)</f>
        <v/>
      </c>
      <c r="C24" s="500" t="str">
        <f>
IF(基本情報入力シート!D45="","",基本情報入力シート!D45)</f>
        <v/>
      </c>
      <c r="D24" s="501" t="str">
        <f>
IF(基本情報入力シート!E45="","",基本情報入力シート!E45)</f>
        <v/>
      </c>
      <c r="E24" s="501" t="str">
        <f>
IF(基本情報入力シート!F45="","",基本情報入力シート!F45)</f>
        <v/>
      </c>
      <c r="F24" s="501" t="str">
        <f>
IF(基本情報入力シート!G45="","",基本情報入力シート!G45)</f>
        <v/>
      </c>
      <c r="G24" s="501" t="str">
        <f>
IF(基本情報入力シート!H45="","",基本情報入力シート!H45)</f>
        <v/>
      </c>
      <c r="H24" s="501" t="str">
        <f>
IF(基本情報入力シート!I45="","",基本情報入力シート!I45)</f>
        <v/>
      </c>
      <c r="I24" s="501" t="str">
        <f>
IF(基本情報入力シート!J45="","",基本情報入力シート!J45)</f>
        <v/>
      </c>
      <c r="J24" s="501" t="str">
        <f>
IF(基本情報入力シート!K45="","",基本情報入力シート!K45)</f>
        <v/>
      </c>
      <c r="K24" s="502" t="str">
        <f>
IF(基本情報入力シート!L45="","",基本情報入力シート!L45)</f>
        <v/>
      </c>
      <c r="L24" s="503" t="str">
        <f>
IF(基本情報入力シート!M45="","",基本情報入力シート!M45)</f>
        <v/>
      </c>
      <c r="M24" s="503" t="str">
        <f>
IF(基本情報入力シート!R45="","",基本情報入力シート!R45)</f>
        <v/>
      </c>
      <c r="N24" s="503" t="str">
        <f>
IF(基本情報入力シート!W45="","",基本情報入力シート!W45)</f>
        <v/>
      </c>
      <c r="O24" s="498" t="str">
        <f>
IF(基本情報入力シート!X45="","",基本情報入力シート!X45)</f>
        <v/>
      </c>
      <c r="P24" s="504" t="str">
        <f>
IF(基本情報入力シート!Y45="","",基本情報入力シート!Y45)</f>
        <v/>
      </c>
      <c r="Q24" s="505" t="str">
        <f>
IF(基本情報入力シート!Z45="","",基本情報入力シート!Z45)</f>
        <v/>
      </c>
      <c r="R24" s="531" t="str">
        <f>
IF(基本情報入力シート!AA45="","",基本情報入力シート!AA45)</f>
        <v/>
      </c>
      <c r="S24" s="532"/>
      <c r="T24" s="533"/>
      <c r="U24" s="534" t="str">
        <f>
IF(P24="","",VLOOKUP(P24,【参考】数式用!$A$5:$I$38,MATCH(T24,【参考】数式用!$H$4:$I$4,0)+7,0))</f>
        <v/>
      </c>
      <c r="V24" s="639"/>
      <c r="W24" s="211" t="s">
        <v>
172</v>
      </c>
      <c r="X24" s="535"/>
      <c r="Y24" s="210" t="s">
        <v>
173</v>
      </c>
      <c r="Z24" s="535"/>
      <c r="AA24" s="316" t="s">
        <v>
174</v>
      </c>
      <c r="AB24" s="535"/>
      <c r="AC24" s="210" t="s">
        <v>
173</v>
      </c>
      <c r="AD24" s="535"/>
      <c r="AE24" s="210" t="s">
        <v>
175</v>
      </c>
      <c r="AF24" s="512" t="s">
        <v>
176</v>
      </c>
      <c r="AG24" s="513" t="str">
        <f t="shared" si="5"/>
        <v/>
      </c>
      <c r="AH24" s="514" t="s">
        <v>
177</v>
      </c>
      <c r="AI24" s="515" t="str">
        <f t="shared" si="1"/>
        <v/>
      </c>
      <c r="AJ24" s="180"/>
      <c r="AK24" s="536" t="str">
        <f t="shared" si="6"/>
        <v>
○</v>
      </c>
      <c r="AL24" s="537" t="str">
        <f t="shared" si="7"/>
        <v/>
      </c>
      <c r="AM24" s="538"/>
      <c r="AN24" s="538"/>
      <c r="AO24" s="538"/>
      <c r="AP24" s="538"/>
      <c r="AQ24" s="538"/>
      <c r="AR24" s="538"/>
      <c r="AS24" s="538"/>
      <c r="AT24" s="538"/>
      <c r="AU24" s="539"/>
    </row>
    <row r="25" spans="1:47" ht="33" customHeight="1" thickBot="1">
      <c r="A25" s="498">
        <f t="shared" si="2"/>
        <v>
14</v>
      </c>
      <c r="B25" s="499" t="str">
        <f>
IF(基本情報入力シート!C46="","",基本情報入力シート!C46)</f>
        <v/>
      </c>
      <c r="C25" s="500" t="str">
        <f>
IF(基本情報入力シート!D46="","",基本情報入力シート!D46)</f>
        <v/>
      </c>
      <c r="D25" s="501" t="str">
        <f>
IF(基本情報入力シート!E46="","",基本情報入力シート!E46)</f>
        <v/>
      </c>
      <c r="E25" s="501" t="str">
        <f>
IF(基本情報入力シート!F46="","",基本情報入力シート!F46)</f>
        <v/>
      </c>
      <c r="F25" s="501" t="str">
        <f>
IF(基本情報入力シート!G46="","",基本情報入力シート!G46)</f>
        <v/>
      </c>
      <c r="G25" s="501" t="str">
        <f>
IF(基本情報入力シート!H46="","",基本情報入力シート!H46)</f>
        <v/>
      </c>
      <c r="H25" s="501" t="str">
        <f>
IF(基本情報入力シート!I46="","",基本情報入力シート!I46)</f>
        <v/>
      </c>
      <c r="I25" s="501" t="str">
        <f>
IF(基本情報入力シート!J46="","",基本情報入力シート!J46)</f>
        <v/>
      </c>
      <c r="J25" s="501" t="str">
        <f>
IF(基本情報入力シート!K46="","",基本情報入力シート!K46)</f>
        <v/>
      </c>
      <c r="K25" s="502" t="str">
        <f>
IF(基本情報入力シート!L46="","",基本情報入力シート!L46)</f>
        <v/>
      </c>
      <c r="L25" s="503" t="str">
        <f>
IF(基本情報入力シート!M46="","",基本情報入力シート!M46)</f>
        <v/>
      </c>
      <c r="M25" s="503" t="str">
        <f>
IF(基本情報入力シート!R46="","",基本情報入力シート!R46)</f>
        <v/>
      </c>
      <c r="N25" s="503" t="str">
        <f>
IF(基本情報入力シート!W46="","",基本情報入力シート!W46)</f>
        <v/>
      </c>
      <c r="O25" s="498" t="str">
        <f>
IF(基本情報入力シート!X46="","",基本情報入力シート!X46)</f>
        <v/>
      </c>
      <c r="P25" s="504" t="str">
        <f>
IF(基本情報入力シート!Y46="","",基本情報入力シート!Y46)</f>
        <v/>
      </c>
      <c r="Q25" s="505" t="str">
        <f>
IF(基本情報入力シート!Z46="","",基本情報入力シート!Z46)</f>
        <v/>
      </c>
      <c r="R25" s="531" t="str">
        <f>
IF(基本情報入力シート!AA46="","",基本情報入力シート!AA46)</f>
        <v/>
      </c>
      <c r="S25" s="532"/>
      <c r="T25" s="533"/>
      <c r="U25" s="534" t="str">
        <f>
IF(P25="","",VLOOKUP(P25,【参考】数式用!$A$5:$I$38,MATCH(T25,【参考】数式用!$H$4:$I$4,0)+7,0))</f>
        <v/>
      </c>
      <c r="V25" s="639"/>
      <c r="W25" s="211" t="s">
        <v>
172</v>
      </c>
      <c r="X25" s="535"/>
      <c r="Y25" s="210" t="s">
        <v>
173</v>
      </c>
      <c r="Z25" s="535"/>
      <c r="AA25" s="316" t="s">
        <v>
174</v>
      </c>
      <c r="AB25" s="535"/>
      <c r="AC25" s="210" t="s">
        <v>
173</v>
      </c>
      <c r="AD25" s="535"/>
      <c r="AE25" s="210" t="s">
        <v>
175</v>
      </c>
      <c r="AF25" s="512" t="s">
        <v>
176</v>
      </c>
      <c r="AG25" s="513" t="str">
        <f t="shared" si="5"/>
        <v/>
      </c>
      <c r="AH25" s="514" t="s">
        <v>
177</v>
      </c>
      <c r="AI25" s="515" t="str">
        <f t="shared" si="1"/>
        <v/>
      </c>
      <c r="AJ25" s="180"/>
      <c r="AK25" s="536" t="str">
        <f t="shared" si="6"/>
        <v>
○</v>
      </c>
      <c r="AL25" s="537" t="str">
        <f t="shared" si="7"/>
        <v/>
      </c>
      <c r="AM25" s="538"/>
      <c r="AN25" s="538"/>
      <c r="AO25" s="538"/>
      <c r="AP25" s="538"/>
      <c r="AQ25" s="538"/>
      <c r="AR25" s="538"/>
      <c r="AS25" s="538"/>
      <c r="AT25" s="538"/>
      <c r="AU25" s="539"/>
    </row>
    <row r="26" spans="1:47" ht="33" customHeight="1" thickBot="1">
      <c r="A26" s="498">
        <f t="shared" si="2"/>
        <v>
15</v>
      </c>
      <c r="B26" s="499" t="str">
        <f>
IF(基本情報入力シート!C47="","",基本情報入力シート!C47)</f>
        <v/>
      </c>
      <c r="C26" s="500" t="str">
        <f>
IF(基本情報入力シート!D47="","",基本情報入力シート!D47)</f>
        <v/>
      </c>
      <c r="D26" s="501" t="str">
        <f>
IF(基本情報入力シート!E47="","",基本情報入力シート!E47)</f>
        <v/>
      </c>
      <c r="E26" s="501" t="str">
        <f>
IF(基本情報入力シート!F47="","",基本情報入力シート!F47)</f>
        <v/>
      </c>
      <c r="F26" s="501" t="str">
        <f>
IF(基本情報入力シート!G47="","",基本情報入力シート!G47)</f>
        <v/>
      </c>
      <c r="G26" s="501" t="str">
        <f>
IF(基本情報入力シート!H47="","",基本情報入力シート!H47)</f>
        <v/>
      </c>
      <c r="H26" s="501" t="str">
        <f>
IF(基本情報入力シート!I47="","",基本情報入力シート!I47)</f>
        <v/>
      </c>
      <c r="I26" s="501" t="str">
        <f>
IF(基本情報入力シート!J47="","",基本情報入力シート!J47)</f>
        <v/>
      </c>
      <c r="J26" s="501" t="str">
        <f>
IF(基本情報入力シート!K47="","",基本情報入力シート!K47)</f>
        <v/>
      </c>
      <c r="K26" s="502" t="str">
        <f>
IF(基本情報入力シート!L47="","",基本情報入力シート!L47)</f>
        <v/>
      </c>
      <c r="L26" s="503" t="str">
        <f>
IF(基本情報入力シート!M47="","",基本情報入力シート!M47)</f>
        <v/>
      </c>
      <c r="M26" s="503" t="str">
        <f>
IF(基本情報入力シート!R47="","",基本情報入力シート!R47)</f>
        <v/>
      </c>
      <c r="N26" s="503" t="str">
        <f>
IF(基本情報入力シート!W47="","",基本情報入力シート!W47)</f>
        <v/>
      </c>
      <c r="O26" s="498" t="str">
        <f>
IF(基本情報入力シート!X47="","",基本情報入力シート!X47)</f>
        <v/>
      </c>
      <c r="P26" s="504" t="str">
        <f>
IF(基本情報入力シート!Y47="","",基本情報入力シート!Y47)</f>
        <v/>
      </c>
      <c r="Q26" s="505" t="str">
        <f>
IF(基本情報入力シート!Z47="","",基本情報入力シート!Z47)</f>
        <v/>
      </c>
      <c r="R26" s="531" t="str">
        <f>
IF(基本情報入力シート!AA47="","",基本情報入力シート!AA47)</f>
        <v/>
      </c>
      <c r="S26" s="532"/>
      <c r="T26" s="533"/>
      <c r="U26" s="534" t="str">
        <f>
IF(P26="","",VLOOKUP(P26,【参考】数式用!$A$5:$I$38,MATCH(T26,【参考】数式用!$H$4:$I$4,0)+7,0))</f>
        <v/>
      </c>
      <c r="V26" s="639"/>
      <c r="W26" s="211" t="s">
        <v>
172</v>
      </c>
      <c r="X26" s="535"/>
      <c r="Y26" s="210" t="s">
        <v>
173</v>
      </c>
      <c r="Z26" s="535"/>
      <c r="AA26" s="316" t="s">
        <v>
174</v>
      </c>
      <c r="AB26" s="535"/>
      <c r="AC26" s="210" t="s">
        <v>
173</v>
      </c>
      <c r="AD26" s="535"/>
      <c r="AE26" s="210" t="s">
        <v>
175</v>
      </c>
      <c r="AF26" s="512" t="s">
        <v>
176</v>
      </c>
      <c r="AG26" s="513" t="str">
        <f t="shared" si="5"/>
        <v/>
      </c>
      <c r="AH26" s="514" t="s">
        <v>
177</v>
      </c>
      <c r="AI26" s="515" t="str">
        <f t="shared" si="1"/>
        <v/>
      </c>
      <c r="AJ26" s="180"/>
      <c r="AK26" s="536" t="str">
        <f t="shared" si="6"/>
        <v>
○</v>
      </c>
      <c r="AL26" s="537" t="str">
        <f t="shared" si="7"/>
        <v/>
      </c>
      <c r="AM26" s="538"/>
      <c r="AN26" s="538"/>
      <c r="AO26" s="538"/>
      <c r="AP26" s="538"/>
      <c r="AQ26" s="538"/>
      <c r="AR26" s="538"/>
      <c r="AS26" s="538"/>
      <c r="AT26" s="538"/>
      <c r="AU26" s="539"/>
    </row>
    <row r="27" spans="1:47" ht="33" customHeight="1" thickBot="1">
      <c r="A27" s="498">
        <f t="shared" si="2"/>
        <v>
16</v>
      </c>
      <c r="B27" s="499" t="str">
        <f>
IF(基本情報入力シート!C48="","",基本情報入力シート!C48)</f>
        <v/>
      </c>
      <c r="C27" s="500" t="str">
        <f>
IF(基本情報入力シート!D48="","",基本情報入力シート!D48)</f>
        <v/>
      </c>
      <c r="D27" s="501" t="str">
        <f>
IF(基本情報入力シート!E48="","",基本情報入力シート!E48)</f>
        <v/>
      </c>
      <c r="E27" s="501" t="str">
        <f>
IF(基本情報入力シート!F48="","",基本情報入力シート!F48)</f>
        <v/>
      </c>
      <c r="F27" s="501" t="str">
        <f>
IF(基本情報入力シート!G48="","",基本情報入力シート!G48)</f>
        <v/>
      </c>
      <c r="G27" s="501" t="str">
        <f>
IF(基本情報入力シート!H48="","",基本情報入力シート!H48)</f>
        <v/>
      </c>
      <c r="H27" s="501" t="str">
        <f>
IF(基本情報入力シート!I48="","",基本情報入力シート!I48)</f>
        <v/>
      </c>
      <c r="I27" s="501" t="str">
        <f>
IF(基本情報入力シート!J48="","",基本情報入力シート!J48)</f>
        <v/>
      </c>
      <c r="J27" s="501" t="str">
        <f>
IF(基本情報入力シート!K48="","",基本情報入力シート!K48)</f>
        <v/>
      </c>
      <c r="K27" s="502" t="str">
        <f>
IF(基本情報入力シート!L48="","",基本情報入力シート!L48)</f>
        <v/>
      </c>
      <c r="L27" s="503" t="str">
        <f>
IF(基本情報入力シート!M48="","",基本情報入力シート!M48)</f>
        <v/>
      </c>
      <c r="M27" s="503" t="str">
        <f>
IF(基本情報入力シート!R48="","",基本情報入力シート!R48)</f>
        <v/>
      </c>
      <c r="N27" s="503" t="str">
        <f>
IF(基本情報入力シート!W48="","",基本情報入力シート!W48)</f>
        <v/>
      </c>
      <c r="O27" s="498" t="str">
        <f>
IF(基本情報入力シート!X48="","",基本情報入力シート!X48)</f>
        <v/>
      </c>
      <c r="P27" s="504" t="str">
        <f>
IF(基本情報入力シート!Y48="","",基本情報入力シート!Y48)</f>
        <v/>
      </c>
      <c r="Q27" s="505" t="str">
        <f>
IF(基本情報入力シート!Z48="","",基本情報入力シート!Z48)</f>
        <v/>
      </c>
      <c r="R27" s="531" t="str">
        <f>
IF(基本情報入力シート!AA48="","",基本情報入力シート!AA48)</f>
        <v/>
      </c>
      <c r="S27" s="532"/>
      <c r="T27" s="533"/>
      <c r="U27" s="534" t="str">
        <f>
IF(P27="","",VLOOKUP(P27,【参考】数式用!$A$5:$I$38,MATCH(T27,【参考】数式用!$H$4:$I$4,0)+7,0))</f>
        <v/>
      </c>
      <c r="V27" s="639"/>
      <c r="W27" s="211" t="s">
        <v>
172</v>
      </c>
      <c r="X27" s="535"/>
      <c r="Y27" s="210" t="s">
        <v>
173</v>
      </c>
      <c r="Z27" s="535"/>
      <c r="AA27" s="316" t="s">
        <v>
174</v>
      </c>
      <c r="AB27" s="535"/>
      <c r="AC27" s="210" t="s">
        <v>
173</v>
      </c>
      <c r="AD27" s="535"/>
      <c r="AE27" s="210" t="s">
        <v>
175</v>
      </c>
      <c r="AF27" s="512" t="s">
        <v>
176</v>
      </c>
      <c r="AG27" s="513" t="str">
        <f t="shared" si="5"/>
        <v/>
      </c>
      <c r="AH27" s="514" t="s">
        <v>
177</v>
      </c>
      <c r="AI27" s="515" t="str">
        <f t="shared" si="1"/>
        <v/>
      </c>
      <c r="AJ27" s="180"/>
      <c r="AK27" s="536" t="str">
        <f t="shared" si="6"/>
        <v>
○</v>
      </c>
      <c r="AL27" s="537" t="str">
        <f t="shared" si="7"/>
        <v/>
      </c>
      <c r="AM27" s="538"/>
      <c r="AN27" s="538"/>
      <c r="AO27" s="538"/>
      <c r="AP27" s="538"/>
      <c r="AQ27" s="538"/>
      <c r="AR27" s="538"/>
      <c r="AS27" s="538"/>
      <c r="AT27" s="538"/>
      <c r="AU27" s="539"/>
    </row>
    <row r="28" spans="1:47" ht="33" customHeight="1" thickBot="1">
      <c r="A28" s="498">
        <f t="shared" si="2"/>
        <v>
17</v>
      </c>
      <c r="B28" s="499" t="str">
        <f>
IF(基本情報入力シート!C49="","",基本情報入力シート!C49)</f>
        <v/>
      </c>
      <c r="C28" s="500" t="str">
        <f>
IF(基本情報入力シート!D49="","",基本情報入力シート!D49)</f>
        <v/>
      </c>
      <c r="D28" s="501" t="str">
        <f>
IF(基本情報入力シート!E49="","",基本情報入力シート!E49)</f>
        <v/>
      </c>
      <c r="E28" s="501" t="str">
        <f>
IF(基本情報入力シート!F49="","",基本情報入力シート!F49)</f>
        <v/>
      </c>
      <c r="F28" s="501" t="str">
        <f>
IF(基本情報入力シート!G49="","",基本情報入力シート!G49)</f>
        <v/>
      </c>
      <c r="G28" s="501" t="str">
        <f>
IF(基本情報入力シート!H49="","",基本情報入力シート!H49)</f>
        <v/>
      </c>
      <c r="H28" s="501" t="str">
        <f>
IF(基本情報入力シート!I49="","",基本情報入力シート!I49)</f>
        <v/>
      </c>
      <c r="I28" s="501" t="str">
        <f>
IF(基本情報入力シート!J49="","",基本情報入力シート!J49)</f>
        <v/>
      </c>
      <c r="J28" s="501" t="str">
        <f>
IF(基本情報入力シート!K49="","",基本情報入力シート!K49)</f>
        <v/>
      </c>
      <c r="K28" s="502" t="str">
        <f>
IF(基本情報入力シート!L49="","",基本情報入力シート!L49)</f>
        <v/>
      </c>
      <c r="L28" s="503" t="str">
        <f>
IF(基本情報入力シート!M49="","",基本情報入力シート!M49)</f>
        <v/>
      </c>
      <c r="M28" s="503" t="str">
        <f>
IF(基本情報入力シート!R49="","",基本情報入力シート!R49)</f>
        <v/>
      </c>
      <c r="N28" s="503" t="str">
        <f>
IF(基本情報入力シート!W49="","",基本情報入力シート!W49)</f>
        <v/>
      </c>
      <c r="O28" s="498" t="str">
        <f>
IF(基本情報入力シート!X49="","",基本情報入力シート!X49)</f>
        <v/>
      </c>
      <c r="P28" s="504" t="str">
        <f>
IF(基本情報入力シート!Y49="","",基本情報入力シート!Y49)</f>
        <v/>
      </c>
      <c r="Q28" s="505" t="str">
        <f>
IF(基本情報入力シート!Z49="","",基本情報入力シート!Z49)</f>
        <v/>
      </c>
      <c r="R28" s="531" t="str">
        <f>
IF(基本情報入力シート!AA49="","",基本情報入力シート!AA49)</f>
        <v/>
      </c>
      <c r="S28" s="532"/>
      <c r="T28" s="533"/>
      <c r="U28" s="534" t="str">
        <f>
IF(P28="","",VLOOKUP(P28,【参考】数式用!$A$5:$I$38,MATCH(T28,【参考】数式用!$H$4:$I$4,0)+7,0))</f>
        <v/>
      </c>
      <c r="V28" s="639"/>
      <c r="W28" s="211" t="s">
        <v>
172</v>
      </c>
      <c r="X28" s="535"/>
      <c r="Y28" s="210" t="s">
        <v>
173</v>
      </c>
      <c r="Z28" s="535"/>
      <c r="AA28" s="316" t="s">
        <v>
174</v>
      </c>
      <c r="AB28" s="535"/>
      <c r="AC28" s="210" t="s">
        <v>
173</v>
      </c>
      <c r="AD28" s="535"/>
      <c r="AE28" s="210" t="s">
        <v>
175</v>
      </c>
      <c r="AF28" s="512" t="s">
        <v>
176</v>
      </c>
      <c r="AG28" s="513" t="str">
        <f t="shared" si="5"/>
        <v/>
      </c>
      <c r="AH28" s="514" t="s">
        <v>
177</v>
      </c>
      <c r="AI28" s="515" t="str">
        <f t="shared" si="1"/>
        <v/>
      </c>
      <c r="AJ28" s="180"/>
      <c r="AK28" s="536" t="str">
        <f t="shared" si="6"/>
        <v>
○</v>
      </c>
      <c r="AL28" s="537" t="str">
        <f t="shared" si="7"/>
        <v/>
      </c>
      <c r="AM28" s="538"/>
      <c r="AN28" s="538"/>
      <c r="AO28" s="538"/>
      <c r="AP28" s="538"/>
      <c r="AQ28" s="538"/>
      <c r="AR28" s="538"/>
      <c r="AS28" s="538"/>
      <c r="AT28" s="538"/>
      <c r="AU28" s="539"/>
    </row>
    <row r="29" spans="1:47" ht="33" customHeight="1" thickBot="1">
      <c r="A29" s="498">
        <f t="shared" si="2"/>
        <v>
18</v>
      </c>
      <c r="B29" s="499" t="str">
        <f>
IF(基本情報入力シート!C50="","",基本情報入力シート!C50)</f>
        <v/>
      </c>
      <c r="C29" s="500" t="str">
        <f>
IF(基本情報入力シート!D50="","",基本情報入力シート!D50)</f>
        <v/>
      </c>
      <c r="D29" s="501" t="str">
        <f>
IF(基本情報入力シート!E50="","",基本情報入力シート!E50)</f>
        <v/>
      </c>
      <c r="E29" s="501" t="str">
        <f>
IF(基本情報入力シート!F50="","",基本情報入力シート!F50)</f>
        <v/>
      </c>
      <c r="F29" s="501" t="str">
        <f>
IF(基本情報入力シート!G50="","",基本情報入力シート!G50)</f>
        <v/>
      </c>
      <c r="G29" s="501" t="str">
        <f>
IF(基本情報入力シート!H50="","",基本情報入力シート!H50)</f>
        <v/>
      </c>
      <c r="H29" s="501" t="str">
        <f>
IF(基本情報入力シート!I50="","",基本情報入力シート!I50)</f>
        <v/>
      </c>
      <c r="I29" s="501" t="str">
        <f>
IF(基本情報入力シート!J50="","",基本情報入力シート!J50)</f>
        <v/>
      </c>
      <c r="J29" s="501" t="str">
        <f>
IF(基本情報入力シート!K50="","",基本情報入力シート!K50)</f>
        <v/>
      </c>
      <c r="K29" s="502" t="str">
        <f>
IF(基本情報入力シート!L50="","",基本情報入力シート!L50)</f>
        <v/>
      </c>
      <c r="L29" s="503" t="str">
        <f>
IF(基本情報入力シート!M50="","",基本情報入力シート!M50)</f>
        <v/>
      </c>
      <c r="M29" s="503" t="str">
        <f>
IF(基本情報入力シート!R50="","",基本情報入力シート!R50)</f>
        <v/>
      </c>
      <c r="N29" s="503" t="str">
        <f>
IF(基本情報入力シート!W50="","",基本情報入力シート!W50)</f>
        <v/>
      </c>
      <c r="O29" s="498" t="str">
        <f>
IF(基本情報入力シート!X50="","",基本情報入力シート!X50)</f>
        <v/>
      </c>
      <c r="P29" s="504" t="str">
        <f>
IF(基本情報入力シート!Y50="","",基本情報入力シート!Y50)</f>
        <v/>
      </c>
      <c r="Q29" s="505" t="str">
        <f>
IF(基本情報入力シート!Z50="","",基本情報入力シート!Z50)</f>
        <v/>
      </c>
      <c r="R29" s="531" t="str">
        <f>
IF(基本情報入力シート!AA50="","",基本情報入力シート!AA50)</f>
        <v/>
      </c>
      <c r="S29" s="532"/>
      <c r="T29" s="533"/>
      <c r="U29" s="534" t="str">
        <f>
IF(P29="","",VLOOKUP(P29,【参考】数式用!$A$5:$I$38,MATCH(T29,【参考】数式用!$H$4:$I$4,0)+7,0))</f>
        <v/>
      </c>
      <c r="V29" s="639"/>
      <c r="W29" s="211" t="s">
        <v>
172</v>
      </c>
      <c r="X29" s="535"/>
      <c r="Y29" s="210" t="s">
        <v>
173</v>
      </c>
      <c r="Z29" s="535"/>
      <c r="AA29" s="316" t="s">
        <v>
174</v>
      </c>
      <c r="AB29" s="535"/>
      <c r="AC29" s="210" t="s">
        <v>
173</v>
      </c>
      <c r="AD29" s="535"/>
      <c r="AE29" s="210" t="s">
        <v>
175</v>
      </c>
      <c r="AF29" s="512" t="s">
        <v>
176</v>
      </c>
      <c r="AG29" s="513" t="str">
        <f t="shared" si="5"/>
        <v/>
      </c>
      <c r="AH29" s="514" t="s">
        <v>
177</v>
      </c>
      <c r="AI29" s="515" t="str">
        <f t="shared" si="1"/>
        <v/>
      </c>
      <c r="AJ29" s="180"/>
      <c r="AK29" s="536" t="str">
        <f t="shared" si="6"/>
        <v>
○</v>
      </c>
      <c r="AL29" s="537" t="str">
        <f t="shared" si="7"/>
        <v/>
      </c>
      <c r="AM29" s="538"/>
      <c r="AN29" s="538"/>
      <c r="AO29" s="538"/>
      <c r="AP29" s="538"/>
      <c r="AQ29" s="538"/>
      <c r="AR29" s="538"/>
      <c r="AS29" s="538"/>
      <c r="AT29" s="538"/>
      <c r="AU29" s="539"/>
    </row>
    <row r="30" spans="1:47" ht="33" customHeight="1" thickBot="1">
      <c r="A30" s="498">
        <f t="shared" si="2"/>
        <v>
19</v>
      </c>
      <c r="B30" s="499" t="str">
        <f>
IF(基本情報入力シート!C51="","",基本情報入力シート!C51)</f>
        <v/>
      </c>
      <c r="C30" s="500" t="str">
        <f>
IF(基本情報入力シート!D51="","",基本情報入力シート!D51)</f>
        <v/>
      </c>
      <c r="D30" s="501" t="str">
        <f>
IF(基本情報入力シート!E51="","",基本情報入力シート!E51)</f>
        <v/>
      </c>
      <c r="E30" s="501" t="str">
        <f>
IF(基本情報入力シート!F51="","",基本情報入力シート!F51)</f>
        <v/>
      </c>
      <c r="F30" s="501" t="str">
        <f>
IF(基本情報入力シート!G51="","",基本情報入力シート!G51)</f>
        <v/>
      </c>
      <c r="G30" s="501" t="str">
        <f>
IF(基本情報入力シート!H51="","",基本情報入力シート!H51)</f>
        <v/>
      </c>
      <c r="H30" s="501" t="str">
        <f>
IF(基本情報入力シート!I51="","",基本情報入力シート!I51)</f>
        <v/>
      </c>
      <c r="I30" s="501" t="str">
        <f>
IF(基本情報入力シート!J51="","",基本情報入力シート!J51)</f>
        <v/>
      </c>
      <c r="J30" s="501" t="str">
        <f>
IF(基本情報入力シート!K51="","",基本情報入力シート!K51)</f>
        <v/>
      </c>
      <c r="K30" s="502" t="str">
        <f>
IF(基本情報入力シート!L51="","",基本情報入力シート!L51)</f>
        <v/>
      </c>
      <c r="L30" s="503" t="str">
        <f>
IF(基本情報入力シート!M51="","",基本情報入力シート!M51)</f>
        <v/>
      </c>
      <c r="M30" s="503" t="str">
        <f>
IF(基本情報入力シート!R51="","",基本情報入力シート!R51)</f>
        <v/>
      </c>
      <c r="N30" s="503" t="str">
        <f>
IF(基本情報入力シート!W51="","",基本情報入力シート!W51)</f>
        <v/>
      </c>
      <c r="O30" s="498" t="str">
        <f>
IF(基本情報入力シート!X51="","",基本情報入力シート!X51)</f>
        <v/>
      </c>
      <c r="P30" s="504" t="str">
        <f>
IF(基本情報入力シート!Y51="","",基本情報入力シート!Y51)</f>
        <v/>
      </c>
      <c r="Q30" s="505" t="str">
        <f>
IF(基本情報入力シート!Z51="","",基本情報入力シート!Z51)</f>
        <v/>
      </c>
      <c r="R30" s="531" t="str">
        <f>
IF(基本情報入力シート!AA51="","",基本情報入力シート!AA51)</f>
        <v/>
      </c>
      <c r="S30" s="532"/>
      <c r="T30" s="533"/>
      <c r="U30" s="534" t="str">
        <f>
IF(P30="","",VLOOKUP(P30,【参考】数式用!$A$5:$I$38,MATCH(T30,【参考】数式用!$H$4:$I$4,0)+7,0))</f>
        <v/>
      </c>
      <c r="V30" s="639"/>
      <c r="W30" s="211" t="s">
        <v>
172</v>
      </c>
      <c r="X30" s="535"/>
      <c r="Y30" s="210" t="s">
        <v>
173</v>
      </c>
      <c r="Z30" s="535"/>
      <c r="AA30" s="316" t="s">
        <v>
174</v>
      </c>
      <c r="AB30" s="535"/>
      <c r="AC30" s="210" t="s">
        <v>
173</v>
      </c>
      <c r="AD30" s="535"/>
      <c r="AE30" s="210" t="s">
        <v>
175</v>
      </c>
      <c r="AF30" s="512" t="s">
        <v>
176</v>
      </c>
      <c r="AG30" s="513" t="str">
        <f t="shared" si="5"/>
        <v/>
      </c>
      <c r="AH30" s="514" t="s">
        <v>
177</v>
      </c>
      <c r="AI30" s="515" t="str">
        <f t="shared" si="1"/>
        <v/>
      </c>
      <c r="AJ30" s="180"/>
      <c r="AK30" s="536" t="str">
        <f t="shared" si="6"/>
        <v>
○</v>
      </c>
      <c r="AL30" s="537" t="str">
        <f t="shared" si="7"/>
        <v/>
      </c>
      <c r="AM30" s="538"/>
      <c r="AN30" s="538"/>
      <c r="AO30" s="538"/>
      <c r="AP30" s="538"/>
      <c r="AQ30" s="538"/>
      <c r="AR30" s="538"/>
      <c r="AS30" s="538"/>
      <c r="AT30" s="538"/>
      <c r="AU30" s="539"/>
    </row>
    <row r="31" spans="1:47" ht="33" customHeight="1" thickBot="1">
      <c r="A31" s="498">
        <f t="shared" si="2"/>
        <v>
20</v>
      </c>
      <c r="B31" s="499" t="str">
        <f>
IF(基本情報入力シート!C52="","",基本情報入力シート!C52)</f>
        <v/>
      </c>
      <c r="C31" s="500" t="str">
        <f>
IF(基本情報入力シート!D52="","",基本情報入力シート!D52)</f>
        <v/>
      </c>
      <c r="D31" s="501" t="str">
        <f>
IF(基本情報入力シート!E52="","",基本情報入力シート!E52)</f>
        <v/>
      </c>
      <c r="E31" s="501" t="str">
        <f>
IF(基本情報入力シート!F52="","",基本情報入力シート!F52)</f>
        <v/>
      </c>
      <c r="F31" s="501" t="str">
        <f>
IF(基本情報入力シート!G52="","",基本情報入力シート!G52)</f>
        <v/>
      </c>
      <c r="G31" s="501" t="str">
        <f>
IF(基本情報入力シート!H52="","",基本情報入力シート!H52)</f>
        <v/>
      </c>
      <c r="H31" s="501" t="str">
        <f>
IF(基本情報入力シート!I52="","",基本情報入力シート!I52)</f>
        <v/>
      </c>
      <c r="I31" s="501" t="str">
        <f>
IF(基本情報入力シート!J52="","",基本情報入力シート!J52)</f>
        <v/>
      </c>
      <c r="J31" s="501" t="str">
        <f>
IF(基本情報入力シート!K52="","",基本情報入力シート!K52)</f>
        <v/>
      </c>
      <c r="K31" s="502" t="str">
        <f>
IF(基本情報入力シート!L52="","",基本情報入力シート!L52)</f>
        <v/>
      </c>
      <c r="L31" s="503" t="str">
        <f>
IF(基本情報入力シート!M52="","",基本情報入力シート!M52)</f>
        <v/>
      </c>
      <c r="M31" s="503" t="str">
        <f>
IF(基本情報入力シート!R52="","",基本情報入力シート!R52)</f>
        <v/>
      </c>
      <c r="N31" s="503" t="str">
        <f>
IF(基本情報入力シート!W52="","",基本情報入力シート!W52)</f>
        <v/>
      </c>
      <c r="O31" s="498" t="str">
        <f>
IF(基本情報入力シート!X52="","",基本情報入力シート!X52)</f>
        <v/>
      </c>
      <c r="P31" s="504" t="str">
        <f>
IF(基本情報入力シート!Y52="","",基本情報入力シート!Y52)</f>
        <v/>
      </c>
      <c r="Q31" s="505" t="str">
        <f>
IF(基本情報入力シート!Z52="","",基本情報入力シート!Z52)</f>
        <v/>
      </c>
      <c r="R31" s="531" t="str">
        <f>
IF(基本情報入力シート!AA52="","",基本情報入力シート!AA52)</f>
        <v/>
      </c>
      <c r="S31" s="532"/>
      <c r="T31" s="533"/>
      <c r="U31" s="534" t="str">
        <f>
IF(P31="","",VLOOKUP(P31,【参考】数式用!$A$5:$I$38,MATCH(T31,【参考】数式用!$H$4:$I$4,0)+7,0))</f>
        <v/>
      </c>
      <c r="V31" s="639"/>
      <c r="W31" s="211" t="s">
        <v>
172</v>
      </c>
      <c r="X31" s="535"/>
      <c r="Y31" s="210" t="s">
        <v>
173</v>
      </c>
      <c r="Z31" s="535"/>
      <c r="AA31" s="316" t="s">
        <v>
174</v>
      </c>
      <c r="AB31" s="535"/>
      <c r="AC31" s="210" t="s">
        <v>
173</v>
      </c>
      <c r="AD31" s="535"/>
      <c r="AE31" s="210" t="s">
        <v>
175</v>
      </c>
      <c r="AF31" s="512" t="s">
        <v>
176</v>
      </c>
      <c r="AG31" s="513" t="str">
        <f t="shared" si="5"/>
        <v/>
      </c>
      <c r="AH31" s="514" t="s">
        <v>
177</v>
      </c>
      <c r="AI31" s="515" t="str">
        <f t="shared" si="1"/>
        <v/>
      </c>
      <c r="AJ31" s="180"/>
      <c r="AK31" s="536" t="str">
        <f t="shared" si="6"/>
        <v>
○</v>
      </c>
      <c r="AL31" s="537" t="str">
        <f t="shared" si="7"/>
        <v/>
      </c>
      <c r="AM31" s="538"/>
      <c r="AN31" s="538"/>
      <c r="AO31" s="538"/>
      <c r="AP31" s="538"/>
      <c r="AQ31" s="538"/>
      <c r="AR31" s="538"/>
      <c r="AS31" s="538"/>
      <c r="AT31" s="538"/>
      <c r="AU31" s="539"/>
    </row>
    <row r="32" spans="1:47" ht="33" customHeight="1" thickBot="1">
      <c r="A32" s="498">
        <f t="shared" si="2"/>
        <v>
21</v>
      </c>
      <c r="B32" s="499" t="str">
        <f>
IF(基本情報入力シート!C53="","",基本情報入力シート!C53)</f>
        <v/>
      </c>
      <c r="C32" s="500" t="str">
        <f>
IF(基本情報入力シート!D53="","",基本情報入力シート!D53)</f>
        <v/>
      </c>
      <c r="D32" s="501" t="str">
        <f>
IF(基本情報入力シート!E53="","",基本情報入力シート!E53)</f>
        <v/>
      </c>
      <c r="E32" s="501" t="str">
        <f>
IF(基本情報入力シート!F53="","",基本情報入力シート!F53)</f>
        <v/>
      </c>
      <c r="F32" s="501" t="str">
        <f>
IF(基本情報入力シート!G53="","",基本情報入力シート!G53)</f>
        <v/>
      </c>
      <c r="G32" s="501" t="str">
        <f>
IF(基本情報入力シート!H53="","",基本情報入力シート!H53)</f>
        <v/>
      </c>
      <c r="H32" s="501" t="str">
        <f>
IF(基本情報入力シート!I53="","",基本情報入力シート!I53)</f>
        <v/>
      </c>
      <c r="I32" s="501" t="str">
        <f>
IF(基本情報入力シート!J53="","",基本情報入力シート!J53)</f>
        <v/>
      </c>
      <c r="J32" s="501" t="str">
        <f>
IF(基本情報入力シート!K53="","",基本情報入力シート!K53)</f>
        <v/>
      </c>
      <c r="K32" s="502" t="str">
        <f>
IF(基本情報入力シート!L53="","",基本情報入力シート!L53)</f>
        <v/>
      </c>
      <c r="L32" s="503" t="str">
        <f>
IF(基本情報入力シート!M53="","",基本情報入力シート!M53)</f>
        <v/>
      </c>
      <c r="M32" s="503" t="str">
        <f>
IF(基本情報入力シート!R53="","",基本情報入力シート!R53)</f>
        <v/>
      </c>
      <c r="N32" s="503" t="str">
        <f>
IF(基本情報入力シート!W53="","",基本情報入力シート!W53)</f>
        <v/>
      </c>
      <c r="O32" s="498" t="str">
        <f>
IF(基本情報入力シート!X53="","",基本情報入力シート!X53)</f>
        <v/>
      </c>
      <c r="P32" s="504" t="str">
        <f>
IF(基本情報入力シート!Y53="","",基本情報入力シート!Y53)</f>
        <v/>
      </c>
      <c r="Q32" s="505" t="str">
        <f>
IF(基本情報入力シート!Z53="","",基本情報入力シート!Z53)</f>
        <v/>
      </c>
      <c r="R32" s="531" t="str">
        <f>
IF(基本情報入力シート!AA53="","",基本情報入力シート!AA53)</f>
        <v/>
      </c>
      <c r="S32" s="532"/>
      <c r="T32" s="533"/>
      <c r="U32" s="534" t="str">
        <f>
IF(P32="","",VLOOKUP(P32,【参考】数式用!$A$5:$I$38,MATCH(T32,【参考】数式用!$H$4:$I$4,0)+7,0))</f>
        <v/>
      </c>
      <c r="V32" s="639"/>
      <c r="W32" s="211" t="s">
        <v>
172</v>
      </c>
      <c r="X32" s="535"/>
      <c r="Y32" s="210" t="s">
        <v>
173</v>
      </c>
      <c r="Z32" s="535"/>
      <c r="AA32" s="316" t="s">
        <v>
174</v>
      </c>
      <c r="AB32" s="535"/>
      <c r="AC32" s="210" t="s">
        <v>
173</v>
      </c>
      <c r="AD32" s="535"/>
      <c r="AE32" s="210" t="s">
        <v>
175</v>
      </c>
      <c r="AF32" s="512" t="s">
        <v>
176</v>
      </c>
      <c r="AG32" s="513" t="str">
        <f t="shared" si="5"/>
        <v/>
      </c>
      <c r="AH32" s="514" t="s">
        <v>
177</v>
      </c>
      <c r="AI32" s="515" t="str">
        <f t="shared" si="1"/>
        <v/>
      </c>
      <c r="AJ32" s="180"/>
      <c r="AK32" s="536" t="str">
        <f t="shared" si="6"/>
        <v>
○</v>
      </c>
      <c r="AL32" s="537" t="str">
        <f t="shared" si="7"/>
        <v/>
      </c>
      <c r="AM32" s="538"/>
      <c r="AN32" s="538"/>
      <c r="AO32" s="538"/>
      <c r="AP32" s="538"/>
      <c r="AQ32" s="538"/>
      <c r="AR32" s="538"/>
      <c r="AS32" s="538"/>
      <c r="AT32" s="538"/>
      <c r="AU32" s="539"/>
    </row>
    <row r="33" spans="1:47" ht="33" customHeight="1" thickBot="1">
      <c r="A33" s="498">
        <f t="shared" si="2"/>
        <v>
22</v>
      </c>
      <c r="B33" s="499" t="str">
        <f>
IF(基本情報入力シート!C54="","",基本情報入力シート!C54)</f>
        <v/>
      </c>
      <c r="C33" s="500" t="str">
        <f>
IF(基本情報入力シート!D54="","",基本情報入力シート!D54)</f>
        <v/>
      </c>
      <c r="D33" s="501" t="str">
        <f>
IF(基本情報入力シート!E54="","",基本情報入力シート!E54)</f>
        <v/>
      </c>
      <c r="E33" s="501" t="str">
        <f>
IF(基本情報入力シート!F54="","",基本情報入力シート!F54)</f>
        <v/>
      </c>
      <c r="F33" s="501" t="str">
        <f>
IF(基本情報入力シート!G54="","",基本情報入力シート!G54)</f>
        <v/>
      </c>
      <c r="G33" s="501" t="str">
        <f>
IF(基本情報入力シート!H54="","",基本情報入力シート!H54)</f>
        <v/>
      </c>
      <c r="H33" s="501" t="str">
        <f>
IF(基本情報入力シート!I54="","",基本情報入力シート!I54)</f>
        <v/>
      </c>
      <c r="I33" s="501" t="str">
        <f>
IF(基本情報入力シート!J54="","",基本情報入力シート!J54)</f>
        <v/>
      </c>
      <c r="J33" s="501" t="str">
        <f>
IF(基本情報入力シート!K54="","",基本情報入力シート!K54)</f>
        <v/>
      </c>
      <c r="K33" s="502" t="str">
        <f>
IF(基本情報入力シート!L54="","",基本情報入力シート!L54)</f>
        <v/>
      </c>
      <c r="L33" s="503" t="str">
        <f>
IF(基本情報入力シート!M54="","",基本情報入力シート!M54)</f>
        <v/>
      </c>
      <c r="M33" s="503" t="str">
        <f>
IF(基本情報入力シート!R54="","",基本情報入力シート!R54)</f>
        <v/>
      </c>
      <c r="N33" s="503" t="str">
        <f>
IF(基本情報入力シート!W54="","",基本情報入力シート!W54)</f>
        <v/>
      </c>
      <c r="O33" s="498" t="str">
        <f>
IF(基本情報入力シート!X54="","",基本情報入力シート!X54)</f>
        <v/>
      </c>
      <c r="P33" s="504" t="str">
        <f>
IF(基本情報入力シート!Y54="","",基本情報入力シート!Y54)</f>
        <v/>
      </c>
      <c r="Q33" s="505" t="str">
        <f>
IF(基本情報入力シート!Z54="","",基本情報入力シート!Z54)</f>
        <v/>
      </c>
      <c r="R33" s="531" t="str">
        <f>
IF(基本情報入力シート!AA54="","",基本情報入力シート!AA54)</f>
        <v/>
      </c>
      <c r="S33" s="532"/>
      <c r="T33" s="533"/>
      <c r="U33" s="534" t="str">
        <f>
IF(P33="","",VLOOKUP(P33,【参考】数式用!$A$5:$I$38,MATCH(T33,【参考】数式用!$H$4:$I$4,0)+7,0))</f>
        <v/>
      </c>
      <c r="V33" s="639"/>
      <c r="W33" s="211" t="s">
        <v>
172</v>
      </c>
      <c r="X33" s="535"/>
      <c r="Y33" s="210" t="s">
        <v>
173</v>
      </c>
      <c r="Z33" s="535"/>
      <c r="AA33" s="316" t="s">
        <v>
174</v>
      </c>
      <c r="AB33" s="535"/>
      <c r="AC33" s="210" t="s">
        <v>
173</v>
      </c>
      <c r="AD33" s="535"/>
      <c r="AE33" s="210" t="s">
        <v>
175</v>
      </c>
      <c r="AF33" s="512" t="s">
        <v>
176</v>
      </c>
      <c r="AG33" s="513" t="str">
        <f t="shared" si="5"/>
        <v/>
      </c>
      <c r="AH33" s="514" t="s">
        <v>
177</v>
      </c>
      <c r="AI33" s="515" t="str">
        <f t="shared" si="1"/>
        <v/>
      </c>
      <c r="AJ33" s="180"/>
      <c r="AK33" s="536" t="str">
        <f t="shared" si="6"/>
        <v>
○</v>
      </c>
      <c r="AL33" s="537" t="str">
        <f t="shared" si="7"/>
        <v/>
      </c>
      <c r="AM33" s="538"/>
      <c r="AN33" s="538"/>
      <c r="AO33" s="538"/>
      <c r="AP33" s="538"/>
      <c r="AQ33" s="538"/>
      <c r="AR33" s="538"/>
      <c r="AS33" s="538"/>
      <c r="AT33" s="538"/>
      <c r="AU33" s="539"/>
    </row>
    <row r="34" spans="1:47" ht="33" customHeight="1" thickBot="1">
      <c r="A34" s="498">
        <f t="shared" si="2"/>
        <v>
23</v>
      </c>
      <c r="B34" s="499" t="str">
        <f>
IF(基本情報入力シート!C55="","",基本情報入力シート!C55)</f>
        <v/>
      </c>
      <c r="C34" s="500" t="str">
        <f>
IF(基本情報入力シート!D55="","",基本情報入力シート!D55)</f>
        <v/>
      </c>
      <c r="D34" s="501" t="str">
        <f>
IF(基本情報入力シート!E55="","",基本情報入力シート!E55)</f>
        <v/>
      </c>
      <c r="E34" s="501" t="str">
        <f>
IF(基本情報入力シート!F55="","",基本情報入力シート!F55)</f>
        <v/>
      </c>
      <c r="F34" s="501" t="str">
        <f>
IF(基本情報入力シート!G55="","",基本情報入力シート!G55)</f>
        <v/>
      </c>
      <c r="G34" s="501" t="str">
        <f>
IF(基本情報入力シート!H55="","",基本情報入力シート!H55)</f>
        <v/>
      </c>
      <c r="H34" s="501" t="str">
        <f>
IF(基本情報入力シート!I55="","",基本情報入力シート!I55)</f>
        <v/>
      </c>
      <c r="I34" s="501" t="str">
        <f>
IF(基本情報入力シート!J55="","",基本情報入力シート!J55)</f>
        <v/>
      </c>
      <c r="J34" s="501" t="str">
        <f>
IF(基本情報入力シート!K55="","",基本情報入力シート!K55)</f>
        <v/>
      </c>
      <c r="K34" s="502" t="str">
        <f>
IF(基本情報入力シート!L55="","",基本情報入力シート!L55)</f>
        <v/>
      </c>
      <c r="L34" s="503" t="str">
        <f>
IF(基本情報入力シート!M55="","",基本情報入力シート!M55)</f>
        <v/>
      </c>
      <c r="M34" s="503" t="str">
        <f>
IF(基本情報入力シート!R55="","",基本情報入力シート!R55)</f>
        <v/>
      </c>
      <c r="N34" s="503" t="str">
        <f>
IF(基本情報入力シート!W55="","",基本情報入力シート!W55)</f>
        <v/>
      </c>
      <c r="O34" s="498" t="str">
        <f>
IF(基本情報入力シート!X55="","",基本情報入力シート!X55)</f>
        <v/>
      </c>
      <c r="P34" s="504" t="str">
        <f>
IF(基本情報入力シート!Y55="","",基本情報入力シート!Y55)</f>
        <v/>
      </c>
      <c r="Q34" s="505" t="str">
        <f>
IF(基本情報入力シート!Z55="","",基本情報入力シート!Z55)</f>
        <v/>
      </c>
      <c r="R34" s="531" t="str">
        <f>
IF(基本情報入力シート!AA55="","",基本情報入力シート!AA55)</f>
        <v/>
      </c>
      <c r="S34" s="532"/>
      <c r="T34" s="533"/>
      <c r="U34" s="534" t="str">
        <f>
IF(P34="","",VLOOKUP(P34,【参考】数式用!$A$5:$I$38,MATCH(T34,【参考】数式用!$H$4:$I$4,0)+7,0))</f>
        <v/>
      </c>
      <c r="V34" s="639"/>
      <c r="W34" s="211" t="s">
        <v>
172</v>
      </c>
      <c r="X34" s="535"/>
      <c r="Y34" s="210" t="s">
        <v>
173</v>
      </c>
      <c r="Z34" s="535"/>
      <c r="AA34" s="316" t="s">
        <v>
174</v>
      </c>
      <c r="AB34" s="535"/>
      <c r="AC34" s="210" t="s">
        <v>
173</v>
      </c>
      <c r="AD34" s="535"/>
      <c r="AE34" s="210" t="s">
        <v>
175</v>
      </c>
      <c r="AF34" s="512" t="s">
        <v>
176</v>
      </c>
      <c r="AG34" s="513" t="str">
        <f t="shared" si="5"/>
        <v/>
      </c>
      <c r="AH34" s="514" t="s">
        <v>
177</v>
      </c>
      <c r="AI34" s="515" t="str">
        <f t="shared" si="1"/>
        <v/>
      </c>
      <c r="AJ34" s="180"/>
      <c r="AK34" s="536" t="str">
        <f t="shared" si="6"/>
        <v>
○</v>
      </c>
      <c r="AL34" s="537" t="str">
        <f t="shared" si="7"/>
        <v/>
      </c>
      <c r="AM34" s="538"/>
      <c r="AN34" s="538"/>
      <c r="AO34" s="538"/>
      <c r="AP34" s="538"/>
      <c r="AQ34" s="538"/>
      <c r="AR34" s="538"/>
      <c r="AS34" s="538"/>
      <c r="AT34" s="538"/>
      <c r="AU34" s="539"/>
    </row>
    <row r="35" spans="1:47" ht="33" customHeight="1" thickBot="1">
      <c r="A35" s="498">
        <f t="shared" si="2"/>
        <v>
24</v>
      </c>
      <c r="B35" s="499" t="str">
        <f>
IF(基本情報入力シート!C56="","",基本情報入力シート!C56)</f>
        <v/>
      </c>
      <c r="C35" s="500" t="str">
        <f>
IF(基本情報入力シート!D56="","",基本情報入力シート!D56)</f>
        <v/>
      </c>
      <c r="D35" s="501" t="str">
        <f>
IF(基本情報入力シート!E56="","",基本情報入力シート!E56)</f>
        <v/>
      </c>
      <c r="E35" s="501" t="str">
        <f>
IF(基本情報入力シート!F56="","",基本情報入力シート!F56)</f>
        <v/>
      </c>
      <c r="F35" s="501" t="str">
        <f>
IF(基本情報入力シート!G56="","",基本情報入力シート!G56)</f>
        <v/>
      </c>
      <c r="G35" s="501" t="str">
        <f>
IF(基本情報入力シート!H56="","",基本情報入力シート!H56)</f>
        <v/>
      </c>
      <c r="H35" s="501" t="str">
        <f>
IF(基本情報入力シート!I56="","",基本情報入力シート!I56)</f>
        <v/>
      </c>
      <c r="I35" s="501" t="str">
        <f>
IF(基本情報入力シート!J56="","",基本情報入力シート!J56)</f>
        <v/>
      </c>
      <c r="J35" s="501" t="str">
        <f>
IF(基本情報入力シート!K56="","",基本情報入力シート!K56)</f>
        <v/>
      </c>
      <c r="K35" s="502" t="str">
        <f>
IF(基本情報入力シート!L56="","",基本情報入力シート!L56)</f>
        <v/>
      </c>
      <c r="L35" s="503" t="str">
        <f>
IF(基本情報入力シート!M56="","",基本情報入力シート!M56)</f>
        <v/>
      </c>
      <c r="M35" s="503" t="str">
        <f>
IF(基本情報入力シート!R56="","",基本情報入力シート!R56)</f>
        <v/>
      </c>
      <c r="N35" s="503" t="str">
        <f>
IF(基本情報入力シート!W56="","",基本情報入力シート!W56)</f>
        <v/>
      </c>
      <c r="O35" s="498" t="str">
        <f>
IF(基本情報入力シート!X56="","",基本情報入力シート!X56)</f>
        <v/>
      </c>
      <c r="P35" s="504" t="str">
        <f>
IF(基本情報入力シート!Y56="","",基本情報入力シート!Y56)</f>
        <v/>
      </c>
      <c r="Q35" s="505" t="str">
        <f>
IF(基本情報入力シート!Z56="","",基本情報入力シート!Z56)</f>
        <v/>
      </c>
      <c r="R35" s="531" t="str">
        <f>
IF(基本情報入力シート!AA56="","",基本情報入力シート!AA56)</f>
        <v/>
      </c>
      <c r="S35" s="532"/>
      <c r="T35" s="533"/>
      <c r="U35" s="534" t="str">
        <f>
IF(P35="","",VLOOKUP(P35,【参考】数式用!$A$5:$I$38,MATCH(T35,【参考】数式用!$H$4:$I$4,0)+7,0))</f>
        <v/>
      </c>
      <c r="V35" s="639"/>
      <c r="W35" s="211" t="s">
        <v>
172</v>
      </c>
      <c r="X35" s="535"/>
      <c r="Y35" s="210" t="s">
        <v>
173</v>
      </c>
      <c r="Z35" s="535"/>
      <c r="AA35" s="316" t="s">
        <v>
174</v>
      </c>
      <c r="AB35" s="535"/>
      <c r="AC35" s="210" t="s">
        <v>
173</v>
      </c>
      <c r="AD35" s="535"/>
      <c r="AE35" s="210" t="s">
        <v>
175</v>
      </c>
      <c r="AF35" s="512" t="s">
        <v>
176</v>
      </c>
      <c r="AG35" s="513" t="str">
        <f t="shared" si="5"/>
        <v/>
      </c>
      <c r="AH35" s="514" t="s">
        <v>
177</v>
      </c>
      <c r="AI35" s="515" t="str">
        <f t="shared" si="1"/>
        <v/>
      </c>
      <c r="AJ35" s="180"/>
      <c r="AK35" s="536" t="str">
        <f t="shared" si="6"/>
        <v>
○</v>
      </c>
      <c r="AL35" s="537" t="str">
        <f t="shared" si="7"/>
        <v/>
      </c>
      <c r="AM35" s="538"/>
      <c r="AN35" s="538"/>
      <c r="AO35" s="538"/>
      <c r="AP35" s="538"/>
      <c r="AQ35" s="538"/>
      <c r="AR35" s="538"/>
      <c r="AS35" s="538"/>
      <c r="AT35" s="538"/>
      <c r="AU35" s="539"/>
    </row>
    <row r="36" spans="1:47" ht="33" customHeight="1" thickBot="1">
      <c r="A36" s="498">
        <f t="shared" si="2"/>
        <v>
25</v>
      </c>
      <c r="B36" s="499" t="str">
        <f>
IF(基本情報入力シート!C57="","",基本情報入力シート!C57)</f>
        <v/>
      </c>
      <c r="C36" s="500" t="str">
        <f>
IF(基本情報入力シート!D57="","",基本情報入力シート!D57)</f>
        <v/>
      </c>
      <c r="D36" s="501" t="str">
        <f>
IF(基本情報入力シート!E57="","",基本情報入力シート!E57)</f>
        <v/>
      </c>
      <c r="E36" s="501" t="str">
        <f>
IF(基本情報入力シート!F57="","",基本情報入力シート!F57)</f>
        <v/>
      </c>
      <c r="F36" s="501" t="str">
        <f>
IF(基本情報入力シート!G57="","",基本情報入力シート!G57)</f>
        <v/>
      </c>
      <c r="G36" s="501" t="str">
        <f>
IF(基本情報入力シート!H57="","",基本情報入力シート!H57)</f>
        <v/>
      </c>
      <c r="H36" s="501" t="str">
        <f>
IF(基本情報入力シート!I57="","",基本情報入力シート!I57)</f>
        <v/>
      </c>
      <c r="I36" s="501" t="str">
        <f>
IF(基本情報入力シート!J57="","",基本情報入力シート!J57)</f>
        <v/>
      </c>
      <c r="J36" s="501" t="str">
        <f>
IF(基本情報入力シート!K57="","",基本情報入力シート!K57)</f>
        <v/>
      </c>
      <c r="K36" s="502" t="str">
        <f>
IF(基本情報入力シート!L57="","",基本情報入力シート!L57)</f>
        <v/>
      </c>
      <c r="L36" s="503" t="str">
        <f>
IF(基本情報入力シート!M57="","",基本情報入力シート!M57)</f>
        <v/>
      </c>
      <c r="M36" s="503" t="str">
        <f>
IF(基本情報入力シート!R57="","",基本情報入力シート!R57)</f>
        <v/>
      </c>
      <c r="N36" s="503" t="str">
        <f>
IF(基本情報入力シート!W57="","",基本情報入力シート!W57)</f>
        <v/>
      </c>
      <c r="O36" s="498" t="str">
        <f>
IF(基本情報入力シート!X57="","",基本情報入力シート!X57)</f>
        <v/>
      </c>
      <c r="P36" s="504" t="str">
        <f>
IF(基本情報入力シート!Y57="","",基本情報入力シート!Y57)</f>
        <v/>
      </c>
      <c r="Q36" s="505" t="str">
        <f>
IF(基本情報入力シート!Z57="","",基本情報入力シート!Z57)</f>
        <v/>
      </c>
      <c r="R36" s="531" t="str">
        <f>
IF(基本情報入力シート!AA57="","",基本情報入力シート!AA57)</f>
        <v/>
      </c>
      <c r="S36" s="532"/>
      <c r="T36" s="533"/>
      <c r="U36" s="534" t="str">
        <f>
IF(P36="","",VLOOKUP(P36,【参考】数式用!$A$5:$I$38,MATCH(T36,【参考】数式用!$H$4:$I$4,0)+7,0))</f>
        <v/>
      </c>
      <c r="V36" s="639"/>
      <c r="W36" s="211" t="s">
        <v>
172</v>
      </c>
      <c r="X36" s="535"/>
      <c r="Y36" s="210" t="s">
        <v>
173</v>
      </c>
      <c r="Z36" s="535"/>
      <c r="AA36" s="316" t="s">
        <v>
174</v>
      </c>
      <c r="AB36" s="535"/>
      <c r="AC36" s="210" t="s">
        <v>
173</v>
      </c>
      <c r="AD36" s="535"/>
      <c r="AE36" s="210" t="s">
        <v>
175</v>
      </c>
      <c r="AF36" s="512" t="s">
        <v>
176</v>
      </c>
      <c r="AG36" s="513" t="str">
        <f t="shared" si="5"/>
        <v/>
      </c>
      <c r="AH36" s="514" t="s">
        <v>
177</v>
      </c>
      <c r="AI36" s="515" t="str">
        <f t="shared" si="1"/>
        <v/>
      </c>
      <c r="AJ36" s="180"/>
      <c r="AK36" s="536" t="str">
        <f t="shared" si="6"/>
        <v>
○</v>
      </c>
      <c r="AL36" s="537" t="str">
        <f t="shared" si="7"/>
        <v/>
      </c>
      <c r="AM36" s="538"/>
      <c r="AN36" s="538"/>
      <c r="AO36" s="538"/>
      <c r="AP36" s="538"/>
      <c r="AQ36" s="538"/>
      <c r="AR36" s="538"/>
      <c r="AS36" s="538"/>
      <c r="AT36" s="538"/>
      <c r="AU36" s="539"/>
    </row>
    <row r="37" spans="1:47" ht="33" customHeight="1" thickBot="1">
      <c r="A37" s="498">
        <f t="shared" si="2"/>
        <v>
26</v>
      </c>
      <c r="B37" s="499" t="str">
        <f>
IF(基本情報入力シート!C58="","",基本情報入力シート!C58)</f>
        <v/>
      </c>
      <c r="C37" s="500" t="str">
        <f>
IF(基本情報入力シート!D58="","",基本情報入力シート!D58)</f>
        <v/>
      </c>
      <c r="D37" s="501" t="str">
        <f>
IF(基本情報入力シート!E58="","",基本情報入力シート!E58)</f>
        <v/>
      </c>
      <c r="E37" s="501" t="str">
        <f>
IF(基本情報入力シート!F58="","",基本情報入力シート!F58)</f>
        <v/>
      </c>
      <c r="F37" s="501" t="str">
        <f>
IF(基本情報入力シート!G58="","",基本情報入力シート!G58)</f>
        <v/>
      </c>
      <c r="G37" s="501" t="str">
        <f>
IF(基本情報入力シート!H58="","",基本情報入力シート!H58)</f>
        <v/>
      </c>
      <c r="H37" s="501" t="str">
        <f>
IF(基本情報入力シート!I58="","",基本情報入力シート!I58)</f>
        <v/>
      </c>
      <c r="I37" s="501" t="str">
        <f>
IF(基本情報入力シート!J58="","",基本情報入力シート!J58)</f>
        <v/>
      </c>
      <c r="J37" s="501" t="str">
        <f>
IF(基本情報入力シート!K58="","",基本情報入力シート!K58)</f>
        <v/>
      </c>
      <c r="K37" s="502" t="str">
        <f>
IF(基本情報入力シート!L58="","",基本情報入力シート!L58)</f>
        <v/>
      </c>
      <c r="L37" s="503" t="str">
        <f>
IF(基本情報入力シート!M58="","",基本情報入力シート!M58)</f>
        <v/>
      </c>
      <c r="M37" s="503" t="str">
        <f>
IF(基本情報入力シート!R58="","",基本情報入力シート!R58)</f>
        <v/>
      </c>
      <c r="N37" s="503" t="str">
        <f>
IF(基本情報入力シート!W58="","",基本情報入力シート!W58)</f>
        <v/>
      </c>
      <c r="O37" s="498" t="str">
        <f>
IF(基本情報入力シート!X58="","",基本情報入力シート!X58)</f>
        <v/>
      </c>
      <c r="P37" s="504" t="str">
        <f>
IF(基本情報入力シート!Y58="","",基本情報入力シート!Y58)</f>
        <v/>
      </c>
      <c r="Q37" s="505" t="str">
        <f>
IF(基本情報入力シート!Z58="","",基本情報入力シート!Z58)</f>
        <v/>
      </c>
      <c r="R37" s="531" t="str">
        <f>
IF(基本情報入力シート!AA58="","",基本情報入力シート!AA58)</f>
        <v/>
      </c>
      <c r="S37" s="532"/>
      <c r="T37" s="533"/>
      <c r="U37" s="534" t="str">
        <f>
IF(P37="","",VLOOKUP(P37,【参考】数式用!$A$5:$I$38,MATCH(T37,【参考】数式用!$H$4:$I$4,0)+7,0))</f>
        <v/>
      </c>
      <c r="V37" s="639"/>
      <c r="W37" s="211" t="s">
        <v>
172</v>
      </c>
      <c r="X37" s="535"/>
      <c r="Y37" s="210" t="s">
        <v>
173</v>
      </c>
      <c r="Z37" s="535"/>
      <c r="AA37" s="316" t="s">
        <v>
174</v>
      </c>
      <c r="AB37" s="535"/>
      <c r="AC37" s="210" t="s">
        <v>
173</v>
      </c>
      <c r="AD37" s="535"/>
      <c r="AE37" s="210" t="s">
        <v>
175</v>
      </c>
      <c r="AF37" s="512" t="s">
        <v>
176</v>
      </c>
      <c r="AG37" s="513" t="str">
        <f t="shared" si="5"/>
        <v/>
      </c>
      <c r="AH37" s="514" t="s">
        <v>
177</v>
      </c>
      <c r="AI37" s="515" t="str">
        <f t="shared" si="1"/>
        <v/>
      </c>
      <c r="AJ37" s="180"/>
      <c r="AK37" s="536" t="str">
        <f t="shared" si="6"/>
        <v>
○</v>
      </c>
      <c r="AL37" s="537" t="str">
        <f t="shared" si="7"/>
        <v/>
      </c>
      <c r="AM37" s="538"/>
      <c r="AN37" s="538"/>
      <c r="AO37" s="538"/>
      <c r="AP37" s="538"/>
      <c r="AQ37" s="538"/>
      <c r="AR37" s="538"/>
      <c r="AS37" s="538"/>
      <c r="AT37" s="538"/>
      <c r="AU37" s="539"/>
    </row>
    <row r="38" spans="1:47" ht="33" customHeight="1" thickBot="1">
      <c r="A38" s="498">
        <f t="shared" si="2"/>
        <v>
27</v>
      </c>
      <c r="B38" s="499" t="str">
        <f>
IF(基本情報入力シート!C59="","",基本情報入力シート!C59)</f>
        <v/>
      </c>
      <c r="C38" s="500" t="str">
        <f>
IF(基本情報入力シート!D59="","",基本情報入力シート!D59)</f>
        <v/>
      </c>
      <c r="D38" s="501" t="str">
        <f>
IF(基本情報入力シート!E59="","",基本情報入力シート!E59)</f>
        <v/>
      </c>
      <c r="E38" s="501" t="str">
        <f>
IF(基本情報入力シート!F59="","",基本情報入力シート!F59)</f>
        <v/>
      </c>
      <c r="F38" s="501" t="str">
        <f>
IF(基本情報入力シート!G59="","",基本情報入力シート!G59)</f>
        <v/>
      </c>
      <c r="G38" s="501" t="str">
        <f>
IF(基本情報入力シート!H59="","",基本情報入力シート!H59)</f>
        <v/>
      </c>
      <c r="H38" s="501" t="str">
        <f>
IF(基本情報入力シート!I59="","",基本情報入力シート!I59)</f>
        <v/>
      </c>
      <c r="I38" s="501" t="str">
        <f>
IF(基本情報入力シート!J59="","",基本情報入力シート!J59)</f>
        <v/>
      </c>
      <c r="J38" s="501" t="str">
        <f>
IF(基本情報入力シート!K59="","",基本情報入力シート!K59)</f>
        <v/>
      </c>
      <c r="K38" s="502" t="str">
        <f>
IF(基本情報入力シート!L59="","",基本情報入力シート!L59)</f>
        <v/>
      </c>
      <c r="L38" s="503" t="str">
        <f>
IF(基本情報入力シート!M59="","",基本情報入力シート!M59)</f>
        <v/>
      </c>
      <c r="M38" s="503" t="str">
        <f>
IF(基本情報入力シート!R59="","",基本情報入力シート!R59)</f>
        <v/>
      </c>
      <c r="N38" s="503" t="str">
        <f>
IF(基本情報入力シート!W59="","",基本情報入力シート!W59)</f>
        <v/>
      </c>
      <c r="O38" s="498" t="str">
        <f>
IF(基本情報入力シート!X59="","",基本情報入力シート!X59)</f>
        <v/>
      </c>
      <c r="P38" s="504" t="str">
        <f>
IF(基本情報入力シート!Y59="","",基本情報入力シート!Y59)</f>
        <v/>
      </c>
      <c r="Q38" s="505" t="str">
        <f>
IF(基本情報入力シート!Z59="","",基本情報入力シート!Z59)</f>
        <v/>
      </c>
      <c r="R38" s="531" t="str">
        <f>
IF(基本情報入力シート!AA59="","",基本情報入力シート!AA59)</f>
        <v/>
      </c>
      <c r="S38" s="532"/>
      <c r="T38" s="533"/>
      <c r="U38" s="534" t="str">
        <f>
IF(P38="","",VLOOKUP(P38,【参考】数式用!$A$5:$I$38,MATCH(T38,【参考】数式用!$H$4:$I$4,0)+7,0))</f>
        <v/>
      </c>
      <c r="V38" s="639"/>
      <c r="W38" s="211" t="s">
        <v>
172</v>
      </c>
      <c r="X38" s="535"/>
      <c r="Y38" s="210" t="s">
        <v>
173</v>
      </c>
      <c r="Z38" s="535"/>
      <c r="AA38" s="316" t="s">
        <v>
174</v>
      </c>
      <c r="AB38" s="535"/>
      <c r="AC38" s="210" t="s">
        <v>
173</v>
      </c>
      <c r="AD38" s="535"/>
      <c r="AE38" s="210" t="s">
        <v>
175</v>
      </c>
      <c r="AF38" s="512" t="s">
        <v>
176</v>
      </c>
      <c r="AG38" s="513" t="str">
        <f t="shared" si="5"/>
        <v/>
      </c>
      <c r="AH38" s="514" t="s">
        <v>
177</v>
      </c>
      <c r="AI38" s="515" t="str">
        <f t="shared" si="1"/>
        <v/>
      </c>
      <c r="AJ38" s="180"/>
      <c r="AK38" s="536" t="str">
        <f t="shared" si="6"/>
        <v>
○</v>
      </c>
      <c r="AL38" s="537" t="str">
        <f t="shared" si="7"/>
        <v/>
      </c>
      <c r="AM38" s="538"/>
      <c r="AN38" s="538"/>
      <c r="AO38" s="538"/>
      <c r="AP38" s="538"/>
      <c r="AQ38" s="538"/>
      <c r="AR38" s="538"/>
      <c r="AS38" s="538"/>
      <c r="AT38" s="538"/>
      <c r="AU38" s="539"/>
    </row>
    <row r="39" spans="1:47" ht="33" customHeight="1" thickBot="1">
      <c r="A39" s="498">
        <f t="shared" si="2"/>
        <v>
28</v>
      </c>
      <c r="B39" s="499" t="str">
        <f>
IF(基本情報入力シート!C60="","",基本情報入力シート!C60)</f>
        <v/>
      </c>
      <c r="C39" s="500" t="str">
        <f>
IF(基本情報入力シート!D60="","",基本情報入力シート!D60)</f>
        <v/>
      </c>
      <c r="D39" s="501" t="str">
        <f>
IF(基本情報入力シート!E60="","",基本情報入力シート!E60)</f>
        <v/>
      </c>
      <c r="E39" s="501" t="str">
        <f>
IF(基本情報入力シート!F60="","",基本情報入力シート!F60)</f>
        <v/>
      </c>
      <c r="F39" s="501" t="str">
        <f>
IF(基本情報入力シート!G60="","",基本情報入力シート!G60)</f>
        <v/>
      </c>
      <c r="G39" s="501" t="str">
        <f>
IF(基本情報入力シート!H60="","",基本情報入力シート!H60)</f>
        <v/>
      </c>
      <c r="H39" s="501" t="str">
        <f>
IF(基本情報入力シート!I60="","",基本情報入力シート!I60)</f>
        <v/>
      </c>
      <c r="I39" s="501" t="str">
        <f>
IF(基本情報入力シート!J60="","",基本情報入力シート!J60)</f>
        <v/>
      </c>
      <c r="J39" s="501" t="str">
        <f>
IF(基本情報入力シート!K60="","",基本情報入力シート!K60)</f>
        <v/>
      </c>
      <c r="K39" s="502" t="str">
        <f>
IF(基本情報入力シート!L60="","",基本情報入力シート!L60)</f>
        <v/>
      </c>
      <c r="L39" s="503" t="str">
        <f>
IF(基本情報入力シート!M60="","",基本情報入力シート!M60)</f>
        <v/>
      </c>
      <c r="M39" s="503" t="str">
        <f>
IF(基本情報入力シート!R60="","",基本情報入力シート!R60)</f>
        <v/>
      </c>
      <c r="N39" s="503" t="str">
        <f>
IF(基本情報入力シート!W60="","",基本情報入力シート!W60)</f>
        <v/>
      </c>
      <c r="O39" s="498" t="str">
        <f>
IF(基本情報入力シート!X60="","",基本情報入力シート!X60)</f>
        <v/>
      </c>
      <c r="P39" s="504" t="str">
        <f>
IF(基本情報入力シート!Y60="","",基本情報入力シート!Y60)</f>
        <v/>
      </c>
      <c r="Q39" s="505" t="str">
        <f>
IF(基本情報入力シート!Z60="","",基本情報入力シート!Z60)</f>
        <v/>
      </c>
      <c r="R39" s="531" t="str">
        <f>
IF(基本情報入力シート!AA60="","",基本情報入力シート!AA60)</f>
        <v/>
      </c>
      <c r="S39" s="532"/>
      <c r="T39" s="533"/>
      <c r="U39" s="534" t="str">
        <f>
IF(P39="","",VLOOKUP(P39,【参考】数式用!$A$5:$I$38,MATCH(T39,【参考】数式用!$H$4:$I$4,0)+7,0))</f>
        <v/>
      </c>
      <c r="V39" s="639"/>
      <c r="W39" s="211" t="s">
        <v>
172</v>
      </c>
      <c r="X39" s="535"/>
      <c r="Y39" s="210" t="s">
        <v>
173</v>
      </c>
      <c r="Z39" s="535"/>
      <c r="AA39" s="316" t="s">
        <v>
174</v>
      </c>
      <c r="AB39" s="535"/>
      <c r="AC39" s="210" t="s">
        <v>
173</v>
      </c>
      <c r="AD39" s="535"/>
      <c r="AE39" s="210" t="s">
        <v>
175</v>
      </c>
      <c r="AF39" s="512" t="s">
        <v>
176</v>
      </c>
      <c r="AG39" s="513" t="str">
        <f t="shared" si="5"/>
        <v/>
      </c>
      <c r="AH39" s="514" t="s">
        <v>
177</v>
      </c>
      <c r="AI39" s="515" t="str">
        <f t="shared" si="1"/>
        <v/>
      </c>
      <c r="AJ39" s="180"/>
      <c r="AK39" s="536" t="str">
        <f t="shared" si="6"/>
        <v>
○</v>
      </c>
      <c r="AL39" s="537" t="str">
        <f t="shared" si="7"/>
        <v/>
      </c>
      <c r="AM39" s="538"/>
      <c r="AN39" s="538"/>
      <c r="AO39" s="538"/>
      <c r="AP39" s="538"/>
      <c r="AQ39" s="538"/>
      <c r="AR39" s="538"/>
      <c r="AS39" s="538"/>
      <c r="AT39" s="538"/>
      <c r="AU39" s="539"/>
    </row>
    <row r="40" spans="1:47" ht="33" customHeight="1" thickBot="1">
      <c r="A40" s="498">
        <f t="shared" si="2"/>
        <v>
29</v>
      </c>
      <c r="B40" s="499" t="str">
        <f>
IF(基本情報入力シート!C61="","",基本情報入力シート!C61)</f>
        <v/>
      </c>
      <c r="C40" s="500" t="str">
        <f>
IF(基本情報入力シート!D61="","",基本情報入力シート!D61)</f>
        <v/>
      </c>
      <c r="D40" s="501" t="str">
        <f>
IF(基本情報入力シート!E61="","",基本情報入力シート!E61)</f>
        <v/>
      </c>
      <c r="E40" s="501" t="str">
        <f>
IF(基本情報入力シート!F61="","",基本情報入力シート!F61)</f>
        <v/>
      </c>
      <c r="F40" s="501" t="str">
        <f>
IF(基本情報入力シート!G61="","",基本情報入力シート!G61)</f>
        <v/>
      </c>
      <c r="G40" s="501" t="str">
        <f>
IF(基本情報入力シート!H61="","",基本情報入力シート!H61)</f>
        <v/>
      </c>
      <c r="H40" s="501" t="str">
        <f>
IF(基本情報入力シート!I61="","",基本情報入力シート!I61)</f>
        <v/>
      </c>
      <c r="I40" s="501" t="str">
        <f>
IF(基本情報入力シート!J61="","",基本情報入力シート!J61)</f>
        <v/>
      </c>
      <c r="J40" s="501" t="str">
        <f>
IF(基本情報入力シート!K61="","",基本情報入力シート!K61)</f>
        <v/>
      </c>
      <c r="K40" s="502" t="str">
        <f>
IF(基本情報入力シート!L61="","",基本情報入力シート!L61)</f>
        <v/>
      </c>
      <c r="L40" s="503" t="str">
        <f>
IF(基本情報入力シート!M61="","",基本情報入力シート!M61)</f>
        <v/>
      </c>
      <c r="M40" s="503" t="str">
        <f>
IF(基本情報入力シート!R61="","",基本情報入力シート!R61)</f>
        <v/>
      </c>
      <c r="N40" s="503" t="str">
        <f>
IF(基本情報入力シート!W61="","",基本情報入力シート!W61)</f>
        <v/>
      </c>
      <c r="O40" s="498" t="str">
        <f>
IF(基本情報入力シート!X61="","",基本情報入力シート!X61)</f>
        <v/>
      </c>
      <c r="P40" s="504" t="str">
        <f>
IF(基本情報入力シート!Y61="","",基本情報入力シート!Y61)</f>
        <v/>
      </c>
      <c r="Q40" s="505" t="str">
        <f>
IF(基本情報入力シート!Z61="","",基本情報入力シート!Z61)</f>
        <v/>
      </c>
      <c r="R40" s="531" t="str">
        <f>
IF(基本情報入力シート!AA61="","",基本情報入力シート!AA61)</f>
        <v/>
      </c>
      <c r="S40" s="532"/>
      <c r="T40" s="533"/>
      <c r="U40" s="534" t="str">
        <f>
IF(P40="","",VLOOKUP(P40,【参考】数式用!$A$5:$I$38,MATCH(T40,【参考】数式用!$H$4:$I$4,0)+7,0))</f>
        <v/>
      </c>
      <c r="V40" s="639"/>
      <c r="W40" s="211" t="s">
        <v>
172</v>
      </c>
      <c r="X40" s="535"/>
      <c r="Y40" s="210" t="s">
        <v>
173</v>
      </c>
      <c r="Z40" s="535"/>
      <c r="AA40" s="316" t="s">
        <v>
174</v>
      </c>
      <c r="AB40" s="535"/>
      <c r="AC40" s="210" t="s">
        <v>
173</v>
      </c>
      <c r="AD40" s="535"/>
      <c r="AE40" s="210" t="s">
        <v>
175</v>
      </c>
      <c r="AF40" s="512" t="s">
        <v>
176</v>
      </c>
      <c r="AG40" s="513" t="str">
        <f t="shared" si="5"/>
        <v/>
      </c>
      <c r="AH40" s="514" t="s">
        <v>
177</v>
      </c>
      <c r="AI40" s="515" t="str">
        <f t="shared" si="1"/>
        <v/>
      </c>
      <c r="AJ40" s="180"/>
      <c r="AK40" s="536" t="str">
        <f t="shared" si="6"/>
        <v>
○</v>
      </c>
      <c r="AL40" s="537" t="str">
        <f t="shared" si="7"/>
        <v/>
      </c>
      <c r="AM40" s="538"/>
      <c r="AN40" s="538"/>
      <c r="AO40" s="538"/>
      <c r="AP40" s="538"/>
      <c r="AQ40" s="538"/>
      <c r="AR40" s="538"/>
      <c r="AS40" s="538"/>
      <c r="AT40" s="538"/>
      <c r="AU40" s="539"/>
    </row>
    <row r="41" spans="1:47" ht="33" customHeight="1" thickBot="1">
      <c r="A41" s="498">
        <f t="shared" si="2"/>
        <v>
30</v>
      </c>
      <c r="B41" s="499" t="str">
        <f>
IF(基本情報入力シート!C62="","",基本情報入力シート!C62)</f>
        <v/>
      </c>
      <c r="C41" s="500" t="str">
        <f>
IF(基本情報入力シート!D62="","",基本情報入力シート!D62)</f>
        <v/>
      </c>
      <c r="D41" s="501" t="str">
        <f>
IF(基本情報入力シート!E62="","",基本情報入力シート!E62)</f>
        <v/>
      </c>
      <c r="E41" s="501" t="str">
        <f>
IF(基本情報入力シート!F62="","",基本情報入力シート!F62)</f>
        <v/>
      </c>
      <c r="F41" s="501" t="str">
        <f>
IF(基本情報入力シート!G62="","",基本情報入力シート!G62)</f>
        <v/>
      </c>
      <c r="G41" s="501" t="str">
        <f>
IF(基本情報入力シート!H62="","",基本情報入力シート!H62)</f>
        <v/>
      </c>
      <c r="H41" s="501" t="str">
        <f>
IF(基本情報入力シート!I62="","",基本情報入力シート!I62)</f>
        <v/>
      </c>
      <c r="I41" s="501" t="str">
        <f>
IF(基本情報入力シート!J62="","",基本情報入力シート!J62)</f>
        <v/>
      </c>
      <c r="J41" s="501" t="str">
        <f>
IF(基本情報入力シート!K62="","",基本情報入力シート!K62)</f>
        <v/>
      </c>
      <c r="K41" s="502" t="str">
        <f>
IF(基本情報入力シート!L62="","",基本情報入力シート!L62)</f>
        <v/>
      </c>
      <c r="L41" s="503" t="str">
        <f>
IF(基本情報入力シート!M62="","",基本情報入力シート!M62)</f>
        <v/>
      </c>
      <c r="M41" s="503" t="str">
        <f>
IF(基本情報入力シート!R62="","",基本情報入力シート!R62)</f>
        <v/>
      </c>
      <c r="N41" s="503" t="str">
        <f>
IF(基本情報入力シート!W62="","",基本情報入力シート!W62)</f>
        <v/>
      </c>
      <c r="O41" s="498" t="str">
        <f>
IF(基本情報入力シート!X62="","",基本情報入力シート!X62)</f>
        <v/>
      </c>
      <c r="P41" s="504" t="str">
        <f>
IF(基本情報入力シート!Y62="","",基本情報入力シート!Y62)</f>
        <v/>
      </c>
      <c r="Q41" s="505" t="str">
        <f>
IF(基本情報入力シート!Z62="","",基本情報入力シート!Z62)</f>
        <v/>
      </c>
      <c r="R41" s="531" t="str">
        <f>
IF(基本情報入力シート!AA62="","",基本情報入力シート!AA62)</f>
        <v/>
      </c>
      <c r="S41" s="532"/>
      <c r="T41" s="533"/>
      <c r="U41" s="534" t="str">
        <f>
IF(P41="","",VLOOKUP(P41,【参考】数式用!$A$5:$I$38,MATCH(T41,【参考】数式用!$H$4:$I$4,0)+7,0))</f>
        <v/>
      </c>
      <c r="V41" s="639"/>
      <c r="W41" s="211" t="s">
        <v>
172</v>
      </c>
      <c r="X41" s="535"/>
      <c r="Y41" s="210" t="s">
        <v>
173</v>
      </c>
      <c r="Z41" s="535"/>
      <c r="AA41" s="316" t="s">
        <v>
174</v>
      </c>
      <c r="AB41" s="535"/>
      <c r="AC41" s="210" t="s">
        <v>
173</v>
      </c>
      <c r="AD41" s="535"/>
      <c r="AE41" s="210" t="s">
        <v>
175</v>
      </c>
      <c r="AF41" s="512" t="s">
        <v>
176</v>
      </c>
      <c r="AG41" s="513" t="str">
        <f t="shared" si="5"/>
        <v/>
      </c>
      <c r="AH41" s="514" t="s">
        <v>
177</v>
      </c>
      <c r="AI41" s="515" t="str">
        <f t="shared" si="1"/>
        <v/>
      </c>
      <c r="AJ41" s="180"/>
      <c r="AK41" s="536" t="str">
        <f t="shared" si="6"/>
        <v>
○</v>
      </c>
      <c r="AL41" s="537" t="str">
        <f t="shared" si="7"/>
        <v/>
      </c>
      <c r="AM41" s="538"/>
      <c r="AN41" s="538"/>
      <c r="AO41" s="538"/>
      <c r="AP41" s="538"/>
      <c r="AQ41" s="538"/>
      <c r="AR41" s="538"/>
      <c r="AS41" s="538"/>
      <c r="AT41" s="538"/>
      <c r="AU41" s="539"/>
    </row>
    <row r="42" spans="1:47" ht="33" customHeight="1" thickBot="1">
      <c r="A42" s="498">
        <f t="shared" si="2"/>
        <v>
31</v>
      </c>
      <c r="B42" s="499" t="str">
        <f>
IF(基本情報入力シート!C63="","",基本情報入力シート!C63)</f>
        <v/>
      </c>
      <c r="C42" s="500" t="str">
        <f>
IF(基本情報入力シート!D63="","",基本情報入力シート!D63)</f>
        <v/>
      </c>
      <c r="D42" s="501" t="str">
        <f>
IF(基本情報入力シート!E63="","",基本情報入力シート!E63)</f>
        <v/>
      </c>
      <c r="E42" s="501" t="str">
        <f>
IF(基本情報入力シート!F63="","",基本情報入力シート!F63)</f>
        <v/>
      </c>
      <c r="F42" s="501" t="str">
        <f>
IF(基本情報入力シート!G63="","",基本情報入力シート!G63)</f>
        <v/>
      </c>
      <c r="G42" s="501" t="str">
        <f>
IF(基本情報入力シート!H63="","",基本情報入力シート!H63)</f>
        <v/>
      </c>
      <c r="H42" s="501" t="str">
        <f>
IF(基本情報入力シート!I63="","",基本情報入力シート!I63)</f>
        <v/>
      </c>
      <c r="I42" s="501" t="str">
        <f>
IF(基本情報入力シート!J63="","",基本情報入力シート!J63)</f>
        <v/>
      </c>
      <c r="J42" s="501" t="str">
        <f>
IF(基本情報入力シート!K63="","",基本情報入力シート!K63)</f>
        <v/>
      </c>
      <c r="K42" s="502" t="str">
        <f>
IF(基本情報入力シート!L63="","",基本情報入力シート!L63)</f>
        <v/>
      </c>
      <c r="L42" s="503" t="str">
        <f>
IF(基本情報入力シート!M63="","",基本情報入力シート!M63)</f>
        <v/>
      </c>
      <c r="M42" s="503" t="str">
        <f>
IF(基本情報入力シート!R63="","",基本情報入力シート!R63)</f>
        <v/>
      </c>
      <c r="N42" s="503" t="str">
        <f>
IF(基本情報入力シート!W63="","",基本情報入力シート!W63)</f>
        <v/>
      </c>
      <c r="O42" s="498" t="str">
        <f>
IF(基本情報入力シート!X63="","",基本情報入力シート!X63)</f>
        <v/>
      </c>
      <c r="P42" s="504" t="str">
        <f>
IF(基本情報入力シート!Y63="","",基本情報入力シート!Y63)</f>
        <v/>
      </c>
      <c r="Q42" s="505" t="str">
        <f>
IF(基本情報入力シート!Z63="","",基本情報入力シート!Z63)</f>
        <v/>
      </c>
      <c r="R42" s="531" t="str">
        <f>
IF(基本情報入力シート!AA63="","",基本情報入力シート!AA63)</f>
        <v/>
      </c>
      <c r="S42" s="532"/>
      <c r="T42" s="533"/>
      <c r="U42" s="534" t="str">
        <f>
IF(P42="","",VLOOKUP(P42,【参考】数式用!$A$5:$I$38,MATCH(T42,【参考】数式用!$H$4:$I$4,0)+7,0))</f>
        <v/>
      </c>
      <c r="V42" s="639"/>
      <c r="W42" s="211" t="s">
        <v>
172</v>
      </c>
      <c r="X42" s="535"/>
      <c r="Y42" s="210" t="s">
        <v>
173</v>
      </c>
      <c r="Z42" s="535"/>
      <c r="AA42" s="316" t="s">
        <v>
174</v>
      </c>
      <c r="AB42" s="535"/>
      <c r="AC42" s="210" t="s">
        <v>
173</v>
      </c>
      <c r="AD42" s="535"/>
      <c r="AE42" s="210" t="s">
        <v>
175</v>
      </c>
      <c r="AF42" s="512" t="s">
        <v>
176</v>
      </c>
      <c r="AG42" s="513" t="str">
        <f t="shared" si="5"/>
        <v/>
      </c>
      <c r="AH42" s="514" t="s">
        <v>
177</v>
      </c>
      <c r="AI42" s="515" t="str">
        <f t="shared" si="1"/>
        <v/>
      </c>
      <c r="AJ42" s="180"/>
      <c r="AK42" s="536" t="str">
        <f t="shared" si="6"/>
        <v>
○</v>
      </c>
      <c r="AL42" s="537" t="str">
        <f t="shared" si="7"/>
        <v/>
      </c>
      <c r="AM42" s="538"/>
      <c r="AN42" s="538"/>
      <c r="AO42" s="538"/>
      <c r="AP42" s="538"/>
      <c r="AQ42" s="538"/>
      <c r="AR42" s="538"/>
      <c r="AS42" s="538"/>
      <c r="AT42" s="538"/>
      <c r="AU42" s="539"/>
    </row>
    <row r="43" spans="1:47" ht="33" customHeight="1" thickBot="1">
      <c r="A43" s="498">
        <f t="shared" si="2"/>
        <v>
32</v>
      </c>
      <c r="B43" s="499" t="str">
        <f>
IF(基本情報入力シート!C64="","",基本情報入力シート!C64)</f>
        <v/>
      </c>
      <c r="C43" s="500" t="str">
        <f>
IF(基本情報入力シート!D64="","",基本情報入力シート!D64)</f>
        <v/>
      </c>
      <c r="D43" s="501" t="str">
        <f>
IF(基本情報入力シート!E64="","",基本情報入力シート!E64)</f>
        <v/>
      </c>
      <c r="E43" s="501" t="str">
        <f>
IF(基本情報入力シート!F64="","",基本情報入力シート!F64)</f>
        <v/>
      </c>
      <c r="F43" s="501" t="str">
        <f>
IF(基本情報入力シート!G64="","",基本情報入力シート!G64)</f>
        <v/>
      </c>
      <c r="G43" s="501" t="str">
        <f>
IF(基本情報入力シート!H64="","",基本情報入力シート!H64)</f>
        <v/>
      </c>
      <c r="H43" s="501" t="str">
        <f>
IF(基本情報入力シート!I64="","",基本情報入力シート!I64)</f>
        <v/>
      </c>
      <c r="I43" s="501" t="str">
        <f>
IF(基本情報入力シート!J64="","",基本情報入力シート!J64)</f>
        <v/>
      </c>
      <c r="J43" s="501" t="str">
        <f>
IF(基本情報入力シート!K64="","",基本情報入力シート!K64)</f>
        <v/>
      </c>
      <c r="K43" s="502" t="str">
        <f>
IF(基本情報入力シート!L64="","",基本情報入力シート!L64)</f>
        <v/>
      </c>
      <c r="L43" s="503" t="str">
        <f>
IF(基本情報入力シート!M64="","",基本情報入力シート!M64)</f>
        <v/>
      </c>
      <c r="M43" s="503" t="str">
        <f>
IF(基本情報入力シート!R64="","",基本情報入力シート!R64)</f>
        <v/>
      </c>
      <c r="N43" s="503" t="str">
        <f>
IF(基本情報入力シート!W64="","",基本情報入力シート!W64)</f>
        <v/>
      </c>
      <c r="O43" s="498" t="str">
        <f>
IF(基本情報入力シート!X64="","",基本情報入力シート!X64)</f>
        <v/>
      </c>
      <c r="P43" s="504" t="str">
        <f>
IF(基本情報入力シート!Y64="","",基本情報入力シート!Y64)</f>
        <v/>
      </c>
      <c r="Q43" s="505" t="str">
        <f>
IF(基本情報入力シート!Z64="","",基本情報入力シート!Z64)</f>
        <v/>
      </c>
      <c r="R43" s="531" t="str">
        <f>
IF(基本情報入力シート!AA64="","",基本情報入力シート!AA64)</f>
        <v/>
      </c>
      <c r="S43" s="532"/>
      <c r="T43" s="533"/>
      <c r="U43" s="534" t="str">
        <f>
IF(P43="","",VLOOKUP(P43,【参考】数式用!$A$5:$I$38,MATCH(T43,【参考】数式用!$H$4:$I$4,0)+7,0))</f>
        <v/>
      </c>
      <c r="V43" s="639"/>
      <c r="W43" s="211" t="s">
        <v>
172</v>
      </c>
      <c r="X43" s="535"/>
      <c r="Y43" s="210" t="s">
        <v>
173</v>
      </c>
      <c r="Z43" s="535"/>
      <c r="AA43" s="316" t="s">
        <v>
174</v>
      </c>
      <c r="AB43" s="535"/>
      <c r="AC43" s="210" t="s">
        <v>
173</v>
      </c>
      <c r="AD43" s="535"/>
      <c r="AE43" s="210" t="s">
        <v>
175</v>
      </c>
      <c r="AF43" s="512" t="s">
        <v>
176</v>
      </c>
      <c r="AG43" s="513" t="str">
        <f t="shared" si="5"/>
        <v/>
      </c>
      <c r="AH43" s="514" t="s">
        <v>
177</v>
      </c>
      <c r="AI43" s="515" t="str">
        <f t="shared" si="1"/>
        <v/>
      </c>
      <c r="AJ43" s="180"/>
      <c r="AK43" s="536" t="str">
        <f t="shared" si="6"/>
        <v>
○</v>
      </c>
      <c r="AL43" s="537" t="str">
        <f t="shared" si="7"/>
        <v/>
      </c>
      <c r="AM43" s="538"/>
      <c r="AN43" s="538"/>
      <c r="AO43" s="538"/>
      <c r="AP43" s="538"/>
      <c r="AQ43" s="538"/>
      <c r="AR43" s="538"/>
      <c r="AS43" s="538"/>
      <c r="AT43" s="538"/>
      <c r="AU43" s="539"/>
    </row>
    <row r="44" spans="1:47" ht="33" customHeight="1" thickBot="1">
      <c r="A44" s="498">
        <f t="shared" si="2"/>
        <v>
33</v>
      </c>
      <c r="B44" s="499" t="str">
        <f>
IF(基本情報入力シート!C65="","",基本情報入力シート!C65)</f>
        <v/>
      </c>
      <c r="C44" s="500" t="str">
        <f>
IF(基本情報入力シート!D65="","",基本情報入力シート!D65)</f>
        <v/>
      </c>
      <c r="D44" s="501" t="str">
        <f>
IF(基本情報入力シート!E65="","",基本情報入力シート!E65)</f>
        <v/>
      </c>
      <c r="E44" s="501" t="str">
        <f>
IF(基本情報入力シート!F65="","",基本情報入力シート!F65)</f>
        <v/>
      </c>
      <c r="F44" s="501" t="str">
        <f>
IF(基本情報入力シート!G65="","",基本情報入力シート!G65)</f>
        <v/>
      </c>
      <c r="G44" s="501" t="str">
        <f>
IF(基本情報入力シート!H65="","",基本情報入力シート!H65)</f>
        <v/>
      </c>
      <c r="H44" s="501" t="str">
        <f>
IF(基本情報入力シート!I65="","",基本情報入力シート!I65)</f>
        <v/>
      </c>
      <c r="I44" s="501" t="str">
        <f>
IF(基本情報入力シート!J65="","",基本情報入力シート!J65)</f>
        <v/>
      </c>
      <c r="J44" s="501" t="str">
        <f>
IF(基本情報入力シート!K65="","",基本情報入力シート!K65)</f>
        <v/>
      </c>
      <c r="K44" s="502" t="str">
        <f>
IF(基本情報入力シート!L65="","",基本情報入力シート!L65)</f>
        <v/>
      </c>
      <c r="L44" s="503" t="str">
        <f>
IF(基本情報入力シート!M65="","",基本情報入力シート!M65)</f>
        <v/>
      </c>
      <c r="M44" s="503" t="str">
        <f>
IF(基本情報入力シート!R65="","",基本情報入力シート!R65)</f>
        <v/>
      </c>
      <c r="N44" s="503" t="str">
        <f>
IF(基本情報入力シート!W65="","",基本情報入力シート!W65)</f>
        <v/>
      </c>
      <c r="O44" s="498" t="str">
        <f>
IF(基本情報入力シート!X65="","",基本情報入力シート!X65)</f>
        <v/>
      </c>
      <c r="P44" s="504" t="str">
        <f>
IF(基本情報入力シート!Y65="","",基本情報入力シート!Y65)</f>
        <v/>
      </c>
      <c r="Q44" s="505" t="str">
        <f>
IF(基本情報入力シート!Z65="","",基本情報入力シート!Z65)</f>
        <v/>
      </c>
      <c r="R44" s="531" t="str">
        <f>
IF(基本情報入力シート!AA65="","",基本情報入力シート!AA65)</f>
        <v/>
      </c>
      <c r="S44" s="532"/>
      <c r="T44" s="533"/>
      <c r="U44" s="534" t="str">
        <f>
IF(P44="","",VLOOKUP(P44,【参考】数式用!$A$5:$I$38,MATCH(T44,【参考】数式用!$H$4:$I$4,0)+7,0))</f>
        <v/>
      </c>
      <c r="V44" s="639"/>
      <c r="W44" s="211" t="s">
        <v>
172</v>
      </c>
      <c r="X44" s="535"/>
      <c r="Y44" s="210" t="s">
        <v>
173</v>
      </c>
      <c r="Z44" s="535"/>
      <c r="AA44" s="316" t="s">
        <v>
174</v>
      </c>
      <c r="AB44" s="535"/>
      <c r="AC44" s="210" t="s">
        <v>
173</v>
      </c>
      <c r="AD44" s="535"/>
      <c r="AE44" s="210" t="s">
        <v>
175</v>
      </c>
      <c r="AF44" s="512" t="s">
        <v>
176</v>
      </c>
      <c r="AG44" s="513" t="str">
        <f t="shared" si="5"/>
        <v/>
      </c>
      <c r="AH44" s="514" t="s">
        <v>
177</v>
      </c>
      <c r="AI44" s="515" t="str">
        <f t="shared" ref="AI44:AI75" si="8">
IFERROR(ROUNDDOWN(ROUND(Q44*R44,0)*U44,0)*AG44,"")</f>
        <v/>
      </c>
      <c r="AJ44" s="180"/>
      <c r="AK44" s="536" t="str">
        <f t="shared" si="6"/>
        <v>
○</v>
      </c>
      <c r="AL44" s="537" t="str">
        <f t="shared" si="7"/>
        <v/>
      </c>
      <c r="AM44" s="538"/>
      <c r="AN44" s="538"/>
      <c r="AO44" s="538"/>
      <c r="AP44" s="538"/>
      <c r="AQ44" s="538"/>
      <c r="AR44" s="538"/>
      <c r="AS44" s="538"/>
      <c r="AT44" s="538"/>
      <c r="AU44" s="539"/>
    </row>
    <row r="45" spans="1:47" ht="33" customHeight="1" thickBot="1">
      <c r="A45" s="498">
        <f t="shared" si="2"/>
        <v>
34</v>
      </c>
      <c r="B45" s="499" t="str">
        <f>
IF(基本情報入力シート!C66="","",基本情報入力シート!C66)</f>
        <v/>
      </c>
      <c r="C45" s="500" t="str">
        <f>
IF(基本情報入力シート!D66="","",基本情報入力シート!D66)</f>
        <v/>
      </c>
      <c r="D45" s="501" t="str">
        <f>
IF(基本情報入力シート!E66="","",基本情報入力シート!E66)</f>
        <v/>
      </c>
      <c r="E45" s="501" t="str">
        <f>
IF(基本情報入力シート!F66="","",基本情報入力シート!F66)</f>
        <v/>
      </c>
      <c r="F45" s="501" t="str">
        <f>
IF(基本情報入力シート!G66="","",基本情報入力シート!G66)</f>
        <v/>
      </c>
      <c r="G45" s="501" t="str">
        <f>
IF(基本情報入力シート!H66="","",基本情報入力シート!H66)</f>
        <v/>
      </c>
      <c r="H45" s="501" t="str">
        <f>
IF(基本情報入力シート!I66="","",基本情報入力シート!I66)</f>
        <v/>
      </c>
      <c r="I45" s="501" t="str">
        <f>
IF(基本情報入力シート!J66="","",基本情報入力シート!J66)</f>
        <v/>
      </c>
      <c r="J45" s="501" t="str">
        <f>
IF(基本情報入力シート!K66="","",基本情報入力シート!K66)</f>
        <v/>
      </c>
      <c r="K45" s="502" t="str">
        <f>
IF(基本情報入力シート!L66="","",基本情報入力シート!L66)</f>
        <v/>
      </c>
      <c r="L45" s="503" t="str">
        <f>
IF(基本情報入力シート!M66="","",基本情報入力シート!M66)</f>
        <v/>
      </c>
      <c r="M45" s="503" t="str">
        <f>
IF(基本情報入力シート!R66="","",基本情報入力シート!R66)</f>
        <v/>
      </c>
      <c r="N45" s="503" t="str">
        <f>
IF(基本情報入力シート!W66="","",基本情報入力シート!W66)</f>
        <v/>
      </c>
      <c r="O45" s="498" t="str">
        <f>
IF(基本情報入力シート!X66="","",基本情報入力シート!X66)</f>
        <v/>
      </c>
      <c r="P45" s="504" t="str">
        <f>
IF(基本情報入力シート!Y66="","",基本情報入力シート!Y66)</f>
        <v/>
      </c>
      <c r="Q45" s="505" t="str">
        <f>
IF(基本情報入力シート!Z66="","",基本情報入力シート!Z66)</f>
        <v/>
      </c>
      <c r="R45" s="531" t="str">
        <f>
IF(基本情報入力シート!AA66="","",基本情報入力シート!AA66)</f>
        <v/>
      </c>
      <c r="S45" s="532"/>
      <c r="T45" s="533"/>
      <c r="U45" s="534" t="str">
        <f>
IF(P45="","",VLOOKUP(P45,【参考】数式用!$A$5:$I$38,MATCH(T45,【参考】数式用!$H$4:$I$4,0)+7,0))</f>
        <v/>
      </c>
      <c r="V45" s="639"/>
      <c r="W45" s="211" t="s">
        <v>
172</v>
      </c>
      <c r="X45" s="535"/>
      <c r="Y45" s="210" t="s">
        <v>
173</v>
      </c>
      <c r="Z45" s="535"/>
      <c r="AA45" s="316" t="s">
        <v>
174</v>
      </c>
      <c r="AB45" s="535"/>
      <c r="AC45" s="210" t="s">
        <v>
173</v>
      </c>
      <c r="AD45" s="535"/>
      <c r="AE45" s="210" t="s">
        <v>
175</v>
      </c>
      <c r="AF45" s="512" t="s">
        <v>
176</v>
      </c>
      <c r="AG45" s="513" t="str">
        <f t="shared" si="5"/>
        <v/>
      </c>
      <c r="AH45" s="514" t="s">
        <v>
177</v>
      </c>
      <c r="AI45" s="515" t="str">
        <f t="shared" si="8"/>
        <v/>
      </c>
      <c r="AJ45" s="180"/>
      <c r="AK45" s="536" t="str">
        <f t="shared" si="6"/>
        <v>
○</v>
      </c>
      <c r="AL45" s="537" t="str">
        <f t="shared" si="7"/>
        <v/>
      </c>
      <c r="AM45" s="538"/>
      <c r="AN45" s="538"/>
      <c r="AO45" s="538"/>
      <c r="AP45" s="538"/>
      <c r="AQ45" s="538"/>
      <c r="AR45" s="538"/>
      <c r="AS45" s="538"/>
      <c r="AT45" s="538"/>
      <c r="AU45" s="539"/>
    </row>
    <row r="46" spans="1:47" ht="33" customHeight="1" thickBot="1">
      <c r="A46" s="498">
        <f t="shared" si="2"/>
        <v>
35</v>
      </c>
      <c r="B46" s="499" t="str">
        <f>
IF(基本情報入力シート!C67="","",基本情報入力シート!C67)</f>
        <v/>
      </c>
      <c r="C46" s="500" t="str">
        <f>
IF(基本情報入力シート!D67="","",基本情報入力シート!D67)</f>
        <v/>
      </c>
      <c r="D46" s="501" t="str">
        <f>
IF(基本情報入力シート!E67="","",基本情報入力シート!E67)</f>
        <v/>
      </c>
      <c r="E46" s="501" t="str">
        <f>
IF(基本情報入力シート!F67="","",基本情報入力シート!F67)</f>
        <v/>
      </c>
      <c r="F46" s="501" t="str">
        <f>
IF(基本情報入力シート!G67="","",基本情報入力シート!G67)</f>
        <v/>
      </c>
      <c r="G46" s="501" t="str">
        <f>
IF(基本情報入力シート!H67="","",基本情報入力シート!H67)</f>
        <v/>
      </c>
      <c r="H46" s="501" t="str">
        <f>
IF(基本情報入力シート!I67="","",基本情報入力シート!I67)</f>
        <v/>
      </c>
      <c r="I46" s="501" t="str">
        <f>
IF(基本情報入力シート!J67="","",基本情報入力シート!J67)</f>
        <v/>
      </c>
      <c r="J46" s="501" t="str">
        <f>
IF(基本情報入力シート!K67="","",基本情報入力シート!K67)</f>
        <v/>
      </c>
      <c r="K46" s="502" t="str">
        <f>
IF(基本情報入力シート!L67="","",基本情報入力シート!L67)</f>
        <v/>
      </c>
      <c r="L46" s="503" t="str">
        <f>
IF(基本情報入力シート!M67="","",基本情報入力シート!M67)</f>
        <v/>
      </c>
      <c r="M46" s="503" t="str">
        <f>
IF(基本情報入力シート!R67="","",基本情報入力シート!R67)</f>
        <v/>
      </c>
      <c r="N46" s="503" t="str">
        <f>
IF(基本情報入力シート!W67="","",基本情報入力シート!W67)</f>
        <v/>
      </c>
      <c r="O46" s="498" t="str">
        <f>
IF(基本情報入力シート!X67="","",基本情報入力シート!X67)</f>
        <v/>
      </c>
      <c r="P46" s="504" t="str">
        <f>
IF(基本情報入力シート!Y67="","",基本情報入力シート!Y67)</f>
        <v/>
      </c>
      <c r="Q46" s="505" t="str">
        <f>
IF(基本情報入力シート!Z67="","",基本情報入力シート!Z67)</f>
        <v/>
      </c>
      <c r="R46" s="531" t="str">
        <f>
IF(基本情報入力シート!AA67="","",基本情報入力シート!AA67)</f>
        <v/>
      </c>
      <c r="S46" s="532"/>
      <c r="T46" s="533"/>
      <c r="U46" s="534" t="str">
        <f>
IF(P46="","",VLOOKUP(P46,【参考】数式用!$A$5:$I$38,MATCH(T46,【参考】数式用!$H$4:$I$4,0)+7,0))</f>
        <v/>
      </c>
      <c r="V46" s="639"/>
      <c r="W46" s="211" t="s">
        <v>
172</v>
      </c>
      <c r="X46" s="535"/>
      <c r="Y46" s="210" t="s">
        <v>
173</v>
      </c>
      <c r="Z46" s="535"/>
      <c r="AA46" s="316" t="s">
        <v>
174</v>
      </c>
      <c r="AB46" s="535"/>
      <c r="AC46" s="210" t="s">
        <v>
173</v>
      </c>
      <c r="AD46" s="535"/>
      <c r="AE46" s="210" t="s">
        <v>
175</v>
      </c>
      <c r="AF46" s="512" t="s">
        <v>
176</v>
      </c>
      <c r="AG46" s="513" t="str">
        <f t="shared" si="5"/>
        <v/>
      </c>
      <c r="AH46" s="514" t="s">
        <v>
177</v>
      </c>
      <c r="AI46" s="515" t="str">
        <f t="shared" si="8"/>
        <v/>
      </c>
      <c r="AJ46" s="180"/>
      <c r="AK46" s="536" t="str">
        <f t="shared" si="6"/>
        <v>
○</v>
      </c>
      <c r="AL46" s="537" t="str">
        <f t="shared" si="7"/>
        <v/>
      </c>
      <c r="AM46" s="538"/>
      <c r="AN46" s="538"/>
      <c r="AO46" s="538"/>
      <c r="AP46" s="538"/>
      <c r="AQ46" s="538"/>
      <c r="AR46" s="538"/>
      <c r="AS46" s="538"/>
      <c r="AT46" s="538"/>
      <c r="AU46" s="539"/>
    </row>
    <row r="47" spans="1:47" ht="33" customHeight="1" thickBot="1">
      <c r="A47" s="498">
        <f t="shared" si="2"/>
        <v>
36</v>
      </c>
      <c r="B47" s="499" t="str">
        <f>
IF(基本情報入力シート!C68="","",基本情報入力シート!C68)</f>
        <v/>
      </c>
      <c r="C47" s="500" t="str">
        <f>
IF(基本情報入力シート!D68="","",基本情報入力シート!D68)</f>
        <v/>
      </c>
      <c r="D47" s="501" t="str">
        <f>
IF(基本情報入力シート!E68="","",基本情報入力シート!E68)</f>
        <v/>
      </c>
      <c r="E47" s="501" t="str">
        <f>
IF(基本情報入力シート!F68="","",基本情報入力シート!F68)</f>
        <v/>
      </c>
      <c r="F47" s="501" t="str">
        <f>
IF(基本情報入力シート!G68="","",基本情報入力シート!G68)</f>
        <v/>
      </c>
      <c r="G47" s="501" t="str">
        <f>
IF(基本情報入力シート!H68="","",基本情報入力シート!H68)</f>
        <v/>
      </c>
      <c r="H47" s="501" t="str">
        <f>
IF(基本情報入力シート!I68="","",基本情報入力シート!I68)</f>
        <v/>
      </c>
      <c r="I47" s="501" t="str">
        <f>
IF(基本情報入力シート!J68="","",基本情報入力シート!J68)</f>
        <v/>
      </c>
      <c r="J47" s="501" t="str">
        <f>
IF(基本情報入力シート!K68="","",基本情報入力シート!K68)</f>
        <v/>
      </c>
      <c r="K47" s="502" t="str">
        <f>
IF(基本情報入力シート!L68="","",基本情報入力シート!L68)</f>
        <v/>
      </c>
      <c r="L47" s="503" t="str">
        <f>
IF(基本情報入力シート!M68="","",基本情報入力シート!M68)</f>
        <v/>
      </c>
      <c r="M47" s="503" t="str">
        <f>
IF(基本情報入力シート!R68="","",基本情報入力シート!R68)</f>
        <v/>
      </c>
      <c r="N47" s="503" t="str">
        <f>
IF(基本情報入力シート!W68="","",基本情報入力シート!W68)</f>
        <v/>
      </c>
      <c r="O47" s="498" t="str">
        <f>
IF(基本情報入力シート!X68="","",基本情報入力シート!X68)</f>
        <v/>
      </c>
      <c r="P47" s="504" t="str">
        <f>
IF(基本情報入力シート!Y68="","",基本情報入力シート!Y68)</f>
        <v/>
      </c>
      <c r="Q47" s="505" t="str">
        <f>
IF(基本情報入力シート!Z68="","",基本情報入力シート!Z68)</f>
        <v/>
      </c>
      <c r="R47" s="531" t="str">
        <f>
IF(基本情報入力シート!AA68="","",基本情報入力シート!AA68)</f>
        <v/>
      </c>
      <c r="S47" s="532"/>
      <c r="T47" s="533"/>
      <c r="U47" s="534" t="str">
        <f>
IF(P47="","",VLOOKUP(P47,【参考】数式用!$A$5:$I$38,MATCH(T47,【参考】数式用!$H$4:$I$4,0)+7,0))</f>
        <v/>
      </c>
      <c r="V47" s="639"/>
      <c r="W47" s="211" t="s">
        <v>
172</v>
      </c>
      <c r="X47" s="535"/>
      <c r="Y47" s="210" t="s">
        <v>
173</v>
      </c>
      <c r="Z47" s="535"/>
      <c r="AA47" s="316" t="s">
        <v>
174</v>
      </c>
      <c r="AB47" s="535"/>
      <c r="AC47" s="210" t="s">
        <v>
173</v>
      </c>
      <c r="AD47" s="535"/>
      <c r="AE47" s="210" t="s">
        <v>
175</v>
      </c>
      <c r="AF47" s="512" t="s">
        <v>
176</v>
      </c>
      <c r="AG47" s="513" t="str">
        <f t="shared" si="5"/>
        <v/>
      </c>
      <c r="AH47" s="514" t="s">
        <v>
177</v>
      </c>
      <c r="AI47" s="515" t="str">
        <f t="shared" si="8"/>
        <v/>
      </c>
      <c r="AJ47" s="180"/>
      <c r="AK47" s="536" t="str">
        <f t="shared" si="6"/>
        <v>
○</v>
      </c>
      <c r="AL47" s="537" t="str">
        <f t="shared" si="7"/>
        <v/>
      </c>
      <c r="AM47" s="538"/>
      <c r="AN47" s="538"/>
      <c r="AO47" s="538"/>
      <c r="AP47" s="538"/>
      <c r="AQ47" s="538"/>
      <c r="AR47" s="538"/>
      <c r="AS47" s="538"/>
      <c r="AT47" s="538"/>
      <c r="AU47" s="539"/>
    </row>
    <row r="48" spans="1:47" ht="33" customHeight="1" thickBot="1">
      <c r="A48" s="498">
        <f t="shared" si="2"/>
        <v>
37</v>
      </c>
      <c r="B48" s="499" t="str">
        <f>
IF(基本情報入力シート!C69="","",基本情報入力シート!C69)</f>
        <v/>
      </c>
      <c r="C48" s="500" t="str">
        <f>
IF(基本情報入力シート!D69="","",基本情報入力シート!D69)</f>
        <v/>
      </c>
      <c r="D48" s="501" t="str">
        <f>
IF(基本情報入力シート!E69="","",基本情報入力シート!E69)</f>
        <v/>
      </c>
      <c r="E48" s="501" t="str">
        <f>
IF(基本情報入力シート!F69="","",基本情報入力シート!F69)</f>
        <v/>
      </c>
      <c r="F48" s="501" t="str">
        <f>
IF(基本情報入力シート!G69="","",基本情報入力シート!G69)</f>
        <v/>
      </c>
      <c r="G48" s="501" t="str">
        <f>
IF(基本情報入力シート!H69="","",基本情報入力シート!H69)</f>
        <v/>
      </c>
      <c r="H48" s="501" t="str">
        <f>
IF(基本情報入力シート!I69="","",基本情報入力シート!I69)</f>
        <v/>
      </c>
      <c r="I48" s="501" t="str">
        <f>
IF(基本情報入力シート!J69="","",基本情報入力シート!J69)</f>
        <v/>
      </c>
      <c r="J48" s="501" t="str">
        <f>
IF(基本情報入力シート!K69="","",基本情報入力シート!K69)</f>
        <v/>
      </c>
      <c r="K48" s="502" t="str">
        <f>
IF(基本情報入力シート!L69="","",基本情報入力シート!L69)</f>
        <v/>
      </c>
      <c r="L48" s="503" t="str">
        <f>
IF(基本情報入力シート!M69="","",基本情報入力シート!M69)</f>
        <v/>
      </c>
      <c r="M48" s="503" t="str">
        <f>
IF(基本情報入力シート!R69="","",基本情報入力シート!R69)</f>
        <v/>
      </c>
      <c r="N48" s="503" t="str">
        <f>
IF(基本情報入力シート!W69="","",基本情報入力シート!W69)</f>
        <v/>
      </c>
      <c r="O48" s="498" t="str">
        <f>
IF(基本情報入力シート!X69="","",基本情報入力シート!X69)</f>
        <v/>
      </c>
      <c r="P48" s="504" t="str">
        <f>
IF(基本情報入力シート!Y69="","",基本情報入力シート!Y69)</f>
        <v/>
      </c>
      <c r="Q48" s="505" t="str">
        <f>
IF(基本情報入力シート!Z69="","",基本情報入力シート!Z69)</f>
        <v/>
      </c>
      <c r="R48" s="531" t="str">
        <f>
IF(基本情報入力シート!AA69="","",基本情報入力シート!AA69)</f>
        <v/>
      </c>
      <c r="S48" s="532"/>
      <c r="T48" s="533"/>
      <c r="U48" s="534" t="str">
        <f>
IF(P48="","",VLOOKUP(P48,【参考】数式用!$A$5:$I$38,MATCH(T48,【参考】数式用!$H$4:$I$4,0)+7,0))</f>
        <v/>
      </c>
      <c r="V48" s="639"/>
      <c r="W48" s="211" t="s">
        <v>
172</v>
      </c>
      <c r="X48" s="535"/>
      <c r="Y48" s="210" t="s">
        <v>
173</v>
      </c>
      <c r="Z48" s="535"/>
      <c r="AA48" s="316" t="s">
        <v>
174</v>
      </c>
      <c r="AB48" s="535"/>
      <c r="AC48" s="210" t="s">
        <v>
173</v>
      </c>
      <c r="AD48" s="535"/>
      <c r="AE48" s="210" t="s">
        <v>
175</v>
      </c>
      <c r="AF48" s="512" t="s">
        <v>
176</v>
      </c>
      <c r="AG48" s="513" t="str">
        <f t="shared" si="5"/>
        <v/>
      </c>
      <c r="AH48" s="514" t="s">
        <v>
177</v>
      </c>
      <c r="AI48" s="515" t="str">
        <f t="shared" si="8"/>
        <v/>
      </c>
      <c r="AJ48" s="180"/>
      <c r="AK48" s="536" t="str">
        <f t="shared" si="6"/>
        <v>
○</v>
      </c>
      <c r="AL48" s="537" t="str">
        <f t="shared" si="7"/>
        <v/>
      </c>
      <c r="AM48" s="538"/>
      <c r="AN48" s="538"/>
      <c r="AO48" s="538"/>
      <c r="AP48" s="538"/>
      <c r="AQ48" s="538"/>
      <c r="AR48" s="538"/>
      <c r="AS48" s="538"/>
      <c r="AT48" s="538"/>
      <c r="AU48" s="539"/>
    </row>
    <row r="49" spans="1:47" ht="33" customHeight="1" thickBot="1">
      <c r="A49" s="498">
        <f t="shared" si="2"/>
        <v>
38</v>
      </c>
      <c r="B49" s="499" t="str">
        <f>
IF(基本情報入力シート!C70="","",基本情報入力シート!C70)</f>
        <v/>
      </c>
      <c r="C49" s="500" t="str">
        <f>
IF(基本情報入力シート!D70="","",基本情報入力シート!D70)</f>
        <v/>
      </c>
      <c r="D49" s="501" t="str">
        <f>
IF(基本情報入力シート!E70="","",基本情報入力シート!E70)</f>
        <v/>
      </c>
      <c r="E49" s="501" t="str">
        <f>
IF(基本情報入力シート!F70="","",基本情報入力シート!F70)</f>
        <v/>
      </c>
      <c r="F49" s="501" t="str">
        <f>
IF(基本情報入力シート!G70="","",基本情報入力シート!G70)</f>
        <v/>
      </c>
      <c r="G49" s="501" t="str">
        <f>
IF(基本情報入力シート!H70="","",基本情報入力シート!H70)</f>
        <v/>
      </c>
      <c r="H49" s="501" t="str">
        <f>
IF(基本情報入力シート!I70="","",基本情報入力シート!I70)</f>
        <v/>
      </c>
      <c r="I49" s="501" t="str">
        <f>
IF(基本情報入力シート!J70="","",基本情報入力シート!J70)</f>
        <v/>
      </c>
      <c r="J49" s="501" t="str">
        <f>
IF(基本情報入力シート!K70="","",基本情報入力シート!K70)</f>
        <v/>
      </c>
      <c r="K49" s="502" t="str">
        <f>
IF(基本情報入力シート!L70="","",基本情報入力シート!L70)</f>
        <v/>
      </c>
      <c r="L49" s="503" t="str">
        <f>
IF(基本情報入力シート!M70="","",基本情報入力シート!M70)</f>
        <v/>
      </c>
      <c r="M49" s="503" t="str">
        <f>
IF(基本情報入力シート!R70="","",基本情報入力シート!R70)</f>
        <v/>
      </c>
      <c r="N49" s="503" t="str">
        <f>
IF(基本情報入力シート!W70="","",基本情報入力シート!W70)</f>
        <v/>
      </c>
      <c r="O49" s="498" t="str">
        <f>
IF(基本情報入力シート!X70="","",基本情報入力シート!X70)</f>
        <v/>
      </c>
      <c r="P49" s="504" t="str">
        <f>
IF(基本情報入力シート!Y70="","",基本情報入力シート!Y70)</f>
        <v/>
      </c>
      <c r="Q49" s="505" t="str">
        <f>
IF(基本情報入力シート!Z70="","",基本情報入力シート!Z70)</f>
        <v/>
      </c>
      <c r="R49" s="531" t="str">
        <f>
IF(基本情報入力シート!AA70="","",基本情報入力シート!AA70)</f>
        <v/>
      </c>
      <c r="S49" s="532"/>
      <c r="T49" s="533"/>
      <c r="U49" s="534" t="str">
        <f>
IF(P49="","",VLOOKUP(P49,【参考】数式用!$A$5:$I$38,MATCH(T49,【参考】数式用!$H$4:$I$4,0)+7,0))</f>
        <v/>
      </c>
      <c r="V49" s="639"/>
      <c r="W49" s="211" t="s">
        <v>
172</v>
      </c>
      <c r="X49" s="535"/>
      <c r="Y49" s="210" t="s">
        <v>
173</v>
      </c>
      <c r="Z49" s="535"/>
      <c r="AA49" s="316" t="s">
        <v>
174</v>
      </c>
      <c r="AB49" s="535"/>
      <c r="AC49" s="210" t="s">
        <v>
173</v>
      </c>
      <c r="AD49" s="535"/>
      <c r="AE49" s="210" t="s">
        <v>
175</v>
      </c>
      <c r="AF49" s="512" t="s">
        <v>
176</v>
      </c>
      <c r="AG49" s="513" t="str">
        <f t="shared" si="5"/>
        <v/>
      </c>
      <c r="AH49" s="514" t="s">
        <v>
177</v>
      </c>
      <c r="AI49" s="515" t="str">
        <f t="shared" si="8"/>
        <v/>
      </c>
      <c r="AJ49" s="180"/>
      <c r="AK49" s="536" t="str">
        <f t="shared" si="6"/>
        <v>
○</v>
      </c>
      <c r="AL49" s="537" t="str">
        <f t="shared" si="7"/>
        <v/>
      </c>
      <c r="AM49" s="538"/>
      <c r="AN49" s="538"/>
      <c r="AO49" s="538"/>
      <c r="AP49" s="538"/>
      <c r="AQ49" s="538"/>
      <c r="AR49" s="538"/>
      <c r="AS49" s="538"/>
      <c r="AT49" s="538"/>
      <c r="AU49" s="539"/>
    </row>
    <row r="50" spans="1:47" ht="33" customHeight="1" thickBot="1">
      <c r="A50" s="498">
        <f t="shared" si="2"/>
        <v>
39</v>
      </c>
      <c r="B50" s="499" t="str">
        <f>
IF(基本情報入力シート!C71="","",基本情報入力シート!C71)</f>
        <v/>
      </c>
      <c r="C50" s="500" t="str">
        <f>
IF(基本情報入力シート!D71="","",基本情報入力シート!D71)</f>
        <v/>
      </c>
      <c r="D50" s="501" t="str">
        <f>
IF(基本情報入力シート!E71="","",基本情報入力シート!E71)</f>
        <v/>
      </c>
      <c r="E50" s="501" t="str">
        <f>
IF(基本情報入力シート!F71="","",基本情報入力シート!F71)</f>
        <v/>
      </c>
      <c r="F50" s="501" t="str">
        <f>
IF(基本情報入力シート!G71="","",基本情報入力シート!G71)</f>
        <v/>
      </c>
      <c r="G50" s="501" t="str">
        <f>
IF(基本情報入力シート!H71="","",基本情報入力シート!H71)</f>
        <v/>
      </c>
      <c r="H50" s="501" t="str">
        <f>
IF(基本情報入力シート!I71="","",基本情報入力シート!I71)</f>
        <v/>
      </c>
      <c r="I50" s="501" t="str">
        <f>
IF(基本情報入力シート!J71="","",基本情報入力シート!J71)</f>
        <v/>
      </c>
      <c r="J50" s="501" t="str">
        <f>
IF(基本情報入力シート!K71="","",基本情報入力シート!K71)</f>
        <v/>
      </c>
      <c r="K50" s="502" t="str">
        <f>
IF(基本情報入力シート!L71="","",基本情報入力シート!L71)</f>
        <v/>
      </c>
      <c r="L50" s="503" t="str">
        <f>
IF(基本情報入力シート!M71="","",基本情報入力シート!M71)</f>
        <v/>
      </c>
      <c r="M50" s="503" t="str">
        <f>
IF(基本情報入力シート!R71="","",基本情報入力シート!R71)</f>
        <v/>
      </c>
      <c r="N50" s="503" t="str">
        <f>
IF(基本情報入力シート!W71="","",基本情報入力シート!W71)</f>
        <v/>
      </c>
      <c r="O50" s="498" t="str">
        <f>
IF(基本情報入力シート!X71="","",基本情報入力シート!X71)</f>
        <v/>
      </c>
      <c r="P50" s="504" t="str">
        <f>
IF(基本情報入力シート!Y71="","",基本情報入力シート!Y71)</f>
        <v/>
      </c>
      <c r="Q50" s="505" t="str">
        <f>
IF(基本情報入力シート!Z71="","",基本情報入力シート!Z71)</f>
        <v/>
      </c>
      <c r="R50" s="531" t="str">
        <f>
IF(基本情報入力シート!AA71="","",基本情報入力シート!AA71)</f>
        <v/>
      </c>
      <c r="S50" s="532"/>
      <c r="T50" s="533"/>
      <c r="U50" s="534" t="str">
        <f>
IF(P50="","",VLOOKUP(P50,【参考】数式用!$A$5:$I$38,MATCH(T50,【参考】数式用!$H$4:$I$4,0)+7,0))</f>
        <v/>
      </c>
      <c r="V50" s="639"/>
      <c r="W50" s="211" t="s">
        <v>
172</v>
      </c>
      <c r="X50" s="535"/>
      <c r="Y50" s="210" t="s">
        <v>
173</v>
      </c>
      <c r="Z50" s="535"/>
      <c r="AA50" s="316" t="s">
        <v>
174</v>
      </c>
      <c r="AB50" s="535"/>
      <c r="AC50" s="210" t="s">
        <v>
173</v>
      </c>
      <c r="AD50" s="535"/>
      <c r="AE50" s="210" t="s">
        <v>
175</v>
      </c>
      <c r="AF50" s="512" t="s">
        <v>
176</v>
      </c>
      <c r="AG50" s="513" t="str">
        <f t="shared" si="5"/>
        <v/>
      </c>
      <c r="AH50" s="514" t="s">
        <v>
177</v>
      </c>
      <c r="AI50" s="515" t="str">
        <f t="shared" si="8"/>
        <v/>
      </c>
      <c r="AJ50" s="180"/>
      <c r="AK50" s="536" t="str">
        <f t="shared" si="6"/>
        <v>
○</v>
      </c>
      <c r="AL50" s="537" t="str">
        <f t="shared" si="7"/>
        <v/>
      </c>
      <c r="AM50" s="538"/>
      <c r="AN50" s="538"/>
      <c r="AO50" s="538"/>
      <c r="AP50" s="538"/>
      <c r="AQ50" s="538"/>
      <c r="AR50" s="538"/>
      <c r="AS50" s="538"/>
      <c r="AT50" s="538"/>
      <c r="AU50" s="539"/>
    </row>
    <row r="51" spans="1:47" ht="33" customHeight="1" thickBot="1">
      <c r="A51" s="498">
        <f t="shared" si="2"/>
        <v>
40</v>
      </c>
      <c r="B51" s="499" t="str">
        <f>
IF(基本情報入力シート!C72="","",基本情報入力シート!C72)</f>
        <v/>
      </c>
      <c r="C51" s="500" t="str">
        <f>
IF(基本情報入力シート!D72="","",基本情報入力シート!D72)</f>
        <v/>
      </c>
      <c r="D51" s="501" t="str">
        <f>
IF(基本情報入力シート!E72="","",基本情報入力シート!E72)</f>
        <v/>
      </c>
      <c r="E51" s="501" t="str">
        <f>
IF(基本情報入力シート!F72="","",基本情報入力シート!F72)</f>
        <v/>
      </c>
      <c r="F51" s="501" t="str">
        <f>
IF(基本情報入力シート!G72="","",基本情報入力シート!G72)</f>
        <v/>
      </c>
      <c r="G51" s="501" t="str">
        <f>
IF(基本情報入力シート!H72="","",基本情報入力シート!H72)</f>
        <v/>
      </c>
      <c r="H51" s="501" t="str">
        <f>
IF(基本情報入力シート!I72="","",基本情報入力シート!I72)</f>
        <v/>
      </c>
      <c r="I51" s="501" t="str">
        <f>
IF(基本情報入力シート!J72="","",基本情報入力シート!J72)</f>
        <v/>
      </c>
      <c r="J51" s="501" t="str">
        <f>
IF(基本情報入力シート!K72="","",基本情報入力シート!K72)</f>
        <v/>
      </c>
      <c r="K51" s="502" t="str">
        <f>
IF(基本情報入力シート!L72="","",基本情報入力シート!L72)</f>
        <v/>
      </c>
      <c r="L51" s="503" t="str">
        <f>
IF(基本情報入力シート!M72="","",基本情報入力シート!M72)</f>
        <v/>
      </c>
      <c r="M51" s="503" t="str">
        <f>
IF(基本情報入力シート!R72="","",基本情報入力シート!R72)</f>
        <v/>
      </c>
      <c r="N51" s="503" t="str">
        <f>
IF(基本情報入力シート!W72="","",基本情報入力シート!W72)</f>
        <v/>
      </c>
      <c r="O51" s="498" t="str">
        <f>
IF(基本情報入力シート!X72="","",基本情報入力シート!X72)</f>
        <v/>
      </c>
      <c r="P51" s="504" t="str">
        <f>
IF(基本情報入力シート!Y72="","",基本情報入力シート!Y72)</f>
        <v/>
      </c>
      <c r="Q51" s="505" t="str">
        <f>
IF(基本情報入力シート!Z72="","",基本情報入力シート!Z72)</f>
        <v/>
      </c>
      <c r="R51" s="531" t="str">
        <f>
IF(基本情報入力シート!AA72="","",基本情報入力シート!AA72)</f>
        <v/>
      </c>
      <c r="S51" s="532"/>
      <c r="T51" s="533"/>
      <c r="U51" s="534" t="str">
        <f>
IF(P51="","",VLOOKUP(P51,【参考】数式用!$A$5:$I$38,MATCH(T51,【参考】数式用!$H$4:$I$4,0)+7,0))</f>
        <v/>
      </c>
      <c r="V51" s="639"/>
      <c r="W51" s="211" t="s">
        <v>
172</v>
      </c>
      <c r="X51" s="535"/>
      <c r="Y51" s="210" t="s">
        <v>
173</v>
      </c>
      <c r="Z51" s="535"/>
      <c r="AA51" s="316" t="s">
        <v>
174</v>
      </c>
      <c r="AB51" s="535"/>
      <c r="AC51" s="210" t="s">
        <v>
173</v>
      </c>
      <c r="AD51" s="535"/>
      <c r="AE51" s="210" t="s">
        <v>
175</v>
      </c>
      <c r="AF51" s="512" t="s">
        <v>
176</v>
      </c>
      <c r="AG51" s="513" t="str">
        <f t="shared" si="5"/>
        <v/>
      </c>
      <c r="AH51" s="514" t="s">
        <v>
177</v>
      </c>
      <c r="AI51" s="515" t="str">
        <f t="shared" si="8"/>
        <v/>
      </c>
      <c r="AJ51" s="180"/>
      <c r="AK51" s="536" t="str">
        <f t="shared" si="6"/>
        <v>
○</v>
      </c>
      <c r="AL51" s="537" t="str">
        <f t="shared" si="7"/>
        <v/>
      </c>
      <c r="AM51" s="538"/>
      <c r="AN51" s="538"/>
      <c r="AO51" s="538"/>
      <c r="AP51" s="538"/>
      <c r="AQ51" s="538"/>
      <c r="AR51" s="538"/>
      <c r="AS51" s="538"/>
      <c r="AT51" s="538"/>
      <c r="AU51" s="539"/>
    </row>
    <row r="52" spans="1:47" ht="33" customHeight="1" thickBot="1">
      <c r="A52" s="498">
        <f t="shared" si="2"/>
        <v>
41</v>
      </c>
      <c r="B52" s="499" t="str">
        <f>
IF(基本情報入力シート!C73="","",基本情報入力シート!C73)</f>
        <v/>
      </c>
      <c r="C52" s="500" t="str">
        <f>
IF(基本情報入力シート!D73="","",基本情報入力シート!D73)</f>
        <v/>
      </c>
      <c r="D52" s="501" t="str">
        <f>
IF(基本情報入力シート!E73="","",基本情報入力シート!E73)</f>
        <v/>
      </c>
      <c r="E52" s="501" t="str">
        <f>
IF(基本情報入力シート!F73="","",基本情報入力シート!F73)</f>
        <v/>
      </c>
      <c r="F52" s="501" t="str">
        <f>
IF(基本情報入力シート!G73="","",基本情報入力シート!G73)</f>
        <v/>
      </c>
      <c r="G52" s="501" t="str">
        <f>
IF(基本情報入力シート!H73="","",基本情報入力シート!H73)</f>
        <v/>
      </c>
      <c r="H52" s="501" t="str">
        <f>
IF(基本情報入力シート!I73="","",基本情報入力シート!I73)</f>
        <v/>
      </c>
      <c r="I52" s="501" t="str">
        <f>
IF(基本情報入力シート!J73="","",基本情報入力シート!J73)</f>
        <v/>
      </c>
      <c r="J52" s="501" t="str">
        <f>
IF(基本情報入力シート!K73="","",基本情報入力シート!K73)</f>
        <v/>
      </c>
      <c r="K52" s="502" t="str">
        <f>
IF(基本情報入力シート!L73="","",基本情報入力シート!L73)</f>
        <v/>
      </c>
      <c r="L52" s="503" t="str">
        <f>
IF(基本情報入力シート!M73="","",基本情報入力シート!M73)</f>
        <v/>
      </c>
      <c r="M52" s="503" t="str">
        <f>
IF(基本情報入力シート!R73="","",基本情報入力シート!R73)</f>
        <v/>
      </c>
      <c r="N52" s="503" t="str">
        <f>
IF(基本情報入力シート!W73="","",基本情報入力シート!W73)</f>
        <v/>
      </c>
      <c r="O52" s="498" t="str">
        <f>
IF(基本情報入力シート!X73="","",基本情報入力シート!X73)</f>
        <v/>
      </c>
      <c r="P52" s="504" t="str">
        <f>
IF(基本情報入力シート!Y73="","",基本情報入力シート!Y73)</f>
        <v/>
      </c>
      <c r="Q52" s="505" t="str">
        <f>
IF(基本情報入力シート!Z73="","",基本情報入力シート!Z73)</f>
        <v/>
      </c>
      <c r="R52" s="531" t="str">
        <f>
IF(基本情報入力シート!AA73="","",基本情報入力シート!AA73)</f>
        <v/>
      </c>
      <c r="S52" s="532"/>
      <c r="T52" s="533"/>
      <c r="U52" s="534" t="str">
        <f>
IF(P52="","",VLOOKUP(P52,【参考】数式用!$A$5:$I$38,MATCH(T52,【参考】数式用!$H$4:$I$4,0)+7,0))</f>
        <v/>
      </c>
      <c r="V52" s="639"/>
      <c r="W52" s="211" t="s">
        <v>
172</v>
      </c>
      <c r="X52" s="535"/>
      <c r="Y52" s="210" t="s">
        <v>
173</v>
      </c>
      <c r="Z52" s="535"/>
      <c r="AA52" s="316" t="s">
        <v>
174</v>
      </c>
      <c r="AB52" s="535"/>
      <c r="AC52" s="210" t="s">
        <v>
173</v>
      </c>
      <c r="AD52" s="535"/>
      <c r="AE52" s="210" t="s">
        <v>
175</v>
      </c>
      <c r="AF52" s="512" t="s">
        <v>
176</v>
      </c>
      <c r="AG52" s="513" t="str">
        <f t="shared" si="5"/>
        <v/>
      </c>
      <c r="AH52" s="514" t="s">
        <v>
177</v>
      </c>
      <c r="AI52" s="515" t="str">
        <f t="shared" si="8"/>
        <v/>
      </c>
      <c r="AJ52" s="180"/>
      <c r="AK52" s="536" t="str">
        <f t="shared" si="6"/>
        <v>
○</v>
      </c>
      <c r="AL52" s="537" t="str">
        <f t="shared" si="7"/>
        <v/>
      </c>
      <c r="AM52" s="538"/>
      <c r="AN52" s="538"/>
      <c r="AO52" s="538"/>
      <c r="AP52" s="538"/>
      <c r="AQ52" s="538"/>
      <c r="AR52" s="538"/>
      <c r="AS52" s="538"/>
      <c r="AT52" s="538"/>
      <c r="AU52" s="539"/>
    </row>
    <row r="53" spans="1:47" ht="33" customHeight="1" thickBot="1">
      <c r="A53" s="498">
        <f t="shared" si="2"/>
        <v>
42</v>
      </c>
      <c r="B53" s="499" t="str">
        <f>
IF(基本情報入力シート!C74="","",基本情報入力シート!C74)</f>
        <v/>
      </c>
      <c r="C53" s="500" t="str">
        <f>
IF(基本情報入力シート!D74="","",基本情報入力シート!D74)</f>
        <v/>
      </c>
      <c r="D53" s="501" t="str">
        <f>
IF(基本情報入力シート!E74="","",基本情報入力シート!E74)</f>
        <v/>
      </c>
      <c r="E53" s="501" t="str">
        <f>
IF(基本情報入力シート!F74="","",基本情報入力シート!F74)</f>
        <v/>
      </c>
      <c r="F53" s="501" t="str">
        <f>
IF(基本情報入力シート!G74="","",基本情報入力シート!G74)</f>
        <v/>
      </c>
      <c r="G53" s="501" t="str">
        <f>
IF(基本情報入力シート!H74="","",基本情報入力シート!H74)</f>
        <v/>
      </c>
      <c r="H53" s="501" t="str">
        <f>
IF(基本情報入力シート!I74="","",基本情報入力シート!I74)</f>
        <v/>
      </c>
      <c r="I53" s="501" t="str">
        <f>
IF(基本情報入力シート!J74="","",基本情報入力シート!J74)</f>
        <v/>
      </c>
      <c r="J53" s="501" t="str">
        <f>
IF(基本情報入力シート!K74="","",基本情報入力シート!K74)</f>
        <v/>
      </c>
      <c r="K53" s="502" t="str">
        <f>
IF(基本情報入力シート!L74="","",基本情報入力シート!L74)</f>
        <v/>
      </c>
      <c r="L53" s="503" t="str">
        <f>
IF(基本情報入力シート!M74="","",基本情報入力シート!M74)</f>
        <v/>
      </c>
      <c r="M53" s="503" t="str">
        <f>
IF(基本情報入力シート!R74="","",基本情報入力シート!R74)</f>
        <v/>
      </c>
      <c r="N53" s="503" t="str">
        <f>
IF(基本情報入力シート!W74="","",基本情報入力シート!W74)</f>
        <v/>
      </c>
      <c r="O53" s="498" t="str">
        <f>
IF(基本情報入力シート!X74="","",基本情報入力シート!X74)</f>
        <v/>
      </c>
      <c r="P53" s="504" t="str">
        <f>
IF(基本情報入力シート!Y74="","",基本情報入力シート!Y74)</f>
        <v/>
      </c>
      <c r="Q53" s="505" t="str">
        <f>
IF(基本情報入力シート!Z74="","",基本情報入力シート!Z74)</f>
        <v/>
      </c>
      <c r="R53" s="531" t="str">
        <f>
IF(基本情報入力シート!AA74="","",基本情報入力シート!AA74)</f>
        <v/>
      </c>
      <c r="S53" s="532"/>
      <c r="T53" s="533"/>
      <c r="U53" s="534" t="str">
        <f>
IF(P53="","",VLOOKUP(P53,【参考】数式用!$A$5:$I$38,MATCH(T53,【参考】数式用!$H$4:$I$4,0)+7,0))</f>
        <v/>
      </c>
      <c r="V53" s="639"/>
      <c r="W53" s="211" t="s">
        <v>
172</v>
      </c>
      <c r="X53" s="535"/>
      <c r="Y53" s="210" t="s">
        <v>
173</v>
      </c>
      <c r="Z53" s="535"/>
      <c r="AA53" s="316" t="s">
        <v>
174</v>
      </c>
      <c r="AB53" s="535"/>
      <c r="AC53" s="210" t="s">
        <v>
173</v>
      </c>
      <c r="AD53" s="535"/>
      <c r="AE53" s="210" t="s">
        <v>
175</v>
      </c>
      <c r="AF53" s="512" t="s">
        <v>
176</v>
      </c>
      <c r="AG53" s="513" t="str">
        <f t="shared" si="5"/>
        <v/>
      </c>
      <c r="AH53" s="514" t="s">
        <v>
177</v>
      </c>
      <c r="AI53" s="515" t="str">
        <f t="shared" si="8"/>
        <v/>
      </c>
      <c r="AJ53" s="180"/>
      <c r="AK53" s="536" t="str">
        <f t="shared" si="6"/>
        <v>
○</v>
      </c>
      <c r="AL53" s="537" t="str">
        <f t="shared" si="7"/>
        <v/>
      </c>
      <c r="AM53" s="538"/>
      <c r="AN53" s="538"/>
      <c r="AO53" s="538"/>
      <c r="AP53" s="538"/>
      <c r="AQ53" s="538"/>
      <c r="AR53" s="538"/>
      <c r="AS53" s="538"/>
      <c r="AT53" s="538"/>
      <c r="AU53" s="539"/>
    </row>
    <row r="54" spans="1:47" ht="33" customHeight="1" thickBot="1">
      <c r="A54" s="498">
        <f t="shared" si="2"/>
        <v>
43</v>
      </c>
      <c r="B54" s="499" t="str">
        <f>
IF(基本情報入力シート!C75="","",基本情報入力シート!C75)</f>
        <v/>
      </c>
      <c r="C54" s="500" t="str">
        <f>
IF(基本情報入力シート!D75="","",基本情報入力シート!D75)</f>
        <v/>
      </c>
      <c r="D54" s="501" t="str">
        <f>
IF(基本情報入力シート!E75="","",基本情報入力シート!E75)</f>
        <v/>
      </c>
      <c r="E54" s="501" t="str">
        <f>
IF(基本情報入力シート!F75="","",基本情報入力シート!F75)</f>
        <v/>
      </c>
      <c r="F54" s="501" t="str">
        <f>
IF(基本情報入力シート!G75="","",基本情報入力シート!G75)</f>
        <v/>
      </c>
      <c r="G54" s="501" t="str">
        <f>
IF(基本情報入力シート!H75="","",基本情報入力シート!H75)</f>
        <v/>
      </c>
      <c r="H54" s="501" t="str">
        <f>
IF(基本情報入力シート!I75="","",基本情報入力シート!I75)</f>
        <v/>
      </c>
      <c r="I54" s="501" t="str">
        <f>
IF(基本情報入力シート!J75="","",基本情報入力シート!J75)</f>
        <v/>
      </c>
      <c r="J54" s="501" t="str">
        <f>
IF(基本情報入力シート!K75="","",基本情報入力シート!K75)</f>
        <v/>
      </c>
      <c r="K54" s="502" t="str">
        <f>
IF(基本情報入力シート!L75="","",基本情報入力シート!L75)</f>
        <v/>
      </c>
      <c r="L54" s="503" t="str">
        <f>
IF(基本情報入力シート!M75="","",基本情報入力シート!M75)</f>
        <v/>
      </c>
      <c r="M54" s="503" t="str">
        <f>
IF(基本情報入力シート!R75="","",基本情報入力シート!R75)</f>
        <v/>
      </c>
      <c r="N54" s="503" t="str">
        <f>
IF(基本情報入力シート!W75="","",基本情報入力シート!W75)</f>
        <v/>
      </c>
      <c r="O54" s="498" t="str">
        <f>
IF(基本情報入力シート!X75="","",基本情報入力シート!X75)</f>
        <v/>
      </c>
      <c r="P54" s="504" t="str">
        <f>
IF(基本情報入力シート!Y75="","",基本情報入力シート!Y75)</f>
        <v/>
      </c>
      <c r="Q54" s="505" t="str">
        <f>
IF(基本情報入力シート!Z75="","",基本情報入力シート!Z75)</f>
        <v/>
      </c>
      <c r="R54" s="531" t="str">
        <f>
IF(基本情報入力シート!AA75="","",基本情報入力シート!AA75)</f>
        <v/>
      </c>
      <c r="S54" s="532"/>
      <c r="T54" s="533"/>
      <c r="U54" s="534" t="str">
        <f>
IF(P54="","",VLOOKUP(P54,【参考】数式用!$A$5:$I$38,MATCH(T54,【参考】数式用!$H$4:$I$4,0)+7,0))</f>
        <v/>
      </c>
      <c r="V54" s="639"/>
      <c r="W54" s="211" t="s">
        <v>
172</v>
      </c>
      <c r="X54" s="535"/>
      <c r="Y54" s="210" t="s">
        <v>
173</v>
      </c>
      <c r="Z54" s="535"/>
      <c r="AA54" s="316" t="s">
        <v>
174</v>
      </c>
      <c r="AB54" s="535"/>
      <c r="AC54" s="210" t="s">
        <v>
173</v>
      </c>
      <c r="AD54" s="535"/>
      <c r="AE54" s="210" t="s">
        <v>
175</v>
      </c>
      <c r="AF54" s="512" t="s">
        <v>
176</v>
      </c>
      <c r="AG54" s="513" t="str">
        <f t="shared" si="5"/>
        <v/>
      </c>
      <c r="AH54" s="514" t="s">
        <v>
177</v>
      </c>
      <c r="AI54" s="515" t="str">
        <f t="shared" si="8"/>
        <v/>
      </c>
      <c r="AJ54" s="180"/>
      <c r="AK54" s="536" t="str">
        <f t="shared" si="6"/>
        <v>
○</v>
      </c>
      <c r="AL54" s="537" t="str">
        <f t="shared" si="7"/>
        <v/>
      </c>
      <c r="AM54" s="538"/>
      <c r="AN54" s="538"/>
      <c r="AO54" s="538"/>
      <c r="AP54" s="538"/>
      <c r="AQ54" s="538"/>
      <c r="AR54" s="538"/>
      <c r="AS54" s="538"/>
      <c r="AT54" s="538"/>
      <c r="AU54" s="539"/>
    </row>
    <row r="55" spans="1:47" ht="33" customHeight="1" thickBot="1">
      <c r="A55" s="498">
        <f t="shared" si="2"/>
        <v>
44</v>
      </c>
      <c r="B55" s="499" t="str">
        <f>
IF(基本情報入力シート!C76="","",基本情報入力シート!C76)</f>
        <v/>
      </c>
      <c r="C55" s="500" t="str">
        <f>
IF(基本情報入力シート!D76="","",基本情報入力シート!D76)</f>
        <v/>
      </c>
      <c r="D55" s="501" t="str">
        <f>
IF(基本情報入力シート!E76="","",基本情報入力シート!E76)</f>
        <v/>
      </c>
      <c r="E55" s="501" t="str">
        <f>
IF(基本情報入力シート!F76="","",基本情報入力シート!F76)</f>
        <v/>
      </c>
      <c r="F55" s="501" t="str">
        <f>
IF(基本情報入力シート!G76="","",基本情報入力シート!G76)</f>
        <v/>
      </c>
      <c r="G55" s="501" t="str">
        <f>
IF(基本情報入力シート!H76="","",基本情報入力シート!H76)</f>
        <v/>
      </c>
      <c r="H55" s="501" t="str">
        <f>
IF(基本情報入力シート!I76="","",基本情報入力シート!I76)</f>
        <v/>
      </c>
      <c r="I55" s="501" t="str">
        <f>
IF(基本情報入力シート!J76="","",基本情報入力シート!J76)</f>
        <v/>
      </c>
      <c r="J55" s="501" t="str">
        <f>
IF(基本情報入力シート!K76="","",基本情報入力シート!K76)</f>
        <v/>
      </c>
      <c r="K55" s="502" t="str">
        <f>
IF(基本情報入力シート!L76="","",基本情報入力シート!L76)</f>
        <v/>
      </c>
      <c r="L55" s="503" t="str">
        <f>
IF(基本情報入力シート!M76="","",基本情報入力シート!M76)</f>
        <v/>
      </c>
      <c r="M55" s="503" t="str">
        <f>
IF(基本情報入力シート!R76="","",基本情報入力シート!R76)</f>
        <v/>
      </c>
      <c r="N55" s="503" t="str">
        <f>
IF(基本情報入力シート!W76="","",基本情報入力シート!W76)</f>
        <v/>
      </c>
      <c r="O55" s="498" t="str">
        <f>
IF(基本情報入力シート!X76="","",基本情報入力シート!X76)</f>
        <v/>
      </c>
      <c r="P55" s="504" t="str">
        <f>
IF(基本情報入力シート!Y76="","",基本情報入力シート!Y76)</f>
        <v/>
      </c>
      <c r="Q55" s="505" t="str">
        <f>
IF(基本情報入力シート!Z76="","",基本情報入力シート!Z76)</f>
        <v/>
      </c>
      <c r="R55" s="531" t="str">
        <f>
IF(基本情報入力シート!AA76="","",基本情報入力シート!AA76)</f>
        <v/>
      </c>
      <c r="S55" s="532"/>
      <c r="T55" s="533"/>
      <c r="U55" s="534" t="str">
        <f>
IF(P55="","",VLOOKUP(P55,【参考】数式用!$A$5:$I$38,MATCH(T55,【参考】数式用!$H$4:$I$4,0)+7,0))</f>
        <v/>
      </c>
      <c r="V55" s="639"/>
      <c r="W55" s="211" t="s">
        <v>
172</v>
      </c>
      <c r="X55" s="535"/>
      <c r="Y55" s="210" t="s">
        <v>
173</v>
      </c>
      <c r="Z55" s="535"/>
      <c r="AA55" s="316" t="s">
        <v>
174</v>
      </c>
      <c r="AB55" s="535"/>
      <c r="AC55" s="210" t="s">
        <v>
173</v>
      </c>
      <c r="AD55" s="535"/>
      <c r="AE55" s="210" t="s">
        <v>
175</v>
      </c>
      <c r="AF55" s="512" t="s">
        <v>
176</v>
      </c>
      <c r="AG55" s="513" t="str">
        <f t="shared" si="5"/>
        <v/>
      </c>
      <c r="AH55" s="514" t="s">
        <v>
177</v>
      </c>
      <c r="AI55" s="515" t="str">
        <f t="shared" si="8"/>
        <v/>
      </c>
      <c r="AJ55" s="180"/>
      <c r="AK55" s="536" t="str">
        <f t="shared" si="6"/>
        <v>
○</v>
      </c>
      <c r="AL55" s="537" t="str">
        <f t="shared" si="7"/>
        <v/>
      </c>
      <c r="AM55" s="538"/>
      <c r="AN55" s="538"/>
      <c r="AO55" s="538"/>
      <c r="AP55" s="538"/>
      <c r="AQ55" s="538"/>
      <c r="AR55" s="538"/>
      <c r="AS55" s="538"/>
      <c r="AT55" s="538"/>
      <c r="AU55" s="539"/>
    </row>
    <row r="56" spans="1:47" ht="33" customHeight="1" thickBot="1">
      <c r="A56" s="498">
        <f t="shared" si="2"/>
        <v>
45</v>
      </c>
      <c r="B56" s="499" t="str">
        <f>
IF(基本情報入力シート!C77="","",基本情報入力シート!C77)</f>
        <v/>
      </c>
      <c r="C56" s="500" t="str">
        <f>
IF(基本情報入力シート!D77="","",基本情報入力シート!D77)</f>
        <v/>
      </c>
      <c r="D56" s="501" t="str">
        <f>
IF(基本情報入力シート!E77="","",基本情報入力シート!E77)</f>
        <v/>
      </c>
      <c r="E56" s="501" t="str">
        <f>
IF(基本情報入力シート!F77="","",基本情報入力シート!F77)</f>
        <v/>
      </c>
      <c r="F56" s="501" t="str">
        <f>
IF(基本情報入力シート!G77="","",基本情報入力シート!G77)</f>
        <v/>
      </c>
      <c r="G56" s="501" t="str">
        <f>
IF(基本情報入力シート!H77="","",基本情報入力シート!H77)</f>
        <v/>
      </c>
      <c r="H56" s="501" t="str">
        <f>
IF(基本情報入力シート!I77="","",基本情報入力シート!I77)</f>
        <v/>
      </c>
      <c r="I56" s="501" t="str">
        <f>
IF(基本情報入力シート!J77="","",基本情報入力シート!J77)</f>
        <v/>
      </c>
      <c r="J56" s="501" t="str">
        <f>
IF(基本情報入力シート!K77="","",基本情報入力シート!K77)</f>
        <v/>
      </c>
      <c r="K56" s="502" t="str">
        <f>
IF(基本情報入力シート!L77="","",基本情報入力シート!L77)</f>
        <v/>
      </c>
      <c r="L56" s="503" t="str">
        <f>
IF(基本情報入力シート!M77="","",基本情報入力シート!M77)</f>
        <v/>
      </c>
      <c r="M56" s="503" t="str">
        <f>
IF(基本情報入力シート!R77="","",基本情報入力シート!R77)</f>
        <v/>
      </c>
      <c r="N56" s="503" t="str">
        <f>
IF(基本情報入力シート!W77="","",基本情報入力シート!W77)</f>
        <v/>
      </c>
      <c r="O56" s="498" t="str">
        <f>
IF(基本情報入力シート!X77="","",基本情報入力シート!X77)</f>
        <v/>
      </c>
      <c r="P56" s="504" t="str">
        <f>
IF(基本情報入力シート!Y77="","",基本情報入力シート!Y77)</f>
        <v/>
      </c>
      <c r="Q56" s="505" t="str">
        <f>
IF(基本情報入力シート!Z77="","",基本情報入力シート!Z77)</f>
        <v/>
      </c>
      <c r="R56" s="531" t="str">
        <f>
IF(基本情報入力シート!AA77="","",基本情報入力シート!AA77)</f>
        <v/>
      </c>
      <c r="S56" s="532"/>
      <c r="T56" s="533"/>
      <c r="U56" s="534" t="str">
        <f>
IF(P56="","",VLOOKUP(P56,【参考】数式用!$A$5:$I$38,MATCH(T56,【参考】数式用!$H$4:$I$4,0)+7,0))</f>
        <v/>
      </c>
      <c r="V56" s="639"/>
      <c r="W56" s="211" t="s">
        <v>
172</v>
      </c>
      <c r="X56" s="535"/>
      <c r="Y56" s="210" t="s">
        <v>
173</v>
      </c>
      <c r="Z56" s="535"/>
      <c r="AA56" s="316" t="s">
        <v>
174</v>
      </c>
      <c r="AB56" s="535"/>
      <c r="AC56" s="210" t="s">
        <v>
173</v>
      </c>
      <c r="AD56" s="535"/>
      <c r="AE56" s="210" t="s">
        <v>
175</v>
      </c>
      <c r="AF56" s="512" t="s">
        <v>
176</v>
      </c>
      <c r="AG56" s="513" t="str">
        <f t="shared" si="5"/>
        <v/>
      </c>
      <c r="AH56" s="514" t="s">
        <v>
177</v>
      </c>
      <c r="AI56" s="515" t="str">
        <f t="shared" si="8"/>
        <v/>
      </c>
      <c r="AJ56" s="180"/>
      <c r="AK56" s="536" t="str">
        <f t="shared" si="6"/>
        <v>
○</v>
      </c>
      <c r="AL56" s="537" t="str">
        <f t="shared" si="7"/>
        <v/>
      </c>
      <c r="AM56" s="538"/>
      <c r="AN56" s="538"/>
      <c r="AO56" s="538"/>
      <c r="AP56" s="538"/>
      <c r="AQ56" s="538"/>
      <c r="AR56" s="538"/>
      <c r="AS56" s="538"/>
      <c r="AT56" s="538"/>
      <c r="AU56" s="539"/>
    </row>
    <row r="57" spans="1:47" ht="33" customHeight="1" thickBot="1">
      <c r="A57" s="498">
        <f t="shared" si="2"/>
        <v>
46</v>
      </c>
      <c r="B57" s="499" t="str">
        <f>
IF(基本情報入力シート!C78="","",基本情報入力シート!C78)</f>
        <v/>
      </c>
      <c r="C57" s="500" t="str">
        <f>
IF(基本情報入力シート!D78="","",基本情報入力シート!D78)</f>
        <v/>
      </c>
      <c r="D57" s="501" t="str">
        <f>
IF(基本情報入力シート!E78="","",基本情報入力シート!E78)</f>
        <v/>
      </c>
      <c r="E57" s="501" t="str">
        <f>
IF(基本情報入力シート!F78="","",基本情報入力シート!F78)</f>
        <v/>
      </c>
      <c r="F57" s="501" t="str">
        <f>
IF(基本情報入力シート!G78="","",基本情報入力シート!G78)</f>
        <v/>
      </c>
      <c r="G57" s="501" t="str">
        <f>
IF(基本情報入力シート!H78="","",基本情報入力シート!H78)</f>
        <v/>
      </c>
      <c r="H57" s="501" t="str">
        <f>
IF(基本情報入力シート!I78="","",基本情報入力シート!I78)</f>
        <v/>
      </c>
      <c r="I57" s="501" t="str">
        <f>
IF(基本情報入力シート!J78="","",基本情報入力シート!J78)</f>
        <v/>
      </c>
      <c r="J57" s="501" t="str">
        <f>
IF(基本情報入力シート!K78="","",基本情報入力シート!K78)</f>
        <v/>
      </c>
      <c r="K57" s="502" t="str">
        <f>
IF(基本情報入力シート!L78="","",基本情報入力シート!L78)</f>
        <v/>
      </c>
      <c r="L57" s="503" t="str">
        <f>
IF(基本情報入力シート!M78="","",基本情報入力シート!M78)</f>
        <v/>
      </c>
      <c r="M57" s="503" t="str">
        <f>
IF(基本情報入力シート!R78="","",基本情報入力シート!R78)</f>
        <v/>
      </c>
      <c r="N57" s="503" t="str">
        <f>
IF(基本情報入力シート!W78="","",基本情報入力シート!W78)</f>
        <v/>
      </c>
      <c r="O57" s="498" t="str">
        <f>
IF(基本情報入力シート!X78="","",基本情報入力シート!X78)</f>
        <v/>
      </c>
      <c r="P57" s="504" t="str">
        <f>
IF(基本情報入力シート!Y78="","",基本情報入力シート!Y78)</f>
        <v/>
      </c>
      <c r="Q57" s="505" t="str">
        <f>
IF(基本情報入力シート!Z78="","",基本情報入力シート!Z78)</f>
        <v/>
      </c>
      <c r="R57" s="531" t="str">
        <f>
IF(基本情報入力シート!AA78="","",基本情報入力シート!AA78)</f>
        <v/>
      </c>
      <c r="S57" s="532"/>
      <c r="T57" s="533"/>
      <c r="U57" s="534" t="str">
        <f>
IF(P57="","",VLOOKUP(P57,【参考】数式用!$A$5:$I$38,MATCH(T57,【参考】数式用!$H$4:$I$4,0)+7,0))</f>
        <v/>
      </c>
      <c r="V57" s="639"/>
      <c r="W57" s="211" t="s">
        <v>
172</v>
      </c>
      <c r="X57" s="535"/>
      <c r="Y57" s="210" t="s">
        <v>
173</v>
      </c>
      <c r="Z57" s="535"/>
      <c r="AA57" s="316" t="s">
        <v>
174</v>
      </c>
      <c r="AB57" s="535"/>
      <c r="AC57" s="210" t="s">
        <v>
173</v>
      </c>
      <c r="AD57" s="535"/>
      <c r="AE57" s="210" t="s">
        <v>
175</v>
      </c>
      <c r="AF57" s="512" t="s">
        <v>
176</v>
      </c>
      <c r="AG57" s="513" t="str">
        <f t="shared" si="5"/>
        <v/>
      </c>
      <c r="AH57" s="514" t="s">
        <v>
177</v>
      </c>
      <c r="AI57" s="515" t="str">
        <f t="shared" si="8"/>
        <v/>
      </c>
      <c r="AJ57" s="180"/>
      <c r="AK57" s="536" t="str">
        <f t="shared" si="6"/>
        <v>
○</v>
      </c>
      <c r="AL57" s="537" t="str">
        <f t="shared" si="7"/>
        <v/>
      </c>
      <c r="AM57" s="538"/>
      <c r="AN57" s="538"/>
      <c r="AO57" s="538"/>
      <c r="AP57" s="538"/>
      <c r="AQ57" s="538"/>
      <c r="AR57" s="538"/>
      <c r="AS57" s="538"/>
      <c r="AT57" s="538"/>
      <c r="AU57" s="539"/>
    </row>
    <row r="58" spans="1:47" ht="33" customHeight="1" thickBot="1">
      <c r="A58" s="498">
        <f t="shared" si="2"/>
        <v>
47</v>
      </c>
      <c r="B58" s="499" t="str">
        <f>
IF(基本情報入力シート!C79="","",基本情報入力シート!C79)</f>
        <v/>
      </c>
      <c r="C58" s="500" t="str">
        <f>
IF(基本情報入力シート!D79="","",基本情報入力シート!D79)</f>
        <v/>
      </c>
      <c r="D58" s="501" t="str">
        <f>
IF(基本情報入力シート!E79="","",基本情報入力シート!E79)</f>
        <v/>
      </c>
      <c r="E58" s="501" t="str">
        <f>
IF(基本情報入力シート!F79="","",基本情報入力シート!F79)</f>
        <v/>
      </c>
      <c r="F58" s="501" t="str">
        <f>
IF(基本情報入力シート!G79="","",基本情報入力シート!G79)</f>
        <v/>
      </c>
      <c r="G58" s="501" t="str">
        <f>
IF(基本情報入力シート!H79="","",基本情報入力シート!H79)</f>
        <v/>
      </c>
      <c r="H58" s="501" t="str">
        <f>
IF(基本情報入力シート!I79="","",基本情報入力シート!I79)</f>
        <v/>
      </c>
      <c r="I58" s="501" t="str">
        <f>
IF(基本情報入力シート!J79="","",基本情報入力シート!J79)</f>
        <v/>
      </c>
      <c r="J58" s="501" t="str">
        <f>
IF(基本情報入力シート!K79="","",基本情報入力シート!K79)</f>
        <v/>
      </c>
      <c r="K58" s="502" t="str">
        <f>
IF(基本情報入力シート!L79="","",基本情報入力シート!L79)</f>
        <v/>
      </c>
      <c r="L58" s="503" t="str">
        <f>
IF(基本情報入力シート!M79="","",基本情報入力シート!M79)</f>
        <v/>
      </c>
      <c r="M58" s="503" t="str">
        <f>
IF(基本情報入力シート!R79="","",基本情報入力シート!R79)</f>
        <v/>
      </c>
      <c r="N58" s="503" t="str">
        <f>
IF(基本情報入力シート!W79="","",基本情報入力シート!W79)</f>
        <v/>
      </c>
      <c r="O58" s="498" t="str">
        <f>
IF(基本情報入力シート!X79="","",基本情報入力シート!X79)</f>
        <v/>
      </c>
      <c r="P58" s="504" t="str">
        <f>
IF(基本情報入力シート!Y79="","",基本情報入力シート!Y79)</f>
        <v/>
      </c>
      <c r="Q58" s="505" t="str">
        <f>
IF(基本情報入力シート!Z79="","",基本情報入力シート!Z79)</f>
        <v/>
      </c>
      <c r="R58" s="531" t="str">
        <f>
IF(基本情報入力シート!AA79="","",基本情報入力シート!AA79)</f>
        <v/>
      </c>
      <c r="S58" s="532"/>
      <c r="T58" s="533"/>
      <c r="U58" s="534" t="str">
        <f>
IF(P58="","",VLOOKUP(P58,【参考】数式用!$A$5:$I$38,MATCH(T58,【参考】数式用!$H$4:$I$4,0)+7,0))</f>
        <v/>
      </c>
      <c r="V58" s="639"/>
      <c r="W58" s="211" t="s">
        <v>
172</v>
      </c>
      <c r="X58" s="535"/>
      <c r="Y58" s="210" t="s">
        <v>
173</v>
      </c>
      <c r="Z58" s="535"/>
      <c r="AA58" s="316" t="s">
        <v>
174</v>
      </c>
      <c r="AB58" s="535"/>
      <c r="AC58" s="210" t="s">
        <v>
173</v>
      </c>
      <c r="AD58" s="535"/>
      <c r="AE58" s="210" t="s">
        <v>
175</v>
      </c>
      <c r="AF58" s="512" t="s">
        <v>
176</v>
      </c>
      <c r="AG58" s="513" t="str">
        <f t="shared" si="5"/>
        <v/>
      </c>
      <c r="AH58" s="514" t="s">
        <v>
177</v>
      </c>
      <c r="AI58" s="515" t="str">
        <f t="shared" si="8"/>
        <v/>
      </c>
      <c r="AJ58" s="180"/>
      <c r="AK58" s="536" t="str">
        <f t="shared" si="6"/>
        <v>
○</v>
      </c>
      <c r="AL58" s="537" t="str">
        <f t="shared" si="7"/>
        <v/>
      </c>
      <c r="AM58" s="538"/>
      <c r="AN58" s="538"/>
      <c r="AO58" s="538"/>
      <c r="AP58" s="538"/>
      <c r="AQ58" s="538"/>
      <c r="AR58" s="538"/>
      <c r="AS58" s="538"/>
      <c r="AT58" s="538"/>
      <c r="AU58" s="539"/>
    </row>
    <row r="59" spans="1:47" ht="33" customHeight="1" thickBot="1">
      <c r="A59" s="498">
        <f t="shared" si="2"/>
        <v>
48</v>
      </c>
      <c r="B59" s="499" t="str">
        <f>
IF(基本情報入力シート!C80="","",基本情報入力シート!C80)</f>
        <v/>
      </c>
      <c r="C59" s="500" t="str">
        <f>
IF(基本情報入力シート!D80="","",基本情報入力シート!D80)</f>
        <v/>
      </c>
      <c r="D59" s="501" t="str">
        <f>
IF(基本情報入力シート!E80="","",基本情報入力シート!E80)</f>
        <v/>
      </c>
      <c r="E59" s="501" t="str">
        <f>
IF(基本情報入力シート!F80="","",基本情報入力シート!F80)</f>
        <v/>
      </c>
      <c r="F59" s="501" t="str">
        <f>
IF(基本情報入力シート!G80="","",基本情報入力シート!G80)</f>
        <v/>
      </c>
      <c r="G59" s="501" t="str">
        <f>
IF(基本情報入力シート!H80="","",基本情報入力シート!H80)</f>
        <v/>
      </c>
      <c r="H59" s="501" t="str">
        <f>
IF(基本情報入力シート!I80="","",基本情報入力シート!I80)</f>
        <v/>
      </c>
      <c r="I59" s="501" t="str">
        <f>
IF(基本情報入力シート!J80="","",基本情報入力シート!J80)</f>
        <v/>
      </c>
      <c r="J59" s="501" t="str">
        <f>
IF(基本情報入力シート!K80="","",基本情報入力シート!K80)</f>
        <v/>
      </c>
      <c r="K59" s="502" t="str">
        <f>
IF(基本情報入力シート!L80="","",基本情報入力シート!L80)</f>
        <v/>
      </c>
      <c r="L59" s="503" t="str">
        <f>
IF(基本情報入力シート!M80="","",基本情報入力シート!M80)</f>
        <v/>
      </c>
      <c r="M59" s="503" t="str">
        <f>
IF(基本情報入力シート!R80="","",基本情報入力シート!R80)</f>
        <v/>
      </c>
      <c r="N59" s="503" t="str">
        <f>
IF(基本情報入力シート!W80="","",基本情報入力シート!W80)</f>
        <v/>
      </c>
      <c r="O59" s="498" t="str">
        <f>
IF(基本情報入力シート!X80="","",基本情報入力シート!X80)</f>
        <v/>
      </c>
      <c r="P59" s="504" t="str">
        <f>
IF(基本情報入力シート!Y80="","",基本情報入力シート!Y80)</f>
        <v/>
      </c>
      <c r="Q59" s="505" t="str">
        <f>
IF(基本情報入力シート!Z80="","",基本情報入力シート!Z80)</f>
        <v/>
      </c>
      <c r="R59" s="531" t="str">
        <f>
IF(基本情報入力シート!AA80="","",基本情報入力シート!AA80)</f>
        <v/>
      </c>
      <c r="S59" s="532"/>
      <c r="T59" s="533"/>
      <c r="U59" s="534" t="str">
        <f>
IF(P59="","",VLOOKUP(P59,【参考】数式用!$A$5:$I$38,MATCH(T59,【参考】数式用!$H$4:$I$4,0)+7,0))</f>
        <v/>
      </c>
      <c r="V59" s="639"/>
      <c r="W59" s="211" t="s">
        <v>
172</v>
      </c>
      <c r="X59" s="535"/>
      <c r="Y59" s="210" t="s">
        <v>
173</v>
      </c>
      <c r="Z59" s="535"/>
      <c r="AA59" s="316" t="s">
        <v>
174</v>
      </c>
      <c r="AB59" s="535"/>
      <c r="AC59" s="210" t="s">
        <v>
173</v>
      </c>
      <c r="AD59" s="535"/>
      <c r="AE59" s="210" t="s">
        <v>
175</v>
      </c>
      <c r="AF59" s="512" t="s">
        <v>
176</v>
      </c>
      <c r="AG59" s="513" t="str">
        <f t="shared" si="5"/>
        <v/>
      </c>
      <c r="AH59" s="514" t="s">
        <v>
177</v>
      </c>
      <c r="AI59" s="515" t="str">
        <f t="shared" si="8"/>
        <v/>
      </c>
      <c r="AJ59" s="180"/>
      <c r="AK59" s="536" t="str">
        <f t="shared" si="6"/>
        <v>
○</v>
      </c>
      <c r="AL59" s="537" t="str">
        <f t="shared" si="7"/>
        <v/>
      </c>
      <c r="AM59" s="538"/>
      <c r="AN59" s="538"/>
      <c r="AO59" s="538"/>
      <c r="AP59" s="538"/>
      <c r="AQ59" s="538"/>
      <c r="AR59" s="538"/>
      <c r="AS59" s="538"/>
      <c r="AT59" s="538"/>
      <c r="AU59" s="539"/>
    </row>
    <row r="60" spans="1:47" ht="33" customHeight="1" thickBot="1">
      <c r="A60" s="498">
        <f t="shared" si="2"/>
        <v>
49</v>
      </c>
      <c r="B60" s="499" t="str">
        <f>
IF(基本情報入力シート!C81="","",基本情報入力シート!C81)</f>
        <v/>
      </c>
      <c r="C60" s="500" t="str">
        <f>
IF(基本情報入力シート!D81="","",基本情報入力シート!D81)</f>
        <v/>
      </c>
      <c r="D60" s="501" t="str">
        <f>
IF(基本情報入力シート!E81="","",基本情報入力シート!E81)</f>
        <v/>
      </c>
      <c r="E60" s="501" t="str">
        <f>
IF(基本情報入力シート!F81="","",基本情報入力シート!F81)</f>
        <v/>
      </c>
      <c r="F60" s="501" t="str">
        <f>
IF(基本情報入力シート!G81="","",基本情報入力シート!G81)</f>
        <v/>
      </c>
      <c r="G60" s="501" t="str">
        <f>
IF(基本情報入力シート!H81="","",基本情報入力シート!H81)</f>
        <v/>
      </c>
      <c r="H60" s="501" t="str">
        <f>
IF(基本情報入力シート!I81="","",基本情報入力シート!I81)</f>
        <v/>
      </c>
      <c r="I60" s="501" t="str">
        <f>
IF(基本情報入力シート!J81="","",基本情報入力シート!J81)</f>
        <v/>
      </c>
      <c r="J60" s="501" t="str">
        <f>
IF(基本情報入力シート!K81="","",基本情報入力シート!K81)</f>
        <v/>
      </c>
      <c r="K60" s="502" t="str">
        <f>
IF(基本情報入力シート!L81="","",基本情報入力シート!L81)</f>
        <v/>
      </c>
      <c r="L60" s="503" t="str">
        <f>
IF(基本情報入力シート!M81="","",基本情報入力シート!M81)</f>
        <v/>
      </c>
      <c r="M60" s="503" t="str">
        <f>
IF(基本情報入力シート!R81="","",基本情報入力シート!R81)</f>
        <v/>
      </c>
      <c r="N60" s="503" t="str">
        <f>
IF(基本情報入力シート!W81="","",基本情報入力シート!W81)</f>
        <v/>
      </c>
      <c r="O60" s="498" t="str">
        <f>
IF(基本情報入力シート!X81="","",基本情報入力シート!X81)</f>
        <v/>
      </c>
      <c r="P60" s="504" t="str">
        <f>
IF(基本情報入力シート!Y81="","",基本情報入力シート!Y81)</f>
        <v/>
      </c>
      <c r="Q60" s="505" t="str">
        <f>
IF(基本情報入力シート!Z81="","",基本情報入力シート!Z81)</f>
        <v/>
      </c>
      <c r="R60" s="531" t="str">
        <f>
IF(基本情報入力シート!AA81="","",基本情報入力シート!AA81)</f>
        <v/>
      </c>
      <c r="S60" s="532"/>
      <c r="T60" s="533"/>
      <c r="U60" s="534" t="str">
        <f>
IF(P60="","",VLOOKUP(P60,【参考】数式用!$A$5:$I$38,MATCH(T60,【参考】数式用!$H$4:$I$4,0)+7,0))</f>
        <v/>
      </c>
      <c r="V60" s="639"/>
      <c r="W60" s="211" t="s">
        <v>
172</v>
      </c>
      <c r="X60" s="535"/>
      <c r="Y60" s="210" t="s">
        <v>
173</v>
      </c>
      <c r="Z60" s="535"/>
      <c r="AA60" s="316" t="s">
        <v>
174</v>
      </c>
      <c r="AB60" s="535"/>
      <c r="AC60" s="210" t="s">
        <v>
173</v>
      </c>
      <c r="AD60" s="535"/>
      <c r="AE60" s="210" t="s">
        <v>
175</v>
      </c>
      <c r="AF60" s="512" t="s">
        <v>
176</v>
      </c>
      <c r="AG60" s="513" t="str">
        <f t="shared" si="5"/>
        <v/>
      </c>
      <c r="AH60" s="514" t="s">
        <v>
177</v>
      </c>
      <c r="AI60" s="515" t="str">
        <f t="shared" si="8"/>
        <v/>
      </c>
      <c r="AJ60" s="180"/>
      <c r="AK60" s="536" t="str">
        <f t="shared" si="6"/>
        <v>
○</v>
      </c>
      <c r="AL60" s="537" t="str">
        <f t="shared" si="7"/>
        <v/>
      </c>
      <c r="AM60" s="538"/>
      <c r="AN60" s="538"/>
      <c r="AO60" s="538"/>
      <c r="AP60" s="538"/>
      <c r="AQ60" s="538"/>
      <c r="AR60" s="538"/>
      <c r="AS60" s="538"/>
      <c r="AT60" s="538"/>
      <c r="AU60" s="539"/>
    </row>
    <row r="61" spans="1:47" ht="33" customHeight="1" thickBot="1">
      <c r="A61" s="498">
        <f t="shared" si="2"/>
        <v>
50</v>
      </c>
      <c r="B61" s="499" t="str">
        <f>
IF(基本情報入力シート!C82="","",基本情報入力シート!C82)</f>
        <v/>
      </c>
      <c r="C61" s="500" t="str">
        <f>
IF(基本情報入力シート!D82="","",基本情報入力シート!D82)</f>
        <v/>
      </c>
      <c r="D61" s="501" t="str">
        <f>
IF(基本情報入力シート!E82="","",基本情報入力シート!E82)</f>
        <v/>
      </c>
      <c r="E61" s="501" t="str">
        <f>
IF(基本情報入力シート!F82="","",基本情報入力シート!F82)</f>
        <v/>
      </c>
      <c r="F61" s="501" t="str">
        <f>
IF(基本情報入力シート!G82="","",基本情報入力シート!G82)</f>
        <v/>
      </c>
      <c r="G61" s="501" t="str">
        <f>
IF(基本情報入力シート!H82="","",基本情報入力シート!H82)</f>
        <v/>
      </c>
      <c r="H61" s="501" t="str">
        <f>
IF(基本情報入力シート!I82="","",基本情報入力シート!I82)</f>
        <v/>
      </c>
      <c r="I61" s="501" t="str">
        <f>
IF(基本情報入力シート!J82="","",基本情報入力シート!J82)</f>
        <v/>
      </c>
      <c r="J61" s="501" t="str">
        <f>
IF(基本情報入力シート!K82="","",基本情報入力シート!K82)</f>
        <v/>
      </c>
      <c r="K61" s="502" t="str">
        <f>
IF(基本情報入力シート!L82="","",基本情報入力シート!L82)</f>
        <v/>
      </c>
      <c r="L61" s="503" t="str">
        <f>
IF(基本情報入力シート!M82="","",基本情報入力シート!M82)</f>
        <v/>
      </c>
      <c r="M61" s="503" t="str">
        <f>
IF(基本情報入力シート!R82="","",基本情報入力シート!R82)</f>
        <v/>
      </c>
      <c r="N61" s="503" t="str">
        <f>
IF(基本情報入力シート!W82="","",基本情報入力シート!W82)</f>
        <v/>
      </c>
      <c r="O61" s="498" t="str">
        <f>
IF(基本情報入力シート!X82="","",基本情報入力シート!X82)</f>
        <v/>
      </c>
      <c r="P61" s="504" t="str">
        <f>
IF(基本情報入力シート!Y82="","",基本情報入力シート!Y82)</f>
        <v/>
      </c>
      <c r="Q61" s="505" t="str">
        <f>
IF(基本情報入力シート!Z82="","",基本情報入力シート!Z82)</f>
        <v/>
      </c>
      <c r="R61" s="531" t="str">
        <f>
IF(基本情報入力シート!AA82="","",基本情報入力シート!AA82)</f>
        <v/>
      </c>
      <c r="S61" s="532"/>
      <c r="T61" s="533"/>
      <c r="U61" s="534" t="str">
        <f>
IF(P61="","",VLOOKUP(P61,【参考】数式用!$A$5:$I$38,MATCH(T61,【参考】数式用!$H$4:$I$4,0)+7,0))</f>
        <v/>
      </c>
      <c r="V61" s="639"/>
      <c r="W61" s="211" t="s">
        <v>
172</v>
      </c>
      <c r="X61" s="535"/>
      <c r="Y61" s="210" t="s">
        <v>
173</v>
      </c>
      <c r="Z61" s="535"/>
      <c r="AA61" s="316" t="s">
        <v>
174</v>
      </c>
      <c r="AB61" s="535"/>
      <c r="AC61" s="210" t="s">
        <v>
173</v>
      </c>
      <c r="AD61" s="535"/>
      <c r="AE61" s="210" t="s">
        <v>
175</v>
      </c>
      <c r="AF61" s="512" t="s">
        <v>
176</v>
      </c>
      <c r="AG61" s="513" t="str">
        <f t="shared" si="5"/>
        <v/>
      </c>
      <c r="AH61" s="514" t="s">
        <v>
177</v>
      </c>
      <c r="AI61" s="515" t="str">
        <f t="shared" si="8"/>
        <v/>
      </c>
      <c r="AJ61" s="180"/>
      <c r="AK61" s="536" t="str">
        <f t="shared" si="6"/>
        <v>
○</v>
      </c>
      <c r="AL61" s="537" t="str">
        <f t="shared" si="7"/>
        <v/>
      </c>
      <c r="AM61" s="538"/>
      <c r="AN61" s="538"/>
      <c r="AO61" s="538"/>
      <c r="AP61" s="538"/>
      <c r="AQ61" s="538"/>
      <c r="AR61" s="538"/>
      <c r="AS61" s="538"/>
      <c r="AT61" s="538"/>
      <c r="AU61" s="539"/>
    </row>
    <row r="62" spans="1:47" ht="33" customHeight="1" thickBot="1">
      <c r="A62" s="498">
        <f t="shared" si="2"/>
        <v>
51</v>
      </c>
      <c r="B62" s="499" t="str">
        <f>
IF(基本情報入力シート!C83="","",基本情報入力シート!C83)</f>
        <v/>
      </c>
      <c r="C62" s="500" t="str">
        <f>
IF(基本情報入力シート!D83="","",基本情報入力シート!D83)</f>
        <v/>
      </c>
      <c r="D62" s="501" t="str">
        <f>
IF(基本情報入力シート!E83="","",基本情報入力シート!E83)</f>
        <v/>
      </c>
      <c r="E62" s="501" t="str">
        <f>
IF(基本情報入力シート!F83="","",基本情報入力シート!F83)</f>
        <v/>
      </c>
      <c r="F62" s="501" t="str">
        <f>
IF(基本情報入力シート!G83="","",基本情報入力シート!G83)</f>
        <v/>
      </c>
      <c r="G62" s="501" t="str">
        <f>
IF(基本情報入力シート!H83="","",基本情報入力シート!H83)</f>
        <v/>
      </c>
      <c r="H62" s="501" t="str">
        <f>
IF(基本情報入力シート!I83="","",基本情報入力シート!I83)</f>
        <v/>
      </c>
      <c r="I62" s="501" t="str">
        <f>
IF(基本情報入力シート!J83="","",基本情報入力シート!J83)</f>
        <v/>
      </c>
      <c r="J62" s="501" t="str">
        <f>
IF(基本情報入力シート!K83="","",基本情報入力シート!K83)</f>
        <v/>
      </c>
      <c r="K62" s="502" t="str">
        <f>
IF(基本情報入力シート!L83="","",基本情報入力シート!L83)</f>
        <v/>
      </c>
      <c r="L62" s="503" t="str">
        <f>
IF(基本情報入力シート!M83="","",基本情報入力シート!M83)</f>
        <v/>
      </c>
      <c r="M62" s="503" t="str">
        <f>
IF(基本情報入力シート!R83="","",基本情報入力シート!R83)</f>
        <v/>
      </c>
      <c r="N62" s="503" t="str">
        <f>
IF(基本情報入力シート!W83="","",基本情報入力シート!W83)</f>
        <v/>
      </c>
      <c r="O62" s="498" t="str">
        <f>
IF(基本情報入力シート!X83="","",基本情報入力シート!X83)</f>
        <v/>
      </c>
      <c r="P62" s="504" t="str">
        <f>
IF(基本情報入力シート!Y83="","",基本情報入力シート!Y83)</f>
        <v/>
      </c>
      <c r="Q62" s="505" t="str">
        <f>
IF(基本情報入力シート!Z83="","",基本情報入力シート!Z83)</f>
        <v/>
      </c>
      <c r="R62" s="531" t="str">
        <f>
IF(基本情報入力シート!AA83="","",基本情報入力シート!AA83)</f>
        <v/>
      </c>
      <c r="S62" s="532"/>
      <c r="T62" s="533"/>
      <c r="U62" s="534" t="str">
        <f>
IF(P62="","",VLOOKUP(P62,【参考】数式用!$A$5:$I$38,MATCH(T62,【参考】数式用!$H$4:$I$4,0)+7,0))</f>
        <v/>
      </c>
      <c r="V62" s="639"/>
      <c r="W62" s="211" t="s">
        <v>
172</v>
      </c>
      <c r="X62" s="535"/>
      <c r="Y62" s="210" t="s">
        <v>
173</v>
      </c>
      <c r="Z62" s="535"/>
      <c r="AA62" s="316" t="s">
        <v>
174</v>
      </c>
      <c r="AB62" s="535"/>
      <c r="AC62" s="210" t="s">
        <v>
173</v>
      </c>
      <c r="AD62" s="535"/>
      <c r="AE62" s="210" t="s">
        <v>
175</v>
      </c>
      <c r="AF62" s="512" t="s">
        <v>
176</v>
      </c>
      <c r="AG62" s="513" t="str">
        <f t="shared" si="5"/>
        <v/>
      </c>
      <c r="AH62" s="514" t="s">
        <v>
177</v>
      </c>
      <c r="AI62" s="515" t="str">
        <f t="shared" si="8"/>
        <v/>
      </c>
      <c r="AJ62" s="180"/>
      <c r="AK62" s="536" t="str">
        <f t="shared" si="6"/>
        <v>
○</v>
      </c>
      <c r="AL62" s="537" t="str">
        <f t="shared" si="7"/>
        <v/>
      </c>
      <c r="AM62" s="538"/>
      <c r="AN62" s="538"/>
      <c r="AO62" s="538"/>
      <c r="AP62" s="538"/>
      <c r="AQ62" s="538"/>
      <c r="AR62" s="538"/>
      <c r="AS62" s="538"/>
      <c r="AT62" s="538"/>
      <c r="AU62" s="539"/>
    </row>
    <row r="63" spans="1:47" ht="33" customHeight="1" thickBot="1">
      <c r="A63" s="498">
        <f t="shared" si="2"/>
        <v>
52</v>
      </c>
      <c r="B63" s="499" t="str">
        <f>
IF(基本情報入力シート!C84="","",基本情報入力シート!C84)</f>
        <v/>
      </c>
      <c r="C63" s="500" t="str">
        <f>
IF(基本情報入力シート!D84="","",基本情報入力シート!D84)</f>
        <v/>
      </c>
      <c r="D63" s="501" t="str">
        <f>
IF(基本情報入力シート!E84="","",基本情報入力シート!E84)</f>
        <v/>
      </c>
      <c r="E63" s="501" t="str">
        <f>
IF(基本情報入力シート!F84="","",基本情報入力シート!F84)</f>
        <v/>
      </c>
      <c r="F63" s="501" t="str">
        <f>
IF(基本情報入力シート!G84="","",基本情報入力シート!G84)</f>
        <v/>
      </c>
      <c r="G63" s="501" t="str">
        <f>
IF(基本情報入力シート!H84="","",基本情報入力シート!H84)</f>
        <v/>
      </c>
      <c r="H63" s="501" t="str">
        <f>
IF(基本情報入力シート!I84="","",基本情報入力シート!I84)</f>
        <v/>
      </c>
      <c r="I63" s="501" t="str">
        <f>
IF(基本情報入力シート!J84="","",基本情報入力シート!J84)</f>
        <v/>
      </c>
      <c r="J63" s="501" t="str">
        <f>
IF(基本情報入力シート!K84="","",基本情報入力シート!K84)</f>
        <v/>
      </c>
      <c r="K63" s="502" t="str">
        <f>
IF(基本情報入力シート!L84="","",基本情報入力シート!L84)</f>
        <v/>
      </c>
      <c r="L63" s="503" t="str">
        <f>
IF(基本情報入力シート!M84="","",基本情報入力シート!M84)</f>
        <v/>
      </c>
      <c r="M63" s="503" t="str">
        <f>
IF(基本情報入力シート!R84="","",基本情報入力シート!R84)</f>
        <v/>
      </c>
      <c r="N63" s="503" t="str">
        <f>
IF(基本情報入力シート!W84="","",基本情報入力シート!W84)</f>
        <v/>
      </c>
      <c r="O63" s="498" t="str">
        <f>
IF(基本情報入力シート!X84="","",基本情報入力シート!X84)</f>
        <v/>
      </c>
      <c r="P63" s="504" t="str">
        <f>
IF(基本情報入力シート!Y84="","",基本情報入力シート!Y84)</f>
        <v/>
      </c>
      <c r="Q63" s="505" t="str">
        <f>
IF(基本情報入力シート!Z84="","",基本情報入力シート!Z84)</f>
        <v/>
      </c>
      <c r="R63" s="531" t="str">
        <f>
IF(基本情報入力シート!AA84="","",基本情報入力シート!AA84)</f>
        <v/>
      </c>
      <c r="S63" s="532"/>
      <c r="T63" s="533"/>
      <c r="U63" s="534" t="str">
        <f>
IF(P63="","",VLOOKUP(P63,【参考】数式用!$A$5:$I$38,MATCH(T63,【参考】数式用!$H$4:$I$4,0)+7,0))</f>
        <v/>
      </c>
      <c r="V63" s="639"/>
      <c r="W63" s="211" t="s">
        <v>
172</v>
      </c>
      <c r="X63" s="535"/>
      <c r="Y63" s="210" t="s">
        <v>
173</v>
      </c>
      <c r="Z63" s="535"/>
      <c r="AA63" s="316" t="s">
        <v>
174</v>
      </c>
      <c r="AB63" s="535"/>
      <c r="AC63" s="210" t="s">
        <v>
173</v>
      </c>
      <c r="AD63" s="535"/>
      <c r="AE63" s="210" t="s">
        <v>
175</v>
      </c>
      <c r="AF63" s="512" t="s">
        <v>
176</v>
      </c>
      <c r="AG63" s="513" t="str">
        <f t="shared" si="5"/>
        <v/>
      </c>
      <c r="AH63" s="514" t="s">
        <v>
177</v>
      </c>
      <c r="AI63" s="515" t="str">
        <f t="shared" si="8"/>
        <v/>
      </c>
      <c r="AJ63" s="180"/>
      <c r="AK63" s="536" t="str">
        <f t="shared" si="6"/>
        <v>
○</v>
      </c>
      <c r="AL63" s="537" t="str">
        <f t="shared" si="7"/>
        <v/>
      </c>
      <c r="AM63" s="538"/>
      <c r="AN63" s="538"/>
      <c r="AO63" s="538"/>
      <c r="AP63" s="538"/>
      <c r="AQ63" s="538"/>
      <c r="AR63" s="538"/>
      <c r="AS63" s="538"/>
      <c r="AT63" s="538"/>
      <c r="AU63" s="539"/>
    </row>
    <row r="64" spans="1:47" ht="33" customHeight="1" thickBot="1">
      <c r="A64" s="498">
        <f t="shared" si="2"/>
        <v>
53</v>
      </c>
      <c r="B64" s="499" t="str">
        <f>
IF(基本情報入力シート!C85="","",基本情報入力シート!C85)</f>
        <v/>
      </c>
      <c r="C64" s="500" t="str">
        <f>
IF(基本情報入力シート!D85="","",基本情報入力シート!D85)</f>
        <v/>
      </c>
      <c r="D64" s="501" t="str">
        <f>
IF(基本情報入力シート!E85="","",基本情報入力シート!E85)</f>
        <v/>
      </c>
      <c r="E64" s="501" t="str">
        <f>
IF(基本情報入力シート!F85="","",基本情報入力シート!F85)</f>
        <v/>
      </c>
      <c r="F64" s="501" t="str">
        <f>
IF(基本情報入力シート!G85="","",基本情報入力シート!G85)</f>
        <v/>
      </c>
      <c r="G64" s="501" t="str">
        <f>
IF(基本情報入力シート!H85="","",基本情報入力シート!H85)</f>
        <v/>
      </c>
      <c r="H64" s="501" t="str">
        <f>
IF(基本情報入力シート!I85="","",基本情報入力シート!I85)</f>
        <v/>
      </c>
      <c r="I64" s="501" t="str">
        <f>
IF(基本情報入力シート!J85="","",基本情報入力シート!J85)</f>
        <v/>
      </c>
      <c r="J64" s="501" t="str">
        <f>
IF(基本情報入力シート!K85="","",基本情報入力シート!K85)</f>
        <v/>
      </c>
      <c r="K64" s="502" t="str">
        <f>
IF(基本情報入力シート!L85="","",基本情報入力シート!L85)</f>
        <v/>
      </c>
      <c r="L64" s="503" t="str">
        <f>
IF(基本情報入力シート!M85="","",基本情報入力シート!M85)</f>
        <v/>
      </c>
      <c r="M64" s="503" t="str">
        <f>
IF(基本情報入力シート!R85="","",基本情報入力シート!R85)</f>
        <v/>
      </c>
      <c r="N64" s="503" t="str">
        <f>
IF(基本情報入力シート!W85="","",基本情報入力シート!W85)</f>
        <v/>
      </c>
      <c r="O64" s="498" t="str">
        <f>
IF(基本情報入力シート!X85="","",基本情報入力シート!X85)</f>
        <v/>
      </c>
      <c r="P64" s="504" t="str">
        <f>
IF(基本情報入力シート!Y85="","",基本情報入力シート!Y85)</f>
        <v/>
      </c>
      <c r="Q64" s="505" t="str">
        <f>
IF(基本情報入力シート!Z85="","",基本情報入力シート!Z85)</f>
        <v/>
      </c>
      <c r="R64" s="531" t="str">
        <f>
IF(基本情報入力シート!AA85="","",基本情報入力シート!AA85)</f>
        <v/>
      </c>
      <c r="S64" s="532"/>
      <c r="T64" s="533"/>
      <c r="U64" s="534" t="str">
        <f>
IF(P64="","",VLOOKUP(P64,【参考】数式用!$A$5:$I$38,MATCH(T64,【参考】数式用!$H$4:$I$4,0)+7,0))</f>
        <v/>
      </c>
      <c r="V64" s="639"/>
      <c r="W64" s="211" t="s">
        <v>
172</v>
      </c>
      <c r="X64" s="535"/>
      <c r="Y64" s="210" t="s">
        <v>
173</v>
      </c>
      <c r="Z64" s="535"/>
      <c r="AA64" s="316" t="s">
        <v>
174</v>
      </c>
      <c r="AB64" s="535"/>
      <c r="AC64" s="210" t="s">
        <v>
173</v>
      </c>
      <c r="AD64" s="535"/>
      <c r="AE64" s="210" t="s">
        <v>
175</v>
      </c>
      <c r="AF64" s="512" t="s">
        <v>
176</v>
      </c>
      <c r="AG64" s="513" t="str">
        <f t="shared" si="5"/>
        <v/>
      </c>
      <c r="AH64" s="514" t="s">
        <v>
177</v>
      </c>
      <c r="AI64" s="515" t="str">
        <f t="shared" si="8"/>
        <v/>
      </c>
      <c r="AJ64" s="180"/>
      <c r="AK64" s="536" t="str">
        <f t="shared" si="6"/>
        <v>
○</v>
      </c>
      <c r="AL64" s="537" t="str">
        <f t="shared" si="7"/>
        <v/>
      </c>
      <c r="AM64" s="538"/>
      <c r="AN64" s="538"/>
      <c r="AO64" s="538"/>
      <c r="AP64" s="538"/>
      <c r="AQ64" s="538"/>
      <c r="AR64" s="538"/>
      <c r="AS64" s="538"/>
      <c r="AT64" s="538"/>
      <c r="AU64" s="539"/>
    </row>
    <row r="65" spans="1:47" ht="33" customHeight="1" thickBot="1">
      <c r="A65" s="498">
        <f t="shared" si="2"/>
        <v>
54</v>
      </c>
      <c r="B65" s="499" t="str">
        <f>
IF(基本情報入力シート!C86="","",基本情報入力シート!C86)</f>
        <v/>
      </c>
      <c r="C65" s="500" t="str">
        <f>
IF(基本情報入力シート!D86="","",基本情報入力シート!D86)</f>
        <v/>
      </c>
      <c r="D65" s="501" t="str">
        <f>
IF(基本情報入力シート!E86="","",基本情報入力シート!E86)</f>
        <v/>
      </c>
      <c r="E65" s="501" t="str">
        <f>
IF(基本情報入力シート!F86="","",基本情報入力シート!F86)</f>
        <v/>
      </c>
      <c r="F65" s="501" t="str">
        <f>
IF(基本情報入力シート!G86="","",基本情報入力シート!G86)</f>
        <v/>
      </c>
      <c r="G65" s="501" t="str">
        <f>
IF(基本情報入力シート!H86="","",基本情報入力シート!H86)</f>
        <v/>
      </c>
      <c r="H65" s="501" t="str">
        <f>
IF(基本情報入力シート!I86="","",基本情報入力シート!I86)</f>
        <v/>
      </c>
      <c r="I65" s="501" t="str">
        <f>
IF(基本情報入力シート!J86="","",基本情報入力シート!J86)</f>
        <v/>
      </c>
      <c r="J65" s="501" t="str">
        <f>
IF(基本情報入力シート!K86="","",基本情報入力シート!K86)</f>
        <v/>
      </c>
      <c r="K65" s="502" t="str">
        <f>
IF(基本情報入力シート!L86="","",基本情報入力シート!L86)</f>
        <v/>
      </c>
      <c r="L65" s="503" t="str">
        <f>
IF(基本情報入力シート!M86="","",基本情報入力シート!M86)</f>
        <v/>
      </c>
      <c r="M65" s="503" t="str">
        <f>
IF(基本情報入力シート!R86="","",基本情報入力シート!R86)</f>
        <v/>
      </c>
      <c r="N65" s="503" t="str">
        <f>
IF(基本情報入力シート!W86="","",基本情報入力シート!W86)</f>
        <v/>
      </c>
      <c r="O65" s="498" t="str">
        <f>
IF(基本情報入力シート!X86="","",基本情報入力シート!X86)</f>
        <v/>
      </c>
      <c r="P65" s="504" t="str">
        <f>
IF(基本情報入力シート!Y86="","",基本情報入力シート!Y86)</f>
        <v/>
      </c>
      <c r="Q65" s="505" t="str">
        <f>
IF(基本情報入力シート!Z86="","",基本情報入力シート!Z86)</f>
        <v/>
      </c>
      <c r="R65" s="531" t="str">
        <f>
IF(基本情報入力シート!AA86="","",基本情報入力シート!AA86)</f>
        <v/>
      </c>
      <c r="S65" s="532"/>
      <c r="T65" s="533"/>
      <c r="U65" s="534" t="str">
        <f>
IF(P65="","",VLOOKUP(P65,【参考】数式用!$A$5:$I$38,MATCH(T65,【参考】数式用!$H$4:$I$4,0)+7,0))</f>
        <v/>
      </c>
      <c r="V65" s="639"/>
      <c r="W65" s="211" t="s">
        <v>
172</v>
      </c>
      <c r="X65" s="535"/>
      <c r="Y65" s="210" t="s">
        <v>
173</v>
      </c>
      <c r="Z65" s="535"/>
      <c r="AA65" s="316" t="s">
        <v>
174</v>
      </c>
      <c r="AB65" s="535"/>
      <c r="AC65" s="210" t="s">
        <v>
173</v>
      </c>
      <c r="AD65" s="535"/>
      <c r="AE65" s="210" t="s">
        <v>
175</v>
      </c>
      <c r="AF65" s="512" t="s">
        <v>
176</v>
      </c>
      <c r="AG65" s="513" t="str">
        <f t="shared" si="5"/>
        <v/>
      </c>
      <c r="AH65" s="514" t="s">
        <v>
177</v>
      </c>
      <c r="AI65" s="515" t="str">
        <f t="shared" si="8"/>
        <v/>
      </c>
      <c r="AJ65" s="180"/>
      <c r="AK65" s="536" t="str">
        <f t="shared" si="6"/>
        <v>
○</v>
      </c>
      <c r="AL65" s="537" t="str">
        <f t="shared" si="7"/>
        <v/>
      </c>
      <c r="AM65" s="538"/>
      <c r="AN65" s="538"/>
      <c r="AO65" s="538"/>
      <c r="AP65" s="538"/>
      <c r="AQ65" s="538"/>
      <c r="AR65" s="538"/>
      <c r="AS65" s="538"/>
      <c r="AT65" s="538"/>
      <c r="AU65" s="539"/>
    </row>
    <row r="66" spans="1:47" ht="33" customHeight="1" thickBot="1">
      <c r="A66" s="498">
        <f t="shared" si="2"/>
        <v>
55</v>
      </c>
      <c r="B66" s="499" t="str">
        <f>
IF(基本情報入力シート!C87="","",基本情報入力シート!C87)</f>
        <v/>
      </c>
      <c r="C66" s="500" t="str">
        <f>
IF(基本情報入力シート!D87="","",基本情報入力シート!D87)</f>
        <v/>
      </c>
      <c r="D66" s="501" t="str">
        <f>
IF(基本情報入力シート!E87="","",基本情報入力シート!E87)</f>
        <v/>
      </c>
      <c r="E66" s="501" t="str">
        <f>
IF(基本情報入力シート!F87="","",基本情報入力シート!F87)</f>
        <v/>
      </c>
      <c r="F66" s="501" t="str">
        <f>
IF(基本情報入力シート!G87="","",基本情報入力シート!G87)</f>
        <v/>
      </c>
      <c r="G66" s="501" t="str">
        <f>
IF(基本情報入力シート!H87="","",基本情報入力シート!H87)</f>
        <v/>
      </c>
      <c r="H66" s="501" t="str">
        <f>
IF(基本情報入力シート!I87="","",基本情報入力シート!I87)</f>
        <v/>
      </c>
      <c r="I66" s="501" t="str">
        <f>
IF(基本情報入力シート!J87="","",基本情報入力シート!J87)</f>
        <v/>
      </c>
      <c r="J66" s="501" t="str">
        <f>
IF(基本情報入力シート!K87="","",基本情報入力シート!K87)</f>
        <v/>
      </c>
      <c r="K66" s="502" t="str">
        <f>
IF(基本情報入力シート!L87="","",基本情報入力シート!L87)</f>
        <v/>
      </c>
      <c r="L66" s="503" t="str">
        <f>
IF(基本情報入力シート!M87="","",基本情報入力シート!M87)</f>
        <v/>
      </c>
      <c r="M66" s="503" t="str">
        <f>
IF(基本情報入力シート!R87="","",基本情報入力シート!R87)</f>
        <v/>
      </c>
      <c r="N66" s="503" t="str">
        <f>
IF(基本情報入力シート!W87="","",基本情報入力シート!W87)</f>
        <v/>
      </c>
      <c r="O66" s="498" t="str">
        <f>
IF(基本情報入力シート!X87="","",基本情報入力シート!X87)</f>
        <v/>
      </c>
      <c r="P66" s="504" t="str">
        <f>
IF(基本情報入力シート!Y87="","",基本情報入力シート!Y87)</f>
        <v/>
      </c>
      <c r="Q66" s="505" t="str">
        <f>
IF(基本情報入力シート!Z87="","",基本情報入力シート!Z87)</f>
        <v/>
      </c>
      <c r="R66" s="531" t="str">
        <f>
IF(基本情報入力シート!AA87="","",基本情報入力シート!AA87)</f>
        <v/>
      </c>
      <c r="S66" s="532"/>
      <c r="T66" s="533"/>
      <c r="U66" s="534" t="str">
        <f>
IF(P66="","",VLOOKUP(P66,【参考】数式用!$A$5:$I$38,MATCH(T66,【参考】数式用!$H$4:$I$4,0)+7,0))</f>
        <v/>
      </c>
      <c r="V66" s="639"/>
      <c r="W66" s="211" t="s">
        <v>
172</v>
      </c>
      <c r="X66" s="535"/>
      <c r="Y66" s="210" t="s">
        <v>
173</v>
      </c>
      <c r="Z66" s="535"/>
      <c r="AA66" s="316" t="s">
        <v>
174</v>
      </c>
      <c r="AB66" s="535"/>
      <c r="AC66" s="210" t="s">
        <v>
173</v>
      </c>
      <c r="AD66" s="535"/>
      <c r="AE66" s="210" t="s">
        <v>
175</v>
      </c>
      <c r="AF66" s="512" t="s">
        <v>
176</v>
      </c>
      <c r="AG66" s="513" t="str">
        <f t="shared" si="5"/>
        <v/>
      </c>
      <c r="AH66" s="514" t="s">
        <v>
177</v>
      </c>
      <c r="AI66" s="515" t="str">
        <f t="shared" si="8"/>
        <v/>
      </c>
      <c r="AJ66" s="180"/>
      <c r="AK66" s="536" t="str">
        <f t="shared" si="6"/>
        <v>
○</v>
      </c>
      <c r="AL66" s="537" t="str">
        <f t="shared" si="7"/>
        <v/>
      </c>
      <c r="AM66" s="538"/>
      <c r="AN66" s="538"/>
      <c r="AO66" s="538"/>
      <c r="AP66" s="538"/>
      <c r="AQ66" s="538"/>
      <c r="AR66" s="538"/>
      <c r="AS66" s="538"/>
      <c r="AT66" s="538"/>
      <c r="AU66" s="539"/>
    </row>
    <row r="67" spans="1:47" ht="33" customHeight="1" thickBot="1">
      <c r="A67" s="498">
        <f t="shared" si="2"/>
        <v>
56</v>
      </c>
      <c r="B67" s="499" t="str">
        <f>
IF(基本情報入力シート!C88="","",基本情報入力シート!C88)</f>
        <v/>
      </c>
      <c r="C67" s="500" t="str">
        <f>
IF(基本情報入力シート!D88="","",基本情報入力シート!D88)</f>
        <v/>
      </c>
      <c r="D67" s="501" t="str">
        <f>
IF(基本情報入力シート!E88="","",基本情報入力シート!E88)</f>
        <v/>
      </c>
      <c r="E67" s="501" t="str">
        <f>
IF(基本情報入力シート!F88="","",基本情報入力シート!F88)</f>
        <v/>
      </c>
      <c r="F67" s="501" t="str">
        <f>
IF(基本情報入力シート!G88="","",基本情報入力シート!G88)</f>
        <v/>
      </c>
      <c r="G67" s="501" t="str">
        <f>
IF(基本情報入力シート!H88="","",基本情報入力シート!H88)</f>
        <v/>
      </c>
      <c r="H67" s="501" t="str">
        <f>
IF(基本情報入力シート!I88="","",基本情報入力シート!I88)</f>
        <v/>
      </c>
      <c r="I67" s="501" t="str">
        <f>
IF(基本情報入力シート!J88="","",基本情報入力シート!J88)</f>
        <v/>
      </c>
      <c r="J67" s="501" t="str">
        <f>
IF(基本情報入力シート!K88="","",基本情報入力シート!K88)</f>
        <v/>
      </c>
      <c r="K67" s="502" t="str">
        <f>
IF(基本情報入力シート!L88="","",基本情報入力シート!L88)</f>
        <v/>
      </c>
      <c r="L67" s="503" t="str">
        <f>
IF(基本情報入力シート!M88="","",基本情報入力シート!M88)</f>
        <v/>
      </c>
      <c r="M67" s="503" t="str">
        <f>
IF(基本情報入力シート!R88="","",基本情報入力シート!R88)</f>
        <v/>
      </c>
      <c r="N67" s="503" t="str">
        <f>
IF(基本情報入力シート!W88="","",基本情報入力シート!W88)</f>
        <v/>
      </c>
      <c r="O67" s="498" t="str">
        <f>
IF(基本情報入力シート!X88="","",基本情報入力シート!X88)</f>
        <v/>
      </c>
      <c r="P67" s="504" t="str">
        <f>
IF(基本情報入力シート!Y88="","",基本情報入力シート!Y88)</f>
        <v/>
      </c>
      <c r="Q67" s="505" t="str">
        <f>
IF(基本情報入力シート!Z88="","",基本情報入力シート!Z88)</f>
        <v/>
      </c>
      <c r="R67" s="531" t="str">
        <f>
IF(基本情報入力シート!AA88="","",基本情報入力シート!AA88)</f>
        <v/>
      </c>
      <c r="S67" s="532"/>
      <c r="T67" s="533"/>
      <c r="U67" s="534" t="str">
        <f>
IF(P67="","",VLOOKUP(P67,【参考】数式用!$A$5:$I$38,MATCH(T67,【参考】数式用!$H$4:$I$4,0)+7,0))</f>
        <v/>
      </c>
      <c r="V67" s="639"/>
      <c r="W67" s="211" t="s">
        <v>
172</v>
      </c>
      <c r="X67" s="535"/>
      <c r="Y67" s="210" t="s">
        <v>
173</v>
      </c>
      <c r="Z67" s="535"/>
      <c r="AA67" s="316" t="s">
        <v>
174</v>
      </c>
      <c r="AB67" s="535"/>
      <c r="AC67" s="210" t="s">
        <v>
173</v>
      </c>
      <c r="AD67" s="535"/>
      <c r="AE67" s="210" t="s">
        <v>
175</v>
      </c>
      <c r="AF67" s="512" t="s">
        <v>
176</v>
      </c>
      <c r="AG67" s="513" t="str">
        <f t="shared" si="5"/>
        <v/>
      </c>
      <c r="AH67" s="514" t="s">
        <v>
177</v>
      </c>
      <c r="AI67" s="515" t="str">
        <f t="shared" si="8"/>
        <v/>
      </c>
      <c r="AJ67" s="180"/>
      <c r="AK67" s="536" t="str">
        <f t="shared" si="6"/>
        <v>
○</v>
      </c>
      <c r="AL67" s="537" t="str">
        <f t="shared" si="7"/>
        <v/>
      </c>
      <c r="AM67" s="538"/>
      <c r="AN67" s="538"/>
      <c r="AO67" s="538"/>
      <c r="AP67" s="538"/>
      <c r="AQ67" s="538"/>
      <c r="AR67" s="538"/>
      <c r="AS67" s="538"/>
      <c r="AT67" s="538"/>
      <c r="AU67" s="539"/>
    </row>
    <row r="68" spans="1:47" ht="33" customHeight="1" thickBot="1">
      <c r="A68" s="498">
        <f t="shared" si="2"/>
        <v>
57</v>
      </c>
      <c r="B68" s="499" t="str">
        <f>
IF(基本情報入力シート!C89="","",基本情報入力シート!C89)</f>
        <v/>
      </c>
      <c r="C68" s="500" t="str">
        <f>
IF(基本情報入力シート!D89="","",基本情報入力シート!D89)</f>
        <v/>
      </c>
      <c r="D68" s="501" t="str">
        <f>
IF(基本情報入力シート!E89="","",基本情報入力シート!E89)</f>
        <v/>
      </c>
      <c r="E68" s="501" t="str">
        <f>
IF(基本情報入力シート!F89="","",基本情報入力シート!F89)</f>
        <v/>
      </c>
      <c r="F68" s="501" t="str">
        <f>
IF(基本情報入力シート!G89="","",基本情報入力シート!G89)</f>
        <v/>
      </c>
      <c r="G68" s="501" t="str">
        <f>
IF(基本情報入力シート!H89="","",基本情報入力シート!H89)</f>
        <v/>
      </c>
      <c r="H68" s="501" t="str">
        <f>
IF(基本情報入力シート!I89="","",基本情報入力シート!I89)</f>
        <v/>
      </c>
      <c r="I68" s="501" t="str">
        <f>
IF(基本情報入力シート!J89="","",基本情報入力シート!J89)</f>
        <v/>
      </c>
      <c r="J68" s="501" t="str">
        <f>
IF(基本情報入力シート!K89="","",基本情報入力シート!K89)</f>
        <v/>
      </c>
      <c r="K68" s="502" t="str">
        <f>
IF(基本情報入力シート!L89="","",基本情報入力シート!L89)</f>
        <v/>
      </c>
      <c r="L68" s="503" t="str">
        <f>
IF(基本情報入力シート!M89="","",基本情報入力シート!M89)</f>
        <v/>
      </c>
      <c r="M68" s="503" t="str">
        <f>
IF(基本情報入力シート!R89="","",基本情報入力シート!R89)</f>
        <v/>
      </c>
      <c r="N68" s="503" t="str">
        <f>
IF(基本情報入力シート!W89="","",基本情報入力シート!W89)</f>
        <v/>
      </c>
      <c r="O68" s="498" t="str">
        <f>
IF(基本情報入力シート!X89="","",基本情報入力シート!X89)</f>
        <v/>
      </c>
      <c r="P68" s="504" t="str">
        <f>
IF(基本情報入力シート!Y89="","",基本情報入力シート!Y89)</f>
        <v/>
      </c>
      <c r="Q68" s="505" t="str">
        <f>
IF(基本情報入力シート!Z89="","",基本情報入力シート!Z89)</f>
        <v/>
      </c>
      <c r="R68" s="531" t="str">
        <f>
IF(基本情報入力シート!AA89="","",基本情報入力シート!AA89)</f>
        <v/>
      </c>
      <c r="S68" s="532"/>
      <c r="T68" s="533"/>
      <c r="U68" s="534" t="str">
        <f>
IF(P68="","",VLOOKUP(P68,【参考】数式用!$A$5:$I$38,MATCH(T68,【参考】数式用!$H$4:$I$4,0)+7,0))</f>
        <v/>
      </c>
      <c r="V68" s="639"/>
      <c r="W68" s="211" t="s">
        <v>
172</v>
      </c>
      <c r="X68" s="535"/>
      <c r="Y68" s="210" t="s">
        <v>
173</v>
      </c>
      <c r="Z68" s="535"/>
      <c r="AA68" s="316" t="s">
        <v>
174</v>
      </c>
      <c r="AB68" s="535"/>
      <c r="AC68" s="210" t="s">
        <v>
173</v>
      </c>
      <c r="AD68" s="535"/>
      <c r="AE68" s="210" t="s">
        <v>
175</v>
      </c>
      <c r="AF68" s="512" t="s">
        <v>
176</v>
      </c>
      <c r="AG68" s="513" t="str">
        <f t="shared" si="5"/>
        <v/>
      </c>
      <c r="AH68" s="514" t="s">
        <v>
177</v>
      </c>
      <c r="AI68" s="515" t="str">
        <f t="shared" si="8"/>
        <v/>
      </c>
      <c r="AJ68" s="180"/>
      <c r="AK68" s="536" t="str">
        <f t="shared" si="6"/>
        <v>
○</v>
      </c>
      <c r="AL68" s="537" t="str">
        <f t="shared" si="7"/>
        <v/>
      </c>
      <c r="AM68" s="538"/>
      <c r="AN68" s="538"/>
      <c r="AO68" s="538"/>
      <c r="AP68" s="538"/>
      <c r="AQ68" s="538"/>
      <c r="AR68" s="538"/>
      <c r="AS68" s="538"/>
      <c r="AT68" s="538"/>
      <c r="AU68" s="539"/>
    </row>
    <row r="69" spans="1:47" ht="33" customHeight="1" thickBot="1">
      <c r="A69" s="498">
        <f t="shared" si="2"/>
        <v>
58</v>
      </c>
      <c r="B69" s="499" t="str">
        <f>
IF(基本情報入力シート!C90="","",基本情報入力シート!C90)</f>
        <v/>
      </c>
      <c r="C69" s="500" t="str">
        <f>
IF(基本情報入力シート!D90="","",基本情報入力シート!D90)</f>
        <v/>
      </c>
      <c r="D69" s="501" t="str">
        <f>
IF(基本情報入力シート!E90="","",基本情報入力シート!E90)</f>
        <v/>
      </c>
      <c r="E69" s="501" t="str">
        <f>
IF(基本情報入力シート!F90="","",基本情報入力シート!F90)</f>
        <v/>
      </c>
      <c r="F69" s="501" t="str">
        <f>
IF(基本情報入力シート!G90="","",基本情報入力シート!G90)</f>
        <v/>
      </c>
      <c r="G69" s="501" t="str">
        <f>
IF(基本情報入力シート!H90="","",基本情報入力シート!H90)</f>
        <v/>
      </c>
      <c r="H69" s="501" t="str">
        <f>
IF(基本情報入力シート!I90="","",基本情報入力シート!I90)</f>
        <v/>
      </c>
      <c r="I69" s="501" t="str">
        <f>
IF(基本情報入力シート!J90="","",基本情報入力シート!J90)</f>
        <v/>
      </c>
      <c r="J69" s="501" t="str">
        <f>
IF(基本情報入力シート!K90="","",基本情報入力シート!K90)</f>
        <v/>
      </c>
      <c r="K69" s="502" t="str">
        <f>
IF(基本情報入力シート!L90="","",基本情報入力シート!L90)</f>
        <v/>
      </c>
      <c r="L69" s="503" t="str">
        <f>
IF(基本情報入力シート!M90="","",基本情報入力シート!M90)</f>
        <v/>
      </c>
      <c r="M69" s="503" t="str">
        <f>
IF(基本情報入力シート!R90="","",基本情報入力シート!R90)</f>
        <v/>
      </c>
      <c r="N69" s="503" t="str">
        <f>
IF(基本情報入力シート!W90="","",基本情報入力シート!W90)</f>
        <v/>
      </c>
      <c r="O69" s="498" t="str">
        <f>
IF(基本情報入力シート!X90="","",基本情報入力シート!X90)</f>
        <v/>
      </c>
      <c r="P69" s="504" t="str">
        <f>
IF(基本情報入力シート!Y90="","",基本情報入力シート!Y90)</f>
        <v/>
      </c>
      <c r="Q69" s="505" t="str">
        <f>
IF(基本情報入力シート!Z90="","",基本情報入力シート!Z90)</f>
        <v/>
      </c>
      <c r="R69" s="531" t="str">
        <f>
IF(基本情報入力シート!AA90="","",基本情報入力シート!AA90)</f>
        <v/>
      </c>
      <c r="S69" s="532"/>
      <c r="T69" s="533"/>
      <c r="U69" s="534" t="str">
        <f>
IF(P69="","",VLOOKUP(P69,【参考】数式用!$A$5:$I$38,MATCH(T69,【参考】数式用!$H$4:$I$4,0)+7,0))</f>
        <v/>
      </c>
      <c r="V69" s="639"/>
      <c r="W69" s="211" t="s">
        <v>
172</v>
      </c>
      <c r="X69" s="535"/>
      <c r="Y69" s="210" t="s">
        <v>
173</v>
      </c>
      <c r="Z69" s="535"/>
      <c r="AA69" s="316" t="s">
        <v>
174</v>
      </c>
      <c r="AB69" s="535"/>
      <c r="AC69" s="210" t="s">
        <v>
173</v>
      </c>
      <c r="AD69" s="535"/>
      <c r="AE69" s="210" t="s">
        <v>
175</v>
      </c>
      <c r="AF69" s="512" t="s">
        <v>
176</v>
      </c>
      <c r="AG69" s="513" t="str">
        <f t="shared" si="5"/>
        <v/>
      </c>
      <c r="AH69" s="514" t="s">
        <v>
177</v>
      </c>
      <c r="AI69" s="515" t="str">
        <f t="shared" si="8"/>
        <v/>
      </c>
      <c r="AJ69" s="180"/>
      <c r="AK69" s="536" t="str">
        <f t="shared" si="6"/>
        <v>
○</v>
      </c>
      <c r="AL69" s="537" t="str">
        <f t="shared" si="7"/>
        <v/>
      </c>
      <c r="AM69" s="538"/>
      <c r="AN69" s="538"/>
      <c r="AO69" s="538"/>
      <c r="AP69" s="538"/>
      <c r="AQ69" s="538"/>
      <c r="AR69" s="538"/>
      <c r="AS69" s="538"/>
      <c r="AT69" s="538"/>
      <c r="AU69" s="539"/>
    </row>
    <row r="70" spans="1:47" ht="33" customHeight="1" thickBot="1">
      <c r="A70" s="498">
        <f t="shared" si="2"/>
        <v>
59</v>
      </c>
      <c r="B70" s="499" t="str">
        <f>
IF(基本情報入力シート!C91="","",基本情報入力シート!C91)</f>
        <v/>
      </c>
      <c r="C70" s="500" t="str">
        <f>
IF(基本情報入力シート!D91="","",基本情報入力シート!D91)</f>
        <v/>
      </c>
      <c r="D70" s="501" t="str">
        <f>
IF(基本情報入力シート!E91="","",基本情報入力シート!E91)</f>
        <v/>
      </c>
      <c r="E70" s="501" t="str">
        <f>
IF(基本情報入力シート!F91="","",基本情報入力シート!F91)</f>
        <v/>
      </c>
      <c r="F70" s="501" t="str">
        <f>
IF(基本情報入力シート!G91="","",基本情報入力シート!G91)</f>
        <v/>
      </c>
      <c r="G70" s="501" t="str">
        <f>
IF(基本情報入力シート!H91="","",基本情報入力シート!H91)</f>
        <v/>
      </c>
      <c r="H70" s="501" t="str">
        <f>
IF(基本情報入力シート!I91="","",基本情報入力シート!I91)</f>
        <v/>
      </c>
      <c r="I70" s="501" t="str">
        <f>
IF(基本情報入力シート!J91="","",基本情報入力シート!J91)</f>
        <v/>
      </c>
      <c r="J70" s="501" t="str">
        <f>
IF(基本情報入力シート!K91="","",基本情報入力シート!K91)</f>
        <v/>
      </c>
      <c r="K70" s="502" t="str">
        <f>
IF(基本情報入力シート!L91="","",基本情報入力シート!L91)</f>
        <v/>
      </c>
      <c r="L70" s="503" t="str">
        <f>
IF(基本情報入力シート!M91="","",基本情報入力シート!M91)</f>
        <v/>
      </c>
      <c r="M70" s="503" t="str">
        <f>
IF(基本情報入力シート!R91="","",基本情報入力シート!R91)</f>
        <v/>
      </c>
      <c r="N70" s="503" t="str">
        <f>
IF(基本情報入力シート!W91="","",基本情報入力シート!W91)</f>
        <v/>
      </c>
      <c r="O70" s="498" t="str">
        <f>
IF(基本情報入力シート!X91="","",基本情報入力シート!X91)</f>
        <v/>
      </c>
      <c r="P70" s="504" t="str">
        <f>
IF(基本情報入力シート!Y91="","",基本情報入力シート!Y91)</f>
        <v/>
      </c>
      <c r="Q70" s="505" t="str">
        <f>
IF(基本情報入力シート!Z91="","",基本情報入力シート!Z91)</f>
        <v/>
      </c>
      <c r="R70" s="531" t="str">
        <f>
IF(基本情報入力シート!AA91="","",基本情報入力シート!AA91)</f>
        <v/>
      </c>
      <c r="S70" s="532"/>
      <c r="T70" s="533"/>
      <c r="U70" s="534" t="str">
        <f>
IF(P70="","",VLOOKUP(P70,【参考】数式用!$A$5:$I$38,MATCH(T70,【参考】数式用!$H$4:$I$4,0)+7,0))</f>
        <v/>
      </c>
      <c r="V70" s="639"/>
      <c r="W70" s="211" t="s">
        <v>
172</v>
      </c>
      <c r="X70" s="535"/>
      <c r="Y70" s="210" t="s">
        <v>
173</v>
      </c>
      <c r="Z70" s="535"/>
      <c r="AA70" s="316" t="s">
        <v>
174</v>
      </c>
      <c r="AB70" s="535"/>
      <c r="AC70" s="210" t="s">
        <v>
173</v>
      </c>
      <c r="AD70" s="535"/>
      <c r="AE70" s="210" t="s">
        <v>
175</v>
      </c>
      <c r="AF70" s="512" t="s">
        <v>
176</v>
      </c>
      <c r="AG70" s="513" t="str">
        <f t="shared" si="5"/>
        <v/>
      </c>
      <c r="AH70" s="514" t="s">
        <v>
177</v>
      </c>
      <c r="AI70" s="515" t="str">
        <f t="shared" si="8"/>
        <v/>
      </c>
      <c r="AJ70" s="180"/>
      <c r="AK70" s="536" t="str">
        <f t="shared" si="6"/>
        <v>
○</v>
      </c>
      <c r="AL70" s="537" t="str">
        <f t="shared" si="7"/>
        <v/>
      </c>
      <c r="AM70" s="538"/>
      <c r="AN70" s="538"/>
      <c r="AO70" s="538"/>
      <c r="AP70" s="538"/>
      <c r="AQ70" s="538"/>
      <c r="AR70" s="538"/>
      <c r="AS70" s="538"/>
      <c r="AT70" s="538"/>
      <c r="AU70" s="539"/>
    </row>
    <row r="71" spans="1:47" ht="33" customHeight="1" thickBot="1">
      <c r="A71" s="498">
        <f t="shared" si="2"/>
        <v>
60</v>
      </c>
      <c r="B71" s="499" t="str">
        <f>
IF(基本情報入力シート!C92="","",基本情報入力シート!C92)</f>
        <v/>
      </c>
      <c r="C71" s="500" t="str">
        <f>
IF(基本情報入力シート!D92="","",基本情報入力シート!D92)</f>
        <v/>
      </c>
      <c r="D71" s="501" t="str">
        <f>
IF(基本情報入力シート!E92="","",基本情報入力シート!E92)</f>
        <v/>
      </c>
      <c r="E71" s="501" t="str">
        <f>
IF(基本情報入力シート!F92="","",基本情報入力シート!F92)</f>
        <v/>
      </c>
      <c r="F71" s="501" t="str">
        <f>
IF(基本情報入力シート!G92="","",基本情報入力シート!G92)</f>
        <v/>
      </c>
      <c r="G71" s="501" t="str">
        <f>
IF(基本情報入力シート!H92="","",基本情報入力シート!H92)</f>
        <v/>
      </c>
      <c r="H71" s="501" t="str">
        <f>
IF(基本情報入力シート!I92="","",基本情報入力シート!I92)</f>
        <v/>
      </c>
      <c r="I71" s="501" t="str">
        <f>
IF(基本情報入力シート!J92="","",基本情報入力シート!J92)</f>
        <v/>
      </c>
      <c r="J71" s="501" t="str">
        <f>
IF(基本情報入力シート!K92="","",基本情報入力シート!K92)</f>
        <v/>
      </c>
      <c r="K71" s="502" t="str">
        <f>
IF(基本情報入力シート!L92="","",基本情報入力シート!L92)</f>
        <v/>
      </c>
      <c r="L71" s="503" t="str">
        <f>
IF(基本情報入力シート!M92="","",基本情報入力シート!M92)</f>
        <v/>
      </c>
      <c r="M71" s="503" t="str">
        <f>
IF(基本情報入力シート!R92="","",基本情報入力シート!R92)</f>
        <v/>
      </c>
      <c r="N71" s="503" t="str">
        <f>
IF(基本情報入力シート!W92="","",基本情報入力シート!W92)</f>
        <v/>
      </c>
      <c r="O71" s="498" t="str">
        <f>
IF(基本情報入力シート!X92="","",基本情報入力シート!X92)</f>
        <v/>
      </c>
      <c r="P71" s="504" t="str">
        <f>
IF(基本情報入力シート!Y92="","",基本情報入力シート!Y92)</f>
        <v/>
      </c>
      <c r="Q71" s="505" t="str">
        <f>
IF(基本情報入力シート!Z92="","",基本情報入力シート!Z92)</f>
        <v/>
      </c>
      <c r="R71" s="531" t="str">
        <f>
IF(基本情報入力シート!AA92="","",基本情報入力シート!AA92)</f>
        <v/>
      </c>
      <c r="S71" s="532"/>
      <c r="T71" s="533"/>
      <c r="U71" s="534" t="str">
        <f>
IF(P71="","",VLOOKUP(P71,【参考】数式用!$A$5:$I$38,MATCH(T71,【参考】数式用!$H$4:$I$4,0)+7,0))</f>
        <v/>
      </c>
      <c r="V71" s="639"/>
      <c r="W71" s="211" t="s">
        <v>
172</v>
      </c>
      <c r="X71" s="535"/>
      <c r="Y71" s="210" t="s">
        <v>
173</v>
      </c>
      <c r="Z71" s="535"/>
      <c r="AA71" s="316" t="s">
        <v>
174</v>
      </c>
      <c r="AB71" s="535"/>
      <c r="AC71" s="210" t="s">
        <v>
173</v>
      </c>
      <c r="AD71" s="535"/>
      <c r="AE71" s="210" t="s">
        <v>
175</v>
      </c>
      <c r="AF71" s="512" t="s">
        <v>
176</v>
      </c>
      <c r="AG71" s="513" t="str">
        <f t="shared" si="5"/>
        <v/>
      </c>
      <c r="AH71" s="514" t="s">
        <v>
177</v>
      </c>
      <c r="AI71" s="515" t="str">
        <f t="shared" si="8"/>
        <v/>
      </c>
      <c r="AJ71" s="180"/>
      <c r="AK71" s="536" t="str">
        <f t="shared" si="6"/>
        <v>
○</v>
      </c>
      <c r="AL71" s="537" t="str">
        <f t="shared" si="7"/>
        <v/>
      </c>
      <c r="AM71" s="538"/>
      <c r="AN71" s="538"/>
      <c r="AO71" s="538"/>
      <c r="AP71" s="538"/>
      <c r="AQ71" s="538"/>
      <c r="AR71" s="538"/>
      <c r="AS71" s="538"/>
      <c r="AT71" s="538"/>
      <c r="AU71" s="539"/>
    </row>
    <row r="72" spans="1:47" ht="33" customHeight="1" thickBot="1">
      <c r="A72" s="498">
        <f t="shared" si="2"/>
        <v>
61</v>
      </c>
      <c r="B72" s="499" t="str">
        <f>
IF(基本情報入力シート!C93="","",基本情報入力シート!C93)</f>
        <v/>
      </c>
      <c r="C72" s="500" t="str">
        <f>
IF(基本情報入力シート!D93="","",基本情報入力シート!D93)</f>
        <v/>
      </c>
      <c r="D72" s="501" t="str">
        <f>
IF(基本情報入力シート!E93="","",基本情報入力シート!E93)</f>
        <v/>
      </c>
      <c r="E72" s="501" t="str">
        <f>
IF(基本情報入力シート!F93="","",基本情報入力シート!F93)</f>
        <v/>
      </c>
      <c r="F72" s="501" t="str">
        <f>
IF(基本情報入力シート!G93="","",基本情報入力シート!G93)</f>
        <v/>
      </c>
      <c r="G72" s="501" t="str">
        <f>
IF(基本情報入力シート!H93="","",基本情報入力シート!H93)</f>
        <v/>
      </c>
      <c r="H72" s="501" t="str">
        <f>
IF(基本情報入力シート!I93="","",基本情報入力シート!I93)</f>
        <v/>
      </c>
      <c r="I72" s="501" t="str">
        <f>
IF(基本情報入力シート!J93="","",基本情報入力シート!J93)</f>
        <v/>
      </c>
      <c r="J72" s="501" t="str">
        <f>
IF(基本情報入力シート!K93="","",基本情報入力シート!K93)</f>
        <v/>
      </c>
      <c r="K72" s="502" t="str">
        <f>
IF(基本情報入力シート!L93="","",基本情報入力シート!L93)</f>
        <v/>
      </c>
      <c r="L72" s="503" t="str">
        <f>
IF(基本情報入力シート!M93="","",基本情報入力シート!M93)</f>
        <v/>
      </c>
      <c r="M72" s="503" t="str">
        <f>
IF(基本情報入力シート!R93="","",基本情報入力シート!R93)</f>
        <v/>
      </c>
      <c r="N72" s="503" t="str">
        <f>
IF(基本情報入力シート!W93="","",基本情報入力シート!W93)</f>
        <v/>
      </c>
      <c r="O72" s="498" t="str">
        <f>
IF(基本情報入力シート!X93="","",基本情報入力シート!X93)</f>
        <v/>
      </c>
      <c r="P72" s="504" t="str">
        <f>
IF(基本情報入力シート!Y93="","",基本情報入力シート!Y93)</f>
        <v/>
      </c>
      <c r="Q72" s="505" t="str">
        <f>
IF(基本情報入力シート!Z93="","",基本情報入力シート!Z93)</f>
        <v/>
      </c>
      <c r="R72" s="531" t="str">
        <f>
IF(基本情報入力シート!AA93="","",基本情報入力シート!AA93)</f>
        <v/>
      </c>
      <c r="S72" s="532"/>
      <c r="T72" s="533"/>
      <c r="U72" s="534" t="str">
        <f>
IF(P72="","",VLOOKUP(P72,【参考】数式用!$A$5:$I$38,MATCH(T72,【参考】数式用!$H$4:$I$4,0)+7,0))</f>
        <v/>
      </c>
      <c r="V72" s="639"/>
      <c r="W72" s="211" t="s">
        <v>
172</v>
      </c>
      <c r="X72" s="535"/>
      <c r="Y72" s="210" t="s">
        <v>
173</v>
      </c>
      <c r="Z72" s="535"/>
      <c r="AA72" s="316" t="s">
        <v>
174</v>
      </c>
      <c r="AB72" s="535"/>
      <c r="AC72" s="210" t="s">
        <v>
173</v>
      </c>
      <c r="AD72" s="535"/>
      <c r="AE72" s="210" t="s">
        <v>
175</v>
      </c>
      <c r="AF72" s="512" t="s">
        <v>
176</v>
      </c>
      <c r="AG72" s="513" t="str">
        <f t="shared" si="5"/>
        <v/>
      </c>
      <c r="AH72" s="514" t="s">
        <v>
177</v>
      </c>
      <c r="AI72" s="515" t="str">
        <f t="shared" si="8"/>
        <v/>
      </c>
      <c r="AJ72" s="180"/>
      <c r="AK72" s="536" t="str">
        <f t="shared" si="6"/>
        <v>
○</v>
      </c>
      <c r="AL72" s="537" t="str">
        <f t="shared" si="7"/>
        <v/>
      </c>
      <c r="AM72" s="538"/>
      <c r="AN72" s="538"/>
      <c r="AO72" s="538"/>
      <c r="AP72" s="538"/>
      <c r="AQ72" s="538"/>
      <c r="AR72" s="538"/>
      <c r="AS72" s="538"/>
      <c r="AT72" s="538"/>
      <c r="AU72" s="539"/>
    </row>
    <row r="73" spans="1:47" ht="33" customHeight="1" thickBot="1">
      <c r="A73" s="498">
        <f t="shared" si="2"/>
        <v>
62</v>
      </c>
      <c r="B73" s="499" t="str">
        <f>
IF(基本情報入力シート!C94="","",基本情報入力シート!C94)</f>
        <v/>
      </c>
      <c r="C73" s="500" t="str">
        <f>
IF(基本情報入力シート!D94="","",基本情報入力シート!D94)</f>
        <v/>
      </c>
      <c r="D73" s="501" t="str">
        <f>
IF(基本情報入力シート!E94="","",基本情報入力シート!E94)</f>
        <v/>
      </c>
      <c r="E73" s="501" t="str">
        <f>
IF(基本情報入力シート!F94="","",基本情報入力シート!F94)</f>
        <v/>
      </c>
      <c r="F73" s="501" t="str">
        <f>
IF(基本情報入力シート!G94="","",基本情報入力シート!G94)</f>
        <v/>
      </c>
      <c r="G73" s="501" t="str">
        <f>
IF(基本情報入力シート!H94="","",基本情報入力シート!H94)</f>
        <v/>
      </c>
      <c r="H73" s="501" t="str">
        <f>
IF(基本情報入力シート!I94="","",基本情報入力シート!I94)</f>
        <v/>
      </c>
      <c r="I73" s="501" t="str">
        <f>
IF(基本情報入力シート!J94="","",基本情報入力シート!J94)</f>
        <v/>
      </c>
      <c r="J73" s="501" t="str">
        <f>
IF(基本情報入力シート!K94="","",基本情報入力シート!K94)</f>
        <v/>
      </c>
      <c r="K73" s="502" t="str">
        <f>
IF(基本情報入力シート!L94="","",基本情報入力シート!L94)</f>
        <v/>
      </c>
      <c r="L73" s="503" t="str">
        <f>
IF(基本情報入力シート!M94="","",基本情報入力シート!M94)</f>
        <v/>
      </c>
      <c r="M73" s="503" t="str">
        <f>
IF(基本情報入力シート!R94="","",基本情報入力シート!R94)</f>
        <v/>
      </c>
      <c r="N73" s="503" t="str">
        <f>
IF(基本情報入力シート!W94="","",基本情報入力シート!W94)</f>
        <v/>
      </c>
      <c r="O73" s="498" t="str">
        <f>
IF(基本情報入力シート!X94="","",基本情報入力シート!X94)</f>
        <v/>
      </c>
      <c r="P73" s="504" t="str">
        <f>
IF(基本情報入力シート!Y94="","",基本情報入力シート!Y94)</f>
        <v/>
      </c>
      <c r="Q73" s="505" t="str">
        <f>
IF(基本情報入力シート!Z94="","",基本情報入力シート!Z94)</f>
        <v/>
      </c>
      <c r="R73" s="531" t="str">
        <f>
IF(基本情報入力シート!AA94="","",基本情報入力シート!AA94)</f>
        <v/>
      </c>
      <c r="S73" s="532"/>
      <c r="T73" s="533"/>
      <c r="U73" s="534" t="str">
        <f>
IF(P73="","",VLOOKUP(P73,【参考】数式用!$A$5:$I$38,MATCH(T73,【参考】数式用!$H$4:$I$4,0)+7,0))</f>
        <v/>
      </c>
      <c r="V73" s="639"/>
      <c r="W73" s="211" t="s">
        <v>
172</v>
      </c>
      <c r="X73" s="535"/>
      <c r="Y73" s="210" t="s">
        <v>
173</v>
      </c>
      <c r="Z73" s="535"/>
      <c r="AA73" s="316" t="s">
        <v>
174</v>
      </c>
      <c r="AB73" s="535"/>
      <c r="AC73" s="210" t="s">
        <v>
173</v>
      </c>
      <c r="AD73" s="535"/>
      <c r="AE73" s="210" t="s">
        <v>
175</v>
      </c>
      <c r="AF73" s="512" t="s">
        <v>
176</v>
      </c>
      <c r="AG73" s="513" t="str">
        <f t="shared" si="5"/>
        <v/>
      </c>
      <c r="AH73" s="514" t="s">
        <v>
177</v>
      </c>
      <c r="AI73" s="515" t="str">
        <f t="shared" si="8"/>
        <v/>
      </c>
      <c r="AJ73" s="180"/>
      <c r="AK73" s="536" t="str">
        <f t="shared" si="6"/>
        <v>
○</v>
      </c>
      <c r="AL73" s="537" t="str">
        <f t="shared" si="7"/>
        <v/>
      </c>
      <c r="AM73" s="538"/>
      <c r="AN73" s="538"/>
      <c r="AO73" s="538"/>
      <c r="AP73" s="538"/>
      <c r="AQ73" s="538"/>
      <c r="AR73" s="538"/>
      <c r="AS73" s="538"/>
      <c r="AT73" s="538"/>
      <c r="AU73" s="539"/>
    </row>
    <row r="74" spans="1:47" ht="33" customHeight="1" thickBot="1">
      <c r="A74" s="498">
        <f t="shared" si="2"/>
        <v>
63</v>
      </c>
      <c r="B74" s="499" t="str">
        <f>
IF(基本情報入力シート!C95="","",基本情報入力シート!C95)</f>
        <v/>
      </c>
      <c r="C74" s="500" t="str">
        <f>
IF(基本情報入力シート!D95="","",基本情報入力シート!D95)</f>
        <v/>
      </c>
      <c r="D74" s="501" t="str">
        <f>
IF(基本情報入力シート!E95="","",基本情報入力シート!E95)</f>
        <v/>
      </c>
      <c r="E74" s="501" t="str">
        <f>
IF(基本情報入力シート!F95="","",基本情報入力シート!F95)</f>
        <v/>
      </c>
      <c r="F74" s="501" t="str">
        <f>
IF(基本情報入力シート!G95="","",基本情報入力シート!G95)</f>
        <v/>
      </c>
      <c r="G74" s="501" t="str">
        <f>
IF(基本情報入力シート!H95="","",基本情報入力シート!H95)</f>
        <v/>
      </c>
      <c r="H74" s="501" t="str">
        <f>
IF(基本情報入力シート!I95="","",基本情報入力シート!I95)</f>
        <v/>
      </c>
      <c r="I74" s="501" t="str">
        <f>
IF(基本情報入力シート!J95="","",基本情報入力シート!J95)</f>
        <v/>
      </c>
      <c r="J74" s="501" t="str">
        <f>
IF(基本情報入力シート!K95="","",基本情報入力シート!K95)</f>
        <v/>
      </c>
      <c r="K74" s="502" t="str">
        <f>
IF(基本情報入力シート!L95="","",基本情報入力シート!L95)</f>
        <v/>
      </c>
      <c r="L74" s="503" t="str">
        <f>
IF(基本情報入力シート!M95="","",基本情報入力シート!M95)</f>
        <v/>
      </c>
      <c r="M74" s="503" t="str">
        <f>
IF(基本情報入力シート!R95="","",基本情報入力シート!R95)</f>
        <v/>
      </c>
      <c r="N74" s="503" t="str">
        <f>
IF(基本情報入力シート!W95="","",基本情報入力シート!W95)</f>
        <v/>
      </c>
      <c r="O74" s="498" t="str">
        <f>
IF(基本情報入力シート!X95="","",基本情報入力シート!X95)</f>
        <v/>
      </c>
      <c r="P74" s="504" t="str">
        <f>
IF(基本情報入力シート!Y95="","",基本情報入力シート!Y95)</f>
        <v/>
      </c>
      <c r="Q74" s="505" t="str">
        <f>
IF(基本情報入力シート!Z95="","",基本情報入力シート!Z95)</f>
        <v/>
      </c>
      <c r="R74" s="531" t="str">
        <f>
IF(基本情報入力シート!AA95="","",基本情報入力シート!AA95)</f>
        <v/>
      </c>
      <c r="S74" s="532"/>
      <c r="T74" s="533"/>
      <c r="U74" s="534" t="str">
        <f>
IF(P74="","",VLOOKUP(P74,【参考】数式用!$A$5:$I$38,MATCH(T74,【参考】数式用!$H$4:$I$4,0)+7,0))</f>
        <v/>
      </c>
      <c r="V74" s="639"/>
      <c r="W74" s="211" t="s">
        <v>
172</v>
      </c>
      <c r="X74" s="535"/>
      <c r="Y74" s="210" t="s">
        <v>
173</v>
      </c>
      <c r="Z74" s="535"/>
      <c r="AA74" s="316" t="s">
        <v>
174</v>
      </c>
      <c r="AB74" s="535"/>
      <c r="AC74" s="210" t="s">
        <v>
173</v>
      </c>
      <c r="AD74" s="535"/>
      <c r="AE74" s="210" t="s">
        <v>
175</v>
      </c>
      <c r="AF74" s="512" t="s">
        <v>
176</v>
      </c>
      <c r="AG74" s="513" t="str">
        <f t="shared" si="5"/>
        <v/>
      </c>
      <c r="AH74" s="514" t="s">
        <v>
177</v>
      </c>
      <c r="AI74" s="515" t="str">
        <f t="shared" si="8"/>
        <v/>
      </c>
      <c r="AJ74" s="180"/>
      <c r="AK74" s="536" t="str">
        <f t="shared" si="6"/>
        <v>
○</v>
      </c>
      <c r="AL74" s="537" t="str">
        <f t="shared" si="7"/>
        <v/>
      </c>
      <c r="AM74" s="538"/>
      <c r="AN74" s="538"/>
      <c r="AO74" s="538"/>
      <c r="AP74" s="538"/>
      <c r="AQ74" s="538"/>
      <c r="AR74" s="538"/>
      <c r="AS74" s="538"/>
      <c r="AT74" s="538"/>
      <c r="AU74" s="539"/>
    </row>
    <row r="75" spans="1:47" ht="33" customHeight="1" thickBot="1">
      <c r="A75" s="498">
        <f t="shared" si="2"/>
        <v>
64</v>
      </c>
      <c r="B75" s="499" t="str">
        <f>
IF(基本情報入力シート!C96="","",基本情報入力シート!C96)</f>
        <v/>
      </c>
      <c r="C75" s="500" t="str">
        <f>
IF(基本情報入力シート!D96="","",基本情報入力シート!D96)</f>
        <v/>
      </c>
      <c r="D75" s="501" t="str">
        <f>
IF(基本情報入力シート!E96="","",基本情報入力シート!E96)</f>
        <v/>
      </c>
      <c r="E75" s="501" t="str">
        <f>
IF(基本情報入力シート!F96="","",基本情報入力シート!F96)</f>
        <v/>
      </c>
      <c r="F75" s="501" t="str">
        <f>
IF(基本情報入力シート!G96="","",基本情報入力シート!G96)</f>
        <v/>
      </c>
      <c r="G75" s="501" t="str">
        <f>
IF(基本情報入力シート!H96="","",基本情報入力シート!H96)</f>
        <v/>
      </c>
      <c r="H75" s="501" t="str">
        <f>
IF(基本情報入力シート!I96="","",基本情報入力シート!I96)</f>
        <v/>
      </c>
      <c r="I75" s="501" t="str">
        <f>
IF(基本情報入力シート!J96="","",基本情報入力シート!J96)</f>
        <v/>
      </c>
      <c r="J75" s="501" t="str">
        <f>
IF(基本情報入力シート!K96="","",基本情報入力シート!K96)</f>
        <v/>
      </c>
      <c r="K75" s="502" t="str">
        <f>
IF(基本情報入力シート!L96="","",基本情報入力シート!L96)</f>
        <v/>
      </c>
      <c r="L75" s="503" t="str">
        <f>
IF(基本情報入力シート!M96="","",基本情報入力シート!M96)</f>
        <v/>
      </c>
      <c r="M75" s="503" t="str">
        <f>
IF(基本情報入力シート!R96="","",基本情報入力シート!R96)</f>
        <v/>
      </c>
      <c r="N75" s="503" t="str">
        <f>
IF(基本情報入力シート!W96="","",基本情報入力シート!W96)</f>
        <v/>
      </c>
      <c r="O75" s="498" t="str">
        <f>
IF(基本情報入力シート!X96="","",基本情報入力シート!X96)</f>
        <v/>
      </c>
      <c r="P75" s="504" t="str">
        <f>
IF(基本情報入力シート!Y96="","",基本情報入力シート!Y96)</f>
        <v/>
      </c>
      <c r="Q75" s="505" t="str">
        <f>
IF(基本情報入力シート!Z96="","",基本情報入力シート!Z96)</f>
        <v/>
      </c>
      <c r="R75" s="531" t="str">
        <f>
IF(基本情報入力シート!AA96="","",基本情報入力シート!AA96)</f>
        <v/>
      </c>
      <c r="S75" s="532"/>
      <c r="T75" s="533"/>
      <c r="U75" s="534" t="str">
        <f>
IF(P75="","",VLOOKUP(P75,【参考】数式用!$A$5:$I$38,MATCH(T75,【参考】数式用!$H$4:$I$4,0)+7,0))</f>
        <v/>
      </c>
      <c r="V75" s="639"/>
      <c r="W75" s="211" t="s">
        <v>
172</v>
      </c>
      <c r="X75" s="535"/>
      <c r="Y75" s="210" t="s">
        <v>
173</v>
      </c>
      <c r="Z75" s="535"/>
      <c r="AA75" s="316" t="s">
        <v>
174</v>
      </c>
      <c r="AB75" s="535"/>
      <c r="AC75" s="210" t="s">
        <v>
173</v>
      </c>
      <c r="AD75" s="535"/>
      <c r="AE75" s="210" t="s">
        <v>
175</v>
      </c>
      <c r="AF75" s="512" t="s">
        <v>
176</v>
      </c>
      <c r="AG75" s="513" t="str">
        <f t="shared" si="5"/>
        <v/>
      </c>
      <c r="AH75" s="514" t="s">
        <v>
177</v>
      </c>
      <c r="AI75" s="515" t="str">
        <f t="shared" si="8"/>
        <v/>
      </c>
      <c r="AJ75" s="180"/>
      <c r="AK75" s="536" t="str">
        <f t="shared" si="6"/>
        <v>
○</v>
      </c>
      <c r="AL75" s="537" t="str">
        <f t="shared" si="7"/>
        <v/>
      </c>
      <c r="AM75" s="538"/>
      <c r="AN75" s="538"/>
      <c r="AO75" s="538"/>
      <c r="AP75" s="538"/>
      <c r="AQ75" s="538"/>
      <c r="AR75" s="538"/>
      <c r="AS75" s="538"/>
      <c r="AT75" s="538"/>
      <c r="AU75" s="539"/>
    </row>
    <row r="76" spans="1:47" ht="33" customHeight="1" thickBot="1">
      <c r="A76" s="498">
        <f t="shared" si="2"/>
        <v>
65</v>
      </c>
      <c r="B76" s="499" t="str">
        <f>
IF(基本情報入力シート!C97="","",基本情報入力シート!C97)</f>
        <v/>
      </c>
      <c r="C76" s="500" t="str">
        <f>
IF(基本情報入力シート!D97="","",基本情報入力シート!D97)</f>
        <v/>
      </c>
      <c r="D76" s="501" t="str">
        <f>
IF(基本情報入力シート!E97="","",基本情報入力シート!E97)</f>
        <v/>
      </c>
      <c r="E76" s="501" t="str">
        <f>
IF(基本情報入力シート!F97="","",基本情報入力シート!F97)</f>
        <v/>
      </c>
      <c r="F76" s="501" t="str">
        <f>
IF(基本情報入力シート!G97="","",基本情報入力シート!G97)</f>
        <v/>
      </c>
      <c r="G76" s="501" t="str">
        <f>
IF(基本情報入力シート!H97="","",基本情報入力シート!H97)</f>
        <v/>
      </c>
      <c r="H76" s="501" t="str">
        <f>
IF(基本情報入力シート!I97="","",基本情報入力シート!I97)</f>
        <v/>
      </c>
      <c r="I76" s="501" t="str">
        <f>
IF(基本情報入力シート!J97="","",基本情報入力シート!J97)</f>
        <v/>
      </c>
      <c r="J76" s="501" t="str">
        <f>
IF(基本情報入力シート!K97="","",基本情報入力シート!K97)</f>
        <v/>
      </c>
      <c r="K76" s="502" t="str">
        <f>
IF(基本情報入力シート!L97="","",基本情報入力シート!L97)</f>
        <v/>
      </c>
      <c r="L76" s="503" t="str">
        <f>
IF(基本情報入力シート!M97="","",基本情報入力シート!M97)</f>
        <v/>
      </c>
      <c r="M76" s="503" t="str">
        <f>
IF(基本情報入力シート!R97="","",基本情報入力シート!R97)</f>
        <v/>
      </c>
      <c r="N76" s="503" t="str">
        <f>
IF(基本情報入力シート!W97="","",基本情報入力シート!W97)</f>
        <v/>
      </c>
      <c r="O76" s="498" t="str">
        <f>
IF(基本情報入力シート!X97="","",基本情報入力シート!X97)</f>
        <v/>
      </c>
      <c r="P76" s="504" t="str">
        <f>
IF(基本情報入力シート!Y97="","",基本情報入力シート!Y97)</f>
        <v/>
      </c>
      <c r="Q76" s="505" t="str">
        <f>
IF(基本情報入力シート!Z97="","",基本情報入力シート!Z97)</f>
        <v/>
      </c>
      <c r="R76" s="531" t="str">
        <f>
IF(基本情報入力シート!AA97="","",基本情報入力シート!AA97)</f>
        <v/>
      </c>
      <c r="S76" s="532"/>
      <c r="T76" s="533"/>
      <c r="U76" s="534" t="str">
        <f>
IF(P76="","",VLOOKUP(P76,【参考】数式用!$A$5:$I$38,MATCH(T76,【参考】数式用!$H$4:$I$4,0)+7,0))</f>
        <v/>
      </c>
      <c r="V76" s="639"/>
      <c r="W76" s="211" t="s">
        <v>
172</v>
      </c>
      <c r="X76" s="535"/>
      <c r="Y76" s="210" t="s">
        <v>
173</v>
      </c>
      <c r="Z76" s="535"/>
      <c r="AA76" s="316" t="s">
        <v>
174</v>
      </c>
      <c r="AB76" s="535"/>
      <c r="AC76" s="210" t="s">
        <v>
173</v>
      </c>
      <c r="AD76" s="535"/>
      <c r="AE76" s="210" t="s">
        <v>
175</v>
      </c>
      <c r="AF76" s="512" t="s">
        <v>
176</v>
      </c>
      <c r="AG76" s="513" t="str">
        <f t="shared" si="5"/>
        <v/>
      </c>
      <c r="AH76" s="514" t="s">
        <v>
177</v>
      </c>
      <c r="AI76" s="515" t="str">
        <f t="shared" ref="AI76:AI111" si="9">
IFERROR(ROUNDDOWN(ROUND(Q76*R76,0)*U76,0)*AG76,"")</f>
        <v/>
      </c>
      <c r="AJ76" s="180"/>
      <c r="AK76" s="536" t="str">
        <f t="shared" si="6"/>
        <v>
○</v>
      </c>
      <c r="AL76" s="537" t="str">
        <f t="shared" si="7"/>
        <v/>
      </c>
      <c r="AM76" s="538"/>
      <c r="AN76" s="538"/>
      <c r="AO76" s="538"/>
      <c r="AP76" s="538"/>
      <c r="AQ76" s="538"/>
      <c r="AR76" s="538"/>
      <c r="AS76" s="538"/>
      <c r="AT76" s="538"/>
      <c r="AU76" s="539"/>
    </row>
    <row r="77" spans="1:47" ht="33" customHeight="1" thickBot="1">
      <c r="A77" s="498">
        <f t="shared" si="2"/>
        <v>
66</v>
      </c>
      <c r="B77" s="499" t="str">
        <f>
IF(基本情報入力シート!C98="","",基本情報入力シート!C98)</f>
        <v/>
      </c>
      <c r="C77" s="500" t="str">
        <f>
IF(基本情報入力シート!D98="","",基本情報入力シート!D98)</f>
        <v/>
      </c>
      <c r="D77" s="501" t="str">
        <f>
IF(基本情報入力シート!E98="","",基本情報入力シート!E98)</f>
        <v/>
      </c>
      <c r="E77" s="501" t="str">
        <f>
IF(基本情報入力シート!F98="","",基本情報入力シート!F98)</f>
        <v/>
      </c>
      <c r="F77" s="501" t="str">
        <f>
IF(基本情報入力シート!G98="","",基本情報入力シート!G98)</f>
        <v/>
      </c>
      <c r="G77" s="501" t="str">
        <f>
IF(基本情報入力シート!H98="","",基本情報入力シート!H98)</f>
        <v/>
      </c>
      <c r="H77" s="501" t="str">
        <f>
IF(基本情報入力シート!I98="","",基本情報入力シート!I98)</f>
        <v/>
      </c>
      <c r="I77" s="501" t="str">
        <f>
IF(基本情報入力シート!J98="","",基本情報入力シート!J98)</f>
        <v/>
      </c>
      <c r="J77" s="501" t="str">
        <f>
IF(基本情報入力シート!K98="","",基本情報入力シート!K98)</f>
        <v/>
      </c>
      <c r="K77" s="502" t="str">
        <f>
IF(基本情報入力シート!L98="","",基本情報入力シート!L98)</f>
        <v/>
      </c>
      <c r="L77" s="503" t="str">
        <f>
IF(基本情報入力シート!M98="","",基本情報入力シート!M98)</f>
        <v/>
      </c>
      <c r="M77" s="503" t="str">
        <f>
IF(基本情報入力シート!R98="","",基本情報入力シート!R98)</f>
        <v/>
      </c>
      <c r="N77" s="503" t="str">
        <f>
IF(基本情報入力シート!W98="","",基本情報入力シート!W98)</f>
        <v/>
      </c>
      <c r="O77" s="498" t="str">
        <f>
IF(基本情報入力シート!X98="","",基本情報入力シート!X98)</f>
        <v/>
      </c>
      <c r="P77" s="504" t="str">
        <f>
IF(基本情報入力シート!Y98="","",基本情報入力シート!Y98)</f>
        <v/>
      </c>
      <c r="Q77" s="505" t="str">
        <f>
IF(基本情報入力シート!Z98="","",基本情報入力シート!Z98)</f>
        <v/>
      </c>
      <c r="R77" s="531" t="str">
        <f>
IF(基本情報入力シート!AA98="","",基本情報入力シート!AA98)</f>
        <v/>
      </c>
      <c r="S77" s="532"/>
      <c r="T77" s="533"/>
      <c r="U77" s="534" t="str">
        <f>
IF(P77="","",VLOOKUP(P77,【参考】数式用!$A$5:$I$38,MATCH(T77,【参考】数式用!$H$4:$I$4,0)+7,0))</f>
        <v/>
      </c>
      <c r="V77" s="639"/>
      <c r="W77" s="211" t="s">
        <v>
172</v>
      </c>
      <c r="X77" s="535"/>
      <c r="Y77" s="210" t="s">
        <v>
173</v>
      </c>
      <c r="Z77" s="535"/>
      <c r="AA77" s="316" t="s">
        <v>
174</v>
      </c>
      <c r="AB77" s="535"/>
      <c r="AC77" s="210" t="s">
        <v>
173</v>
      </c>
      <c r="AD77" s="535"/>
      <c r="AE77" s="210" t="s">
        <v>
175</v>
      </c>
      <c r="AF77" s="512" t="s">
        <v>
176</v>
      </c>
      <c r="AG77" s="513" t="str">
        <f t="shared" si="5"/>
        <v/>
      </c>
      <c r="AH77" s="514" t="s">
        <v>
177</v>
      </c>
      <c r="AI77" s="515" t="str">
        <f t="shared" si="9"/>
        <v/>
      </c>
      <c r="AJ77" s="180"/>
      <c r="AK77" s="536" t="str">
        <f t="shared" si="6"/>
        <v>
○</v>
      </c>
      <c r="AL77" s="537" t="str">
        <f t="shared" si="7"/>
        <v/>
      </c>
      <c r="AM77" s="538"/>
      <c r="AN77" s="538"/>
      <c r="AO77" s="538"/>
      <c r="AP77" s="538"/>
      <c r="AQ77" s="538"/>
      <c r="AR77" s="538"/>
      <c r="AS77" s="538"/>
      <c r="AT77" s="538"/>
      <c r="AU77" s="539"/>
    </row>
    <row r="78" spans="1:47" ht="33" customHeight="1" thickBot="1">
      <c r="A78" s="498">
        <f t="shared" si="2"/>
        <v>
67</v>
      </c>
      <c r="B78" s="499" t="str">
        <f>
IF(基本情報入力シート!C99="","",基本情報入力シート!C99)</f>
        <v/>
      </c>
      <c r="C78" s="500" t="str">
        <f>
IF(基本情報入力シート!D99="","",基本情報入力シート!D99)</f>
        <v/>
      </c>
      <c r="D78" s="501" t="str">
        <f>
IF(基本情報入力シート!E99="","",基本情報入力シート!E99)</f>
        <v/>
      </c>
      <c r="E78" s="501" t="str">
        <f>
IF(基本情報入力シート!F99="","",基本情報入力シート!F99)</f>
        <v/>
      </c>
      <c r="F78" s="501" t="str">
        <f>
IF(基本情報入力シート!G99="","",基本情報入力シート!G99)</f>
        <v/>
      </c>
      <c r="G78" s="501" t="str">
        <f>
IF(基本情報入力シート!H99="","",基本情報入力シート!H99)</f>
        <v/>
      </c>
      <c r="H78" s="501" t="str">
        <f>
IF(基本情報入力シート!I99="","",基本情報入力シート!I99)</f>
        <v/>
      </c>
      <c r="I78" s="501" t="str">
        <f>
IF(基本情報入力シート!J99="","",基本情報入力シート!J99)</f>
        <v/>
      </c>
      <c r="J78" s="501" t="str">
        <f>
IF(基本情報入力シート!K99="","",基本情報入力シート!K99)</f>
        <v/>
      </c>
      <c r="K78" s="502" t="str">
        <f>
IF(基本情報入力シート!L99="","",基本情報入力シート!L99)</f>
        <v/>
      </c>
      <c r="L78" s="503" t="str">
        <f>
IF(基本情報入力シート!M99="","",基本情報入力シート!M99)</f>
        <v/>
      </c>
      <c r="M78" s="503" t="str">
        <f>
IF(基本情報入力シート!R99="","",基本情報入力シート!R99)</f>
        <v/>
      </c>
      <c r="N78" s="503" t="str">
        <f>
IF(基本情報入力シート!W99="","",基本情報入力シート!W99)</f>
        <v/>
      </c>
      <c r="O78" s="498" t="str">
        <f>
IF(基本情報入力シート!X99="","",基本情報入力シート!X99)</f>
        <v/>
      </c>
      <c r="P78" s="504" t="str">
        <f>
IF(基本情報入力シート!Y99="","",基本情報入力シート!Y99)</f>
        <v/>
      </c>
      <c r="Q78" s="505" t="str">
        <f>
IF(基本情報入力シート!Z99="","",基本情報入力シート!Z99)</f>
        <v/>
      </c>
      <c r="R78" s="531" t="str">
        <f>
IF(基本情報入力シート!AA99="","",基本情報入力シート!AA99)</f>
        <v/>
      </c>
      <c r="S78" s="532"/>
      <c r="T78" s="533"/>
      <c r="U78" s="534" t="str">
        <f>
IF(P78="","",VLOOKUP(P78,【参考】数式用!$A$5:$I$38,MATCH(T78,【参考】数式用!$H$4:$I$4,0)+7,0))</f>
        <v/>
      </c>
      <c r="V78" s="639"/>
      <c r="W78" s="211" t="s">
        <v>
172</v>
      </c>
      <c r="X78" s="535"/>
      <c r="Y78" s="210" t="s">
        <v>
173</v>
      </c>
      <c r="Z78" s="535"/>
      <c r="AA78" s="316" t="s">
        <v>
174</v>
      </c>
      <c r="AB78" s="535"/>
      <c r="AC78" s="210" t="s">
        <v>
173</v>
      </c>
      <c r="AD78" s="535"/>
      <c r="AE78" s="210" t="s">
        <v>
175</v>
      </c>
      <c r="AF78" s="512" t="s">
        <v>
176</v>
      </c>
      <c r="AG78" s="513" t="str">
        <f t="shared" si="5"/>
        <v/>
      </c>
      <c r="AH78" s="514" t="s">
        <v>
177</v>
      </c>
      <c r="AI78" s="515" t="str">
        <f t="shared" si="9"/>
        <v/>
      </c>
      <c r="AJ78" s="180"/>
      <c r="AK78" s="536" t="str">
        <f t="shared" si="6"/>
        <v>
○</v>
      </c>
      <c r="AL78" s="537" t="str">
        <f t="shared" si="7"/>
        <v/>
      </c>
      <c r="AM78" s="538"/>
      <c r="AN78" s="538"/>
      <c r="AO78" s="538"/>
      <c r="AP78" s="538"/>
      <c r="AQ78" s="538"/>
      <c r="AR78" s="538"/>
      <c r="AS78" s="538"/>
      <c r="AT78" s="538"/>
      <c r="AU78" s="539"/>
    </row>
    <row r="79" spans="1:47" ht="33" customHeight="1" thickBot="1">
      <c r="A79" s="498">
        <f t="shared" si="2"/>
        <v>
68</v>
      </c>
      <c r="B79" s="499" t="str">
        <f>
IF(基本情報入力シート!C100="","",基本情報入力シート!C100)</f>
        <v/>
      </c>
      <c r="C79" s="500" t="str">
        <f>
IF(基本情報入力シート!D100="","",基本情報入力シート!D100)</f>
        <v/>
      </c>
      <c r="D79" s="501" t="str">
        <f>
IF(基本情報入力シート!E100="","",基本情報入力シート!E100)</f>
        <v/>
      </c>
      <c r="E79" s="501" t="str">
        <f>
IF(基本情報入力シート!F100="","",基本情報入力シート!F100)</f>
        <v/>
      </c>
      <c r="F79" s="501" t="str">
        <f>
IF(基本情報入力シート!G100="","",基本情報入力シート!G100)</f>
        <v/>
      </c>
      <c r="G79" s="501" t="str">
        <f>
IF(基本情報入力シート!H100="","",基本情報入力シート!H100)</f>
        <v/>
      </c>
      <c r="H79" s="501" t="str">
        <f>
IF(基本情報入力シート!I100="","",基本情報入力シート!I100)</f>
        <v/>
      </c>
      <c r="I79" s="501" t="str">
        <f>
IF(基本情報入力シート!J100="","",基本情報入力シート!J100)</f>
        <v/>
      </c>
      <c r="J79" s="501" t="str">
        <f>
IF(基本情報入力シート!K100="","",基本情報入力シート!K100)</f>
        <v/>
      </c>
      <c r="K79" s="502" t="str">
        <f>
IF(基本情報入力シート!L100="","",基本情報入力シート!L100)</f>
        <v/>
      </c>
      <c r="L79" s="503" t="str">
        <f>
IF(基本情報入力シート!M100="","",基本情報入力シート!M100)</f>
        <v/>
      </c>
      <c r="M79" s="503" t="str">
        <f>
IF(基本情報入力シート!R100="","",基本情報入力シート!R100)</f>
        <v/>
      </c>
      <c r="N79" s="503" t="str">
        <f>
IF(基本情報入力シート!W100="","",基本情報入力シート!W100)</f>
        <v/>
      </c>
      <c r="O79" s="498" t="str">
        <f>
IF(基本情報入力シート!X100="","",基本情報入力シート!X100)</f>
        <v/>
      </c>
      <c r="P79" s="504" t="str">
        <f>
IF(基本情報入力シート!Y100="","",基本情報入力シート!Y100)</f>
        <v/>
      </c>
      <c r="Q79" s="505" t="str">
        <f>
IF(基本情報入力シート!Z100="","",基本情報入力シート!Z100)</f>
        <v/>
      </c>
      <c r="R79" s="531" t="str">
        <f>
IF(基本情報入力シート!AA100="","",基本情報入力シート!AA100)</f>
        <v/>
      </c>
      <c r="S79" s="532"/>
      <c r="T79" s="533"/>
      <c r="U79" s="534" t="str">
        <f>
IF(P79="","",VLOOKUP(P79,【参考】数式用!$A$5:$I$38,MATCH(T79,【参考】数式用!$H$4:$I$4,0)+7,0))</f>
        <v/>
      </c>
      <c r="V79" s="639"/>
      <c r="W79" s="211" t="s">
        <v>
172</v>
      </c>
      <c r="X79" s="535"/>
      <c r="Y79" s="210" t="s">
        <v>
173</v>
      </c>
      <c r="Z79" s="535"/>
      <c r="AA79" s="316" t="s">
        <v>
174</v>
      </c>
      <c r="AB79" s="535"/>
      <c r="AC79" s="210" t="s">
        <v>
173</v>
      </c>
      <c r="AD79" s="535"/>
      <c r="AE79" s="210" t="s">
        <v>
175</v>
      </c>
      <c r="AF79" s="512" t="s">
        <v>
176</v>
      </c>
      <c r="AG79" s="513" t="str">
        <f t="shared" si="5"/>
        <v/>
      </c>
      <c r="AH79" s="514" t="s">
        <v>
177</v>
      </c>
      <c r="AI79" s="515" t="str">
        <f t="shared" si="9"/>
        <v/>
      </c>
      <c r="AJ79" s="180"/>
      <c r="AK79" s="536" t="str">
        <f t="shared" si="6"/>
        <v>
○</v>
      </c>
      <c r="AL79" s="537" t="str">
        <f t="shared" si="7"/>
        <v/>
      </c>
      <c r="AM79" s="538"/>
      <c r="AN79" s="538"/>
      <c r="AO79" s="538"/>
      <c r="AP79" s="538"/>
      <c r="AQ79" s="538"/>
      <c r="AR79" s="538"/>
      <c r="AS79" s="538"/>
      <c r="AT79" s="538"/>
      <c r="AU79" s="539"/>
    </row>
    <row r="80" spans="1:47" ht="33" customHeight="1" thickBot="1">
      <c r="A80" s="498">
        <f t="shared" si="2"/>
        <v>
69</v>
      </c>
      <c r="B80" s="499" t="str">
        <f>
IF(基本情報入力シート!C101="","",基本情報入力シート!C101)</f>
        <v/>
      </c>
      <c r="C80" s="500" t="str">
        <f>
IF(基本情報入力シート!D101="","",基本情報入力シート!D101)</f>
        <v/>
      </c>
      <c r="D80" s="501" t="str">
        <f>
IF(基本情報入力シート!E101="","",基本情報入力シート!E101)</f>
        <v/>
      </c>
      <c r="E80" s="501" t="str">
        <f>
IF(基本情報入力シート!F101="","",基本情報入力シート!F101)</f>
        <v/>
      </c>
      <c r="F80" s="501" t="str">
        <f>
IF(基本情報入力シート!G101="","",基本情報入力シート!G101)</f>
        <v/>
      </c>
      <c r="G80" s="501" t="str">
        <f>
IF(基本情報入力シート!H101="","",基本情報入力シート!H101)</f>
        <v/>
      </c>
      <c r="H80" s="501" t="str">
        <f>
IF(基本情報入力シート!I101="","",基本情報入力シート!I101)</f>
        <v/>
      </c>
      <c r="I80" s="501" t="str">
        <f>
IF(基本情報入力シート!J101="","",基本情報入力シート!J101)</f>
        <v/>
      </c>
      <c r="J80" s="501" t="str">
        <f>
IF(基本情報入力シート!K101="","",基本情報入力シート!K101)</f>
        <v/>
      </c>
      <c r="K80" s="502" t="str">
        <f>
IF(基本情報入力シート!L101="","",基本情報入力シート!L101)</f>
        <v/>
      </c>
      <c r="L80" s="503" t="str">
        <f>
IF(基本情報入力シート!M101="","",基本情報入力シート!M101)</f>
        <v/>
      </c>
      <c r="M80" s="503" t="str">
        <f>
IF(基本情報入力シート!R101="","",基本情報入力シート!R101)</f>
        <v/>
      </c>
      <c r="N80" s="503" t="str">
        <f>
IF(基本情報入力シート!W101="","",基本情報入力シート!W101)</f>
        <v/>
      </c>
      <c r="O80" s="498" t="str">
        <f>
IF(基本情報入力シート!X101="","",基本情報入力シート!X101)</f>
        <v/>
      </c>
      <c r="P80" s="504" t="str">
        <f>
IF(基本情報入力シート!Y101="","",基本情報入力シート!Y101)</f>
        <v/>
      </c>
      <c r="Q80" s="505" t="str">
        <f>
IF(基本情報入力シート!Z101="","",基本情報入力シート!Z101)</f>
        <v/>
      </c>
      <c r="R80" s="531" t="str">
        <f>
IF(基本情報入力シート!AA101="","",基本情報入力シート!AA101)</f>
        <v/>
      </c>
      <c r="S80" s="532"/>
      <c r="T80" s="533"/>
      <c r="U80" s="534" t="str">
        <f>
IF(P80="","",VLOOKUP(P80,【参考】数式用!$A$5:$I$38,MATCH(T80,【参考】数式用!$H$4:$I$4,0)+7,0))</f>
        <v/>
      </c>
      <c r="V80" s="639"/>
      <c r="W80" s="211" t="s">
        <v>
172</v>
      </c>
      <c r="X80" s="535"/>
      <c r="Y80" s="210" t="s">
        <v>
173</v>
      </c>
      <c r="Z80" s="535"/>
      <c r="AA80" s="316" t="s">
        <v>
174</v>
      </c>
      <c r="AB80" s="535"/>
      <c r="AC80" s="210" t="s">
        <v>
173</v>
      </c>
      <c r="AD80" s="535"/>
      <c r="AE80" s="210" t="s">
        <v>
175</v>
      </c>
      <c r="AF80" s="512" t="s">
        <v>
176</v>
      </c>
      <c r="AG80" s="513" t="str">
        <f t="shared" si="5"/>
        <v/>
      </c>
      <c r="AH80" s="514" t="s">
        <v>
177</v>
      </c>
      <c r="AI80" s="515" t="str">
        <f t="shared" si="9"/>
        <v/>
      </c>
      <c r="AJ80" s="180"/>
      <c r="AK80" s="536" t="str">
        <f t="shared" si="6"/>
        <v>
○</v>
      </c>
      <c r="AL80" s="537" t="str">
        <f t="shared" si="7"/>
        <v/>
      </c>
      <c r="AM80" s="538"/>
      <c r="AN80" s="538"/>
      <c r="AO80" s="538"/>
      <c r="AP80" s="538"/>
      <c r="AQ80" s="538"/>
      <c r="AR80" s="538"/>
      <c r="AS80" s="538"/>
      <c r="AT80" s="538"/>
      <c r="AU80" s="539"/>
    </row>
    <row r="81" spans="1:47" ht="33" customHeight="1" thickBot="1">
      <c r="A81" s="498">
        <f t="shared" si="2"/>
        <v>
70</v>
      </c>
      <c r="B81" s="499" t="str">
        <f>
IF(基本情報入力シート!C102="","",基本情報入力シート!C102)</f>
        <v/>
      </c>
      <c r="C81" s="500" t="str">
        <f>
IF(基本情報入力シート!D102="","",基本情報入力シート!D102)</f>
        <v/>
      </c>
      <c r="D81" s="501" t="str">
        <f>
IF(基本情報入力シート!E102="","",基本情報入力シート!E102)</f>
        <v/>
      </c>
      <c r="E81" s="501" t="str">
        <f>
IF(基本情報入力シート!F102="","",基本情報入力シート!F102)</f>
        <v/>
      </c>
      <c r="F81" s="501" t="str">
        <f>
IF(基本情報入力シート!G102="","",基本情報入力シート!G102)</f>
        <v/>
      </c>
      <c r="G81" s="501" t="str">
        <f>
IF(基本情報入力シート!H102="","",基本情報入力シート!H102)</f>
        <v/>
      </c>
      <c r="H81" s="501" t="str">
        <f>
IF(基本情報入力シート!I102="","",基本情報入力シート!I102)</f>
        <v/>
      </c>
      <c r="I81" s="501" t="str">
        <f>
IF(基本情報入力シート!J102="","",基本情報入力シート!J102)</f>
        <v/>
      </c>
      <c r="J81" s="501" t="str">
        <f>
IF(基本情報入力シート!K102="","",基本情報入力シート!K102)</f>
        <v/>
      </c>
      <c r="K81" s="502" t="str">
        <f>
IF(基本情報入力シート!L102="","",基本情報入力シート!L102)</f>
        <v/>
      </c>
      <c r="L81" s="503" t="str">
        <f>
IF(基本情報入力シート!M102="","",基本情報入力シート!M102)</f>
        <v/>
      </c>
      <c r="M81" s="503" t="str">
        <f>
IF(基本情報入力シート!R102="","",基本情報入力シート!R102)</f>
        <v/>
      </c>
      <c r="N81" s="503" t="str">
        <f>
IF(基本情報入力シート!W102="","",基本情報入力シート!W102)</f>
        <v/>
      </c>
      <c r="O81" s="498" t="str">
        <f>
IF(基本情報入力シート!X102="","",基本情報入力シート!X102)</f>
        <v/>
      </c>
      <c r="P81" s="504" t="str">
        <f>
IF(基本情報入力シート!Y102="","",基本情報入力シート!Y102)</f>
        <v/>
      </c>
      <c r="Q81" s="505" t="str">
        <f>
IF(基本情報入力シート!Z102="","",基本情報入力シート!Z102)</f>
        <v/>
      </c>
      <c r="R81" s="531" t="str">
        <f>
IF(基本情報入力シート!AA102="","",基本情報入力シート!AA102)</f>
        <v/>
      </c>
      <c r="S81" s="532"/>
      <c r="T81" s="533"/>
      <c r="U81" s="534" t="str">
        <f>
IF(P81="","",VLOOKUP(P81,【参考】数式用!$A$5:$I$38,MATCH(T81,【参考】数式用!$H$4:$I$4,0)+7,0))</f>
        <v/>
      </c>
      <c r="V81" s="639"/>
      <c r="W81" s="211" t="s">
        <v>
172</v>
      </c>
      <c r="X81" s="535"/>
      <c r="Y81" s="210" t="s">
        <v>
173</v>
      </c>
      <c r="Z81" s="535"/>
      <c r="AA81" s="316" t="s">
        <v>
174</v>
      </c>
      <c r="AB81" s="535"/>
      <c r="AC81" s="210" t="s">
        <v>
173</v>
      </c>
      <c r="AD81" s="535"/>
      <c r="AE81" s="210" t="s">
        <v>
175</v>
      </c>
      <c r="AF81" s="512" t="s">
        <v>
176</v>
      </c>
      <c r="AG81" s="513" t="str">
        <f t="shared" ref="AG81:AG111" si="10">
IF(X81&gt;=1,(AB81*12+AD81)-(X81*12+Z81)+1,"")</f>
        <v/>
      </c>
      <c r="AH81" s="514" t="s">
        <v>
177</v>
      </c>
      <c r="AI81" s="515" t="str">
        <f t="shared" si="9"/>
        <v/>
      </c>
      <c r="AJ81" s="180"/>
      <c r="AK81" s="536" t="str">
        <f t="shared" si="6"/>
        <v>
○</v>
      </c>
      <c r="AL81" s="537" t="str">
        <f t="shared" si="7"/>
        <v/>
      </c>
      <c r="AM81" s="538"/>
      <c r="AN81" s="538"/>
      <c r="AO81" s="538"/>
      <c r="AP81" s="538"/>
      <c r="AQ81" s="538"/>
      <c r="AR81" s="538"/>
      <c r="AS81" s="538"/>
      <c r="AT81" s="538"/>
      <c r="AU81" s="539"/>
    </row>
    <row r="82" spans="1:47" ht="33" customHeight="1" thickBot="1">
      <c r="A82" s="498">
        <f t="shared" si="2"/>
        <v>
71</v>
      </c>
      <c r="B82" s="499" t="str">
        <f>
IF(基本情報入力シート!C103="","",基本情報入力シート!C103)</f>
        <v/>
      </c>
      <c r="C82" s="500" t="str">
        <f>
IF(基本情報入力シート!D103="","",基本情報入力シート!D103)</f>
        <v/>
      </c>
      <c r="D82" s="501" t="str">
        <f>
IF(基本情報入力シート!E103="","",基本情報入力シート!E103)</f>
        <v/>
      </c>
      <c r="E82" s="501" t="str">
        <f>
IF(基本情報入力シート!F103="","",基本情報入力シート!F103)</f>
        <v/>
      </c>
      <c r="F82" s="501" t="str">
        <f>
IF(基本情報入力シート!G103="","",基本情報入力シート!G103)</f>
        <v/>
      </c>
      <c r="G82" s="501" t="str">
        <f>
IF(基本情報入力シート!H103="","",基本情報入力シート!H103)</f>
        <v/>
      </c>
      <c r="H82" s="501" t="str">
        <f>
IF(基本情報入力シート!I103="","",基本情報入力シート!I103)</f>
        <v/>
      </c>
      <c r="I82" s="501" t="str">
        <f>
IF(基本情報入力シート!J103="","",基本情報入力シート!J103)</f>
        <v/>
      </c>
      <c r="J82" s="501" t="str">
        <f>
IF(基本情報入力シート!K103="","",基本情報入力シート!K103)</f>
        <v/>
      </c>
      <c r="K82" s="502" t="str">
        <f>
IF(基本情報入力シート!L103="","",基本情報入力シート!L103)</f>
        <v/>
      </c>
      <c r="L82" s="503" t="str">
        <f>
IF(基本情報入力シート!M103="","",基本情報入力シート!M103)</f>
        <v/>
      </c>
      <c r="M82" s="503" t="str">
        <f>
IF(基本情報入力シート!R103="","",基本情報入力シート!R103)</f>
        <v/>
      </c>
      <c r="N82" s="503" t="str">
        <f>
IF(基本情報入力シート!W103="","",基本情報入力シート!W103)</f>
        <v/>
      </c>
      <c r="O82" s="498" t="str">
        <f>
IF(基本情報入力シート!X103="","",基本情報入力シート!X103)</f>
        <v/>
      </c>
      <c r="P82" s="504" t="str">
        <f>
IF(基本情報入力シート!Y103="","",基本情報入力シート!Y103)</f>
        <v/>
      </c>
      <c r="Q82" s="505" t="str">
        <f>
IF(基本情報入力シート!Z103="","",基本情報入力シート!Z103)</f>
        <v/>
      </c>
      <c r="R82" s="531" t="str">
        <f>
IF(基本情報入力シート!AA103="","",基本情報入力シート!AA103)</f>
        <v/>
      </c>
      <c r="S82" s="532"/>
      <c r="T82" s="533"/>
      <c r="U82" s="534" t="str">
        <f>
IF(P82="","",VLOOKUP(P82,【参考】数式用!$A$5:$I$38,MATCH(T82,【参考】数式用!$H$4:$I$4,0)+7,0))</f>
        <v/>
      </c>
      <c r="V82" s="639"/>
      <c r="W82" s="211" t="s">
        <v>
172</v>
      </c>
      <c r="X82" s="535"/>
      <c r="Y82" s="210" t="s">
        <v>
173</v>
      </c>
      <c r="Z82" s="535"/>
      <c r="AA82" s="316" t="s">
        <v>
174</v>
      </c>
      <c r="AB82" s="535"/>
      <c r="AC82" s="210" t="s">
        <v>
173</v>
      </c>
      <c r="AD82" s="535"/>
      <c r="AE82" s="210" t="s">
        <v>
175</v>
      </c>
      <c r="AF82" s="512" t="s">
        <v>
176</v>
      </c>
      <c r="AG82" s="513" t="str">
        <f t="shared" si="10"/>
        <v/>
      </c>
      <c r="AH82" s="514" t="s">
        <v>
177</v>
      </c>
      <c r="AI82" s="515" t="str">
        <f t="shared" si="9"/>
        <v/>
      </c>
      <c r="AJ82" s="180"/>
      <c r="AK82" s="536" t="str">
        <f t="shared" si="6"/>
        <v>
○</v>
      </c>
      <c r="AL82" s="537" t="str">
        <f t="shared" si="7"/>
        <v/>
      </c>
      <c r="AM82" s="538"/>
      <c r="AN82" s="538"/>
      <c r="AO82" s="538"/>
      <c r="AP82" s="538"/>
      <c r="AQ82" s="538"/>
      <c r="AR82" s="538"/>
      <c r="AS82" s="538"/>
      <c r="AT82" s="538"/>
      <c r="AU82" s="539"/>
    </row>
    <row r="83" spans="1:47" ht="33" customHeight="1" thickBot="1">
      <c r="A83" s="498">
        <f t="shared" si="2"/>
        <v>
72</v>
      </c>
      <c r="B83" s="499" t="str">
        <f>
IF(基本情報入力シート!C104="","",基本情報入力シート!C104)</f>
        <v/>
      </c>
      <c r="C83" s="500" t="str">
        <f>
IF(基本情報入力シート!D104="","",基本情報入力シート!D104)</f>
        <v/>
      </c>
      <c r="D83" s="501" t="str">
        <f>
IF(基本情報入力シート!E104="","",基本情報入力シート!E104)</f>
        <v/>
      </c>
      <c r="E83" s="501" t="str">
        <f>
IF(基本情報入力シート!F104="","",基本情報入力シート!F104)</f>
        <v/>
      </c>
      <c r="F83" s="501" t="str">
        <f>
IF(基本情報入力シート!G104="","",基本情報入力シート!G104)</f>
        <v/>
      </c>
      <c r="G83" s="501" t="str">
        <f>
IF(基本情報入力シート!H104="","",基本情報入力シート!H104)</f>
        <v/>
      </c>
      <c r="H83" s="501" t="str">
        <f>
IF(基本情報入力シート!I104="","",基本情報入力シート!I104)</f>
        <v/>
      </c>
      <c r="I83" s="501" t="str">
        <f>
IF(基本情報入力シート!J104="","",基本情報入力シート!J104)</f>
        <v/>
      </c>
      <c r="J83" s="501" t="str">
        <f>
IF(基本情報入力シート!K104="","",基本情報入力シート!K104)</f>
        <v/>
      </c>
      <c r="K83" s="502" t="str">
        <f>
IF(基本情報入力シート!L104="","",基本情報入力シート!L104)</f>
        <v/>
      </c>
      <c r="L83" s="503" t="str">
        <f>
IF(基本情報入力シート!M104="","",基本情報入力シート!M104)</f>
        <v/>
      </c>
      <c r="M83" s="503" t="str">
        <f>
IF(基本情報入力シート!R104="","",基本情報入力シート!R104)</f>
        <v/>
      </c>
      <c r="N83" s="503" t="str">
        <f>
IF(基本情報入力シート!W104="","",基本情報入力シート!W104)</f>
        <v/>
      </c>
      <c r="O83" s="498" t="str">
        <f>
IF(基本情報入力シート!X104="","",基本情報入力シート!X104)</f>
        <v/>
      </c>
      <c r="P83" s="504" t="str">
        <f>
IF(基本情報入力シート!Y104="","",基本情報入力シート!Y104)</f>
        <v/>
      </c>
      <c r="Q83" s="505" t="str">
        <f>
IF(基本情報入力シート!Z104="","",基本情報入力シート!Z104)</f>
        <v/>
      </c>
      <c r="R83" s="531" t="str">
        <f>
IF(基本情報入力シート!AA104="","",基本情報入力シート!AA104)</f>
        <v/>
      </c>
      <c r="S83" s="532"/>
      <c r="T83" s="533"/>
      <c r="U83" s="534" t="str">
        <f>
IF(P83="","",VLOOKUP(P83,【参考】数式用!$A$5:$I$38,MATCH(T83,【参考】数式用!$H$4:$I$4,0)+7,0))</f>
        <v/>
      </c>
      <c r="V83" s="639"/>
      <c r="W83" s="211" t="s">
        <v>
172</v>
      </c>
      <c r="X83" s="535"/>
      <c r="Y83" s="210" t="s">
        <v>
173</v>
      </c>
      <c r="Z83" s="535"/>
      <c r="AA83" s="316" t="s">
        <v>
174</v>
      </c>
      <c r="AB83" s="535"/>
      <c r="AC83" s="210" t="s">
        <v>
173</v>
      </c>
      <c r="AD83" s="535"/>
      <c r="AE83" s="210" t="s">
        <v>
175</v>
      </c>
      <c r="AF83" s="512" t="s">
        <v>
176</v>
      </c>
      <c r="AG83" s="513" t="str">
        <f t="shared" si="10"/>
        <v/>
      </c>
      <c r="AH83" s="514" t="s">
        <v>
177</v>
      </c>
      <c r="AI83" s="515" t="str">
        <f t="shared" si="9"/>
        <v/>
      </c>
      <c r="AJ83" s="180"/>
      <c r="AK83" s="536" t="str">
        <f t="shared" ref="AK83:AK111" si="11">
IFERROR(IF(AND(T83="特定加算Ⅰ",OR(V83="",V83="-",V83="いずれも取得していない")),"☓","○"),"")</f>
        <v>
○</v>
      </c>
      <c r="AL83" s="537" t="str">
        <f t="shared" ref="AL83:AL111" si="12">
IFERROR(IF(AND(T83="特定加算Ⅰ",OR(V83="",V83="-",V83="いずれも取得していない")),"！特定加算Ⅰが選択されています。該当する介護福祉士配置等要件を選択してください。",""),"")</f>
        <v/>
      </c>
      <c r="AM83" s="538"/>
      <c r="AN83" s="538"/>
      <c r="AO83" s="538"/>
      <c r="AP83" s="538"/>
      <c r="AQ83" s="538"/>
      <c r="AR83" s="538"/>
      <c r="AS83" s="538"/>
      <c r="AT83" s="538"/>
      <c r="AU83" s="539"/>
    </row>
    <row r="84" spans="1:47" ht="33" customHeight="1" thickBot="1">
      <c r="A84" s="498">
        <f t="shared" si="2"/>
        <v>
73</v>
      </c>
      <c r="B84" s="499" t="str">
        <f>
IF(基本情報入力シート!C105="","",基本情報入力シート!C105)</f>
        <v/>
      </c>
      <c r="C84" s="500" t="str">
        <f>
IF(基本情報入力シート!D105="","",基本情報入力シート!D105)</f>
        <v/>
      </c>
      <c r="D84" s="501" t="str">
        <f>
IF(基本情報入力シート!E105="","",基本情報入力シート!E105)</f>
        <v/>
      </c>
      <c r="E84" s="501" t="str">
        <f>
IF(基本情報入力シート!F105="","",基本情報入力シート!F105)</f>
        <v/>
      </c>
      <c r="F84" s="501" t="str">
        <f>
IF(基本情報入力シート!G105="","",基本情報入力シート!G105)</f>
        <v/>
      </c>
      <c r="G84" s="501" t="str">
        <f>
IF(基本情報入力シート!H105="","",基本情報入力シート!H105)</f>
        <v/>
      </c>
      <c r="H84" s="501" t="str">
        <f>
IF(基本情報入力シート!I105="","",基本情報入力シート!I105)</f>
        <v/>
      </c>
      <c r="I84" s="501" t="str">
        <f>
IF(基本情報入力シート!J105="","",基本情報入力シート!J105)</f>
        <v/>
      </c>
      <c r="J84" s="501" t="str">
        <f>
IF(基本情報入力シート!K105="","",基本情報入力シート!K105)</f>
        <v/>
      </c>
      <c r="K84" s="502" t="str">
        <f>
IF(基本情報入力シート!L105="","",基本情報入力シート!L105)</f>
        <v/>
      </c>
      <c r="L84" s="503" t="str">
        <f>
IF(基本情報入力シート!M105="","",基本情報入力シート!M105)</f>
        <v/>
      </c>
      <c r="M84" s="503" t="str">
        <f>
IF(基本情報入力シート!R105="","",基本情報入力シート!R105)</f>
        <v/>
      </c>
      <c r="N84" s="503" t="str">
        <f>
IF(基本情報入力シート!W105="","",基本情報入力シート!W105)</f>
        <v/>
      </c>
      <c r="O84" s="498" t="str">
        <f>
IF(基本情報入力シート!X105="","",基本情報入力シート!X105)</f>
        <v/>
      </c>
      <c r="P84" s="504" t="str">
        <f>
IF(基本情報入力シート!Y105="","",基本情報入力シート!Y105)</f>
        <v/>
      </c>
      <c r="Q84" s="505" t="str">
        <f>
IF(基本情報入力シート!Z105="","",基本情報入力シート!Z105)</f>
        <v/>
      </c>
      <c r="R84" s="531" t="str">
        <f>
IF(基本情報入力シート!AA105="","",基本情報入力シート!AA105)</f>
        <v/>
      </c>
      <c r="S84" s="532"/>
      <c r="T84" s="533"/>
      <c r="U84" s="534" t="str">
        <f>
IF(P84="","",VLOOKUP(P84,【参考】数式用!$A$5:$I$38,MATCH(T84,【参考】数式用!$H$4:$I$4,0)+7,0))</f>
        <v/>
      </c>
      <c r="V84" s="639"/>
      <c r="W84" s="211" t="s">
        <v>
172</v>
      </c>
      <c r="X84" s="535"/>
      <c r="Y84" s="210" t="s">
        <v>
173</v>
      </c>
      <c r="Z84" s="535"/>
      <c r="AA84" s="316" t="s">
        <v>
174</v>
      </c>
      <c r="AB84" s="535"/>
      <c r="AC84" s="210" t="s">
        <v>
173</v>
      </c>
      <c r="AD84" s="535"/>
      <c r="AE84" s="210" t="s">
        <v>
175</v>
      </c>
      <c r="AF84" s="512" t="s">
        <v>
176</v>
      </c>
      <c r="AG84" s="513" t="str">
        <f t="shared" si="10"/>
        <v/>
      </c>
      <c r="AH84" s="514" t="s">
        <v>
177</v>
      </c>
      <c r="AI84" s="515" t="str">
        <f t="shared" si="9"/>
        <v/>
      </c>
      <c r="AJ84" s="180"/>
      <c r="AK84" s="536" t="str">
        <f t="shared" si="11"/>
        <v>
○</v>
      </c>
      <c r="AL84" s="537" t="str">
        <f t="shared" si="12"/>
        <v/>
      </c>
      <c r="AM84" s="538"/>
      <c r="AN84" s="538"/>
      <c r="AO84" s="538"/>
      <c r="AP84" s="538"/>
      <c r="AQ84" s="538"/>
      <c r="AR84" s="538"/>
      <c r="AS84" s="538"/>
      <c r="AT84" s="538"/>
      <c r="AU84" s="539"/>
    </row>
    <row r="85" spans="1:47" ht="33" customHeight="1" thickBot="1">
      <c r="A85" s="498">
        <f t="shared" si="2"/>
        <v>
74</v>
      </c>
      <c r="B85" s="499" t="str">
        <f>
IF(基本情報入力シート!C106="","",基本情報入力シート!C106)</f>
        <v/>
      </c>
      <c r="C85" s="500" t="str">
        <f>
IF(基本情報入力シート!D106="","",基本情報入力シート!D106)</f>
        <v/>
      </c>
      <c r="D85" s="501" t="str">
        <f>
IF(基本情報入力シート!E106="","",基本情報入力シート!E106)</f>
        <v/>
      </c>
      <c r="E85" s="501" t="str">
        <f>
IF(基本情報入力シート!F106="","",基本情報入力シート!F106)</f>
        <v/>
      </c>
      <c r="F85" s="501" t="str">
        <f>
IF(基本情報入力シート!G106="","",基本情報入力シート!G106)</f>
        <v/>
      </c>
      <c r="G85" s="501" t="str">
        <f>
IF(基本情報入力シート!H106="","",基本情報入力シート!H106)</f>
        <v/>
      </c>
      <c r="H85" s="501" t="str">
        <f>
IF(基本情報入力シート!I106="","",基本情報入力シート!I106)</f>
        <v/>
      </c>
      <c r="I85" s="501" t="str">
        <f>
IF(基本情報入力シート!J106="","",基本情報入力シート!J106)</f>
        <v/>
      </c>
      <c r="J85" s="501" t="str">
        <f>
IF(基本情報入力シート!K106="","",基本情報入力シート!K106)</f>
        <v/>
      </c>
      <c r="K85" s="502" t="str">
        <f>
IF(基本情報入力シート!L106="","",基本情報入力シート!L106)</f>
        <v/>
      </c>
      <c r="L85" s="503" t="str">
        <f>
IF(基本情報入力シート!M106="","",基本情報入力シート!M106)</f>
        <v/>
      </c>
      <c r="M85" s="503" t="str">
        <f>
IF(基本情報入力シート!R106="","",基本情報入力シート!R106)</f>
        <v/>
      </c>
      <c r="N85" s="503" t="str">
        <f>
IF(基本情報入力シート!W106="","",基本情報入力シート!W106)</f>
        <v/>
      </c>
      <c r="O85" s="498" t="str">
        <f>
IF(基本情報入力シート!X106="","",基本情報入力シート!X106)</f>
        <v/>
      </c>
      <c r="P85" s="504" t="str">
        <f>
IF(基本情報入力シート!Y106="","",基本情報入力シート!Y106)</f>
        <v/>
      </c>
      <c r="Q85" s="505" t="str">
        <f>
IF(基本情報入力シート!Z106="","",基本情報入力シート!Z106)</f>
        <v/>
      </c>
      <c r="R85" s="531" t="str">
        <f>
IF(基本情報入力シート!AA106="","",基本情報入力シート!AA106)</f>
        <v/>
      </c>
      <c r="S85" s="532"/>
      <c r="T85" s="533"/>
      <c r="U85" s="534" t="str">
        <f>
IF(P85="","",VLOOKUP(P85,【参考】数式用!$A$5:$I$38,MATCH(T85,【参考】数式用!$H$4:$I$4,0)+7,0))</f>
        <v/>
      </c>
      <c r="V85" s="639"/>
      <c r="W85" s="211" t="s">
        <v>
172</v>
      </c>
      <c r="X85" s="535"/>
      <c r="Y85" s="210" t="s">
        <v>
173</v>
      </c>
      <c r="Z85" s="535"/>
      <c r="AA85" s="316" t="s">
        <v>
174</v>
      </c>
      <c r="AB85" s="535"/>
      <c r="AC85" s="210" t="s">
        <v>
173</v>
      </c>
      <c r="AD85" s="535"/>
      <c r="AE85" s="210" t="s">
        <v>
175</v>
      </c>
      <c r="AF85" s="512" t="s">
        <v>
176</v>
      </c>
      <c r="AG85" s="513" t="str">
        <f t="shared" si="10"/>
        <v/>
      </c>
      <c r="AH85" s="514" t="s">
        <v>
177</v>
      </c>
      <c r="AI85" s="515" t="str">
        <f t="shared" si="9"/>
        <v/>
      </c>
      <c r="AJ85" s="180"/>
      <c r="AK85" s="536" t="str">
        <f t="shared" si="11"/>
        <v>
○</v>
      </c>
      <c r="AL85" s="537" t="str">
        <f t="shared" si="12"/>
        <v/>
      </c>
      <c r="AM85" s="538"/>
      <c r="AN85" s="538"/>
      <c r="AO85" s="538"/>
      <c r="AP85" s="538"/>
      <c r="AQ85" s="538"/>
      <c r="AR85" s="538"/>
      <c r="AS85" s="538"/>
      <c r="AT85" s="538"/>
      <c r="AU85" s="539"/>
    </row>
    <row r="86" spans="1:47" ht="33" customHeight="1" thickBot="1">
      <c r="A86" s="498">
        <f t="shared" si="2"/>
        <v>
75</v>
      </c>
      <c r="B86" s="499" t="str">
        <f>
IF(基本情報入力シート!C107="","",基本情報入力シート!C107)</f>
        <v/>
      </c>
      <c r="C86" s="500" t="str">
        <f>
IF(基本情報入力シート!D107="","",基本情報入力シート!D107)</f>
        <v/>
      </c>
      <c r="D86" s="501" t="str">
        <f>
IF(基本情報入力シート!E107="","",基本情報入力シート!E107)</f>
        <v/>
      </c>
      <c r="E86" s="501" t="str">
        <f>
IF(基本情報入力シート!F107="","",基本情報入力シート!F107)</f>
        <v/>
      </c>
      <c r="F86" s="501" t="str">
        <f>
IF(基本情報入力シート!G107="","",基本情報入力シート!G107)</f>
        <v/>
      </c>
      <c r="G86" s="501" t="str">
        <f>
IF(基本情報入力シート!H107="","",基本情報入力シート!H107)</f>
        <v/>
      </c>
      <c r="H86" s="501" t="str">
        <f>
IF(基本情報入力シート!I107="","",基本情報入力シート!I107)</f>
        <v/>
      </c>
      <c r="I86" s="501" t="str">
        <f>
IF(基本情報入力シート!J107="","",基本情報入力シート!J107)</f>
        <v/>
      </c>
      <c r="J86" s="501" t="str">
        <f>
IF(基本情報入力シート!K107="","",基本情報入力シート!K107)</f>
        <v/>
      </c>
      <c r="K86" s="502" t="str">
        <f>
IF(基本情報入力シート!L107="","",基本情報入力シート!L107)</f>
        <v/>
      </c>
      <c r="L86" s="503" t="str">
        <f>
IF(基本情報入力シート!M107="","",基本情報入力シート!M107)</f>
        <v/>
      </c>
      <c r="M86" s="503" t="str">
        <f>
IF(基本情報入力シート!R107="","",基本情報入力シート!R107)</f>
        <v/>
      </c>
      <c r="N86" s="503" t="str">
        <f>
IF(基本情報入力シート!W107="","",基本情報入力シート!W107)</f>
        <v/>
      </c>
      <c r="O86" s="498" t="str">
        <f>
IF(基本情報入力シート!X107="","",基本情報入力シート!X107)</f>
        <v/>
      </c>
      <c r="P86" s="504" t="str">
        <f>
IF(基本情報入力シート!Y107="","",基本情報入力シート!Y107)</f>
        <v/>
      </c>
      <c r="Q86" s="505" t="str">
        <f>
IF(基本情報入力シート!Z107="","",基本情報入力シート!Z107)</f>
        <v/>
      </c>
      <c r="R86" s="531" t="str">
        <f>
IF(基本情報入力シート!AA107="","",基本情報入力シート!AA107)</f>
        <v/>
      </c>
      <c r="S86" s="532"/>
      <c r="T86" s="533"/>
      <c r="U86" s="534" t="str">
        <f>
IF(P86="","",VLOOKUP(P86,【参考】数式用!$A$5:$I$38,MATCH(T86,【参考】数式用!$H$4:$I$4,0)+7,0))</f>
        <v/>
      </c>
      <c r="V86" s="639"/>
      <c r="W86" s="211" t="s">
        <v>
172</v>
      </c>
      <c r="X86" s="535"/>
      <c r="Y86" s="210" t="s">
        <v>
173</v>
      </c>
      <c r="Z86" s="535"/>
      <c r="AA86" s="316" t="s">
        <v>
174</v>
      </c>
      <c r="AB86" s="535"/>
      <c r="AC86" s="210" t="s">
        <v>
173</v>
      </c>
      <c r="AD86" s="535"/>
      <c r="AE86" s="210" t="s">
        <v>
175</v>
      </c>
      <c r="AF86" s="512" t="s">
        <v>
176</v>
      </c>
      <c r="AG86" s="513" t="str">
        <f t="shared" si="10"/>
        <v/>
      </c>
      <c r="AH86" s="514" t="s">
        <v>
177</v>
      </c>
      <c r="AI86" s="515" t="str">
        <f t="shared" si="9"/>
        <v/>
      </c>
      <c r="AJ86" s="180"/>
      <c r="AK86" s="536" t="str">
        <f t="shared" si="11"/>
        <v>
○</v>
      </c>
      <c r="AL86" s="537" t="str">
        <f t="shared" si="12"/>
        <v/>
      </c>
      <c r="AM86" s="538"/>
      <c r="AN86" s="538"/>
      <c r="AO86" s="538"/>
      <c r="AP86" s="538"/>
      <c r="AQ86" s="538"/>
      <c r="AR86" s="538"/>
      <c r="AS86" s="538"/>
      <c r="AT86" s="538"/>
      <c r="AU86" s="539"/>
    </row>
    <row r="87" spans="1:47" ht="33" customHeight="1" thickBot="1">
      <c r="A87" s="498">
        <f t="shared" si="2"/>
        <v>
76</v>
      </c>
      <c r="B87" s="499" t="str">
        <f>
IF(基本情報入力シート!C108="","",基本情報入力シート!C108)</f>
        <v/>
      </c>
      <c r="C87" s="500" t="str">
        <f>
IF(基本情報入力シート!D108="","",基本情報入力シート!D108)</f>
        <v/>
      </c>
      <c r="D87" s="501" t="str">
        <f>
IF(基本情報入力シート!E108="","",基本情報入力シート!E108)</f>
        <v/>
      </c>
      <c r="E87" s="501" t="str">
        <f>
IF(基本情報入力シート!F108="","",基本情報入力シート!F108)</f>
        <v/>
      </c>
      <c r="F87" s="501" t="str">
        <f>
IF(基本情報入力シート!G108="","",基本情報入力シート!G108)</f>
        <v/>
      </c>
      <c r="G87" s="501" t="str">
        <f>
IF(基本情報入力シート!H108="","",基本情報入力シート!H108)</f>
        <v/>
      </c>
      <c r="H87" s="501" t="str">
        <f>
IF(基本情報入力シート!I108="","",基本情報入力シート!I108)</f>
        <v/>
      </c>
      <c r="I87" s="501" t="str">
        <f>
IF(基本情報入力シート!J108="","",基本情報入力シート!J108)</f>
        <v/>
      </c>
      <c r="J87" s="501" t="str">
        <f>
IF(基本情報入力シート!K108="","",基本情報入力シート!K108)</f>
        <v/>
      </c>
      <c r="K87" s="502" t="str">
        <f>
IF(基本情報入力シート!L108="","",基本情報入力シート!L108)</f>
        <v/>
      </c>
      <c r="L87" s="503" t="str">
        <f>
IF(基本情報入力シート!M108="","",基本情報入力シート!M108)</f>
        <v/>
      </c>
      <c r="M87" s="503" t="str">
        <f>
IF(基本情報入力シート!R108="","",基本情報入力シート!R108)</f>
        <v/>
      </c>
      <c r="N87" s="503" t="str">
        <f>
IF(基本情報入力シート!W108="","",基本情報入力シート!W108)</f>
        <v/>
      </c>
      <c r="O87" s="498" t="str">
        <f>
IF(基本情報入力シート!X108="","",基本情報入力シート!X108)</f>
        <v/>
      </c>
      <c r="P87" s="504" t="str">
        <f>
IF(基本情報入力シート!Y108="","",基本情報入力シート!Y108)</f>
        <v/>
      </c>
      <c r="Q87" s="505" t="str">
        <f>
IF(基本情報入力シート!Z108="","",基本情報入力シート!Z108)</f>
        <v/>
      </c>
      <c r="R87" s="531" t="str">
        <f>
IF(基本情報入力シート!AA108="","",基本情報入力シート!AA108)</f>
        <v/>
      </c>
      <c r="S87" s="532"/>
      <c r="T87" s="533"/>
      <c r="U87" s="534" t="str">
        <f>
IF(P87="","",VLOOKUP(P87,【参考】数式用!$A$5:$I$38,MATCH(T87,【参考】数式用!$H$4:$I$4,0)+7,0))</f>
        <v/>
      </c>
      <c r="V87" s="639"/>
      <c r="W87" s="211" t="s">
        <v>
172</v>
      </c>
      <c r="X87" s="535"/>
      <c r="Y87" s="210" t="s">
        <v>
173</v>
      </c>
      <c r="Z87" s="535"/>
      <c r="AA87" s="316" t="s">
        <v>
174</v>
      </c>
      <c r="AB87" s="535"/>
      <c r="AC87" s="210" t="s">
        <v>
173</v>
      </c>
      <c r="AD87" s="535"/>
      <c r="AE87" s="210" t="s">
        <v>
175</v>
      </c>
      <c r="AF87" s="512" t="s">
        <v>
176</v>
      </c>
      <c r="AG87" s="513" t="str">
        <f t="shared" si="10"/>
        <v/>
      </c>
      <c r="AH87" s="514" t="s">
        <v>
177</v>
      </c>
      <c r="AI87" s="515" t="str">
        <f t="shared" si="9"/>
        <v/>
      </c>
      <c r="AJ87" s="180"/>
      <c r="AK87" s="536" t="str">
        <f t="shared" si="11"/>
        <v>
○</v>
      </c>
      <c r="AL87" s="537" t="str">
        <f t="shared" si="12"/>
        <v/>
      </c>
      <c r="AM87" s="538"/>
      <c r="AN87" s="538"/>
      <c r="AO87" s="538"/>
      <c r="AP87" s="538"/>
      <c r="AQ87" s="538"/>
      <c r="AR87" s="538"/>
      <c r="AS87" s="538"/>
      <c r="AT87" s="538"/>
      <c r="AU87" s="539"/>
    </row>
    <row r="88" spans="1:47" ht="33" customHeight="1" thickBot="1">
      <c r="A88" s="498">
        <f t="shared" si="2"/>
        <v>
77</v>
      </c>
      <c r="B88" s="499" t="str">
        <f>
IF(基本情報入力シート!C109="","",基本情報入力シート!C109)</f>
        <v/>
      </c>
      <c r="C88" s="500" t="str">
        <f>
IF(基本情報入力シート!D109="","",基本情報入力シート!D109)</f>
        <v/>
      </c>
      <c r="D88" s="501" t="str">
        <f>
IF(基本情報入力シート!E109="","",基本情報入力シート!E109)</f>
        <v/>
      </c>
      <c r="E88" s="501" t="str">
        <f>
IF(基本情報入力シート!F109="","",基本情報入力シート!F109)</f>
        <v/>
      </c>
      <c r="F88" s="501" t="str">
        <f>
IF(基本情報入力シート!G109="","",基本情報入力シート!G109)</f>
        <v/>
      </c>
      <c r="G88" s="501" t="str">
        <f>
IF(基本情報入力シート!H109="","",基本情報入力シート!H109)</f>
        <v/>
      </c>
      <c r="H88" s="501" t="str">
        <f>
IF(基本情報入力シート!I109="","",基本情報入力シート!I109)</f>
        <v/>
      </c>
      <c r="I88" s="501" t="str">
        <f>
IF(基本情報入力シート!J109="","",基本情報入力シート!J109)</f>
        <v/>
      </c>
      <c r="J88" s="501" t="str">
        <f>
IF(基本情報入力シート!K109="","",基本情報入力シート!K109)</f>
        <v/>
      </c>
      <c r="K88" s="502" t="str">
        <f>
IF(基本情報入力シート!L109="","",基本情報入力シート!L109)</f>
        <v/>
      </c>
      <c r="L88" s="503" t="str">
        <f>
IF(基本情報入力シート!M109="","",基本情報入力シート!M109)</f>
        <v/>
      </c>
      <c r="M88" s="503" t="str">
        <f>
IF(基本情報入力シート!R109="","",基本情報入力シート!R109)</f>
        <v/>
      </c>
      <c r="N88" s="503" t="str">
        <f>
IF(基本情報入力シート!W109="","",基本情報入力シート!W109)</f>
        <v/>
      </c>
      <c r="O88" s="498" t="str">
        <f>
IF(基本情報入力シート!X109="","",基本情報入力シート!X109)</f>
        <v/>
      </c>
      <c r="P88" s="504" t="str">
        <f>
IF(基本情報入力シート!Y109="","",基本情報入力シート!Y109)</f>
        <v/>
      </c>
      <c r="Q88" s="505" t="str">
        <f>
IF(基本情報入力シート!Z109="","",基本情報入力シート!Z109)</f>
        <v/>
      </c>
      <c r="R88" s="531" t="str">
        <f>
IF(基本情報入力シート!AA109="","",基本情報入力シート!AA109)</f>
        <v/>
      </c>
      <c r="S88" s="532"/>
      <c r="T88" s="533"/>
      <c r="U88" s="534" t="str">
        <f>
IF(P88="","",VLOOKUP(P88,【参考】数式用!$A$5:$I$38,MATCH(T88,【参考】数式用!$H$4:$I$4,0)+7,0))</f>
        <v/>
      </c>
      <c r="V88" s="639"/>
      <c r="W88" s="211" t="s">
        <v>
172</v>
      </c>
      <c r="X88" s="535"/>
      <c r="Y88" s="210" t="s">
        <v>
173</v>
      </c>
      <c r="Z88" s="535"/>
      <c r="AA88" s="316" t="s">
        <v>
174</v>
      </c>
      <c r="AB88" s="535"/>
      <c r="AC88" s="210" t="s">
        <v>
173</v>
      </c>
      <c r="AD88" s="535"/>
      <c r="AE88" s="210" t="s">
        <v>
175</v>
      </c>
      <c r="AF88" s="512" t="s">
        <v>
176</v>
      </c>
      <c r="AG88" s="513" t="str">
        <f t="shared" si="10"/>
        <v/>
      </c>
      <c r="AH88" s="514" t="s">
        <v>
177</v>
      </c>
      <c r="AI88" s="515" t="str">
        <f t="shared" si="9"/>
        <v/>
      </c>
      <c r="AJ88" s="180"/>
      <c r="AK88" s="536" t="str">
        <f t="shared" si="11"/>
        <v>
○</v>
      </c>
      <c r="AL88" s="537" t="str">
        <f t="shared" si="12"/>
        <v/>
      </c>
      <c r="AM88" s="538"/>
      <c r="AN88" s="538"/>
      <c r="AO88" s="538"/>
      <c r="AP88" s="538"/>
      <c r="AQ88" s="538"/>
      <c r="AR88" s="538"/>
      <c r="AS88" s="538"/>
      <c r="AT88" s="538"/>
      <c r="AU88" s="539"/>
    </row>
    <row r="89" spans="1:47" ht="33" customHeight="1" thickBot="1">
      <c r="A89" s="498">
        <f t="shared" si="2"/>
        <v>
78</v>
      </c>
      <c r="B89" s="499" t="str">
        <f>
IF(基本情報入力シート!C110="","",基本情報入力シート!C110)</f>
        <v/>
      </c>
      <c r="C89" s="500" t="str">
        <f>
IF(基本情報入力シート!D110="","",基本情報入力シート!D110)</f>
        <v/>
      </c>
      <c r="D89" s="501" t="str">
        <f>
IF(基本情報入力シート!E110="","",基本情報入力シート!E110)</f>
        <v/>
      </c>
      <c r="E89" s="501" t="str">
        <f>
IF(基本情報入力シート!F110="","",基本情報入力シート!F110)</f>
        <v/>
      </c>
      <c r="F89" s="501" t="str">
        <f>
IF(基本情報入力シート!G110="","",基本情報入力シート!G110)</f>
        <v/>
      </c>
      <c r="G89" s="501" t="str">
        <f>
IF(基本情報入力シート!H110="","",基本情報入力シート!H110)</f>
        <v/>
      </c>
      <c r="H89" s="501" t="str">
        <f>
IF(基本情報入力シート!I110="","",基本情報入力シート!I110)</f>
        <v/>
      </c>
      <c r="I89" s="501" t="str">
        <f>
IF(基本情報入力シート!J110="","",基本情報入力シート!J110)</f>
        <v/>
      </c>
      <c r="J89" s="501" t="str">
        <f>
IF(基本情報入力シート!K110="","",基本情報入力シート!K110)</f>
        <v/>
      </c>
      <c r="K89" s="502" t="str">
        <f>
IF(基本情報入力シート!L110="","",基本情報入力シート!L110)</f>
        <v/>
      </c>
      <c r="L89" s="503" t="str">
        <f>
IF(基本情報入力シート!M110="","",基本情報入力シート!M110)</f>
        <v/>
      </c>
      <c r="M89" s="503" t="str">
        <f>
IF(基本情報入力シート!R110="","",基本情報入力シート!R110)</f>
        <v/>
      </c>
      <c r="N89" s="503" t="str">
        <f>
IF(基本情報入力シート!W110="","",基本情報入力シート!W110)</f>
        <v/>
      </c>
      <c r="O89" s="498" t="str">
        <f>
IF(基本情報入力シート!X110="","",基本情報入力シート!X110)</f>
        <v/>
      </c>
      <c r="P89" s="504" t="str">
        <f>
IF(基本情報入力シート!Y110="","",基本情報入力シート!Y110)</f>
        <v/>
      </c>
      <c r="Q89" s="505" t="str">
        <f>
IF(基本情報入力シート!Z110="","",基本情報入力シート!Z110)</f>
        <v/>
      </c>
      <c r="R89" s="531" t="str">
        <f>
IF(基本情報入力シート!AA110="","",基本情報入力シート!AA110)</f>
        <v/>
      </c>
      <c r="S89" s="532"/>
      <c r="T89" s="533"/>
      <c r="U89" s="534" t="str">
        <f>
IF(P89="","",VLOOKUP(P89,【参考】数式用!$A$5:$I$38,MATCH(T89,【参考】数式用!$H$4:$I$4,0)+7,0))</f>
        <v/>
      </c>
      <c r="V89" s="639"/>
      <c r="W89" s="211" t="s">
        <v>
172</v>
      </c>
      <c r="X89" s="535"/>
      <c r="Y89" s="210" t="s">
        <v>
173</v>
      </c>
      <c r="Z89" s="535"/>
      <c r="AA89" s="316" t="s">
        <v>
174</v>
      </c>
      <c r="AB89" s="535"/>
      <c r="AC89" s="210" t="s">
        <v>
173</v>
      </c>
      <c r="AD89" s="535"/>
      <c r="AE89" s="210" t="s">
        <v>
175</v>
      </c>
      <c r="AF89" s="512" t="s">
        <v>
176</v>
      </c>
      <c r="AG89" s="513" t="str">
        <f t="shared" si="10"/>
        <v/>
      </c>
      <c r="AH89" s="514" t="s">
        <v>
177</v>
      </c>
      <c r="AI89" s="515" t="str">
        <f t="shared" si="9"/>
        <v/>
      </c>
      <c r="AJ89" s="180"/>
      <c r="AK89" s="536" t="str">
        <f t="shared" si="11"/>
        <v>
○</v>
      </c>
      <c r="AL89" s="537" t="str">
        <f t="shared" si="12"/>
        <v/>
      </c>
      <c r="AM89" s="538"/>
      <c r="AN89" s="538"/>
      <c r="AO89" s="538"/>
      <c r="AP89" s="538"/>
      <c r="AQ89" s="538"/>
      <c r="AR89" s="538"/>
      <c r="AS89" s="538"/>
      <c r="AT89" s="538"/>
      <c r="AU89" s="539"/>
    </row>
    <row r="90" spans="1:47" ht="33" customHeight="1" thickBot="1">
      <c r="A90" s="498">
        <f t="shared" si="2"/>
        <v>
79</v>
      </c>
      <c r="B90" s="499" t="str">
        <f>
IF(基本情報入力シート!C111="","",基本情報入力シート!C111)</f>
        <v/>
      </c>
      <c r="C90" s="500" t="str">
        <f>
IF(基本情報入力シート!D111="","",基本情報入力シート!D111)</f>
        <v/>
      </c>
      <c r="D90" s="501" t="str">
        <f>
IF(基本情報入力シート!E111="","",基本情報入力シート!E111)</f>
        <v/>
      </c>
      <c r="E90" s="501" t="str">
        <f>
IF(基本情報入力シート!F111="","",基本情報入力シート!F111)</f>
        <v/>
      </c>
      <c r="F90" s="501" t="str">
        <f>
IF(基本情報入力シート!G111="","",基本情報入力シート!G111)</f>
        <v/>
      </c>
      <c r="G90" s="501" t="str">
        <f>
IF(基本情報入力シート!H111="","",基本情報入力シート!H111)</f>
        <v/>
      </c>
      <c r="H90" s="501" t="str">
        <f>
IF(基本情報入力シート!I111="","",基本情報入力シート!I111)</f>
        <v/>
      </c>
      <c r="I90" s="501" t="str">
        <f>
IF(基本情報入力シート!J111="","",基本情報入力シート!J111)</f>
        <v/>
      </c>
      <c r="J90" s="501" t="str">
        <f>
IF(基本情報入力シート!K111="","",基本情報入力シート!K111)</f>
        <v/>
      </c>
      <c r="K90" s="502" t="str">
        <f>
IF(基本情報入力シート!L111="","",基本情報入力シート!L111)</f>
        <v/>
      </c>
      <c r="L90" s="503" t="str">
        <f>
IF(基本情報入力シート!M111="","",基本情報入力シート!M111)</f>
        <v/>
      </c>
      <c r="M90" s="503" t="str">
        <f>
IF(基本情報入力シート!R111="","",基本情報入力シート!R111)</f>
        <v/>
      </c>
      <c r="N90" s="503" t="str">
        <f>
IF(基本情報入力シート!W111="","",基本情報入力シート!W111)</f>
        <v/>
      </c>
      <c r="O90" s="498" t="str">
        <f>
IF(基本情報入力シート!X111="","",基本情報入力シート!X111)</f>
        <v/>
      </c>
      <c r="P90" s="504" t="str">
        <f>
IF(基本情報入力シート!Y111="","",基本情報入力シート!Y111)</f>
        <v/>
      </c>
      <c r="Q90" s="505" t="str">
        <f>
IF(基本情報入力シート!Z111="","",基本情報入力シート!Z111)</f>
        <v/>
      </c>
      <c r="R90" s="531" t="str">
        <f>
IF(基本情報入力シート!AA111="","",基本情報入力シート!AA111)</f>
        <v/>
      </c>
      <c r="S90" s="532"/>
      <c r="T90" s="533"/>
      <c r="U90" s="534" t="str">
        <f>
IF(P90="","",VLOOKUP(P90,【参考】数式用!$A$5:$I$38,MATCH(T90,【参考】数式用!$H$4:$I$4,0)+7,0))</f>
        <v/>
      </c>
      <c r="V90" s="639"/>
      <c r="W90" s="211" t="s">
        <v>
172</v>
      </c>
      <c r="X90" s="535"/>
      <c r="Y90" s="210" t="s">
        <v>
173</v>
      </c>
      <c r="Z90" s="535"/>
      <c r="AA90" s="316" t="s">
        <v>
174</v>
      </c>
      <c r="AB90" s="535"/>
      <c r="AC90" s="210" t="s">
        <v>
173</v>
      </c>
      <c r="AD90" s="535"/>
      <c r="AE90" s="210" t="s">
        <v>
175</v>
      </c>
      <c r="AF90" s="512" t="s">
        <v>
176</v>
      </c>
      <c r="AG90" s="513" t="str">
        <f t="shared" si="10"/>
        <v/>
      </c>
      <c r="AH90" s="514" t="s">
        <v>
177</v>
      </c>
      <c r="AI90" s="515" t="str">
        <f t="shared" si="9"/>
        <v/>
      </c>
      <c r="AJ90" s="180"/>
      <c r="AK90" s="536" t="str">
        <f t="shared" si="11"/>
        <v>
○</v>
      </c>
      <c r="AL90" s="537" t="str">
        <f t="shared" si="12"/>
        <v/>
      </c>
      <c r="AM90" s="538"/>
      <c r="AN90" s="538"/>
      <c r="AO90" s="538"/>
      <c r="AP90" s="538"/>
      <c r="AQ90" s="538"/>
      <c r="AR90" s="538"/>
      <c r="AS90" s="538"/>
      <c r="AT90" s="538"/>
      <c r="AU90" s="539"/>
    </row>
    <row r="91" spans="1:47" ht="33" customHeight="1" thickBot="1">
      <c r="A91" s="498">
        <f t="shared" si="2"/>
        <v>
80</v>
      </c>
      <c r="B91" s="499" t="str">
        <f>
IF(基本情報入力シート!C112="","",基本情報入力シート!C112)</f>
        <v/>
      </c>
      <c r="C91" s="500" t="str">
        <f>
IF(基本情報入力シート!D112="","",基本情報入力シート!D112)</f>
        <v/>
      </c>
      <c r="D91" s="501" t="str">
        <f>
IF(基本情報入力シート!E112="","",基本情報入力シート!E112)</f>
        <v/>
      </c>
      <c r="E91" s="501" t="str">
        <f>
IF(基本情報入力シート!F112="","",基本情報入力シート!F112)</f>
        <v/>
      </c>
      <c r="F91" s="501" t="str">
        <f>
IF(基本情報入力シート!G112="","",基本情報入力シート!G112)</f>
        <v/>
      </c>
      <c r="G91" s="501" t="str">
        <f>
IF(基本情報入力シート!H112="","",基本情報入力シート!H112)</f>
        <v/>
      </c>
      <c r="H91" s="501" t="str">
        <f>
IF(基本情報入力シート!I112="","",基本情報入力シート!I112)</f>
        <v/>
      </c>
      <c r="I91" s="501" t="str">
        <f>
IF(基本情報入力シート!J112="","",基本情報入力シート!J112)</f>
        <v/>
      </c>
      <c r="J91" s="501" t="str">
        <f>
IF(基本情報入力シート!K112="","",基本情報入力シート!K112)</f>
        <v/>
      </c>
      <c r="K91" s="502" t="str">
        <f>
IF(基本情報入力シート!L112="","",基本情報入力シート!L112)</f>
        <v/>
      </c>
      <c r="L91" s="503" t="str">
        <f>
IF(基本情報入力シート!M112="","",基本情報入力シート!M112)</f>
        <v/>
      </c>
      <c r="M91" s="503" t="str">
        <f>
IF(基本情報入力シート!R112="","",基本情報入力シート!R112)</f>
        <v/>
      </c>
      <c r="N91" s="503" t="str">
        <f>
IF(基本情報入力シート!W112="","",基本情報入力シート!W112)</f>
        <v/>
      </c>
      <c r="O91" s="498" t="str">
        <f>
IF(基本情報入力シート!X112="","",基本情報入力シート!X112)</f>
        <v/>
      </c>
      <c r="P91" s="504" t="str">
        <f>
IF(基本情報入力シート!Y112="","",基本情報入力シート!Y112)</f>
        <v/>
      </c>
      <c r="Q91" s="505" t="str">
        <f>
IF(基本情報入力シート!Z112="","",基本情報入力シート!Z112)</f>
        <v/>
      </c>
      <c r="R91" s="531" t="str">
        <f>
IF(基本情報入力シート!AA112="","",基本情報入力シート!AA112)</f>
        <v/>
      </c>
      <c r="S91" s="532"/>
      <c r="T91" s="533"/>
      <c r="U91" s="534" t="str">
        <f>
IF(P91="","",VLOOKUP(P91,【参考】数式用!$A$5:$I$38,MATCH(T91,【参考】数式用!$H$4:$I$4,0)+7,0))</f>
        <v/>
      </c>
      <c r="V91" s="639"/>
      <c r="W91" s="211" t="s">
        <v>
172</v>
      </c>
      <c r="X91" s="535"/>
      <c r="Y91" s="210" t="s">
        <v>
173</v>
      </c>
      <c r="Z91" s="535"/>
      <c r="AA91" s="316" t="s">
        <v>
174</v>
      </c>
      <c r="AB91" s="535"/>
      <c r="AC91" s="210" t="s">
        <v>
173</v>
      </c>
      <c r="AD91" s="535"/>
      <c r="AE91" s="210" t="s">
        <v>
175</v>
      </c>
      <c r="AF91" s="512" t="s">
        <v>
176</v>
      </c>
      <c r="AG91" s="513" t="str">
        <f t="shared" si="10"/>
        <v/>
      </c>
      <c r="AH91" s="514" t="s">
        <v>
177</v>
      </c>
      <c r="AI91" s="515" t="str">
        <f t="shared" si="9"/>
        <v/>
      </c>
      <c r="AJ91" s="180"/>
      <c r="AK91" s="536" t="str">
        <f t="shared" si="11"/>
        <v>
○</v>
      </c>
      <c r="AL91" s="537" t="str">
        <f t="shared" si="12"/>
        <v/>
      </c>
      <c r="AM91" s="538"/>
      <c r="AN91" s="538"/>
      <c r="AO91" s="538"/>
      <c r="AP91" s="538"/>
      <c r="AQ91" s="538"/>
      <c r="AR91" s="538"/>
      <c r="AS91" s="538"/>
      <c r="AT91" s="538"/>
      <c r="AU91" s="539"/>
    </row>
    <row r="92" spans="1:47" ht="33" customHeight="1" thickBot="1">
      <c r="A92" s="498">
        <f t="shared" si="2"/>
        <v>
81</v>
      </c>
      <c r="B92" s="499" t="str">
        <f>
IF(基本情報入力シート!C113="","",基本情報入力シート!C113)</f>
        <v/>
      </c>
      <c r="C92" s="500" t="str">
        <f>
IF(基本情報入力シート!D113="","",基本情報入力シート!D113)</f>
        <v/>
      </c>
      <c r="D92" s="501" t="str">
        <f>
IF(基本情報入力シート!E113="","",基本情報入力シート!E113)</f>
        <v/>
      </c>
      <c r="E92" s="501" t="str">
        <f>
IF(基本情報入力シート!F113="","",基本情報入力シート!F113)</f>
        <v/>
      </c>
      <c r="F92" s="501" t="str">
        <f>
IF(基本情報入力シート!G113="","",基本情報入力シート!G113)</f>
        <v/>
      </c>
      <c r="G92" s="501" t="str">
        <f>
IF(基本情報入力シート!H113="","",基本情報入力シート!H113)</f>
        <v/>
      </c>
      <c r="H92" s="501" t="str">
        <f>
IF(基本情報入力シート!I113="","",基本情報入力シート!I113)</f>
        <v/>
      </c>
      <c r="I92" s="501" t="str">
        <f>
IF(基本情報入力シート!J113="","",基本情報入力シート!J113)</f>
        <v/>
      </c>
      <c r="J92" s="501" t="str">
        <f>
IF(基本情報入力シート!K113="","",基本情報入力シート!K113)</f>
        <v/>
      </c>
      <c r="K92" s="502" t="str">
        <f>
IF(基本情報入力シート!L113="","",基本情報入力シート!L113)</f>
        <v/>
      </c>
      <c r="L92" s="503" t="str">
        <f>
IF(基本情報入力シート!M113="","",基本情報入力シート!M113)</f>
        <v/>
      </c>
      <c r="M92" s="503" t="str">
        <f>
IF(基本情報入力シート!R113="","",基本情報入力シート!R113)</f>
        <v/>
      </c>
      <c r="N92" s="503" t="str">
        <f>
IF(基本情報入力シート!W113="","",基本情報入力シート!W113)</f>
        <v/>
      </c>
      <c r="O92" s="498" t="str">
        <f>
IF(基本情報入力シート!X113="","",基本情報入力シート!X113)</f>
        <v/>
      </c>
      <c r="P92" s="504" t="str">
        <f>
IF(基本情報入力シート!Y113="","",基本情報入力シート!Y113)</f>
        <v/>
      </c>
      <c r="Q92" s="505" t="str">
        <f>
IF(基本情報入力シート!Z113="","",基本情報入力シート!Z113)</f>
        <v/>
      </c>
      <c r="R92" s="531" t="str">
        <f>
IF(基本情報入力シート!AA113="","",基本情報入力シート!AA113)</f>
        <v/>
      </c>
      <c r="S92" s="532"/>
      <c r="T92" s="533"/>
      <c r="U92" s="534" t="str">
        <f>
IF(P92="","",VLOOKUP(P92,【参考】数式用!$A$5:$I$38,MATCH(T92,【参考】数式用!$H$4:$I$4,0)+7,0))</f>
        <v/>
      </c>
      <c r="V92" s="639"/>
      <c r="W92" s="211" t="s">
        <v>
172</v>
      </c>
      <c r="X92" s="535"/>
      <c r="Y92" s="210" t="s">
        <v>
173</v>
      </c>
      <c r="Z92" s="535"/>
      <c r="AA92" s="316" t="s">
        <v>
174</v>
      </c>
      <c r="AB92" s="535"/>
      <c r="AC92" s="210" t="s">
        <v>
173</v>
      </c>
      <c r="AD92" s="535"/>
      <c r="AE92" s="210" t="s">
        <v>
175</v>
      </c>
      <c r="AF92" s="512" t="s">
        <v>
176</v>
      </c>
      <c r="AG92" s="513" t="str">
        <f t="shared" si="10"/>
        <v/>
      </c>
      <c r="AH92" s="514" t="s">
        <v>
177</v>
      </c>
      <c r="AI92" s="515" t="str">
        <f t="shared" si="9"/>
        <v/>
      </c>
      <c r="AJ92" s="180"/>
      <c r="AK92" s="536" t="str">
        <f t="shared" si="11"/>
        <v>
○</v>
      </c>
      <c r="AL92" s="537" t="str">
        <f t="shared" si="12"/>
        <v/>
      </c>
      <c r="AM92" s="538"/>
      <c r="AN92" s="538"/>
      <c r="AO92" s="538"/>
      <c r="AP92" s="538"/>
      <c r="AQ92" s="538"/>
      <c r="AR92" s="538"/>
      <c r="AS92" s="538"/>
      <c r="AT92" s="538"/>
      <c r="AU92" s="539"/>
    </row>
    <row r="93" spans="1:47" ht="33" customHeight="1" thickBot="1">
      <c r="A93" s="498">
        <f t="shared" si="2"/>
        <v>
82</v>
      </c>
      <c r="B93" s="499" t="str">
        <f>
IF(基本情報入力シート!C114="","",基本情報入力シート!C114)</f>
        <v/>
      </c>
      <c r="C93" s="500" t="str">
        <f>
IF(基本情報入力シート!D114="","",基本情報入力シート!D114)</f>
        <v/>
      </c>
      <c r="D93" s="501" t="str">
        <f>
IF(基本情報入力シート!E114="","",基本情報入力シート!E114)</f>
        <v/>
      </c>
      <c r="E93" s="501" t="str">
        <f>
IF(基本情報入力シート!F114="","",基本情報入力シート!F114)</f>
        <v/>
      </c>
      <c r="F93" s="501" t="str">
        <f>
IF(基本情報入力シート!G114="","",基本情報入力シート!G114)</f>
        <v/>
      </c>
      <c r="G93" s="501" t="str">
        <f>
IF(基本情報入力シート!H114="","",基本情報入力シート!H114)</f>
        <v/>
      </c>
      <c r="H93" s="501" t="str">
        <f>
IF(基本情報入力シート!I114="","",基本情報入力シート!I114)</f>
        <v/>
      </c>
      <c r="I93" s="501" t="str">
        <f>
IF(基本情報入力シート!J114="","",基本情報入力シート!J114)</f>
        <v/>
      </c>
      <c r="J93" s="501" t="str">
        <f>
IF(基本情報入力シート!K114="","",基本情報入力シート!K114)</f>
        <v/>
      </c>
      <c r="K93" s="502" t="str">
        <f>
IF(基本情報入力シート!L114="","",基本情報入力シート!L114)</f>
        <v/>
      </c>
      <c r="L93" s="503" t="str">
        <f>
IF(基本情報入力シート!M114="","",基本情報入力シート!M114)</f>
        <v/>
      </c>
      <c r="M93" s="503" t="str">
        <f>
IF(基本情報入力シート!R114="","",基本情報入力シート!R114)</f>
        <v/>
      </c>
      <c r="N93" s="503" t="str">
        <f>
IF(基本情報入力シート!W114="","",基本情報入力シート!W114)</f>
        <v/>
      </c>
      <c r="O93" s="498" t="str">
        <f>
IF(基本情報入力シート!X114="","",基本情報入力シート!X114)</f>
        <v/>
      </c>
      <c r="P93" s="504" t="str">
        <f>
IF(基本情報入力シート!Y114="","",基本情報入力シート!Y114)</f>
        <v/>
      </c>
      <c r="Q93" s="505" t="str">
        <f>
IF(基本情報入力シート!Z114="","",基本情報入力シート!Z114)</f>
        <v/>
      </c>
      <c r="R93" s="531" t="str">
        <f>
IF(基本情報入力シート!AA114="","",基本情報入力シート!AA114)</f>
        <v/>
      </c>
      <c r="S93" s="532"/>
      <c r="T93" s="533"/>
      <c r="U93" s="534" t="str">
        <f>
IF(P93="","",VLOOKUP(P93,【参考】数式用!$A$5:$I$38,MATCH(T93,【参考】数式用!$H$4:$I$4,0)+7,0))</f>
        <v/>
      </c>
      <c r="V93" s="639"/>
      <c r="W93" s="211" t="s">
        <v>
172</v>
      </c>
      <c r="X93" s="535"/>
      <c r="Y93" s="210" t="s">
        <v>
173</v>
      </c>
      <c r="Z93" s="535"/>
      <c r="AA93" s="316" t="s">
        <v>
174</v>
      </c>
      <c r="AB93" s="535"/>
      <c r="AC93" s="210" t="s">
        <v>
173</v>
      </c>
      <c r="AD93" s="535"/>
      <c r="AE93" s="210" t="s">
        <v>
175</v>
      </c>
      <c r="AF93" s="512" t="s">
        <v>
176</v>
      </c>
      <c r="AG93" s="513" t="str">
        <f t="shared" si="10"/>
        <v/>
      </c>
      <c r="AH93" s="514" t="s">
        <v>
177</v>
      </c>
      <c r="AI93" s="515" t="str">
        <f t="shared" si="9"/>
        <v/>
      </c>
      <c r="AJ93" s="180"/>
      <c r="AK93" s="536" t="str">
        <f t="shared" si="11"/>
        <v>
○</v>
      </c>
      <c r="AL93" s="537" t="str">
        <f t="shared" si="12"/>
        <v/>
      </c>
      <c r="AM93" s="538"/>
      <c r="AN93" s="538"/>
      <c r="AO93" s="538"/>
      <c r="AP93" s="538"/>
      <c r="AQ93" s="538"/>
      <c r="AR93" s="538"/>
      <c r="AS93" s="538"/>
      <c r="AT93" s="538"/>
      <c r="AU93" s="539"/>
    </row>
    <row r="94" spans="1:47" ht="33" customHeight="1" thickBot="1">
      <c r="A94" s="498">
        <f t="shared" si="2"/>
        <v>
83</v>
      </c>
      <c r="B94" s="499" t="str">
        <f>
IF(基本情報入力シート!C115="","",基本情報入力シート!C115)</f>
        <v/>
      </c>
      <c r="C94" s="500" t="str">
        <f>
IF(基本情報入力シート!D115="","",基本情報入力シート!D115)</f>
        <v/>
      </c>
      <c r="D94" s="501" t="str">
        <f>
IF(基本情報入力シート!E115="","",基本情報入力シート!E115)</f>
        <v/>
      </c>
      <c r="E94" s="501" t="str">
        <f>
IF(基本情報入力シート!F115="","",基本情報入力シート!F115)</f>
        <v/>
      </c>
      <c r="F94" s="501" t="str">
        <f>
IF(基本情報入力シート!G115="","",基本情報入力シート!G115)</f>
        <v/>
      </c>
      <c r="G94" s="501" t="str">
        <f>
IF(基本情報入力シート!H115="","",基本情報入力シート!H115)</f>
        <v/>
      </c>
      <c r="H94" s="501" t="str">
        <f>
IF(基本情報入力シート!I115="","",基本情報入力シート!I115)</f>
        <v/>
      </c>
      <c r="I94" s="501" t="str">
        <f>
IF(基本情報入力シート!J115="","",基本情報入力シート!J115)</f>
        <v/>
      </c>
      <c r="J94" s="501" t="str">
        <f>
IF(基本情報入力シート!K115="","",基本情報入力シート!K115)</f>
        <v/>
      </c>
      <c r="K94" s="502" t="str">
        <f>
IF(基本情報入力シート!L115="","",基本情報入力シート!L115)</f>
        <v/>
      </c>
      <c r="L94" s="503" t="str">
        <f>
IF(基本情報入力シート!M115="","",基本情報入力シート!M115)</f>
        <v/>
      </c>
      <c r="M94" s="503" t="str">
        <f>
IF(基本情報入力シート!R115="","",基本情報入力シート!R115)</f>
        <v/>
      </c>
      <c r="N94" s="503" t="str">
        <f>
IF(基本情報入力シート!W115="","",基本情報入力シート!W115)</f>
        <v/>
      </c>
      <c r="O94" s="498" t="str">
        <f>
IF(基本情報入力シート!X115="","",基本情報入力シート!X115)</f>
        <v/>
      </c>
      <c r="P94" s="504" t="str">
        <f>
IF(基本情報入力シート!Y115="","",基本情報入力シート!Y115)</f>
        <v/>
      </c>
      <c r="Q94" s="505" t="str">
        <f>
IF(基本情報入力シート!Z115="","",基本情報入力シート!Z115)</f>
        <v/>
      </c>
      <c r="R94" s="531" t="str">
        <f>
IF(基本情報入力シート!AA115="","",基本情報入力シート!AA115)</f>
        <v/>
      </c>
      <c r="S94" s="532"/>
      <c r="T94" s="533"/>
      <c r="U94" s="534" t="str">
        <f>
IF(P94="","",VLOOKUP(P94,【参考】数式用!$A$5:$I$38,MATCH(T94,【参考】数式用!$H$4:$I$4,0)+7,0))</f>
        <v/>
      </c>
      <c r="V94" s="639"/>
      <c r="W94" s="211" t="s">
        <v>
172</v>
      </c>
      <c r="X94" s="535"/>
      <c r="Y94" s="210" t="s">
        <v>
173</v>
      </c>
      <c r="Z94" s="535"/>
      <c r="AA94" s="316" t="s">
        <v>
174</v>
      </c>
      <c r="AB94" s="535"/>
      <c r="AC94" s="210" t="s">
        <v>
173</v>
      </c>
      <c r="AD94" s="535"/>
      <c r="AE94" s="210" t="s">
        <v>
175</v>
      </c>
      <c r="AF94" s="512" t="s">
        <v>
176</v>
      </c>
      <c r="AG94" s="513" t="str">
        <f t="shared" si="10"/>
        <v/>
      </c>
      <c r="AH94" s="514" t="s">
        <v>
177</v>
      </c>
      <c r="AI94" s="515" t="str">
        <f t="shared" si="9"/>
        <v/>
      </c>
      <c r="AJ94" s="180"/>
      <c r="AK94" s="536" t="str">
        <f t="shared" si="11"/>
        <v>
○</v>
      </c>
      <c r="AL94" s="537" t="str">
        <f t="shared" si="12"/>
        <v/>
      </c>
      <c r="AM94" s="538"/>
      <c r="AN94" s="538"/>
      <c r="AO94" s="538"/>
      <c r="AP94" s="538"/>
      <c r="AQ94" s="538"/>
      <c r="AR94" s="538"/>
      <c r="AS94" s="538"/>
      <c r="AT94" s="538"/>
      <c r="AU94" s="539"/>
    </row>
    <row r="95" spans="1:47" ht="33" customHeight="1" thickBot="1">
      <c r="A95" s="498">
        <f t="shared" si="2"/>
        <v>
84</v>
      </c>
      <c r="B95" s="499" t="str">
        <f>
IF(基本情報入力シート!C116="","",基本情報入力シート!C116)</f>
        <v/>
      </c>
      <c r="C95" s="500" t="str">
        <f>
IF(基本情報入力シート!D116="","",基本情報入力シート!D116)</f>
        <v/>
      </c>
      <c r="D95" s="501" t="str">
        <f>
IF(基本情報入力シート!E116="","",基本情報入力シート!E116)</f>
        <v/>
      </c>
      <c r="E95" s="501" t="str">
        <f>
IF(基本情報入力シート!F116="","",基本情報入力シート!F116)</f>
        <v/>
      </c>
      <c r="F95" s="501" t="str">
        <f>
IF(基本情報入力シート!G116="","",基本情報入力シート!G116)</f>
        <v/>
      </c>
      <c r="G95" s="501" t="str">
        <f>
IF(基本情報入力シート!H116="","",基本情報入力シート!H116)</f>
        <v/>
      </c>
      <c r="H95" s="501" t="str">
        <f>
IF(基本情報入力シート!I116="","",基本情報入力シート!I116)</f>
        <v/>
      </c>
      <c r="I95" s="501" t="str">
        <f>
IF(基本情報入力シート!J116="","",基本情報入力シート!J116)</f>
        <v/>
      </c>
      <c r="J95" s="501" t="str">
        <f>
IF(基本情報入力シート!K116="","",基本情報入力シート!K116)</f>
        <v/>
      </c>
      <c r="K95" s="502" t="str">
        <f>
IF(基本情報入力シート!L116="","",基本情報入力シート!L116)</f>
        <v/>
      </c>
      <c r="L95" s="503" t="str">
        <f>
IF(基本情報入力シート!M116="","",基本情報入力シート!M116)</f>
        <v/>
      </c>
      <c r="M95" s="503" t="str">
        <f>
IF(基本情報入力シート!R116="","",基本情報入力シート!R116)</f>
        <v/>
      </c>
      <c r="N95" s="503" t="str">
        <f>
IF(基本情報入力シート!W116="","",基本情報入力シート!W116)</f>
        <v/>
      </c>
      <c r="O95" s="498" t="str">
        <f>
IF(基本情報入力シート!X116="","",基本情報入力シート!X116)</f>
        <v/>
      </c>
      <c r="P95" s="504" t="str">
        <f>
IF(基本情報入力シート!Y116="","",基本情報入力シート!Y116)</f>
        <v/>
      </c>
      <c r="Q95" s="505" t="str">
        <f>
IF(基本情報入力シート!Z116="","",基本情報入力シート!Z116)</f>
        <v/>
      </c>
      <c r="R95" s="531" t="str">
        <f>
IF(基本情報入力シート!AA116="","",基本情報入力シート!AA116)</f>
        <v/>
      </c>
      <c r="S95" s="532"/>
      <c r="T95" s="533"/>
      <c r="U95" s="534" t="str">
        <f>
IF(P95="","",VLOOKUP(P95,【参考】数式用!$A$5:$I$38,MATCH(T95,【参考】数式用!$H$4:$I$4,0)+7,0))</f>
        <v/>
      </c>
      <c r="V95" s="639"/>
      <c r="W95" s="211" t="s">
        <v>
172</v>
      </c>
      <c r="X95" s="535"/>
      <c r="Y95" s="210" t="s">
        <v>
173</v>
      </c>
      <c r="Z95" s="535"/>
      <c r="AA95" s="316" t="s">
        <v>
174</v>
      </c>
      <c r="AB95" s="535"/>
      <c r="AC95" s="210" t="s">
        <v>
173</v>
      </c>
      <c r="AD95" s="535"/>
      <c r="AE95" s="210" t="s">
        <v>
175</v>
      </c>
      <c r="AF95" s="512" t="s">
        <v>
176</v>
      </c>
      <c r="AG95" s="513" t="str">
        <f t="shared" si="10"/>
        <v/>
      </c>
      <c r="AH95" s="514" t="s">
        <v>
177</v>
      </c>
      <c r="AI95" s="515" t="str">
        <f t="shared" si="9"/>
        <v/>
      </c>
      <c r="AJ95" s="180"/>
      <c r="AK95" s="536" t="str">
        <f t="shared" si="11"/>
        <v>
○</v>
      </c>
      <c r="AL95" s="537" t="str">
        <f t="shared" si="12"/>
        <v/>
      </c>
      <c r="AM95" s="538"/>
      <c r="AN95" s="538"/>
      <c r="AO95" s="538"/>
      <c r="AP95" s="538"/>
      <c r="AQ95" s="538"/>
      <c r="AR95" s="538"/>
      <c r="AS95" s="538"/>
      <c r="AT95" s="538"/>
      <c r="AU95" s="539"/>
    </row>
    <row r="96" spans="1:47" ht="33" customHeight="1" thickBot="1">
      <c r="A96" s="498">
        <f t="shared" si="2"/>
        <v>
85</v>
      </c>
      <c r="B96" s="499" t="str">
        <f>
IF(基本情報入力シート!C117="","",基本情報入力シート!C117)</f>
        <v/>
      </c>
      <c r="C96" s="500" t="str">
        <f>
IF(基本情報入力シート!D117="","",基本情報入力シート!D117)</f>
        <v/>
      </c>
      <c r="D96" s="501" t="str">
        <f>
IF(基本情報入力シート!E117="","",基本情報入力シート!E117)</f>
        <v/>
      </c>
      <c r="E96" s="501" t="str">
        <f>
IF(基本情報入力シート!F117="","",基本情報入力シート!F117)</f>
        <v/>
      </c>
      <c r="F96" s="501" t="str">
        <f>
IF(基本情報入力シート!G117="","",基本情報入力シート!G117)</f>
        <v/>
      </c>
      <c r="G96" s="501" t="str">
        <f>
IF(基本情報入力シート!H117="","",基本情報入力シート!H117)</f>
        <v/>
      </c>
      <c r="H96" s="501" t="str">
        <f>
IF(基本情報入力シート!I117="","",基本情報入力シート!I117)</f>
        <v/>
      </c>
      <c r="I96" s="501" t="str">
        <f>
IF(基本情報入力シート!J117="","",基本情報入力シート!J117)</f>
        <v/>
      </c>
      <c r="J96" s="501" t="str">
        <f>
IF(基本情報入力シート!K117="","",基本情報入力シート!K117)</f>
        <v/>
      </c>
      <c r="K96" s="502" t="str">
        <f>
IF(基本情報入力シート!L117="","",基本情報入力シート!L117)</f>
        <v/>
      </c>
      <c r="L96" s="503" t="str">
        <f>
IF(基本情報入力シート!M117="","",基本情報入力シート!M117)</f>
        <v/>
      </c>
      <c r="M96" s="503" t="str">
        <f>
IF(基本情報入力シート!R117="","",基本情報入力シート!R117)</f>
        <v/>
      </c>
      <c r="N96" s="503" t="str">
        <f>
IF(基本情報入力シート!W117="","",基本情報入力シート!W117)</f>
        <v/>
      </c>
      <c r="O96" s="498" t="str">
        <f>
IF(基本情報入力シート!X117="","",基本情報入力シート!X117)</f>
        <v/>
      </c>
      <c r="P96" s="504" t="str">
        <f>
IF(基本情報入力シート!Y117="","",基本情報入力シート!Y117)</f>
        <v/>
      </c>
      <c r="Q96" s="505" t="str">
        <f>
IF(基本情報入力シート!Z117="","",基本情報入力シート!Z117)</f>
        <v/>
      </c>
      <c r="R96" s="531" t="str">
        <f>
IF(基本情報入力シート!AA117="","",基本情報入力シート!AA117)</f>
        <v/>
      </c>
      <c r="S96" s="532"/>
      <c r="T96" s="533"/>
      <c r="U96" s="534" t="str">
        <f>
IF(P96="","",VLOOKUP(P96,【参考】数式用!$A$5:$I$38,MATCH(T96,【参考】数式用!$H$4:$I$4,0)+7,0))</f>
        <v/>
      </c>
      <c r="V96" s="639"/>
      <c r="W96" s="211" t="s">
        <v>
172</v>
      </c>
      <c r="X96" s="535"/>
      <c r="Y96" s="210" t="s">
        <v>
173</v>
      </c>
      <c r="Z96" s="535"/>
      <c r="AA96" s="316" t="s">
        <v>
174</v>
      </c>
      <c r="AB96" s="535"/>
      <c r="AC96" s="210" t="s">
        <v>
173</v>
      </c>
      <c r="AD96" s="535"/>
      <c r="AE96" s="210" t="s">
        <v>
175</v>
      </c>
      <c r="AF96" s="512" t="s">
        <v>
176</v>
      </c>
      <c r="AG96" s="513" t="str">
        <f t="shared" si="10"/>
        <v/>
      </c>
      <c r="AH96" s="514" t="s">
        <v>
177</v>
      </c>
      <c r="AI96" s="515" t="str">
        <f t="shared" si="9"/>
        <v/>
      </c>
      <c r="AJ96" s="180"/>
      <c r="AK96" s="536" t="str">
        <f t="shared" si="11"/>
        <v>
○</v>
      </c>
      <c r="AL96" s="537" t="str">
        <f t="shared" si="12"/>
        <v/>
      </c>
      <c r="AM96" s="538"/>
      <c r="AN96" s="538"/>
      <c r="AO96" s="538"/>
      <c r="AP96" s="538"/>
      <c r="AQ96" s="538"/>
      <c r="AR96" s="538"/>
      <c r="AS96" s="538"/>
      <c r="AT96" s="538"/>
      <c r="AU96" s="539"/>
    </row>
    <row r="97" spans="1:47" ht="33" customHeight="1" thickBot="1">
      <c r="A97" s="498">
        <f t="shared" si="2"/>
        <v>
86</v>
      </c>
      <c r="B97" s="499" t="str">
        <f>
IF(基本情報入力シート!C118="","",基本情報入力シート!C118)</f>
        <v/>
      </c>
      <c r="C97" s="500" t="str">
        <f>
IF(基本情報入力シート!D118="","",基本情報入力シート!D118)</f>
        <v/>
      </c>
      <c r="D97" s="501" t="str">
        <f>
IF(基本情報入力シート!E118="","",基本情報入力シート!E118)</f>
        <v/>
      </c>
      <c r="E97" s="501" t="str">
        <f>
IF(基本情報入力シート!F118="","",基本情報入力シート!F118)</f>
        <v/>
      </c>
      <c r="F97" s="501" t="str">
        <f>
IF(基本情報入力シート!G118="","",基本情報入力シート!G118)</f>
        <v/>
      </c>
      <c r="G97" s="501" t="str">
        <f>
IF(基本情報入力シート!H118="","",基本情報入力シート!H118)</f>
        <v/>
      </c>
      <c r="H97" s="501" t="str">
        <f>
IF(基本情報入力シート!I118="","",基本情報入力シート!I118)</f>
        <v/>
      </c>
      <c r="I97" s="501" t="str">
        <f>
IF(基本情報入力シート!J118="","",基本情報入力シート!J118)</f>
        <v/>
      </c>
      <c r="J97" s="501" t="str">
        <f>
IF(基本情報入力シート!K118="","",基本情報入力シート!K118)</f>
        <v/>
      </c>
      <c r="K97" s="502" t="str">
        <f>
IF(基本情報入力シート!L118="","",基本情報入力シート!L118)</f>
        <v/>
      </c>
      <c r="L97" s="503" t="str">
        <f>
IF(基本情報入力シート!M118="","",基本情報入力シート!M118)</f>
        <v/>
      </c>
      <c r="M97" s="503" t="str">
        <f>
IF(基本情報入力シート!R118="","",基本情報入力シート!R118)</f>
        <v/>
      </c>
      <c r="N97" s="503" t="str">
        <f>
IF(基本情報入力シート!W118="","",基本情報入力シート!W118)</f>
        <v/>
      </c>
      <c r="O97" s="498" t="str">
        <f>
IF(基本情報入力シート!X118="","",基本情報入力シート!X118)</f>
        <v/>
      </c>
      <c r="P97" s="504" t="str">
        <f>
IF(基本情報入力シート!Y118="","",基本情報入力シート!Y118)</f>
        <v/>
      </c>
      <c r="Q97" s="505" t="str">
        <f>
IF(基本情報入力シート!Z118="","",基本情報入力シート!Z118)</f>
        <v/>
      </c>
      <c r="R97" s="531" t="str">
        <f>
IF(基本情報入力シート!AA118="","",基本情報入力シート!AA118)</f>
        <v/>
      </c>
      <c r="S97" s="532"/>
      <c r="T97" s="533"/>
      <c r="U97" s="534" t="str">
        <f>
IF(P97="","",VLOOKUP(P97,【参考】数式用!$A$5:$I$38,MATCH(T97,【参考】数式用!$H$4:$I$4,0)+7,0))</f>
        <v/>
      </c>
      <c r="V97" s="639"/>
      <c r="W97" s="211" t="s">
        <v>
172</v>
      </c>
      <c r="X97" s="535"/>
      <c r="Y97" s="210" t="s">
        <v>
173</v>
      </c>
      <c r="Z97" s="535"/>
      <c r="AA97" s="316" t="s">
        <v>
174</v>
      </c>
      <c r="AB97" s="535"/>
      <c r="AC97" s="210" t="s">
        <v>
173</v>
      </c>
      <c r="AD97" s="535"/>
      <c r="AE97" s="210" t="s">
        <v>
175</v>
      </c>
      <c r="AF97" s="512" t="s">
        <v>
176</v>
      </c>
      <c r="AG97" s="513" t="str">
        <f t="shared" si="10"/>
        <v/>
      </c>
      <c r="AH97" s="514" t="s">
        <v>
177</v>
      </c>
      <c r="AI97" s="515" t="str">
        <f t="shared" si="9"/>
        <v/>
      </c>
      <c r="AJ97" s="180"/>
      <c r="AK97" s="536" t="str">
        <f t="shared" si="11"/>
        <v>
○</v>
      </c>
      <c r="AL97" s="537" t="str">
        <f t="shared" si="12"/>
        <v/>
      </c>
      <c r="AM97" s="538"/>
      <c r="AN97" s="538"/>
      <c r="AO97" s="538"/>
      <c r="AP97" s="538"/>
      <c r="AQ97" s="538"/>
      <c r="AR97" s="538"/>
      <c r="AS97" s="538"/>
      <c r="AT97" s="538"/>
      <c r="AU97" s="539"/>
    </row>
    <row r="98" spans="1:47" ht="33" customHeight="1" thickBot="1">
      <c r="A98" s="498">
        <f t="shared" si="2"/>
        <v>
87</v>
      </c>
      <c r="B98" s="499" t="str">
        <f>
IF(基本情報入力シート!C119="","",基本情報入力シート!C119)</f>
        <v/>
      </c>
      <c r="C98" s="500" t="str">
        <f>
IF(基本情報入力シート!D119="","",基本情報入力シート!D119)</f>
        <v/>
      </c>
      <c r="D98" s="501" t="str">
        <f>
IF(基本情報入力シート!E119="","",基本情報入力シート!E119)</f>
        <v/>
      </c>
      <c r="E98" s="501" t="str">
        <f>
IF(基本情報入力シート!F119="","",基本情報入力シート!F119)</f>
        <v/>
      </c>
      <c r="F98" s="501" t="str">
        <f>
IF(基本情報入力シート!G119="","",基本情報入力シート!G119)</f>
        <v/>
      </c>
      <c r="G98" s="501" t="str">
        <f>
IF(基本情報入力シート!H119="","",基本情報入力シート!H119)</f>
        <v/>
      </c>
      <c r="H98" s="501" t="str">
        <f>
IF(基本情報入力シート!I119="","",基本情報入力シート!I119)</f>
        <v/>
      </c>
      <c r="I98" s="501" t="str">
        <f>
IF(基本情報入力シート!J119="","",基本情報入力シート!J119)</f>
        <v/>
      </c>
      <c r="J98" s="501" t="str">
        <f>
IF(基本情報入力シート!K119="","",基本情報入力シート!K119)</f>
        <v/>
      </c>
      <c r="K98" s="502" t="str">
        <f>
IF(基本情報入力シート!L119="","",基本情報入力シート!L119)</f>
        <v/>
      </c>
      <c r="L98" s="503" t="str">
        <f>
IF(基本情報入力シート!M119="","",基本情報入力シート!M119)</f>
        <v/>
      </c>
      <c r="M98" s="503" t="str">
        <f>
IF(基本情報入力シート!R119="","",基本情報入力シート!R119)</f>
        <v/>
      </c>
      <c r="N98" s="503" t="str">
        <f>
IF(基本情報入力シート!W119="","",基本情報入力シート!W119)</f>
        <v/>
      </c>
      <c r="O98" s="498" t="str">
        <f>
IF(基本情報入力シート!X119="","",基本情報入力シート!X119)</f>
        <v/>
      </c>
      <c r="P98" s="504" t="str">
        <f>
IF(基本情報入力シート!Y119="","",基本情報入力シート!Y119)</f>
        <v/>
      </c>
      <c r="Q98" s="505" t="str">
        <f>
IF(基本情報入力シート!Z119="","",基本情報入力シート!Z119)</f>
        <v/>
      </c>
      <c r="R98" s="531" t="str">
        <f>
IF(基本情報入力シート!AA119="","",基本情報入力シート!AA119)</f>
        <v/>
      </c>
      <c r="S98" s="532"/>
      <c r="T98" s="533"/>
      <c r="U98" s="534" t="str">
        <f>
IF(P98="","",VLOOKUP(P98,【参考】数式用!$A$5:$I$38,MATCH(T98,【参考】数式用!$H$4:$I$4,0)+7,0))</f>
        <v/>
      </c>
      <c r="V98" s="639"/>
      <c r="W98" s="211" t="s">
        <v>
172</v>
      </c>
      <c r="X98" s="535"/>
      <c r="Y98" s="210" t="s">
        <v>
173</v>
      </c>
      <c r="Z98" s="535"/>
      <c r="AA98" s="316" t="s">
        <v>
174</v>
      </c>
      <c r="AB98" s="535"/>
      <c r="AC98" s="210" t="s">
        <v>
173</v>
      </c>
      <c r="AD98" s="535"/>
      <c r="AE98" s="210" t="s">
        <v>
175</v>
      </c>
      <c r="AF98" s="512" t="s">
        <v>
176</v>
      </c>
      <c r="AG98" s="513" t="str">
        <f t="shared" si="10"/>
        <v/>
      </c>
      <c r="AH98" s="514" t="s">
        <v>
177</v>
      </c>
      <c r="AI98" s="515" t="str">
        <f t="shared" si="9"/>
        <v/>
      </c>
      <c r="AJ98" s="180"/>
      <c r="AK98" s="536" t="str">
        <f t="shared" si="11"/>
        <v>
○</v>
      </c>
      <c r="AL98" s="537" t="str">
        <f t="shared" si="12"/>
        <v/>
      </c>
      <c r="AM98" s="538"/>
      <c r="AN98" s="538"/>
      <c r="AO98" s="538"/>
      <c r="AP98" s="538"/>
      <c r="AQ98" s="538"/>
      <c r="AR98" s="538"/>
      <c r="AS98" s="538"/>
      <c r="AT98" s="538"/>
      <c r="AU98" s="539"/>
    </row>
    <row r="99" spans="1:47" ht="33" customHeight="1" thickBot="1">
      <c r="A99" s="498">
        <f t="shared" si="2"/>
        <v>
88</v>
      </c>
      <c r="B99" s="499" t="str">
        <f>
IF(基本情報入力シート!C120="","",基本情報入力シート!C120)</f>
        <v/>
      </c>
      <c r="C99" s="500" t="str">
        <f>
IF(基本情報入力シート!D120="","",基本情報入力シート!D120)</f>
        <v/>
      </c>
      <c r="D99" s="501" t="str">
        <f>
IF(基本情報入力シート!E120="","",基本情報入力シート!E120)</f>
        <v/>
      </c>
      <c r="E99" s="501" t="str">
        <f>
IF(基本情報入力シート!F120="","",基本情報入力シート!F120)</f>
        <v/>
      </c>
      <c r="F99" s="501" t="str">
        <f>
IF(基本情報入力シート!G120="","",基本情報入力シート!G120)</f>
        <v/>
      </c>
      <c r="G99" s="501" t="str">
        <f>
IF(基本情報入力シート!H120="","",基本情報入力シート!H120)</f>
        <v/>
      </c>
      <c r="H99" s="501" t="str">
        <f>
IF(基本情報入力シート!I120="","",基本情報入力シート!I120)</f>
        <v/>
      </c>
      <c r="I99" s="501" t="str">
        <f>
IF(基本情報入力シート!J120="","",基本情報入力シート!J120)</f>
        <v/>
      </c>
      <c r="J99" s="501" t="str">
        <f>
IF(基本情報入力シート!K120="","",基本情報入力シート!K120)</f>
        <v/>
      </c>
      <c r="K99" s="502" t="str">
        <f>
IF(基本情報入力シート!L120="","",基本情報入力シート!L120)</f>
        <v/>
      </c>
      <c r="L99" s="503" t="str">
        <f>
IF(基本情報入力シート!M120="","",基本情報入力シート!M120)</f>
        <v/>
      </c>
      <c r="M99" s="503" t="str">
        <f>
IF(基本情報入力シート!R120="","",基本情報入力シート!R120)</f>
        <v/>
      </c>
      <c r="N99" s="503" t="str">
        <f>
IF(基本情報入力シート!W120="","",基本情報入力シート!W120)</f>
        <v/>
      </c>
      <c r="O99" s="498" t="str">
        <f>
IF(基本情報入力シート!X120="","",基本情報入力シート!X120)</f>
        <v/>
      </c>
      <c r="P99" s="504" t="str">
        <f>
IF(基本情報入力シート!Y120="","",基本情報入力シート!Y120)</f>
        <v/>
      </c>
      <c r="Q99" s="505" t="str">
        <f>
IF(基本情報入力シート!Z120="","",基本情報入力シート!Z120)</f>
        <v/>
      </c>
      <c r="R99" s="531" t="str">
        <f>
IF(基本情報入力シート!AA120="","",基本情報入力シート!AA120)</f>
        <v/>
      </c>
      <c r="S99" s="532"/>
      <c r="T99" s="533"/>
      <c r="U99" s="534" t="str">
        <f>
IF(P99="","",VLOOKUP(P99,【参考】数式用!$A$5:$I$38,MATCH(T99,【参考】数式用!$H$4:$I$4,0)+7,0))</f>
        <v/>
      </c>
      <c r="V99" s="639"/>
      <c r="W99" s="211" t="s">
        <v>
172</v>
      </c>
      <c r="X99" s="535"/>
      <c r="Y99" s="210" t="s">
        <v>
173</v>
      </c>
      <c r="Z99" s="535"/>
      <c r="AA99" s="316" t="s">
        <v>
174</v>
      </c>
      <c r="AB99" s="535"/>
      <c r="AC99" s="210" t="s">
        <v>
173</v>
      </c>
      <c r="AD99" s="535"/>
      <c r="AE99" s="210" t="s">
        <v>
175</v>
      </c>
      <c r="AF99" s="512" t="s">
        <v>
176</v>
      </c>
      <c r="AG99" s="513" t="str">
        <f t="shared" si="10"/>
        <v/>
      </c>
      <c r="AH99" s="514" t="s">
        <v>
177</v>
      </c>
      <c r="AI99" s="515" t="str">
        <f t="shared" si="9"/>
        <v/>
      </c>
      <c r="AJ99" s="180"/>
      <c r="AK99" s="536" t="str">
        <f t="shared" si="11"/>
        <v>
○</v>
      </c>
      <c r="AL99" s="537" t="str">
        <f t="shared" si="12"/>
        <v/>
      </c>
      <c r="AM99" s="538"/>
      <c r="AN99" s="538"/>
      <c r="AO99" s="538"/>
      <c r="AP99" s="538"/>
      <c r="AQ99" s="538"/>
      <c r="AR99" s="538"/>
      <c r="AS99" s="538"/>
      <c r="AT99" s="538"/>
      <c r="AU99" s="539"/>
    </row>
    <row r="100" spans="1:47" ht="33" customHeight="1" thickBot="1">
      <c r="A100" s="498">
        <f t="shared" si="2"/>
        <v>
89</v>
      </c>
      <c r="B100" s="499" t="str">
        <f>
IF(基本情報入力シート!C121="","",基本情報入力シート!C121)</f>
        <v/>
      </c>
      <c r="C100" s="500" t="str">
        <f>
IF(基本情報入力シート!D121="","",基本情報入力シート!D121)</f>
        <v/>
      </c>
      <c r="D100" s="501" t="str">
        <f>
IF(基本情報入力シート!E121="","",基本情報入力シート!E121)</f>
        <v/>
      </c>
      <c r="E100" s="501" t="str">
        <f>
IF(基本情報入力シート!F121="","",基本情報入力シート!F121)</f>
        <v/>
      </c>
      <c r="F100" s="501" t="str">
        <f>
IF(基本情報入力シート!G121="","",基本情報入力シート!G121)</f>
        <v/>
      </c>
      <c r="G100" s="501" t="str">
        <f>
IF(基本情報入力シート!H121="","",基本情報入力シート!H121)</f>
        <v/>
      </c>
      <c r="H100" s="501" t="str">
        <f>
IF(基本情報入力シート!I121="","",基本情報入力シート!I121)</f>
        <v/>
      </c>
      <c r="I100" s="501" t="str">
        <f>
IF(基本情報入力シート!J121="","",基本情報入力シート!J121)</f>
        <v/>
      </c>
      <c r="J100" s="501" t="str">
        <f>
IF(基本情報入力シート!K121="","",基本情報入力シート!K121)</f>
        <v/>
      </c>
      <c r="K100" s="502" t="str">
        <f>
IF(基本情報入力シート!L121="","",基本情報入力シート!L121)</f>
        <v/>
      </c>
      <c r="L100" s="503" t="str">
        <f>
IF(基本情報入力シート!M121="","",基本情報入力シート!M121)</f>
        <v/>
      </c>
      <c r="M100" s="503" t="str">
        <f>
IF(基本情報入力シート!R121="","",基本情報入力シート!R121)</f>
        <v/>
      </c>
      <c r="N100" s="503" t="str">
        <f>
IF(基本情報入力シート!W121="","",基本情報入力シート!W121)</f>
        <v/>
      </c>
      <c r="O100" s="498" t="str">
        <f>
IF(基本情報入力シート!X121="","",基本情報入力シート!X121)</f>
        <v/>
      </c>
      <c r="P100" s="504" t="str">
        <f>
IF(基本情報入力シート!Y121="","",基本情報入力シート!Y121)</f>
        <v/>
      </c>
      <c r="Q100" s="505" t="str">
        <f>
IF(基本情報入力シート!Z121="","",基本情報入力シート!Z121)</f>
        <v/>
      </c>
      <c r="R100" s="531" t="str">
        <f>
IF(基本情報入力シート!AA121="","",基本情報入力シート!AA121)</f>
        <v/>
      </c>
      <c r="S100" s="532"/>
      <c r="T100" s="533"/>
      <c r="U100" s="534" t="str">
        <f>
IF(P100="","",VLOOKUP(P100,【参考】数式用!$A$5:$I$38,MATCH(T100,【参考】数式用!$H$4:$I$4,0)+7,0))</f>
        <v/>
      </c>
      <c r="V100" s="639"/>
      <c r="W100" s="211" t="s">
        <v>
172</v>
      </c>
      <c r="X100" s="535"/>
      <c r="Y100" s="210" t="s">
        <v>
173</v>
      </c>
      <c r="Z100" s="535"/>
      <c r="AA100" s="316" t="s">
        <v>
174</v>
      </c>
      <c r="AB100" s="535"/>
      <c r="AC100" s="210" t="s">
        <v>
173</v>
      </c>
      <c r="AD100" s="535"/>
      <c r="AE100" s="210" t="s">
        <v>
175</v>
      </c>
      <c r="AF100" s="512" t="s">
        <v>
176</v>
      </c>
      <c r="AG100" s="513" t="str">
        <f t="shared" si="10"/>
        <v/>
      </c>
      <c r="AH100" s="514" t="s">
        <v>
177</v>
      </c>
      <c r="AI100" s="515" t="str">
        <f t="shared" si="9"/>
        <v/>
      </c>
      <c r="AJ100" s="180"/>
      <c r="AK100" s="536" t="str">
        <f t="shared" si="11"/>
        <v>
○</v>
      </c>
      <c r="AL100" s="537" t="str">
        <f t="shared" si="12"/>
        <v/>
      </c>
      <c r="AM100" s="538"/>
      <c r="AN100" s="538"/>
      <c r="AO100" s="538"/>
      <c r="AP100" s="538"/>
      <c r="AQ100" s="538"/>
      <c r="AR100" s="538"/>
      <c r="AS100" s="538"/>
      <c r="AT100" s="538"/>
      <c r="AU100" s="539"/>
    </row>
    <row r="101" spans="1:47" ht="33" customHeight="1" thickBot="1">
      <c r="A101" s="498">
        <f t="shared" si="2"/>
        <v>
90</v>
      </c>
      <c r="B101" s="499" t="str">
        <f>
IF(基本情報入力シート!C122="","",基本情報入力シート!C122)</f>
        <v/>
      </c>
      <c r="C101" s="500" t="str">
        <f>
IF(基本情報入力シート!D122="","",基本情報入力シート!D122)</f>
        <v/>
      </c>
      <c r="D101" s="501" t="str">
        <f>
IF(基本情報入力シート!E122="","",基本情報入力シート!E122)</f>
        <v/>
      </c>
      <c r="E101" s="501" t="str">
        <f>
IF(基本情報入力シート!F122="","",基本情報入力シート!F122)</f>
        <v/>
      </c>
      <c r="F101" s="501" t="str">
        <f>
IF(基本情報入力シート!G122="","",基本情報入力シート!G122)</f>
        <v/>
      </c>
      <c r="G101" s="501" t="str">
        <f>
IF(基本情報入力シート!H122="","",基本情報入力シート!H122)</f>
        <v/>
      </c>
      <c r="H101" s="501" t="str">
        <f>
IF(基本情報入力シート!I122="","",基本情報入力シート!I122)</f>
        <v/>
      </c>
      <c r="I101" s="501" t="str">
        <f>
IF(基本情報入力シート!J122="","",基本情報入力シート!J122)</f>
        <v/>
      </c>
      <c r="J101" s="501" t="str">
        <f>
IF(基本情報入力シート!K122="","",基本情報入力シート!K122)</f>
        <v/>
      </c>
      <c r="K101" s="502" t="str">
        <f>
IF(基本情報入力シート!L122="","",基本情報入力シート!L122)</f>
        <v/>
      </c>
      <c r="L101" s="503" t="str">
        <f>
IF(基本情報入力シート!M122="","",基本情報入力シート!M122)</f>
        <v/>
      </c>
      <c r="M101" s="503" t="str">
        <f>
IF(基本情報入力シート!R122="","",基本情報入力シート!R122)</f>
        <v/>
      </c>
      <c r="N101" s="503" t="str">
        <f>
IF(基本情報入力シート!W122="","",基本情報入力シート!W122)</f>
        <v/>
      </c>
      <c r="O101" s="498" t="str">
        <f>
IF(基本情報入力シート!X122="","",基本情報入力シート!X122)</f>
        <v/>
      </c>
      <c r="P101" s="504" t="str">
        <f>
IF(基本情報入力シート!Y122="","",基本情報入力シート!Y122)</f>
        <v/>
      </c>
      <c r="Q101" s="505" t="str">
        <f>
IF(基本情報入力シート!Z122="","",基本情報入力シート!Z122)</f>
        <v/>
      </c>
      <c r="R101" s="531" t="str">
        <f>
IF(基本情報入力シート!AA122="","",基本情報入力シート!AA122)</f>
        <v/>
      </c>
      <c r="S101" s="532"/>
      <c r="T101" s="533"/>
      <c r="U101" s="534" t="str">
        <f>
IF(P101="","",VLOOKUP(P101,【参考】数式用!$A$5:$I$38,MATCH(T101,【参考】数式用!$H$4:$I$4,0)+7,0))</f>
        <v/>
      </c>
      <c r="V101" s="639"/>
      <c r="W101" s="211" t="s">
        <v>
172</v>
      </c>
      <c r="X101" s="535"/>
      <c r="Y101" s="210" t="s">
        <v>
173</v>
      </c>
      <c r="Z101" s="535"/>
      <c r="AA101" s="316" t="s">
        <v>
174</v>
      </c>
      <c r="AB101" s="535"/>
      <c r="AC101" s="210" t="s">
        <v>
173</v>
      </c>
      <c r="AD101" s="535"/>
      <c r="AE101" s="210" t="s">
        <v>
175</v>
      </c>
      <c r="AF101" s="512" t="s">
        <v>
176</v>
      </c>
      <c r="AG101" s="513" t="str">
        <f t="shared" si="10"/>
        <v/>
      </c>
      <c r="AH101" s="514" t="s">
        <v>
177</v>
      </c>
      <c r="AI101" s="515" t="str">
        <f t="shared" si="9"/>
        <v/>
      </c>
      <c r="AJ101" s="180"/>
      <c r="AK101" s="536" t="str">
        <f t="shared" si="11"/>
        <v>
○</v>
      </c>
      <c r="AL101" s="537" t="str">
        <f t="shared" si="12"/>
        <v/>
      </c>
      <c r="AM101" s="538"/>
      <c r="AN101" s="538"/>
      <c r="AO101" s="538"/>
      <c r="AP101" s="538"/>
      <c r="AQ101" s="538"/>
      <c r="AR101" s="538"/>
      <c r="AS101" s="538"/>
      <c r="AT101" s="538"/>
      <c r="AU101" s="539"/>
    </row>
    <row r="102" spans="1:47" ht="33" customHeight="1" thickBot="1">
      <c r="A102" s="498">
        <f t="shared" si="2"/>
        <v>
91</v>
      </c>
      <c r="B102" s="499" t="str">
        <f>
IF(基本情報入力シート!C123="","",基本情報入力シート!C123)</f>
        <v/>
      </c>
      <c r="C102" s="500" t="str">
        <f>
IF(基本情報入力シート!D123="","",基本情報入力シート!D123)</f>
        <v/>
      </c>
      <c r="D102" s="501" t="str">
        <f>
IF(基本情報入力シート!E123="","",基本情報入力シート!E123)</f>
        <v/>
      </c>
      <c r="E102" s="501" t="str">
        <f>
IF(基本情報入力シート!F123="","",基本情報入力シート!F123)</f>
        <v/>
      </c>
      <c r="F102" s="501" t="str">
        <f>
IF(基本情報入力シート!G123="","",基本情報入力シート!G123)</f>
        <v/>
      </c>
      <c r="G102" s="501" t="str">
        <f>
IF(基本情報入力シート!H123="","",基本情報入力シート!H123)</f>
        <v/>
      </c>
      <c r="H102" s="501" t="str">
        <f>
IF(基本情報入力シート!I123="","",基本情報入力シート!I123)</f>
        <v/>
      </c>
      <c r="I102" s="501" t="str">
        <f>
IF(基本情報入力シート!J123="","",基本情報入力シート!J123)</f>
        <v/>
      </c>
      <c r="J102" s="501" t="str">
        <f>
IF(基本情報入力シート!K123="","",基本情報入力シート!K123)</f>
        <v/>
      </c>
      <c r="K102" s="502" t="str">
        <f>
IF(基本情報入力シート!L123="","",基本情報入力シート!L123)</f>
        <v/>
      </c>
      <c r="L102" s="503" t="str">
        <f>
IF(基本情報入力シート!M123="","",基本情報入力シート!M123)</f>
        <v/>
      </c>
      <c r="M102" s="503" t="str">
        <f>
IF(基本情報入力シート!R123="","",基本情報入力シート!R123)</f>
        <v/>
      </c>
      <c r="N102" s="503" t="str">
        <f>
IF(基本情報入力シート!W123="","",基本情報入力シート!W123)</f>
        <v/>
      </c>
      <c r="O102" s="498" t="str">
        <f>
IF(基本情報入力シート!X123="","",基本情報入力シート!X123)</f>
        <v/>
      </c>
      <c r="P102" s="504" t="str">
        <f>
IF(基本情報入力シート!Y123="","",基本情報入力シート!Y123)</f>
        <v/>
      </c>
      <c r="Q102" s="505" t="str">
        <f>
IF(基本情報入力シート!Z123="","",基本情報入力シート!Z123)</f>
        <v/>
      </c>
      <c r="R102" s="531" t="str">
        <f>
IF(基本情報入力シート!AA123="","",基本情報入力シート!AA123)</f>
        <v/>
      </c>
      <c r="S102" s="532"/>
      <c r="T102" s="533"/>
      <c r="U102" s="534" t="str">
        <f>
IF(P102="","",VLOOKUP(P102,【参考】数式用!$A$5:$I$38,MATCH(T102,【参考】数式用!$H$4:$I$4,0)+7,0))</f>
        <v/>
      </c>
      <c r="V102" s="639"/>
      <c r="W102" s="211" t="s">
        <v>
172</v>
      </c>
      <c r="X102" s="535"/>
      <c r="Y102" s="210" t="s">
        <v>
173</v>
      </c>
      <c r="Z102" s="535"/>
      <c r="AA102" s="316" t="s">
        <v>
174</v>
      </c>
      <c r="AB102" s="535"/>
      <c r="AC102" s="210" t="s">
        <v>
173</v>
      </c>
      <c r="AD102" s="535"/>
      <c r="AE102" s="210" t="s">
        <v>
175</v>
      </c>
      <c r="AF102" s="512" t="s">
        <v>
176</v>
      </c>
      <c r="AG102" s="513" t="str">
        <f t="shared" si="10"/>
        <v/>
      </c>
      <c r="AH102" s="514" t="s">
        <v>
177</v>
      </c>
      <c r="AI102" s="515" t="str">
        <f t="shared" si="9"/>
        <v/>
      </c>
      <c r="AJ102" s="180"/>
      <c r="AK102" s="536" t="str">
        <f t="shared" si="11"/>
        <v>
○</v>
      </c>
      <c r="AL102" s="537" t="str">
        <f t="shared" si="12"/>
        <v/>
      </c>
      <c r="AM102" s="538"/>
      <c r="AN102" s="538"/>
      <c r="AO102" s="538"/>
      <c r="AP102" s="538"/>
      <c r="AQ102" s="538"/>
      <c r="AR102" s="538"/>
      <c r="AS102" s="538"/>
      <c r="AT102" s="538"/>
      <c r="AU102" s="539"/>
    </row>
    <row r="103" spans="1:47" ht="33" customHeight="1" thickBot="1">
      <c r="A103" s="498">
        <f t="shared" si="2"/>
        <v>
92</v>
      </c>
      <c r="B103" s="499" t="str">
        <f>
IF(基本情報入力シート!C124="","",基本情報入力シート!C124)</f>
        <v/>
      </c>
      <c r="C103" s="500" t="str">
        <f>
IF(基本情報入力シート!D124="","",基本情報入力シート!D124)</f>
        <v/>
      </c>
      <c r="D103" s="501" t="str">
        <f>
IF(基本情報入力シート!E124="","",基本情報入力シート!E124)</f>
        <v/>
      </c>
      <c r="E103" s="501" t="str">
        <f>
IF(基本情報入力シート!F124="","",基本情報入力シート!F124)</f>
        <v/>
      </c>
      <c r="F103" s="501" t="str">
        <f>
IF(基本情報入力シート!G124="","",基本情報入力シート!G124)</f>
        <v/>
      </c>
      <c r="G103" s="501" t="str">
        <f>
IF(基本情報入力シート!H124="","",基本情報入力シート!H124)</f>
        <v/>
      </c>
      <c r="H103" s="501" t="str">
        <f>
IF(基本情報入力シート!I124="","",基本情報入力シート!I124)</f>
        <v/>
      </c>
      <c r="I103" s="501" t="str">
        <f>
IF(基本情報入力シート!J124="","",基本情報入力シート!J124)</f>
        <v/>
      </c>
      <c r="J103" s="501" t="str">
        <f>
IF(基本情報入力シート!K124="","",基本情報入力シート!K124)</f>
        <v/>
      </c>
      <c r="K103" s="502" t="str">
        <f>
IF(基本情報入力シート!L124="","",基本情報入力シート!L124)</f>
        <v/>
      </c>
      <c r="L103" s="503" t="str">
        <f>
IF(基本情報入力シート!M124="","",基本情報入力シート!M124)</f>
        <v/>
      </c>
      <c r="M103" s="503" t="str">
        <f>
IF(基本情報入力シート!R124="","",基本情報入力シート!R124)</f>
        <v/>
      </c>
      <c r="N103" s="503" t="str">
        <f>
IF(基本情報入力シート!W124="","",基本情報入力シート!W124)</f>
        <v/>
      </c>
      <c r="O103" s="498" t="str">
        <f>
IF(基本情報入力シート!X124="","",基本情報入力シート!X124)</f>
        <v/>
      </c>
      <c r="P103" s="504" t="str">
        <f>
IF(基本情報入力シート!Y124="","",基本情報入力シート!Y124)</f>
        <v/>
      </c>
      <c r="Q103" s="505" t="str">
        <f>
IF(基本情報入力シート!Z124="","",基本情報入力シート!Z124)</f>
        <v/>
      </c>
      <c r="R103" s="531" t="str">
        <f>
IF(基本情報入力シート!AA124="","",基本情報入力シート!AA124)</f>
        <v/>
      </c>
      <c r="S103" s="532"/>
      <c r="T103" s="533"/>
      <c r="U103" s="534" t="str">
        <f>
IF(P103="","",VLOOKUP(P103,【参考】数式用!$A$5:$I$38,MATCH(T103,【参考】数式用!$H$4:$I$4,0)+7,0))</f>
        <v/>
      </c>
      <c r="V103" s="639"/>
      <c r="W103" s="211" t="s">
        <v>
172</v>
      </c>
      <c r="X103" s="535"/>
      <c r="Y103" s="210" t="s">
        <v>
173</v>
      </c>
      <c r="Z103" s="535"/>
      <c r="AA103" s="316" t="s">
        <v>
174</v>
      </c>
      <c r="AB103" s="535"/>
      <c r="AC103" s="210" t="s">
        <v>
173</v>
      </c>
      <c r="AD103" s="535"/>
      <c r="AE103" s="210" t="s">
        <v>
175</v>
      </c>
      <c r="AF103" s="512" t="s">
        <v>
176</v>
      </c>
      <c r="AG103" s="513" t="str">
        <f t="shared" si="10"/>
        <v/>
      </c>
      <c r="AH103" s="514" t="s">
        <v>
177</v>
      </c>
      <c r="AI103" s="515" t="str">
        <f t="shared" si="9"/>
        <v/>
      </c>
      <c r="AJ103" s="180"/>
      <c r="AK103" s="536" t="str">
        <f t="shared" si="11"/>
        <v>
○</v>
      </c>
      <c r="AL103" s="537" t="str">
        <f t="shared" si="12"/>
        <v/>
      </c>
      <c r="AM103" s="538"/>
      <c r="AN103" s="538"/>
      <c r="AO103" s="538"/>
      <c r="AP103" s="538"/>
      <c r="AQ103" s="538"/>
      <c r="AR103" s="538"/>
      <c r="AS103" s="538"/>
      <c r="AT103" s="538"/>
      <c r="AU103" s="539"/>
    </row>
    <row r="104" spans="1:47" ht="33" customHeight="1" thickBot="1">
      <c r="A104" s="498">
        <f t="shared" si="2"/>
        <v>
93</v>
      </c>
      <c r="B104" s="499" t="str">
        <f>
IF(基本情報入力シート!C125="","",基本情報入力シート!C125)</f>
        <v/>
      </c>
      <c r="C104" s="500" t="str">
        <f>
IF(基本情報入力シート!D125="","",基本情報入力シート!D125)</f>
        <v/>
      </c>
      <c r="D104" s="501" t="str">
        <f>
IF(基本情報入力シート!E125="","",基本情報入力シート!E125)</f>
        <v/>
      </c>
      <c r="E104" s="501" t="str">
        <f>
IF(基本情報入力シート!F125="","",基本情報入力シート!F125)</f>
        <v/>
      </c>
      <c r="F104" s="501" t="str">
        <f>
IF(基本情報入力シート!G125="","",基本情報入力シート!G125)</f>
        <v/>
      </c>
      <c r="G104" s="501" t="str">
        <f>
IF(基本情報入力シート!H125="","",基本情報入力シート!H125)</f>
        <v/>
      </c>
      <c r="H104" s="501" t="str">
        <f>
IF(基本情報入力シート!I125="","",基本情報入力シート!I125)</f>
        <v/>
      </c>
      <c r="I104" s="501" t="str">
        <f>
IF(基本情報入力シート!J125="","",基本情報入力シート!J125)</f>
        <v/>
      </c>
      <c r="J104" s="501" t="str">
        <f>
IF(基本情報入力シート!K125="","",基本情報入力シート!K125)</f>
        <v/>
      </c>
      <c r="K104" s="502" t="str">
        <f>
IF(基本情報入力シート!L125="","",基本情報入力シート!L125)</f>
        <v/>
      </c>
      <c r="L104" s="503" t="str">
        <f>
IF(基本情報入力シート!M125="","",基本情報入力シート!M125)</f>
        <v/>
      </c>
      <c r="M104" s="503" t="str">
        <f>
IF(基本情報入力シート!R125="","",基本情報入力シート!R125)</f>
        <v/>
      </c>
      <c r="N104" s="503" t="str">
        <f>
IF(基本情報入力シート!W125="","",基本情報入力シート!W125)</f>
        <v/>
      </c>
      <c r="O104" s="498" t="str">
        <f>
IF(基本情報入力シート!X125="","",基本情報入力シート!X125)</f>
        <v/>
      </c>
      <c r="P104" s="504" t="str">
        <f>
IF(基本情報入力シート!Y125="","",基本情報入力シート!Y125)</f>
        <v/>
      </c>
      <c r="Q104" s="505" t="str">
        <f>
IF(基本情報入力シート!Z125="","",基本情報入力シート!Z125)</f>
        <v/>
      </c>
      <c r="R104" s="531" t="str">
        <f>
IF(基本情報入力シート!AA125="","",基本情報入力シート!AA125)</f>
        <v/>
      </c>
      <c r="S104" s="532"/>
      <c r="T104" s="533"/>
      <c r="U104" s="534" t="str">
        <f>
IF(P104="","",VLOOKUP(P104,【参考】数式用!$A$5:$I$38,MATCH(T104,【参考】数式用!$H$4:$I$4,0)+7,0))</f>
        <v/>
      </c>
      <c r="V104" s="639"/>
      <c r="W104" s="211" t="s">
        <v>
172</v>
      </c>
      <c r="X104" s="535"/>
      <c r="Y104" s="210" t="s">
        <v>
173</v>
      </c>
      <c r="Z104" s="535"/>
      <c r="AA104" s="316" t="s">
        <v>
174</v>
      </c>
      <c r="AB104" s="535"/>
      <c r="AC104" s="210" t="s">
        <v>
173</v>
      </c>
      <c r="AD104" s="535"/>
      <c r="AE104" s="210" t="s">
        <v>
175</v>
      </c>
      <c r="AF104" s="512" t="s">
        <v>
176</v>
      </c>
      <c r="AG104" s="513" t="str">
        <f t="shared" si="10"/>
        <v/>
      </c>
      <c r="AH104" s="514" t="s">
        <v>
177</v>
      </c>
      <c r="AI104" s="515" t="str">
        <f t="shared" si="9"/>
        <v/>
      </c>
      <c r="AJ104" s="180"/>
      <c r="AK104" s="536" t="str">
        <f t="shared" si="11"/>
        <v>
○</v>
      </c>
      <c r="AL104" s="537" t="str">
        <f t="shared" si="12"/>
        <v/>
      </c>
      <c r="AM104" s="538"/>
      <c r="AN104" s="538"/>
      <c r="AO104" s="538"/>
      <c r="AP104" s="538"/>
      <c r="AQ104" s="538"/>
      <c r="AR104" s="538"/>
      <c r="AS104" s="538"/>
      <c r="AT104" s="538"/>
      <c r="AU104" s="539"/>
    </row>
    <row r="105" spans="1:47" ht="33" customHeight="1" thickBot="1">
      <c r="A105" s="498">
        <f t="shared" si="2"/>
        <v>
94</v>
      </c>
      <c r="B105" s="499" t="str">
        <f>
IF(基本情報入力シート!C126="","",基本情報入力シート!C126)</f>
        <v/>
      </c>
      <c r="C105" s="500" t="str">
        <f>
IF(基本情報入力シート!D126="","",基本情報入力シート!D126)</f>
        <v/>
      </c>
      <c r="D105" s="501" t="str">
        <f>
IF(基本情報入力シート!E126="","",基本情報入力シート!E126)</f>
        <v/>
      </c>
      <c r="E105" s="501" t="str">
        <f>
IF(基本情報入力シート!F126="","",基本情報入力シート!F126)</f>
        <v/>
      </c>
      <c r="F105" s="501" t="str">
        <f>
IF(基本情報入力シート!G126="","",基本情報入力シート!G126)</f>
        <v/>
      </c>
      <c r="G105" s="501" t="str">
        <f>
IF(基本情報入力シート!H126="","",基本情報入力シート!H126)</f>
        <v/>
      </c>
      <c r="H105" s="501" t="str">
        <f>
IF(基本情報入力シート!I126="","",基本情報入力シート!I126)</f>
        <v/>
      </c>
      <c r="I105" s="501" t="str">
        <f>
IF(基本情報入力シート!J126="","",基本情報入力シート!J126)</f>
        <v/>
      </c>
      <c r="J105" s="501" t="str">
        <f>
IF(基本情報入力シート!K126="","",基本情報入力シート!K126)</f>
        <v/>
      </c>
      <c r="K105" s="502" t="str">
        <f>
IF(基本情報入力シート!L126="","",基本情報入力シート!L126)</f>
        <v/>
      </c>
      <c r="L105" s="503" t="str">
        <f>
IF(基本情報入力シート!M126="","",基本情報入力シート!M126)</f>
        <v/>
      </c>
      <c r="M105" s="503" t="str">
        <f>
IF(基本情報入力シート!R126="","",基本情報入力シート!R126)</f>
        <v/>
      </c>
      <c r="N105" s="503" t="str">
        <f>
IF(基本情報入力シート!W126="","",基本情報入力シート!W126)</f>
        <v/>
      </c>
      <c r="O105" s="498" t="str">
        <f>
IF(基本情報入力シート!X126="","",基本情報入力シート!X126)</f>
        <v/>
      </c>
      <c r="P105" s="504" t="str">
        <f>
IF(基本情報入力シート!Y126="","",基本情報入力シート!Y126)</f>
        <v/>
      </c>
      <c r="Q105" s="505" t="str">
        <f>
IF(基本情報入力シート!Z126="","",基本情報入力シート!Z126)</f>
        <v/>
      </c>
      <c r="R105" s="531" t="str">
        <f>
IF(基本情報入力シート!AA126="","",基本情報入力シート!AA126)</f>
        <v/>
      </c>
      <c r="S105" s="532"/>
      <c r="T105" s="533"/>
      <c r="U105" s="534" t="str">
        <f>
IF(P105="","",VLOOKUP(P105,【参考】数式用!$A$5:$I$38,MATCH(T105,【参考】数式用!$H$4:$I$4,0)+7,0))</f>
        <v/>
      </c>
      <c r="V105" s="639"/>
      <c r="W105" s="211" t="s">
        <v>
172</v>
      </c>
      <c r="X105" s="535"/>
      <c r="Y105" s="210" t="s">
        <v>
173</v>
      </c>
      <c r="Z105" s="535"/>
      <c r="AA105" s="316" t="s">
        <v>
174</v>
      </c>
      <c r="AB105" s="535"/>
      <c r="AC105" s="210" t="s">
        <v>
173</v>
      </c>
      <c r="AD105" s="535"/>
      <c r="AE105" s="210" t="s">
        <v>
175</v>
      </c>
      <c r="AF105" s="512" t="s">
        <v>
176</v>
      </c>
      <c r="AG105" s="513" t="str">
        <f t="shared" si="10"/>
        <v/>
      </c>
      <c r="AH105" s="514" t="s">
        <v>
177</v>
      </c>
      <c r="AI105" s="515" t="str">
        <f t="shared" si="9"/>
        <v/>
      </c>
      <c r="AJ105" s="180"/>
      <c r="AK105" s="536" t="str">
        <f t="shared" si="11"/>
        <v>
○</v>
      </c>
      <c r="AL105" s="537" t="str">
        <f t="shared" si="12"/>
        <v/>
      </c>
      <c r="AM105" s="538"/>
      <c r="AN105" s="538"/>
      <c r="AO105" s="538"/>
      <c r="AP105" s="538"/>
      <c r="AQ105" s="538"/>
      <c r="AR105" s="538"/>
      <c r="AS105" s="538"/>
      <c r="AT105" s="538"/>
      <c r="AU105" s="539"/>
    </row>
    <row r="106" spans="1:47" ht="33" customHeight="1" thickBot="1">
      <c r="A106" s="498">
        <f t="shared" si="2"/>
        <v>
95</v>
      </c>
      <c r="B106" s="499" t="str">
        <f>
IF(基本情報入力シート!C127="","",基本情報入力シート!C127)</f>
        <v/>
      </c>
      <c r="C106" s="500" t="str">
        <f>
IF(基本情報入力シート!D127="","",基本情報入力シート!D127)</f>
        <v/>
      </c>
      <c r="D106" s="501" t="str">
        <f>
IF(基本情報入力シート!E127="","",基本情報入力シート!E127)</f>
        <v/>
      </c>
      <c r="E106" s="501" t="str">
        <f>
IF(基本情報入力シート!F127="","",基本情報入力シート!F127)</f>
        <v/>
      </c>
      <c r="F106" s="501" t="str">
        <f>
IF(基本情報入力シート!G127="","",基本情報入力シート!G127)</f>
        <v/>
      </c>
      <c r="G106" s="501" t="str">
        <f>
IF(基本情報入力シート!H127="","",基本情報入力シート!H127)</f>
        <v/>
      </c>
      <c r="H106" s="501" t="str">
        <f>
IF(基本情報入力シート!I127="","",基本情報入力シート!I127)</f>
        <v/>
      </c>
      <c r="I106" s="501" t="str">
        <f>
IF(基本情報入力シート!J127="","",基本情報入力シート!J127)</f>
        <v/>
      </c>
      <c r="J106" s="501" t="str">
        <f>
IF(基本情報入力シート!K127="","",基本情報入力シート!K127)</f>
        <v/>
      </c>
      <c r="K106" s="502" t="str">
        <f>
IF(基本情報入力シート!L127="","",基本情報入力シート!L127)</f>
        <v/>
      </c>
      <c r="L106" s="503" t="str">
        <f>
IF(基本情報入力シート!M127="","",基本情報入力シート!M127)</f>
        <v/>
      </c>
      <c r="M106" s="503" t="str">
        <f>
IF(基本情報入力シート!R127="","",基本情報入力シート!R127)</f>
        <v/>
      </c>
      <c r="N106" s="503" t="str">
        <f>
IF(基本情報入力シート!W127="","",基本情報入力シート!W127)</f>
        <v/>
      </c>
      <c r="O106" s="498" t="str">
        <f>
IF(基本情報入力シート!X127="","",基本情報入力シート!X127)</f>
        <v/>
      </c>
      <c r="P106" s="504" t="str">
        <f>
IF(基本情報入力シート!Y127="","",基本情報入力シート!Y127)</f>
        <v/>
      </c>
      <c r="Q106" s="505" t="str">
        <f>
IF(基本情報入力シート!Z127="","",基本情報入力シート!Z127)</f>
        <v/>
      </c>
      <c r="R106" s="531" t="str">
        <f>
IF(基本情報入力シート!AA127="","",基本情報入力シート!AA127)</f>
        <v/>
      </c>
      <c r="S106" s="532"/>
      <c r="T106" s="533"/>
      <c r="U106" s="534" t="str">
        <f>
IF(P106="","",VLOOKUP(P106,【参考】数式用!$A$5:$I$38,MATCH(T106,【参考】数式用!$H$4:$I$4,0)+7,0))</f>
        <v/>
      </c>
      <c r="V106" s="639"/>
      <c r="W106" s="211" t="s">
        <v>
172</v>
      </c>
      <c r="X106" s="535"/>
      <c r="Y106" s="210" t="s">
        <v>
173</v>
      </c>
      <c r="Z106" s="535"/>
      <c r="AA106" s="316" t="s">
        <v>
174</v>
      </c>
      <c r="AB106" s="535"/>
      <c r="AC106" s="210" t="s">
        <v>
173</v>
      </c>
      <c r="AD106" s="535"/>
      <c r="AE106" s="210" t="s">
        <v>
175</v>
      </c>
      <c r="AF106" s="512" t="s">
        <v>
176</v>
      </c>
      <c r="AG106" s="513" t="str">
        <f t="shared" si="10"/>
        <v/>
      </c>
      <c r="AH106" s="514" t="s">
        <v>
177</v>
      </c>
      <c r="AI106" s="515" t="str">
        <f t="shared" si="9"/>
        <v/>
      </c>
      <c r="AJ106" s="180"/>
      <c r="AK106" s="536" t="str">
        <f t="shared" si="11"/>
        <v>
○</v>
      </c>
      <c r="AL106" s="537" t="str">
        <f t="shared" si="12"/>
        <v/>
      </c>
      <c r="AM106" s="538"/>
      <c r="AN106" s="538"/>
      <c r="AO106" s="538"/>
      <c r="AP106" s="538"/>
      <c r="AQ106" s="538"/>
      <c r="AR106" s="538"/>
      <c r="AS106" s="538"/>
      <c r="AT106" s="538"/>
      <c r="AU106" s="539"/>
    </row>
    <row r="107" spans="1:47" ht="33" customHeight="1" thickBot="1">
      <c r="A107" s="498">
        <f t="shared" si="2"/>
        <v>
96</v>
      </c>
      <c r="B107" s="499" t="str">
        <f>
IF(基本情報入力シート!C128="","",基本情報入力シート!C128)</f>
        <v/>
      </c>
      <c r="C107" s="500" t="str">
        <f>
IF(基本情報入力シート!D128="","",基本情報入力シート!D128)</f>
        <v/>
      </c>
      <c r="D107" s="501" t="str">
        <f>
IF(基本情報入力シート!E128="","",基本情報入力シート!E128)</f>
        <v/>
      </c>
      <c r="E107" s="501" t="str">
        <f>
IF(基本情報入力シート!F128="","",基本情報入力シート!F128)</f>
        <v/>
      </c>
      <c r="F107" s="501" t="str">
        <f>
IF(基本情報入力シート!G128="","",基本情報入力シート!G128)</f>
        <v/>
      </c>
      <c r="G107" s="501" t="str">
        <f>
IF(基本情報入力シート!H128="","",基本情報入力シート!H128)</f>
        <v/>
      </c>
      <c r="H107" s="501" t="str">
        <f>
IF(基本情報入力シート!I128="","",基本情報入力シート!I128)</f>
        <v/>
      </c>
      <c r="I107" s="501" t="str">
        <f>
IF(基本情報入力シート!J128="","",基本情報入力シート!J128)</f>
        <v/>
      </c>
      <c r="J107" s="501" t="str">
        <f>
IF(基本情報入力シート!K128="","",基本情報入力シート!K128)</f>
        <v/>
      </c>
      <c r="K107" s="502" t="str">
        <f>
IF(基本情報入力シート!L128="","",基本情報入力シート!L128)</f>
        <v/>
      </c>
      <c r="L107" s="503" t="str">
        <f>
IF(基本情報入力シート!M128="","",基本情報入力シート!M128)</f>
        <v/>
      </c>
      <c r="M107" s="503" t="str">
        <f>
IF(基本情報入力シート!R128="","",基本情報入力シート!R128)</f>
        <v/>
      </c>
      <c r="N107" s="503" t="str">
        <f>
IF(基本情報入力シート!W128="","",基本情報入力シート!W128)</f>
        <v/>
      </c>
      <c r="O107" s="498" t="str">
        <f>
IF(基本情報入力シート!X128="","",基本情報入力シート!X128)</f>
        <v/>
      </c>
      <c r="P107" s="504" t="str">
        <f>
IF(基本情報入力シート!Y128="","",基本情報入力シート!Y128)</f>
        <v/>
      </c>
      <c r="Q107" s="505" t="str">
        <f>
IF(基本情報入力シート!Z128="","",基本情報入力シート!Z128)</f>
        <v/>
      </c>
      <c r="R107" s="531" t="str">
        <f>
IF(基本情報入力シート!AA128="","",基本情報入力シート!AA128)</f>
        <v/>
      </c>
      <c r="S107" s="532"/>
      <c r="T107" s="533"/>
      <c r="U107" s="534" t="str">
        <f>
IF(P107="","",VLOOKUP(P107,【参考】数式用!$A$5:$I$38,MATCH(T107,【参考】数式用!$H$4:$I$4,0)+7,0))</f>
        <v/>
      </c>
      <c r="V107" s="639"/>
      <c r="W107" s="211" t="s">
        <v>
172</v>
      </c>
      <c r="X107" s="535"/>
      <c r="Y107" s="210" t="s">
        <v>
173</v>
      </c>
      <c r="Z107" s="535"/>
      <c r="AA107" s="316" t="s">
        <v>
174</v>
      </c>
      <c r="AB107" s="535"/>
      <c r="AC107" s="210" t="s">
        <v>
173</v>
      </c>
      <c r="AD107" s="535"/>
      <c r="AE107" s="210" t="s">
        <v>
175</v>
      </c>
      <c r="AF107" s="512" t="s">
        <v>
176</v>
      </c>
      <c r="AG107" s="513" t="str">
        <f t="shared" si="10"/>
        <v/>
      </c>
      <c r="AH107" s="514" t="s">
        <v>
177</v>
      </c>
      <c r="AI107" s="515" t="str">
        <f t="shared" si="9"/>
        <v/>
      </c>
      <c r="AJ107" s="180"/>
      <c r="AK107" s="536" t="str">
        <f t="shared" si="11"/>
        <v>
○</v>
      </c>
      <c r="AL107" s="537" t="str">
        <f t="shared" si="12"/>
        <v/>
      </c>
      <c r="AM107" s="538"/>
      <c r="AN107" s="538"/>
      <c r="AO107" s="538"/>
      <c r="AP107" s="538"/>
      <c r="AQ107" s="538"/>
      <c r="AR107" s="538"/>
      <c r="AS107" s="538"/>
      <c r="AT107" s="538"/>
      <c r="AU107" s="539"/>
    </row>
    <row r="108" spans="1:47" ht="33" customHeight="1" thickBot="1">
      <c r="A108" s="498">
        <f t="shared" si="2"/>
        <v>
97</v>
      </c>
      <c r="B108" s="499" t="str">
        <f>
IF(基本情報入力シート!C129="","",基本情報入力シート!C129)</f>
        <v/>
      </c>
      <c r="C108" s="500" t="str">
        <f>
IF(基本情報入力シート!D129="","",基本情報入力シート!D129)</f>
        <v/>
      </c>
      <c r="D108" s="501" t="str">
        <f>
IF(基本情報入力シート!E129="","",基本情報入力シート!E129)</f>
        <v/>
      </c>
      <c r="E108" s="501" t="str">
        <f>
IF(基本情報入力シート!F129="","",基本情報入力シート!F129)</f>
        <v/>
      </c>
      <c r="F108" s="501" t="str">
        <f>
IF(基本情報入力シート!G129="","",基本情報入力シート!G129)</f>
        <v/>
      </c>
      <c r="G108" s="501" t="str">
        <f>
IF(基本情報入力シート!H129="","",基本情報入力シート!H129)</f>
        <v/>
      </c>
      <c r="H108" s="501" t="str">
        <f>
IF(基本情報入力シート!I129="","",基本情報入力シート!I129)</f>
        <v/>
      </c>
      <c r="I108" s="501" t="str">
        <f>
IF(基本情報入力シート!J129="","",基本情報入力シート!J129)</f>
        <v/>
      </c>
      <c r="J108" s="501" t="str">
        <f>
IF(基本情報入力シート!K129="","",基本情報入力シート!K129)</f>
        <v/>
      </c>
      <c r="K108" s="502" t="str">
        <f>
IF(基本情報入力シート!L129="","",基本情報入力シート!L129)</f>
        <v/>
      </c>
      <c r="L108" s="503" t="str">
        <f>
IF(基本情報入力シート!M129="","",基本情報入力シート!M129)</f>
        <v/>
      </c>
      <c r="M108" s="503" t="str">
        <f>
IF(基本情報入力シート!R129="","",基本情報入力シート!R129)</f>
        <v/>
      </c>
      <c r="N108" s="503" t="str">
        <f>
IF(基本情報入力シート!W129="","",基本情報入力シート!W129)</f>
        <v/>
      </c>
      <c r="O108" s="498" t="str">
        <f>
IF(基本情報入力シート!X129="","",基本情報入力シート!X129)</f>
        <v/>
      </c>
      <c r="P108" s="504" t="str">
        <f>
IF(基本情報入力シート!Y129="","",基本情報入力シート!Y129)</f>
        <v/>
      </c>
      <c r="Q108" s="505" t="str">
        <f>
IF(基本情報入力シート!Z129="","",基本情報入力シート!Z129)</f>
        <v/>
      </c>
      <c r="R108" s="531" t="str">
        <f>
IF(基本情報入力シート!AA129="","",基本情報入力シート!AA129)</f>
        <v/>
      </c>
      <c r="S108" s="532"/>
      <c r="T108" s="533"/>
      <c r="U108" s="534" t="str">
        <f>
IF(P108="","",VLOOKUP(P108,【参考】数式用!$A$5:$I$38,MATCH(T108,【参考】数式用!$H$4:$I$4,0)+7,0))</f>
        <v/>
      </c>
      <c r="V108" s="639"/>
      <c r="W108" s="211" t="s">
        <v>
172</v>
      </c>
      <c r="X108" s="535"/>
      <c r="Y108" s="210" t="s">
        <v>
173</v>
      </c>
      <c r="Z108" s="535"/>
      <c r="AA108" s="316" t="s">
        <v>
174</v>
      </c>
      <c r="AB108" s="535"/>
      <c r="AC108" s="210" t="s">
        <v>
173</v>
      </c>
      <c r="AD108" s="535"/>
      <c r="AE108" s="210" t="s">
        <v>
175</v>
      </c>
      <c r="AF108" s="512" t="s">
        <v>
176</v>
      </c>
      <c r="AG108" s="513" t="str">
        <f t="shared" si="10"/>
        <v/>
      </c>
      <c r="AH108" s="514" t="s">
        <v>
177</v>
      </c>
      <c r="AI108" s="515" t="str">
        <f t="shared" si="9"/>
        <v/>
      </c>
      <c r="AJ108" s="180"/>
      <c r="AK108" s="536" t="str">
        <f t="shared" si="11"/>
        <v>
○</v>
      </c>
      <c r="AL108" s="537" t="str">
        <f t="shared" si="12"/>
        <v/>
      </c>
      <c r="AM108" s="538"/>
      <c r="AN108" s="538"/>
      <c r="AO108" s="538"/>
      <c r="AP108" s="538"/>
      <c r="AQ108" s="538"/>
      <c r="AR108" s="538"/>
      <c r="AS108" s="538"/>
      <c r="AT108" s="538"/>
      <c r="AU108" s="539"/>
    </row>
    <row r="109" spans="1:47" ht="33" customHeight="1" thickBot="1">
      <c r="A109" s="498">
        <f t="shared" si="2"/>
        <v>
98</v>
      </c>
      <c r="B109" s="499" t="str">
        <f>
IF(基本情報入力シート!C130="","",基本情報入力シート!C130)</f>
        <v/>
      </c>
      <c r="C109" s="500" t="str">
        <f>
IF(基本情報入力シート!D130="","",基本情報入力シート!D130)</f>
        <v/>
      </c>
      <c r="D109" s="501" t="str">
        <f>
IF(基本情報入力シート!E130="","",基本情報入力シート!E130)</f>
        <v/>
      </c>
      <c r="E109" s="501" t="str">
        <f>
IF(基本情報入力シート!F130="","",基本情報入力シート!F130)</f>
        <v/>
      </c>
      <c r="F109" s="501" t="str">
        <f>
IF(基本情報入力シート!G130="","",基本情報入力シート!G130)</f>
        <v/>
      </c>
      <c r="G109" s="501" t="str">
        <f>
IF(基本情報入力シート!H130="","",基本情報入力シート!H130)</f>
        <v/>
      </c>
      <c r="H109" s="501" t="str">
        <f>
IF(基本情報入力シート!I130="","",基本情報入力シート!I130)</f>
        <v/>
      </c>
      <c r="I109" s="501" t="str">
        <f>
IF(基本情報入力シート!J130="","",基本情報入力シート!J130)</f>
        <v/>
      </c>
      <c r="J109" s="501" t="str">
        <f>
IF(基本情報入力シート!K130="","",基本情報入力シート!K130)</f>
        <v/>
      </c>
      <c r="K109" s="502" t="str">
        <f>
IF(基本情報入力シート!L130="","",基本情報入力シート!L130)</f>
        <v/>
      </c>
      <c r="L109" s="503" t="str">
        <f>
IF(基本情報入力シート!M130="","",基本情報入力シート!M130)</f>
        <v/>
      </c>
      <c r="M109" s="503" t="str">
        <f>
IF(基本情報入力シート!R130="","",基本情報入力シート!R130)</f>
        <v/>
      </c>
      <c r="N109" s="503" t="str">
        <f>
IF(基本情報入力シート!W130="","",基本情報入力シート!W130)</f>
        <v/>
      </c>
      <c r="O109" s="498" t="str">
        <f>
IF(基本情報入力シート!X130="","",基本情報入力シート!X130)</f>
        <v/>
      </c>
      <c r="P109" s="504" t="str">
        <f>
IF(基本情報入力シート!Y130="","",基本情報入力シート!Y130)</f>
        <v/>
      </c>
      <c r="Q109" s="505" t="str">
        <f>
IF(基本情報入力シート!Z130="","",基本情報入力シート!Z130)</f>
        <v/>
      </c>
      <c r="R109" s="531" t="str">
        <f>
IF(基本情報入力シート!AA130="","",基本情報入力シート!AA130)</f>
        <v/>
      </c>
      <c r="S109" s="532"/>
      <c r="T109" s="533"/>
      <c r="U109" s="534" t="str">
        <f>
IF(P109="","",VLOOKUP(P109,【参考】数式用!$A$5:$I$38,MATCH(T109,【参考】数式用!$H$4:$I$4,0)+7,0))</f>
        <v/>
      </c>
      <c r="V109" s="639"/>
      <c r="W109" s="211" t="s">
        <v>
172</v>
      </c>
      <c r="X109" s="535"/>
      <c r="Y109" s="210" t="s">
        <v>
173</v>
      </c>
      <c r="Z109" s="535"/>
      <c r="AA109" s="316" t="s">
        <v>
174</v>
      </c>
      <c r="AB109" s="535"/>
      <c r="AC109" s="210" t="s">
        <v>
173</v>
      </c>
      <c r="AD109" s="535"/>
      <c r="AE109" s="210" t="s">
        <v>
175</v>
      </c>
      <c r="AF109" s="512" t="s">
        <v>
176</v>
      </c>
      <c r="AG109" s="513" t="str">
        <f t="shared" si="10"/>
        <v/>
      </c>
      <c r="AH109" s="514" t="s">
        <v>
177</v>
      </c>
      <c r="AI109" s="515" t="str">
        <f t="shared" si="9"/>
        <v/>
      </c>
      <c r="AJ109" s="180"/>
      <c r="AK109" s="536" t="str">
        <f t="shared" si="11"/>
        <v>
○</v>
      </c>
      <c r="AL109" s="537" t="str">
        <f t="shared" si="12"/>
        <v/>
      </c>
      <c r="AM109" s="538"/>
      <c r="AN109" s="538"/>
      <c r="AO109" s="538"/>
      <c r="AP109" s="538"/>
      <c r="AQ109" s="538"/>
      <c r="AR109" s="538"/>
      <c r="AS109" s="538"/>
      <c r="AT109" s="538"/>
      <c r="AU109" s="539"/>
    </row>
    <row r="110" spans="1:47" ht="33" customHeight="1" thickBot="1">
      <c r="A110" s="498">
        <f t="shared" si="2"/>
        <v>
99</v>
      </c>
      <c r="B110" s="499" t="str">
        <f>
IF(基本情報入力シート!C131="","",基本情報入力シート!C131)</f>
        <v/>
      </c>
      <c r="C110" s="500" t="str">
        <f>
IF(基本情報入力シート!D131="","",基本情報入力シート!D131)</f>
        <v/>
      </c>
      <c r="D110" s="501" t="str">
        <f>
IF(基本情報入力シート!E131="","",基本情報入力シート!E131)</f>
        <v/>
      </c>
      <c r="E110" s="501" t="str">
        <f>
IF(基本情報入力シート!F131="","",基本情報入力シート!F131)</f>
        <v/>
      </c>
      <c r="F110" s="501" t="str">
        <f>
IF(基本情報入力シート!G131="","",基本情報入力シート!G131)</f>
        <v/>
      </c>
      <c r="G110" s="501" t="str">
        <f>
IF(基本情報入力シート!H131="","",基本情報入力シート!H131)</f>
        <v/>
      </c>
      <c r="H110" s="501" t="str">
        <f>
IF(基本情報入力シート!I131="","",基本情報入力シート!I131)</f>
        <v/>
      </c>
      <c r="I110" s="501" t="str">
        <f>
IF(基本情報入力シート!J131="","",基本情報入力シート!J131)</f>
        <v/>
      </c>
      <c r="J110" s="501" t="str">
        <f>
IF(基本情報入力シート!K131="","",基本情報入力シート!K131)</f>
        <v/>
      </c>
      <c r="K110" s="502" t="str">
        <f>
IF(基本情報入力シート!L131="","",基本情報入力シート!L131)</f>
        <v/>
      </c>
      <c r="L110" s="503" t="str">
        <f>
IF(基本情報入力シート!M131="","",基本情報入力シート!M131)</f>
        <v/>
      </c>
      <c r="M110" s="503" t="str">
        <f>
IF(基本情報入力シート!R131="","",基本情報入力シート!R131)</f>
        <v/>
      </c>
      <c r="N110" s="503" t="str">
        <f>
IF(基本情報入力シート!W131="","",基本情報入力シート!W131)</f>
        <v/>
      </c>
      <c r="O110" s="498" t="str">
        <f>
IF(基本情報入力シート!X131="","",基本情報入力シート!X131)</f>
        <v/>
      </c>
      <c r="P110" s="504" t="str">
        <f>
IF(基本情報入力シート!Y131="","",基本情報入力シート!Y131)</f>
        <v/>
      </c>
      <c r="Q110" s="505" t="str">
        <f>
IF(基本情報入力シート!Z131="","",基本情報入力シート!Z131)</f>
        <v/>
      </c>
      <c r="R110" s="531" t="str">
        <f>
IF(基本情報入力シート!AA131="","",基本情報入力シート!AA131)</f>
        <v/>
      </c>
      <c r="S110" s="532"/>
      <c r="T110" s="533"/>
      <c r="U110" s="534" t="str">
        <f>
IF(P110="","",VLOOKUP(P110,【参考】数式用!$A$5:$I$38,MATCH(T110,【参考】数式用!$H$4:$I$4,0)+7,0))</f>
        <v/>
      </c>
      <c r="V110" s="639"/>
      <c r="W110" s="211" t="s">
        <v>
172</v>
      </c>
      <c r="X110" s="535"/>
      <c r="Y110" s="210" t="s">
        <v>
173</v>
      </c>
      <c r="Z110" s="535"/>
      <c r="AA110" s="316" t="s">
        <v>
174</v>
      </c>
      <c r="AB110" s="535"/>
      <c r="AC110" s="210" t="s">
        <v>
173</v>
      </c>
      <c r="AD110" s="535"/>
      <c r="AE110" s="210" t="s">
        <v>
175</v>
      </c>
      <c r="AF110" s="512" t="s">
        <v>
176</v>
      </c>
      <c r="AG110" s="513" t="str">
        <f t="shared" si="10"/>
        <v/>
      </c>
      <c r="AH110" s="514" t="s">
        <v>
177</v>
      </c>
      <c r="AI110" s="515" t="str">
        <f t="shared" si="9"/>
        <v/>
      </c>
      <c r="AJ110" s="180"/>
      <c r="AK110" s="536" t="str">
        <f t="shared" si="11"/>
        <v>
○</v>
      </c>
      <c r="AL110" s="537" t="str">
        <f t="shared" si="12"/>
        <v/>
      </c>
      <c r="AM110" s="538"/>
      <c r="AN110" s="538"/>
      <c r="AO110" s="538"/>
      <c r="AP110" s="538"/>
      <c r="AQ110" s="538"/>
      <c r="AR110" s="538"/>
      <c r="AS110" s="538"/>
      <c r="AT110" s="538"/>
      <c r="AU110" s="539"/>
    </row>
    <row r="111" spans="1:47" ht="33" customHeight="1" thickBot="1">
      <c r="A111" s="498">
        <f t="shared" si="2"/>
        <v>
100</v>
      </c>
      <c r="B111" s="499" t="str">
        <f>
IF(基本情報入力シート!C132="","",基本情報入力シート!C132)</f>
        <v/>
      </c>
      <c r="C111" s="500" t="str">
        <f>
IF(基本情報入力シート!D132="","",基本情報入力シート!D132)</f>
        <v/>
      </c>
      <c r="D111" s="501" t="str">
        <f>
IF(基本情報入力シート!E132="","",基本情報入力シート!E132)</f>
        <v/>
      </c>
      <c r="E111" s="501" t="str">
        <f>
IF(基本情報入力シート!F132="","",基本情報入力シート!F132)</f>
        <v/>
      </c>
      <c r="F111" s="501" t="str">
        <f>
IF(基本情報入力シート!G132="","",基本情報入力シート!G132)</f>
        <v/>
      </c>
      <c r="G111" s="501" t="str">
        <f>
IF(基本情報入力シート!H132="","",基本情報入力シート!H132)</f>
        <v/>
      </c>
      <c r="H111" s="501" t="str">
        <f>
IF(基本情報入力シート!I132="","",基本情報入力シート!I132)</f>
        <v/>
      </c>
      <c r="I111" s="501" t="str">
        <f>
IF(基本情報入力シート!J132="","",基本情報入力シート!J132)</f>
        <v/>
      </c>
      <c r="J111" s="501" t="str">
        <f>
IF(基本情報入力シート!K132="","",基本情報入力シート!K132)</f>
        <v/>
      </c>
      <c r="K111" s="502" t="str">
        <f>
IF(基本情報入力シート!L132="","",基本情報入力シート!L132)</f>
        <v/>
      </c>
      <c r="L111" s="503" t="str">
        <f>
IF(基本情報入力シート!M132="","",基本情報入力シート!M132)</f>
        <v/>
      </c>
      <c r="M111" s="503" t="str">
        <f>
IF(基本情報入力シート!R132="","",基本情報入力シート!R132)</f>
        <v/>
      </c>
      <c r="N111" s="503" t="str">
        <f>
IF(基本情報入力シート!W132="","",基本情報入力シート!W132)</f>
        <v/>
      </c>
      <c r="O111" s="498" t="str">
        <f>
IF(基本情報入力シート!X132="","",基本情報入力シート!X132)</f>
        <v/>
      </c>
      <c r="P111" s="504" t="str">
        <f>
IF(基本情報入力シート!Y132="","",基本情報入力シート!Y132)</f>
        <v/>
      </c>
      <c r="Q111" s="505" t="str">
        <f>
IF(基本情報入力シート!Z132="","",基本情報入力シート!Z132)</f>
        <v/>
      </c>
      <c r="R111" s="531" t="str">
        <f>
IF(基本情報入力シート!AA132="","",基本情報入力シート!AA132)</f>
        <v/>
      </c>
      <c r="S111" s="532"/>
      <c r="T111" s="540"/>
      <c r="U111" s="534" t="str">
        <f>
IF(P111="","",VLOOKUP(P111,【参考】数式用!$A$5:$I$38,MATCH(T111,【参考】数式用!$H$4:$I$4,0)+7,0))</f>
        <v/>
      </c>
      <c r="V111" s="640"/>
      <c r="W111" s="541" t="s">
        <v>
172</v>
      </c>
      <c r="X111" s="542"/>
      <c r="Y111" s="543" t="s">
        <v>
173</v>
      </c>
      <c r="Z111" s="542"/>
      <c r="AA111" s="544" t="s">
        <v>
174</v>
      </c>
      <c r="AB111" s="542"/>
      <c r="AC111" s="543" t="s">
        <v>
173</v>
      </c>
      <c r="AD111" s="542"/>
      <c r="AE111" s="543" t="s">
        <v>
175</v>
      </c>
      <c r="AF111" s="545" t="s">
        <v>
176</v>
      </c>
      <c r="AG111" s="546" t="str">
        <f t="shared" si="10"/>
        <v/>
      </c>
      <c r="AH111" s="547" t="s">
        <v>
177</v>
      </c>
      <c r="AI111" s="548" t="str">
        <f t="shared" si="9"/>
        <v/>
      </c>
      <c r="AJ111" s="180"/>
      <c r="AK111" s="536" t="str">
        <f t="shared" si="11"/>
        <v>
○</v>
      </c>
      <c r="AL111" s="537" t="str">
        <f t="shared" si="12"/>
        <v/>
      </c>
      <c r="AM111" s="538"/>
      <c r="AN111" s="538"/>
      <c r="AO111" s="538"/>
      <c r="AP111" s="538"/>
      <c r="AQ111" s="538"/>
      <c r="AR111" s="538"/>
      <c r="AS111" s="538"/>
      <c r="AT111" s="538"/>
      <c r="AU111" s="539"/>
    </row>
    <row r="112" spans="1:47" ht="10.5" customHeight="1"/>
    <row r="113" spans="35:35" ht="20.25" customHeight="1">
      <c r="AI113" s="120"/>
    </row>
    <row r="114" spans="35:35" ht="20.25" customHeight="1">
      <c r="AI114" s="141"/>
    </row>
    <row r="115" spans="35:35" ht="21" customHeight="1"/>
  </sheetData>
  <sheetProtection formatCells="0" formatColumns="0" formatRows="0" insertRows="0" deleteRows="0" autoFilter="0"/>
  <autoFilter ref="L11:AI11"/>
  <mergeCells count="18">
    <mergeCell ref="U9:U10"/>
    <mergeCell ref="W9:AH10"/>
    <mergeCell ref="AI9:AI10"/>
    <mergeCell ref="A3:C3"/>
    <mergeCell ref="D3:O3"/>
    <mergeCell ref="T8:U8"/>
    <mergeCell ref="W8:AH8"/>
    <mergeCell ref="A7:A10"/>
    <mergeCell ref="B7:K10"/>
    <mergeCell ref="L7:L10"/>
    <mergeCell ref="O7:O10"/>
    <mergeCell ref="P7:P10"/>
    <mergeCell ref="Q7:Q10"/>
    <mergeCell ref="R7:R10"/>
    <mergeCell ref="V9:V10"/>
    <mergeCell ref="M7:N9"/>
    <mergeCell ref="S9:S10"/>
    <mergeCell ref="T9:T10"/>
  </mergeCells>
  <phoneticPr fontId="7"/>
  <dataValidations count="4">
    <dataValidation imeMode="hiragana" allowBlank="1" showInputMessage="1" showErrorMessage="1" sqref="AI114"/>
    <dataValidation imeMode="halfAlpha" allowBlank="1" showInputMessage="1" showErrorMessage="1" sqref="Z12:Z111 AB12:AB111 B12:R111 X12:X111 AD12:AD111"/>
    <dataValidation type="list" allowBlank="1" showInputMessage="1" showErrorMessage="1" sqref="T12:T111">
      <formula1>
"特定加算Ⅰ,特定加算Ⅱ"</formula1>
    </dataValidation>
    <dataValidation type="list" allowBlank="1" showInputMessage="1" showErrorMessage="1" sqref="S12:S111">
      <formula1>
"新規,継続,区分変更"</formula1>
    </dataValidation>
  </dataValidations>
  <pageMargins left="0.39370078740157483" right="0.39370078740157483" top="0.6692913385826772" bottom="0.62992125984251968" header="0.31496062992125984" footer="0.35433070866141736"/>
  <headerFooter alignWithMargins="0"/>
  <ignoredErrors>
    <ignoredError sqref="D12:L16" unlockedFormula="1"/>
  </ignoredErrors>
  <extLst>
    <ext xmlns:x14="http://schemas.microsoft.com/office/spreadsheetml/2009/9/main" uri="{78C0D931-6437-407d-A8EE-F0AAD7539E65}">
      <x14:conditionalFormattings>
        <x14:conditionalFormatting xmlns:xm="http://schemas.microsoft.com/office/excel/2006/main">
          <x14:cfRule type="expression" priority="1" id="{35360BFD-8595-43CB-A551-BEE085DCF53F}">
            <xm:f>
'別紙様式2-1 計画書_総括表'!$L$19="×"</xm:f>
            <x14:dxf>
              <fill>
                <patternFill>
                  <bgColor theme="0" tint="-0.24994659260841701"/>
                </patternFill>
              </fill>
            </x14:dxf>
          </x14:cfRule>
          <xm:sqref>
A1:AI111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14:formula1>
            <xm:f>
OFFSET(【参考】数式用!$A$4,MATCH(P12,【参考】数式用!$A$5:$A$38,0),9,1,4)</xm:f>
          </x14:formula1>
          <xm:sqref>
V12:V111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11"/>
  <sheetViews>
    <sheetView view="pageBreakPreview" zoomScale="70" zoomScaleNormal="85" zoomScaleSheetLayoutView="70" zoomScalePageLayoutView="70" workbookViewId="0">
      <selection activeCell="Q2" sqref="Q2:AK5"/>
    </sheetView>
  </sheetViews>
  <sheetFormatPr defaultColWidth="2.5" defaultRowHeight="13.5"/>
  <cols>
    <col min="1" max="1" width="5.625" style="46" customWidth="1"/>
    <col min="2" max="11" width="2.625" style="46" customWidth="1"/>
    <col min="12" max="12" width="12.5" style="46" customWidth="1"/>
    <col min="13" max="13" width="11.75" style="46" customWidth="1"/>
    <col min="14" max="14" width="15.875" style="46" customWidth="1"/>
    <col min="15" max="15" width="31.25" style="46" customWidth="1"/>
    <col min="16" max="16" width="31.375" style="46" customWidth="1"/>
    <col min="17" max="18" width="11.625" style="46" customWidth="1"/>
    <col min="19" max="19" width="9.625" style="46" customWidth="1"/>
    <col min="20" max="20" width="13.625" style="46" customWidth="1"/>
    <col min="21" max="21" width="6.75" style="46" customWidth="1"/>
    <col min="22" max="22" width="4.75" style="46" customWidth="1"/>
    <col min="23" max="23" width="3.625" style="46" customWidth="1"/>
    <col min="24" max="24" width="3.125" style="46" customWidth="1"/>
    <col min="25" max="25" width="3.625" style="46" customWidth="1"/>
    <col min="26" max="26" width="8" style="46" customWidth="1"/>
    <col min="27" max="27" width="3.625" style="46" customWidth="1"/>
    <col min="28" max="28" width="3.125" style="46" customWidth="1"/>
    <col min="29" max="29" width="3.625" style="46" customWidth="1"/>
    <col min="30" max="30" width="3.125" style="46" customWidth="1"/>
    <col min="31" max="31" width="2.5" style="46" customWidth="1"/>
    <col min="32" max="32" width="3.5" style="46" customWidth="1"/>
    <col min="33" max="33" width="5.875" style="46" customWidth="1"/>
    <col min="34" max="34" width="16.375" style="46" customWidth="1"/>
    <col min="35" max="35" width="10.625" style="46" customWidth="1"/>
    <col min="36" max="36" width="11.375" style="46" customWidth="1"/>
    <col min="37" max="37" width="10.625" style="46" customWidth="1"/>
    <col min="38" max="38" width="11.375" style="46" customWidth="1"/>
    <col min="39" max="39" width="0.875" style="46" customWidth="1"/>
    <col min="40" max="40" width="10.75" style="46" customWidth="1"/>
    <col min="41" max="16384" width="2.5" style="46"/>
  </cols>
  <sheetData>
    <row r="1" spans="1:38" ht="21" customHeight="1">
      <c r="A1" s="468" t="s">
        <v>
408</v>
      </c>
      <c r="B1" s="180"/>
      <c r="C1" s="180"/>
      <c r="D1" s="180"/>
      <c r="E1" s="180"/>
      <c r="F1" s="180"/>
      <c r="G1" s="183" t="s">
        <v>
403</v>
      </c>
      <c r="M1" s="600"/>
      <c r="R1" s="784"/>
      <c r="S1" s="784"/>
      <c r="T1" s="784"/>
      <c r="U1" s="784"/>
      <c r="V1" s="784"/>
      <c r="W1" s="784"/>
      <c r="X1" s="784"/>
      <c r="Y1" s="784"/>
      <c r="Z1" s="784"/>
      <c r="AA1" s="784"/>
      <c r="AB1" s="784"/>
      <c r="AC1" s="784"/>
      <c r="AD1" s="784"/>
      <c r="AE1" s="784"/>
      <c r="AF1" s="784"/>
      <c r="AG1" s="784"/>
      <c r="AH1" s="784"/>
      <c r="AI1" s="784"/>
      <c r="AJ1" s="784"/>
      <c r="AK1" s="784"/>
      <c r="AL1" s="784"/>
    </row>
    <row r="2" spans="1:38" ht="21" customHeight="1" thickBot="1">
      <c r="B2" s="600"/>
      <c r="C2" s="600"/>
      <c r="D2" s="600"/>
      <c r="E2" s="600"/>
      <c r="F2" s="600"/>
      <c r="G2" s="600"/>
      <c r="H2" s="600"/>
      <c r="I2" s="600"/>
      <c r="J2" s="600"/>
      <c r="K2" s="600"/>
      <c r="L2" s="600"/>
      <c r="M2" s="600"/>
      <c r="N2" s="600"/>
      <c r="O2" s="600"/>
      <c r="P2" s="648" t="s">
        <v>
334</v>
      </c>
      <c r="Q2" s="1317" t="s">
        <v>
486</v>
      </c>
      <c r="R2" s="1317"/>
      <c r="S2" s="1317"/>
      <c r="T2" s="1317"/>
      <c r="U2" s="1317"/>
      <c r="V2" s="1317"/>
      <c r="W2" s="1317"/>
      <c r="X2" s="1317"/>
      <c r="Y2" s="1317"/>
      <c r="Z2" s="1317"/>
      <c r="AA2" s="1317"/>
      <c r="AB2" s="1317"/>
      <c r="AC2" s="1317"/>
      <c r="AD2" s="1317"/>
      <c r="AE2" s="1317"/>
      <c r="AF2" s="1317"/>
      <c r="AG2" s="1317"/>
      <c r="AH2" s="1317"/>
      <c r="AI2" s="1317"/>
      <c r="AJ2" s="1317"/>
      <c r="AK2" s="1317"/>
      <c r="AL2" s="784"/>
    </row>
    <row r="3" spans="1:38" ht="27" customHeight="1" thickBot="1">
      <c r="A3" s="1295" t="s">
        <v>
6</v>
      </c>
      <c r="B3" s="1295"/>
      <c r="C3" s="1296"/>
      <c r="D3" s="1297" t="str">
        <f>
IF(基本情報入力シート!M16="","",基本情報入力シート!M16)</f>
        <v/>
      </c>
      <c r="E3" s="1298"/>
      <c r="F3" s="1298"/>
      <c r="G3" s="1298"/>
      <c r="H3" s="1298"/>
      <c r="I3" s="1298"/>
      <c r="J3" s="1298"/>
      <c r="K3" s="1298"/>
      <c r="L3" s="1298"/>
      <c r="M3" s="1298"/>
      <c r="N3" s="1298"/>
      <c r="O3" s="1299"/>
      <c r="P3" s="470"/>
      <c r="Q3" s="1317"/>
      <c r="R3" s="1317"/>
      <c r="S3" s="1317"/>
      <c r="T3" s="1317"/>
      <c r="U3" s="1317"/>
      <c r="V3" s="1317"/>
      <c r="W3" s="1317"/>
      <c r="X3" s="1317"/>
      <c r="Y3" s="1317"/>
      <c r="Z3" s="1317"/>
      <c r="AA3" s="1317"/>
      <c r="AB3" s="1317"/>
      <c r="AC3" s="1317"/>
      <c r="AD3" s="1317"/>
      <c r="AE3" s="1317"/>
      <c r="AF3" s="1317"/>
      <c r="AG3" s="1317"/>
      <c r="AH3" s="1317"/>
      <c r="AI3" s="1317"/>
      <c r="AJ3" s="1317"/>
      <c r="AK3" s="1317"/>
      <c r="AL3" s="784"/>
    </row>
    <row r="4" spans="1:38" ht="21" customHeight="1" thickBot="1">
      <c r="A4" s="601"/>
      <c r="B4" s="601"/>
      <c r="C4" s="601"/>
      <c r="D4" s="602"/>
      <c r="E4" s="602"/>
      <c r="F4" s="602"/>
      <c r="G4" s="602"/>
      <c r="H4" s="602"/>
      <c r="I4" s="602"/>
      <c r="J4" s="602"/>
      <c r="K4" s="602"/>
      <c r="L4" s="602"/>
      <c r="M4" s="602"/>
      <c r="N4" s="602"/>
      <c r="O4" s="602"/>
      <c r="P4" s="473"/>
      <c r="Q4" s="1317"/>
      <c r="R4" s="1317"/>
      <c r="S4" s="1317"/>
      <c r="T4" s="1317"/>
      <c r="U4" s="1317"/>
      <c r="V4" s="1317"/>
      <c r="W4" s="1317"/>
      <c r="X4" s="1317"/>
      <c r="Y4" s="1317"/>
      <c r="Z4" s="1317"/>
      <c r="AA4" s="1317"/>
      <c r="AB4" s="1317"/>
      <c r="AC4" s="1317"/>
      <c r="AD4" s="1317"/>
      <c r="AE4" s="1317"/>
      <c r="AF4" s="1317"/>
      <c r="AG4" s="1317"/>
      <c r="AH4" s="1317"/>
      <c r="AI4" s="1317"/>
      <c r="AJ4" s="1317"/>
      <c r="AK4" s="1317"/>
      <c r="AL4" s="784"/>
    </row>
    <row r="5" spans="1:38" ht="27.75" customHeight="1" thickBot="1">
      <c r="A5" s="1266" t="s">
        <v>
469</v>
      </c>
      <c r="B5" s="1267"/>
      <c r="C5" s="1267"/>
      <c r="D5" s="1267"/>
      <c r="E5" s="1267"/>
      <c r="F5" s="1267"/>
      <c r="G5" s="1267"/>
      <c r="H5" s="1267"/>
      <c r="I5" s="1267"/>
      <c r="J5" s="1267"/>
      <c r="K5" s="1267"/>
      <c r="L5" s="1267"/>
      <c r="M5" s="1267"/>
      <c r="N5" s="1267"/>
      <c r="O5" s="603" t="str">
        <f>
IF(SUM(AH12:AH111)=0,"",SUM(AH12:AH111))</f>
        <v/>
      </c>
      <c r="P5" s="785"/>
      <c r="Q5" s="1317"/>
      <c r="R5" s="1317"/>
      <c r="S5" s="1317"/>
      <c r="T5" s="1317"/>
      <c r="U5" s="1317"/>
      <c r="V5" s="1317"/>
      <c r="W5" s="1317"/>
      <c r="X5" s="1317"/>
      <c r="Y5" s="1317"/>
      <c r="Z5" s="1317"/>
      <c r="AA5" s="1317"/>
      <c r="AB5" s="1317"/>
      <c r="AC5" s="1317"/>
      <c r="AD5" s="1317"/>
      <c r="AE5" s="1317"/>
      <c r="AF5" s="1317"/>
      <c r="AG5" s="1317"/>
      <c r="AH5" s="1317"/>
      <c r="AI5" s="1317"/>
      <c r="AJ5" s="1317"/>
      <c r="AK5" s="1317"/>
      <c r="AL5" s="784"/>
    </row>
    <row r="6" spans="1:38" ht="21" customHeight="1" thickBot="1">
      <c r="R6" s="604"/>
      <c r="S6" s="604"/>
      <c r="T6" s="180"/>
      <c r="AH6" s="605"/>
    </row>
    <row r="7" spans="1:38" ht="18" customHeight="1">
      <c r="A7" s="1300"/>
      <c r="B7" s="1302" t="s">
        <v>
7</v>
      </c>
      <c r="C7" s="1303"/>
      <c r="D7" s="1303"/>
      <c r="E7" s="1303"/>
      <c r="F7" s="1303"/>
      <c r="G7" s="1303"/>
      <c r="H7" s="1303"/>
      <c r="I7" s="1303"/>
      <c r="J7" s="1303"/>
      <c r="K7" s="1304"/>
      <c r="L7" s="1308" t="s">
        <v>
108</v>
      </c>
      <c r="M7" s="606"/>
      <c r="N7" s="607"/>
      <c r="O7" s="1310" t="s">
        <v>
126</v>
      </c>
      <c r="P7" s="1280" t="s">
        <v>
68</v>
      </c>
      <c r="Q7" s="1308" t="s">
        <v>
477</v>
      </c>
      <c r="R7" s="1282" t="s">
        <v>
410</v>
      </c>
      <c r="S7" s="1284" t="s">
        <v>
441</v>
      </c>
      <c r="T7" s="1313" t="s">
        <v>
450</v>
      </c>
      <c r="U7" s="1314"/>
      <c r="V7" s="1314"/>
      <c r="W7" s="1314"/>
      <c r="X7" s="1314"/>
      <c r="Y7" s="1314"/>
      <c r="Z7" s="1314"/>
      <c r="AA7" s="1314"/>
      <c r="AB7" s="1314"/>
      <c r="AC7" s="1314"/>
      <c r="AD7" s="1314"/>
      <c r="AE7" s="1314"/>
      <c r="AF7" s="1314"/>
      <c r="AG7" s="1314"/>
      <c r="AH7" s="1314"/>
      <c r="AI7" s="1314"/>
      <c r="AJ7" s="1314"/>
      <c r="AK7" s="1314"/>
      <c r="AL7" s="1315"/>
    </row>
    <row r="8" spans="1:38" ht="21.75" customHeight="1">
      <c r="A8" s="1301"/>
      <c r="B8" s="1305"/>
      <c r="C8" s="1306"/>
      <c r="D8" s="1306"/>
      <c r="E8" s="1306"/>
      <c r="F8" s="1306"/>
      <c r="G8" s="1306"/>
      <c r="H8" s="1306"/>
      <c r="I8" s="1306"/>
      <c r="J8" s="1306"/>
      <c r="K8" s="1307"/>
      <c r="L8" s="1309"/>
      <c r="M8" s="1312" t="s">
        <v>
182</v>
      </c>
      <c r="N8" s="1294"/>
      <c r="O8" s="1311"/>
      <c r="P8" s="1281"/>
      <c r="Q8" s="1309"/>
      <c r="R8" s="1283"/>
      <c r="S8" s="1285"/>
      <c r="T8" s="1316" t="s">
        <v>
99</v>
      </c>
      <c r="U8" s="1288" t="s">
        <v>
425</v>
      </c>
      <c r="V8" s="1290" t="s">
        <v>
442</v>
      </c>
      <c r="W8" s="1291"/>
      <c r="X8" s="1291"/>
      <c r="Y8" s="1291"/>
      <c r="Z8" s="1291"/>
      <c r="AA8" s="1291"/>
      <c r="AB8" s="1291"/>
      <c r="AC8" s="1291"/>
      <c r="AD8" s="1291"/>
      <c r="AE8" s="1291"/>
      <c r="AF8" s="1291"/>
      <c r="AG8" s="1292"/>
      <c r="AH8" s="1264" t="s">
        <v>
440</v>
      </c>
      <c r="AI8" s="1286" t="s">
        <v>
411</v>
      </c>
      <c r="AJ8" s="1286"/>
      <c r="AK8" s="1286"/>
      <c r="AL8" s="1287"/>
    </row>
    <row r="9" spans="1:38" ht="13.5" customHeight="1">
      <c r="A9" s="1301"/>
      <c r="B9" s="1305"/>
      <c r="C9" s="1306"/>
      <c r="D9" s="1306"/>
      <c r="E9" s="1306"/>
      <c r="F9" s="1306"/>
      <c r="G9" s="1306"/>
      <c r="H9" s="1306"/>
      <c r="I9" s="1306"/>
      <c r="J9" s="1306"/>
      <c r="K9" s="1307"/>
      <c r="L9" s="1309"/>
      <c r="M9" s="608"/>
      <c r="N9" s="609"/>
      <c r="O9" s="1311"/>
      <c r="P9" s="1281"/>
      <c r="Q9" s="1309"/>
      <c r="R9" s="1283"/>
      <c r="S9" s="1285"/>
      <c r="T9" s="1233"/>
      <c r="U9" s="1289"/>
      <c r="V9" s="1293"/>
      <c r="W9" s="1293"/>
      <c r="X9" s="1293"/>
      <c r="Y9" s="1293"/>
      <c r="Z9" s="1293"/>
      <c r="AA9" s="1293"/>
      <c r="AB9" s="1293"/>
      <c r="AC9" s="1293"/>
      <c r="AD9" s="1293"/>
      <c r="AE9" s="1293"/>
      <c r="AF9" s="1293"/>
      <c r="AG9" s="1294"/>
      <c r="AH9" s="1265"/>
      <c r="AI9" s="1318"/>
      <c r="AJ9" s="1319"/>
      <c r="AK9" s="729"/>
      <c r="AL9" s="742"/>
    </row>
    <row r="10" spans="1:38" ht="150" customHeight="1">
      <c r="A10" s="1301"/>
      <c r="B10" s="1305"/>
      <c r="C10" s="1306"/>
      <c r="D10" s="1306"/>
      <c r="E10" s="1306"/>
      <c r="F10" s="1306"/>
      <c r="G10" s="1306"/>
      <c r="H10" s="1306"/>
      <c r="I10" s="1306"/>
      <c r="J10" s="1306"/>
      <c r="K10" s="1307"/>
      <c r="L10" s="1309"/>
      <c r="M10" s="610" t="s">
        <v>
183</v>
      </c>
      <c r="N10" s="610" t="s">
        <v>
184</v>
      </c>
      <c r="O10" s="1311"/>
      <c r="P10" s="1281"/>
      <c r="Q10" s="1309"/>
      <c r="R10" s="1283"/>
      <c r="S10" s="1285"/>
      <c r="T10" s="1233"/>
      <c r="U10" s="1289"/>
      <c r="V10" s="1293"/>
      <c r="W10" s="1293"/>
      <c r="X10" s="1293"/>
      <c r="Y10" s="1293"/>
      <c r="Z10" s="1293"/>
      <c r="AA10" s="1293"/>
      <c r="AB10" s="1293"/>
      <c r="AC10" s="1293"/>
      <c r="AD10" s="1293"/>
      <c r="AE10" s="1293"/>
      <c r="AF10" s="1293"/>
      <c r="AG10" s="1294"/>
      <c r="AH10" s="1265"/>
      <c r="AI10" s="643" t="s">
        <v>
426</v>
      </c>
      <c r="AJ10" s="644" t="s">
        <v>
427</v>
      </c>
      <c r="AK10" s="729" t="s">
        <v>
482</v>
      </c>
      <c r="AL10" s="743" t="s">
        <v>
428</v>
      </c>
    </row>
    <row r="11" spans="1:38" ht="14.25">
      <c r="A11" s="611"/>
      <c r="B11" s="612"/>
      <c r="C11" s="613"/>
      <c r="D11" s="613"/>
      <c r="E11" s="613"/>
      <c r="F11" s="613"/>
      <c r="G11" s="613"/>
      <c r="H11" s="613"/>
      <c r="I11" s="613"/>
      <c r="J11" s="613"/>
      <c r="K11" s="609"/>
      <c r="L11" s="614"/>
      <c r="M11" s="614"/>
      <c r="N11" s="614"/>
      <c r="O11" s="615"/>
      <c r="P11" s="616"/>
      <c r="Q11" s="616"/>
      <c r="R11" s="617"/>
      <c r="S11" s="618"/>
      <c r="T11" s="760"/>
      <c r="U11" s="765"/>
      <c r="V11" s="619"/>
      <c r="W11" s="619"/>
      <c r="X11" s="619"/>
      <c r="Y11" s="619"/>
      <c r="Z11" s="619"/>
      <c r="AA11" s="619"/>
      <c r="AB11" s="619"/>
      <c r="AC11" s="619"/>
      <c r="AD11" s="619"/>
      <c r="AE11" s="619"/>
      <c r="AF11" s="619"/>
      <c r="AG11" s="619"/>
      <c r="AH11" s="617"/>
      <c r="AI11" s="620"/>
      <c r="AJ11" s="620"/>
      <c r="AK11" s="621"/>
      <c r="AL11" s="744"/>
    </row>
    <row r="12" spans="1:38" ht="36.75" customHeight="1">
      <c r="A12" s="622">
        <v>
1</v>
      </c>
      <c r="B12" s="623" t="str">
        <f>
IF(基本情報入力シート!C33="","",基本情報入力シート!C33)</f>
        <v/>
      </c>
      <c r="C12" s="624" t="str">
        <f>
IF(基本情報入力シート!D33="","",基本情報入力シート!D33)</f>
        <v/>
      </c>
      <c r="D12" s="624" t="str">
        <f>
IF(基本情報入力シート!E33="","",基本情報入力シート!E33)</f>
        <v/>
      </c>
      <c r="E12" s="624" t="str">
        <f>
IF(基本情報入力シート!F33="","",基本情報入力シート!F33)</f>
        <v/>
      </c>
      <c r="F12" s="624" t="str">
        <f>
IF(基本情報入力シート!G33="","",基本情報入力シート!G33)</f>
        <v/>
      </c>
      <c r="G12" s="624" t="str">
        <f>
IF(基本情報入力シート!H33="","",基本情報入力シート!H33)</f>
        <v/>
      </c>
      <c r="H12" s="624" t="str">
        <f>
IF(基本情報入力シート!I33="","",基本情報入力シート!I33)</f>
        <v/>
      </c>
      <c r="I12" s="624" t="str">
        <f>
IF(基本情報入力シート!J33="","",基本情報入力シート!J33)</f>
        <v/>
      </c>
      <c r="J12" s="624" t="str">
        <f>
IF(基本情報入力シート!K33="","",基本情報入力シート!K33)</f>
        <v/>
      </c>
      <c r="K12" s="647" t="str">
        <f>
IF(基本情報入力シート!L33="","",基本情報入力シート!L33)</f>
        <v/>
      </c>
      <c r="L12" s="625" t="str">
        <f>
IF(基本情報入力シート!M33="","",基本情報入力シート!M33)</f>
        <v/>
      </c>
      <c r="M12" s="625" t="str">
        <f>
IF(基本情報入力シート!R33="","",基本情報入力シート!R33)</f>
        <v/>
      </c>
      <c r="N12" s="625" t="str">
        <f>
IF(基本情報入力シート!W33="","",基本情報入力シート!W33)</f>
        <v/>
      </c>
      <c r="O12" s="622" t="str">
        <f>
IF(基本情報入力シート!X33="","",基本情報入力シート!X33)</f>
        <v/>
      </c>
      <c r="P12" s="626" t="str">
        <f>
IF(基本情報入力シート!Y33="","",基本情報入力シート!Y33)</f>
        <v/>
      </c>
      <c r="Q12" s="783"/>
      <c r="R12" s="505" t="str">
        <f>
IF(基本情報入力シート!Z33="","",基本情報入力シート!Z33)</f>
        <v/>
      </c>
      <c r="S12" s="506" t="str">
        <f>
IF(基本情報入力シート!AA33="","",基本情報入力シート!AA33)</f>
        <v/>
      </c>
      <c r="T12" s="764"/>
      <c r="U12" s="766" t="str">
        <f>
IF(P12="","",VLOOKUP(P12,【参考】数式用2!$A$3:$C$36,3,FALSE))</f>
        <v/>
      </c>
      <c r="V12" s="630" t="s">
        <v>
33</v>
      </c>
      <c r="W12" s="628"/>
      <c r="X12" s="627" t="s">
        <v>
12</v>
      </c>
      <c r="Y12" s="628"/>
      <c r="Z12" s="629" t="s">
        <v>
87</v>
      </c>
      <c r="AA12" s="631"/>
      <c r="AB12" s="630" t="s">
        <v>
12</v>
      </c>
      <c r="AC12" s="631"/>
      <c r="AD12" s="630" t="s">
        <v>
17</v>
      </c>
      <c r="AE12" s="632" t="s">
        <v>
44</v>
      </c>
      <c r="AF12" s="633" t="str">
        <f>
IF(W12&gt;=1,(AA12*12+AC12)-(W12*12+Y12)+1,"")</f>
        <v/>
      </c>
      <c r="AG12" s="634" t="s">
        <v>
62</v>
      </c>
      <c r="AH12" s="635" t="str">
        <f t="shared" ref="AH12:AH43" si="0">
IFERROR(ROUNDDOWN(ROUND(R12*S12,0)*U12,0)*AF12,"")</f>
        <v/>
      </c>
      <c r="AI12" s="636"/>
      <c r="AJ12" s="636"/>
      <c r="AK12" s="637"/>
      <c r="AL12" s="745"/>
    </row>
    <row r="13" spans="1:38" ht="36.75" customHeight="1">
      <c r="A13" s="622">
        <f>
A12+1</f>
        <v>
2</v>
      </c>
      <c r="B13" s="623" t="str">
        <f>
IF(基本情報入力シート!C34="","",基本情報入力シート!C34)</f>
        <v/>
      </c>
      <c r="C13" s="624" t="str">
        <f>
IF(基本情報入力シート!D34="","",基本情報入力シート!D34)</f>
        <v/>
      </c>
      <c r="D13" s="624" t="str">
        <f>
IF(基本情報入力シート!E34="","",基本情報入力シート!E34)</f>
        <v/>
      </c>
      <c r="E13" s="624" t="str">
        <f>
IF(基本情報入力シート!F34="","",基本情報入力シート!F34)</f>
        <v/>
      </c>
      <c r="F13" s="624" t="str">
        <f>
IF(基本情報入力シート!G34="","",基本情報入力シート!G34)</f>
        <v/>
      </c>
      <c r="G13" s="624" t="str">
        <f>
IF(基本情報入力シート!H34="","",基本情報入力シート!H34)</f>
        <v/>
      </c>
      <c r="H13" s="624" t="str">
        <f>
IF(基本情報入力シート!I34="","",基本情報入力シート!I34)</f>
        <v/>
      </c>
      <c r="I13" s="624" t="str">
        <f>
IF(基本情報入力シート!J34="","",基本情報入力シート!J34)</f>
        <v/>
      </c>
      <c r="J13" s="624" t="str">
        <f>
IF(基本情報入力シート!K34="","",基本情報入力シート!K34)</f>
        <v/>
      </c>
      <c r="K13" s="647" t="str">
        <f>
IF(基本情報入力シート!L34="","",基本情報入力シート!L34)</f>
        <v/>
      </c>
      <c r="L13" s="625" t="str">
        <f>
IF(基本情報入力シート!M34="","",基本情報入力シート!M34)</f>
        <v/>
      </c>
      <c r="M13" s="625" t="str">
        <f>
IF(基本情報入力シート!R34="","",基本情報入力シート!R34)</f>
        <v/>
      </c>
      <c r="N13" s="625" t="str">
        <f>
IF(基本情報入力シート!W34="","",基本情報入力シート!W34)</f>
        <v/>
      </c>
      <c r="O13" s="622" t="str">
        <f>
IF(基本情報入力シート!X34="","",基本情報入力シート!X34)</f>
        <v/>
      </c>
      <c r="P13" s="626" t="str">
        <f>
IF(基本情報入力シート!Y34="","",基本情報入力シート!Y34)</f>
        <v/>
      </c>
      <c r="Q13" s="783"/>
      <c r="R13" s="505" t="str">
        <f>
IF(基本情報入力シート!Z34="","",基本情報入力シート!Z34)</f>
        <v/>
      </c>
      <c r="S13" s="506" t="str">
        <f>
IF(基本情報入力シート!AA34="","",基本情報入力シート!AA34)</f>
        <v/>
      </c>
      <c r="T13" s="764"/>
      <c r="U13" s="766" t="str">
        <f>
IF(P13="","",VLOOKUP(P13,【参考】数式用2!$A$3:$C$36,3,FALSE))</f>
        <v/>
      </c>
      <c r="V13" s="630" t="s">
        <v>
33</v>
      </c>
      <c r="W13" s="628"/>
      <c r="X13" s="627" t="s">
        <v>
12</v>
      </c>
      <c r="Y13" s="628"/>
      <c r="Z13" s="629" t="s">
        <v>
87</v>
      </c>
      <c r="AA13" s="631"/>
      <c r="AB13" s="630" t="s">
        <v>
12</v>
      </c>
      <c r="AC13" s="631"/>
      <c r="AD13" s="630" t="s">
        <v>
17</v>
      </c>
      <c r="AE13" s="632" t="s">
        <v>
44</v>
      </c>
      <c r="AF13" s="633" t="str">
        <f t="shared" ref="AF13:AF76" si="1">
IF(W13&gt;=1,(AA13*12+AC13)-(W13*12+Y13)+1,"")</f>
        <v/>
      </c>
      <c r="AG13" s="634" t="s">
        <v>
62</v>
      </c>
      <c r="AH13" s="635" t="str">
        <f t="shared" si="0"/>
        <v/>
      </c>
      <c r="AI13" s="636"/>
      <c r="AJ13" s="636"/>
      <c r="AK13" s="636"/>
      <c r="AL13" s="745"/>
    </row>
    <row r="14" spans="1:38" ht="36.75" customHeight="1">
      <c r="A14" s="622">
        <f t="shared" ref="A14:A77" si="2">
A13+1</f>
        <v>
3</v>
      </c>
      <c r="B14" s="623" t="str">
        <f>
IF(基本情報入力シート!C35="","",基本情報入力シート!C35)</f>
        <v/>
      </c>
      <c r="C14" s="624" t="str">
        <f>
IF(基本情報入力シート!D35="","",基本情報入力シート!D35)</f>
        <v/>
      </c>
      <c r="D14" s="624" t="str">
        <f>
IF(基本情報入力シート!E35="","",基本情報入力シート!E35)</f>
        <v/>
      </c>
      <c r="E14" s="624" t="str">
        <f>
IF(基本情報入力シート!F35="","",基本情報入力シート!F35)</f>
        <v/>
      </c>
      <c r="F14" s="624" t="str">
        <f>
IF(基本情報入力シート!G35="","",基本情報入力シート!G35)</f>
        <v/>
      </c>
      <c r="G14" s="624" t="str">
        <f>
IF(基本情報入力シート!H35="","",基本情報入力シート!H35)</f>
        <v/>
      </c>
      <c r="H14" s="624" t="str">
        <f>
IF(基本情報入力シート!I35="","",基本情報入力シート!I35)</f>
        <v/>
      </c>
      <c r="I14" s="624" t="str">
        <f>
IF(基本情報入力シート!J35="","",基本情報入力シート!J35)</f>
        <v/>
      </c>
      <c r="J14" s="624" t="str">
        <f>
IF(基本情報入力シート!K35="","",基本情報入力シート!K35)</f>
        <v/>
      </c>
      <c r="K14" s="647" t="str">
        <f>
IF(基本情報入力シート!L35="","",基本情報入力シート!L35)</f>
        <v/>
      </c>
      <c r="L14" s="625" t="str">
        <f>
IF(基本情報入力シート!M35="","",基本情報入力シート!M35)</f>
        <v/>
      </c>
      <c r="M14" s="625" t="str">
        <f>
IF(基本情報入力シート!R35="","",基本情報入力シート!R35)</f>
        <v/>
      </c>
      <c r="N14" s="625" t="str">
        <f>
IF(基本情報入力シート!W35="","",基本情報入力シート!W35)</f>
        <v/>
      </c>
      <c r="O14" s="622" t="str">
        <f>
IF(基本情報入力シート!X35="","",基本情報入力シート!X35)</f>
        <v/>
      </c>
      <c r="P14" s="626" t="str">
        <f>
IF(基本情報入力シート!Y35="","",基本情報入力シート!Y35)</f>
        <v/>
      </c>
      <c r="Q14" s="783"/>
      <c r="R14" s="505" t="str">
        <f>
IF(基本情報入力シート!Z35="","",基本情報入力シート!Z35)</f>
        <v/>
      </c>
      <c r="S14" s="506" t="str">
        <f>
IF(基本情報入力シート!AA35="","",基本情報入力シート!AA35)</f>
        <v/>
      </c>
      <c r="T14" s="764"/>
      <c r="U14" s="766" t="str">
        <f>
IF(P14="","",VLOOKUP(P14,【参考】数式用2!$A$3:$C$36,3,FALSE))</f>
        <v/>
      </c>
      <c r="V14" s="630" t="s">
        <v>
33</v>
      </c>
      <c r="W14" s="628"/>
      <c r="X14" s="627" t="s">
        <v>
12</v>
      </c>
      <c r="Y14" s="628"/>
      <c r="Z14" s="629" t="s">
        <v>
87</v>
      </c>
      <c r="AA14" s="631"/>
      <c r="AB14" s="630" t="s">
        <v>
12</v>
      </c>
      <c r="AC14" s="631"/>
      <c r="AD14" s="630" t="s">
        <v>
17</v>
      </c>
      <c r="AE14" s="632" t="s">
        <v>
44</v>
      </c>
      <c r="AF14" s="633" t="str">
        <f t="shared" si="1"/>
        <v/>
      </c>
      <c r="AG14" s="634" t="s">
        <v>
62</v>
      </c>
      <c r="AH14" s="635" t="str">
        <f t="shared" si="0"/>
        <v/>
      </c>
      <c r="AI14" s="636"/>
      <c r="AJ14" s="636"/>
      <c r="AK14" s="636"/>
      <c r="AL14" s="745"/>
    </row>
    <row r="15" spans="1:38" ht="36.75" customHeight="1">
      <c r="A15" s="622">
        <f t="shared" si="2"/>
        <v>
4</v>
      </c>
      <c r="B15" s="623" t="str">
        <f>
IF(基本情報入力シート!C36="","",基本情報入力シート!C36)</f>
        <v/>
      </c>
      <c r="C15" s="624" t="str">
        <f>
IF(基本情報入力シート!D36="","",基本情報入力シート!D36)</f>
        <v/>
      </c>
      <c r="D15" s="624" t="str">
        <f>
IF(基本情報入力シート!E36="","",基本情報入力シート!E36)</f>
        <v/>
      </c>
      <c r="E15" s="624" t="str">
        <f>
IF(基本情報入力シート!F36="","",基本情報入力シート!F36)</f>
        <v/>
      </c>
      <c r="F15" s="624" t="str">
        <f>
IF(基本情報入力シート!G36="","",基本情報入力シート!G36)</f>
        <v/>
      </c>
      <c r="G15" s="624" t="str">
        <f>
IF(基本情報入力シート!H36="","",基本情報入力シート!H36)</f>
        <v/>
      </c>
      <c r="H15" s="624" t="str">
        <f>
IF(基本情報入力シート!I36="","",基本情報入力シート!I36)</f>
        <v/>
      </c>
      <c r="I15" s="624" t="str">
        <f>
IF(基本情報入力シート!J36="","",基本情報入力シート!J36)</f>
        <v/>
      </c>
      <c r="J15" s="624" t="str">
        <f>
IF(基本情報入力シート!K36="","",基本情報入力シート!K36)</f>
        <v/>
      </c>
      <c r="K15" s="647" t="str">
        <f>
IF(基本情報入力シート!L36="","",基本情報入力シート!L36)</f>
        <v/>
      </c>
      <c r="L15" s="625" t="str">
        <f>
IF(基本情報入力シート!M36="","",基本情報入力シート!M36)</f>
        <v/>
      </c>
      <c r="M15" s="625" t="str">
        <f>
IF(基本情報入力シート!R36="","",基本情報入力シート!R36)</f>
        <v/>
      </c>
      <c r="N15" s="625" t="str">
        <f>
IF(基本情報入力シート!W36="","",基本情報入力シート!W36)</f>
        <v/>
      </c>
      <c r="O15" s="622" t="str">
        <f>
IF(基本情報入力シート!X36="","",基本情報入力シート!X36)</f>
        <v/>
      </c>
      <c r="P15" s="626" t="str">
        <f>
IF(基本情報入力シート!Y36="","",基本情報入力シート!Y36)</f>
        <v/>
      </c>
      <c r="Q15" s="783"/>
      <c r="R15" s="505" t="str">
        <f>
IF(基本情報入力シート!Z36="","",基本情報入力シート!Z36)</f>
        <v/>
      </c>
      <c r="S15" s="506" t="str">
        <f>
IF(基本情報入力シート!AA36="","",基本情報入力シート!AA36)</f>
        <v/>
      </c>
      <c r="T15" s="764"/>
      <c r="U15" s="766" t="str">
        <f>
IF(P15="","",VLOOKUP(P15,【参考】数式用2!$A$3:$C$36,3,FALSE))</f>
        <v/>
      </c>
      <c r="V15" s="630" t="s">
        <v>
33</v>
      </c>
      <c r="W15" s="628"/>
      <c r="X15" s="627" t="s">
        <v>
12</v>
      </c>
      <c r="Y15" s="628"/>
      <c r="Z15" s="629" t="s">
        <v>
87</v>
      </c>
      <c r="AA15" s="631"/>
      <c r="AB15" s="630" t="s">
        <v>
12</v>
      </c>
      <c r="AC15" s="631"/>
      <c r="AD15" s="630" t="s">
        <v>
17</v>
      </c>
      <c r="AE15" s="632" t="s">
        <v>
44</v>
      </c>
      <c r="AF15" s="633" t="str">
        <f t="shared" si="1"/>
        <v/>
      </c>
      <c r="AG15" s="634" t="s">
        <v>
62</v>
      </c>
      <c r="AH15" s="635" t="str">
        <f t="shared" si="0"/>
        <v/>
      </c>
      <c r="AI15" s="636"/>
      <c r="AJ15" s="636"/>
      <c r="AK15" s="636"/>
      <c r="AL15" s="745"/>
    </row>
    <row r="16" spans="1:38" ht="36.75" customHeight="1">
      <c r="A16" s="622">
        <f t="shared" si="2"/>
        <v>
5</v>
      </c>
      <c r="B16" s="623" t="str">
        <f>
IF(基本情報入力シート!C37="","",基本情報入力シート!C37)</f>
        <v/>
      </c>
      <c r="C16" s="624" t="str">
        <f>
IF(基本情報入力シート!D37="","",基本情報入力シート!D37)</f>
        <v/>
      </c>
      <c r="D16" s="624" t="str">
        <f>
IF(基本情報入力シート!E37="","",基本情報入力シート!E37)</f>
        <v/>
      </c>
      <c r="E16" s="624" t="str">
        <f>
IF(基本情報入力シート!F37="","",基本情報入力シート!F37)</f>
        <v/>
      </c>
      <c r="F16" s="624" t="str">
        <f>
IF(基本情報入力シート!G37="","",基本情報入力シート!G37)</f>
        <v/>
      </c>
      <c r="G16" s="624" t="str">
        <f>
IF(基本情報入力シート!H37="","",基本情報入力シート!H37)</f>
        <v/>
      </c>
      <c r="H16" s="624" t="str">
        <f>
IF(基本情報入力シート!I37="","",基本情報入力シート!I37)</f>
        <v/>
      </c>
      <c r="I16" s="624" t="str">
        <f>
IF(基本情報入力シート!J37="","",基本情報入力シート!J37)</f>
        <v/>
      </c>
      <c r="J16" s="624" t="str">
        <f>
IF(基本情報入力シート!K37="","",基本情報入力シート!K37)</f>
        <v/>
      </c>
      <c r="K16" s="647" t="str">
        <f>
IF(基本情報入力シート!L37="","",基本情報入力シート!L37)</f>
        <v/>
      </c>
      <c r="L16" s="625" t="str">
        <f>
IF(基本情報入力シート!M37="","",基本情報入力シート!M37)</f>
        <v/>
      </c>
      <c r="M16" s="625" t="str">
        <f>
IF(基本情報入力シート!R37="","",基本情報入力シート!R37)</f>
        <v/>
      </c>
      <c r="N16" s="625" t="str">
        <f>
IF(基本情報入力シート!W37="","",基本情報入力シート!W37)</f>
        <v/>
      </c>
      <c r="O16" s="622" t="str">
        <f>
IF(基本情報入力シート!X37="","",基本情報入力シート!X37)</f>
        <v/>
      </c>
      <c r="P16" s="626" t="str">
        <f>
IF(基本情報入力シート!Y37="","",基本情報入力シート!Y37)</f>
        <v/>
      </c>
      <c r="Q16" s="783"/>
      <c r="R16" s="505" t="str">
        <f>
IF(基本情報入力シート!Z37="","",基本情報入力シート!Z37)</f>
        <v/>
      </c>
      <c r="S16" s="506" t="str">
        <f>
IF(基本情報入力シート!AA37="","",基本情報入力シート!AA37)</f>
        <v/>
      </c>
      <c r="T16" s="764"/>
      <c r="U16" s="766" t="str">
        <f>
IF(P16="","",VLOOKUP(P16,【参考】数式用2!$A$3:$C$36,3,FALSE))</f>
        <v/>
      </c>
      <c r="V16" s="630" t="s">
        <v>
33</v>
      </c>
      <c r="W16" s="628"/>
      <c r="X16" s="627" t="s">
        <v>
12</v>
      </c>
      <c r="Y16" s="628"/>
      <c r="Z16" s="629" t="s">
        <v>
87</v>
      </c>
      <c r="AA16" s="631"/>
      <c r="AB16" s="630" t="s">
        <v>
12</v>
      </c>
      <c r="AC16" s="631"/>
      <c r="AD16" s="630" t="s">
        <v>
17</v>
      </c>
      <c r="AE16" s="632" t="s">
        <v>
44</v>
      </c>
      <c r="AF16" s="633" t="str">
        <f t="shared" si="1"/>
        <v/>
      </c>
      <c r="AG16" s="634" t="s">
        <v>
62</v>
      </c>
      <c r="AH16" s="635" t="str">
        <f t="shared" si="0"/>
        <v/>
      </c>
      <c r="AI16" s="636"/>
      <c r="AJ16" s="636"/>
      <c r="AK16" s="636"/>
      <c r="AL16" s="745"/>
    </row>
    <row r="17" spans="1:38" ht="36.75" customHeight="1">
      <c r="A17" s="622">
        <f t="shared" si="2"/>
        <v>
6</v>
      </c>
      <c r="B17" s="623" t="str">
        <f>
IF(基本情報入力シート!C38="","",基本情報入力シート!C38)</f>
        <v/>
      </c>
      <c r="C17" s="624" t="str">
        <f>
IF(基本情報入力シート!D38="","",基本情報入力シート!D38)</f>
        <v/>
      </c>
      <c r="D17" s="624" t="str">
        <f>
IF(基本情報入力シート!E38="","",基本情報入力シート!E38)</f>
        <v/>
      </c>
      <c r="E17" s="624" t="str">
        <f>
IF(基本情報入力シート!F38="","",基本情報入力シート!F38)</f>
        <v/>
      </c>
      <c r="F17" s="624" t="str">
        <f>
IF(基本情報入力シート!G38="","",基本情報入力シート!G38)</f>
        <v/>
      </c>
      <c r="G17" s="624" t="str">
        <f>
IF(基本情報入力シート!H38="","",基本情報入力シート!H38)</f>
        <v/>
      </c>
      <c r="H17" s="624" t="str">
        <f>
IF(基本情報入力シート!I38="","",基本情報入力シート!I38)</f>
        <v/>
      </c>
      <c r="I17" s="624" t="str">
        <f>
IF(基本情報入力シート!J38="","",基本情報入力シート!J38)</f>
        <v/>
      </c>
      <c r="J17" s="624" t="str">
        <f>
IF(基本情報入力シート!K38="","",基本情報入力シート!K38)</f>
        <v/>
      </c>
      <c r="K17" s="647" t="str">
        <f>
IF(基本情報入力シート!L38="","",基本情報入力シート!L38)</f>
        <v/>
      </c>
      <c r="L17" s="625" t="str">
        <f>
IF(基本情報入力シート!M38="","",基本情報入力シート!M38)</f>
        <v/>
      </c>
      <c r="M17" s="625" t="str">
        <f>
IF(基本情報入力シート!R38="","",基本情報入力シート!R38)</f>
        <v/>
      </c>
      <c r="N17" s="625" t="str">
        <f>
IF(基本情報入力シート!W38="","",基本情報入力シート!W38)</f>
        <v/>
      </c>
      <c r="O17" s="622" t="str">
        <f>
IF(基本情報入力シート!X38="","",基本情報入力シート!X38)</f>
        <v/>
      </c>
      <c r="P17" s="626" t="str">
        <f>
IF(基本情報入力シート!Y38="","",基本情報入力シート!Y38)</f>
        <v/>
      </c>
      <c r="Q17" s="783"/>
      <c r="R17" s="505" t="str">
        <f>
IF(基本情報入力シート!Z38="","",基本情報入力シート!Z38)</f>
        <v/>
      </c>
      <c r="S17" s="506" t="str">
        <f>
IF(基本情報入力シート!AA38="","",基本情報入力シート!AA38)</f>
        <v/>
      </c>
      <c r="T17" s="764"/>
      <c r="U17" s="766" t="str">
        <f>
IF(P17="","",VLOOKUP(P17,【参考】数式用2!$A$3:$C$36,3,FALSE))</f>
        <v/>
      </c>
      <c r="V17" s="630" t="s">
        <v>
172</v>
      </c>
      <c r="W17" s="628"/>
      <c r="X17" s="627" t="s">
        <v>
173</v>
      </c>
      <c r="Y17" s="628"/>
      <c r="Z17" s="629" t="s">
        <v>
174</v>
      </c>
      <c r="AA17" s="631"/>
      <c r="AB17" s="630" t="s">
        <v>
173</v>
      </c>
      <c r="AC17" s="631"/>
      <c r="AD17" s="630" t="s">
        <v>
175</v>
      </c>
      <c r="AE17" s="632" t="s">
        <v>
176</v>
      </c>
      <c r="AF17" s="633" t="str">
        <f t="shared" si="1"/>
        <v/>
      </c>
      <c r="AG17" s="634" t="s">
        <v>
177</v>
      </c>
      <c r="AH17" s="635" t="str">
        <f t="shared" si="0"/>
        <v/>
      </c>
      <c r="AI17" s="636"/>
      <c r="AJ17" s="636"/>
      <c r="AK17" s="636"/>
      <c r="AL17" s="745"/>
    </row>
    <row r="18" spans="1:38" ht="36.75" customHeight="1">
      <c r="A18" s="622">
        <f t="shared" si="2"/>
        <v>
7</v>
      </c>
      <c r="B18" s="623" t="str">
        <f>
IF(基本情報入力シート!C39="","",基本情報入力シート!C39)</f>
        <v/>
      </c>
      <c r="C18" s="624" t="str">
        <f>
IF(基本情報入力シート!D39="","",基本情報入力シート!D39)</f>
        <v/>
      </c>
      <c r="D18" s="624" t="str">
        <f>
IF(基本情報入力シート!E39="","",基本情報入力シート!E39)</f>
        <v/>
      </c>
      <c r="E18" s="624" t="str">
        <f>
IF(基本情報入力シート!F39="","",基本情報入力シート!F39)</f>
        <v/>
      </c>
      <c r="F18" s="624" t="str">
        <f>
IF(基本情報入力シート!G39="","",基本情報入力シート!G39)</f>
        <v/>
      </c>
      <c r="G18" s="624" t="str">
        <f>
IF(基本情報入力シート!H39="","",基本情報入力シート!H39)</f>
        <v/>
      </c>
      <c r="H18" s="624" t="str">
        <f>
IF(基本情報入力シート!I39="","",基本情報入力シート!I39)</f>
        <v/>
      </c>
      <c r="I18" s="624" t="str">
        <f>
IF(基本情報入力シート!J39="","",基本情報入力シート!J39)</f>
        <v/>
      </c>
      <c r="J18" s="624" t="str">
        <f>
IF(基本情報入力シート!K39="","",基本情報入力シート!K39)</f>
        <v/>
      </c>
      <c r="K18" s="647" t="str">
        <f>
IF(基本情報入力シート!L39="","",基本情報入力シート!L39)</f>
        <v/>
      </c>
      <c r="L18" s="625" t="str">
        <f>
IF(基本情報入力シート!M39="","",基本情報入力シート!M39)</f>
        <v/>
      </c>
      <c r="M18" s="625" t="str">
        <f>
IF(基本情報入力シート!R39="","",基本情報入力シート!R39)</f>
        <v/>
      </c>
      <c r="N18" s="625" t="str">
        <f>
IF(基本情報入力シート!W39="","",基本情報入力シート!W39)</f>
        <v/>
      </c>
      <c r="O18" s="622" t="str">
        <f>
IF(基本情報入力シート!X39="","",基本情報入力シート!X39)</f>
        <v/>
      </c>
      <c r="P18" s="626" t="str">
        <f>
IF(基本情報入力シート!Y39="","",基本情報入力シート!Y39)</f>
        <v/>
      </c>
      <c r="Q18" s="783"/>
      <c r="R18" s="505" t="str">
        <f>
IF(基本情報入力シート!Z39="","",基本情報入力シート!Z39)</f>
        <v/>
      </c>
      <c r="S18" s="506" t="str">
        <f>
IF(基本情報入力シート!AA39="","",基本情報入力シート!AA39)</f>
        <v/>
      </c>
      <c r="T18" s="764"/>
      <c r="U18" s="766" t="str">
        <f>
IF(P18="","",VLOOKUP(P18,【参考】数式用2!$A$3:$C$36,3,FALSE))</f>
        <v/>
      </c>
      <c r="V18" s="630" t="s">
        <v>
172</v>
      </c>
      <c r="W18" s="628"/>
      <c r="X18" s="627" t="s">
        <v>
173</v>
      </c>
      <c r="Y18" s="628"/>
      <c r="Z18" s="629" t="s">
        <v>
174</v>
      </c>
      <c r="AA18" s="631"/>
      <c r="AB18" s="630" t="s">
        <v>
173</v>
      </c>
      <c r="AC18" s="631"/>
      <c r="AD18" s="630" t="s">
        <v>
175</v>
      </c>
      <c r="AE18" s="632" t="s">
        <v>
176</v>
      </c>
      <c r="AF18" s="633" t="str">
        <f t="shared" si="1"/>
        <v/>
      </c>
      <c r="AG18" s="634" t="s">
        <v>
177</v>
      </c>
      <c r="AH18" s="635" t="str">
        <f t="shared" si="0"/>
        <v/>
      </c>
      <c r="AI18" s="636"/>
      <c r="AJ18" s="636"/>
      <c r="AK18" s="636"/>
      <c r="AL18" s="745"/>
    </row>
    <row r="19" spans="1:38" ht="36.75" customHeight="1">
      <c r="A19" s="622">
        <f t="shared" si="2"/>
        <v>
8</v>
      </c>
      <c r="B19" s="623" t="str">
        <f>
IF(基本情報入力シート!C40="","",基本情報入力シート!C40)</f>
        <v/>
      </c>
      <c r="C19" s="624" t="str">
        <f>
IF(基本情報入力シート!D40="","",基本情報入力シート!D40)</f>
        <v/>
      </c>
      <c r="D19" s="624" t="str">
        <f>
IF(基本情報入力シート!E40="","",基本情報入力シート!E40)</f>
        <v/>
      </c>
      <c r="E19" s="624" t="str">
        <f>
IF(基本情報入力シート!F40="","",基本情報入力シート!F40)</f>
        <v/>
      </c>
      <c r="F19" s="624" t="str">
        <f>
IF(基本情報入力シート!G40="","",基本情報入力シート!G40)</f>
        <v/>
      </c>
      <c r="G19" s="624" t="str">
        <f>
IF(基本情報入力シート!H40="","",基本情報入力シート!H40)</f>
        <v/>
      </c>
      <c r="H19" s="624" t="str">
        <f>
IF(基本情報入力シート!I40="","",基本情報入力シート!I40)</f>
        <v/>
      </c>
      <c r="I19" s="624" t="str">
        <f>
IF(基本情報入力シート!J40="","",基本情報入力シート!J40)</f>
        <v/>
      </c>
      <c r="J19" s="624" t="str">
        <f>
IF(基本情報入力シート!K40="","",基本情報入力シート!K40)</f>
        <v/>
      </c>
      <c r="K19" s="647" t="str">
        <f>
IF(基本情報入力シート!L40="","",基本情報入力シート!L40)</f>
        <v/>
      </c>
      <c r="L19" s="625" t="str">
        <f>
IF(基本情報入力シート!M40="","",基本情報入力シート!M40)</f>
        <v/>
      </c>
      <c r="M19" s="625" t="str">
        <f>
IF(基本情報入力シート!R40="","",基本情報入力シート!R40)</f>
        <v/>
      </c>
      <c r="N19" s="625" t="str">
        <f>
IF(基本情報入力シート!W40="","",基本情報入力シート!W40)</f>
        <v/>
      </c>
      <c r="O19" s="622" t="str">
        <f>
IF(基本情報入力シート!X40="","",基本情報入力シート!X40)</f>
        <v/>
      </c>
      <c r="P19" s="626" t="str">
        <f>
IF(基本情報入力シート!Y40="","",基本情報入力シート!Y40)</f>
        <v/>
      </c>
      <c r="Q19" s="783"/>
      <c r="R19" s="505" t="str">
        <f>
IF(基本情報入力シート!Z40="","",基本情報入力シート!Z40)</f>
        <v/>
      </c>
      <c r="S19" s="506" t="str">
        <f>
IF(基本情報入力シート!AA40="","",基本情報入力シート!AA40)</f>
        <v/>
      </c>
      <c r="T19" s="764"/>
      <c r="U19" s="766" t="str">
        <f>
IF(P19="","",VLOOKUP(P19,【参考】数式用2!$A$3:$C$36,3,FALSE))</f>
        <v/>
      </c>
      <c r="V19" s="630" t="s">
        <v>
172</v>
      </c>
      <c r="W19" s="628"/>
      <c r="X19" s="627" t="s">
        <v>
173</v>
      </c>
      <c r="Y19" s="628"/>
      <c r="Z19" s="629" t="s">
        <v>
174</v>
      </c>
      <c r="AA19" s="631"/>
      <c r="AB19" s="630" t="s">
        <v>
173</v>
      </c>
      <c r="AC19" s="631"/>
      <c r="AD19" s="630" t="s">
        <v>
175</v>
      </c>
      <c r="AE19" s="632" t="s">
        <v>
176</v>
      </c>
      <c r="AF19" s="633" t="str">
        <f t="shared" si="1"/>
        <v/>
      </c>
      <c r="AG19" s="634" t="s">
        <v>
177</v>
      </c>
      <c r="AH19" s="635" t="str">
        <f t="shared" si="0"/>
        <v/>
      </c>
      <c r="AI19" s="636"/>
      <c r="AJ19" s="637"/>
      <c r="AK19" s="636"/>
      <c r="AL19" s="746"/>
    </row>
    <row r="20" spans="1:38" ht="36.75" customHeight="1">
      <c r="A20" s="622">
        <f t="shared" si="2"/>
        <v>
9</v>
      </c>
      <c r="B20" s="623" t="str">
        <f>
IF(基本情報入力シート!C41="","",基本情報入力シート!C41)</f>
        <v/>
      </c>
      <c r="C20" s="624" t="str">
        <f>
IF(基本情報入力シート!D41="","",基本情報入力シート!D41)</f>
        <v/>
      </c>
      <c r="D20" s="624" t="str">
        <f>
IF(基本情報入力シート!E41="","",基本情報入力シート!E41)</f>
        <v/>
      </c>
      <c r="E20" s="624" t="str">
        <f>
IF(基本情報入力シート!F41="","",基本情報入力シート!F41)</f>
        <v/>
      </c>
      <c r="F20" s="624" t="str">
        <f>
IF(基本情報入力シート!G41="","",基本情報入力シート!G41)</f>
        <v/>
      </c>
      <c r="G20" s="624" t="str">
        <f>
IF(基本情報入力シート!H41="","",基本情報入力シート!H41)</f>
        <v/>
      </c>
      <c r="H20" s="624" t="str">
        <f>
IF(基本情報入力シート!I41="","",基本情報入力シート!I41)</f>
        <v/>
      </c>
      <c r="I20" s="624" t="str">
        <f>
IF(基本情報入力シート!J41="","",基本情報入力シート!J41)</f>
        <v/>
      </c>
      <c r="J20" s="624" t="str">
        <f>
IF(基本情報入力シート!K41="","",基本情報入力シート!K41)</f>
        <v/>
      </c>
      <c r="K20" s="647" t="str">
        <f>
IF(基本情報入力シート!L41="","",基本情報入力シート!L41)</f>
        <v/>
      </c>
      <c r="L20" s="625" t="str">
        <f>
IF(基本情報入力シート!M41="","",基本情報入力シート!M41)</f>
        <v/>
      </c>
      <c r="M20" s="625" t="str">
        <f>
IF(基本情報入力シート!R41="","",基本情報入力シート!R41)</f>
        <v/>
      </c>
      <c r="N20" s="625" t="str">
        <f>
IF(基本情報入力シート!W41="","",基本情報入力シート!W41)</f>
        <v/>
      </c>
      <c r="O20" s="622" t="str">
        <f>
IF(基本情報入力シート!X41="","",基本情報入力シート!X41)</f>
        <v/>
      </c>
      <c r="P20" s="626" t="str">
        <f>
IF(基本情報入力シート!Y41="","",基本情報入力シート!Y41)</f>
        <v/>
      </c>
      <c r="Q20" s="783"/>
      <c r="R20" s="505" t="str">
        <f>
IF(基本情報入力シート!Z41="","",基本情報入力シート!Z41)</f>
        <v/>
      </c>
      <c r="S20" s="506" t="str">
        <f>
IF(基本情報入力シート!AA41="","",基本情報入力シート!AA41)</f>
        <v/>
      </c>
      <c r="T20" s="764"/>
      <c r="U20" s="766" t="str">
        <f>
IF(P20="","",VLOOKUP(P20,【参考】数式用2!$A$3:$C$36,3,FALSE))</f>
        <v/>
      </c>
      <c r="V20" s="630" t="s">
        <v>
172</v>
      </c>
      <c r="W20" s="628"/>
      <c r="X20" s="627" t="s">
        <v>
173</v>
      </c>
      <c r="Y20" s="628"/>
      <c r="Z20" s="629" t="s">
        <v>
174</v>
      </c>
      <c r="AA20" s="631"/>
      <c r="AB20" s="630" t="s">
        <v>
173</v>
      </c>
      <c r="AC20" s="631"/>
      <c r="AD20" s="630" t="s">
        <v>
175</v>
      </c>
      <c r="AE20" s="632" t="s">
        <v>
176</v>
      </c>
      <c r="AF20" s="633" t="str">
        <f t="shared" si="1"/>
        <v/>
      </c>
      <c r="AG20" s="634" t="s">
        <v>
177</v>
      </c>
      <c r="AH20" s="635" t="str">
        <f t="shared" si="0"/>
        <v/>
      </c>
      <c r="AI20" s="636"/>
      <c r="AJ20" s="637"/>
      <c r="AK20" s="636"/>
      <c r="AL20" s="746"/>
    </row>
    <row r="21" spans="1:38" ht="36.75" customHeight="1">
      <c r="A21" s="622">
        <f t="shared" si="2"/>
        <v>
10</v>
      </c>
      <c r="B21" s="623" t="str">
        <f>
IF(基本情報入力シート!C42="","",基本情報入力シート!C42)</f>
        <v/>
      </c>
      <c r="C21" s="624" t="str">
        <f>
IF(基本情報入力シート!D42="","",基本情報入力シート!D42)</f>
        <v/>
      </c>
      <c r="D21" s="624" t="str">
        <f>
IF(基本情報入力シート!E42="","",基本情報入力シート!E42)</f>
        <v/>
      </c>
      <c r="E21" s="624" t="str">
        <f>
IF(基本情報入力シート!F42="","",基本情報入力シート!F42)</f>
        <v/>
      </c>
      <c r="F21" s="624" t="str">
        <f>
IF(基本情報入力シート!G42="","",基本情報入力シート!G42)</f>
        <v/>
      </c>
      <c r="G21" s="624" t="str">
        <f>
IF(基本情報入力シート!H42="","",基本情報入力シート!H42)</f>
        <v/>
      </c>
      <c r="H21" s="624" t="str">
        <f>
IF(基本情報入力シート!I42="","",基本情報入力シート!I42)</f>
        <v/>
      </c>
      <c r="I21" s="624" t="str">
        <f>
IF(基本情報入力シート!J42="","",基本情報入力シート!J42)</f>
        <v/>
      </c>
      <c r="J21" s="624" t="str">
        <f>
IF(基本情報入力シート!K42="","",基本情報入力シート!K42)</f>
        <v/>
      </c>
      <c r="K21" s="647" t="str">
        <f>
IF(基本情報入力シート!L42="","",基本情報入力シート!L42)</f>
        <v/>
      </c>
      <c r="L21" s="625" t="str">
        <f>
IF(基本情報入力シート!M42="","",基本情報入力シート!M42)</f>
        <v/>
      </c>
      <c r="M21" s="625" t="str">
        <f>
IF(基本情報入力シート!R42="","",基本情報入力シート!R42)</f>
        <v/>
      </c>
      <c r="N21" s="625" t="str">
        <f>
IF(基本情報入力シート!W42="","",基本情報入力シート!W42)</f>
        <v/>
      </c>
      <c r="O21" s="622" t="str">
        <f>
IF(基本情報入力シート!X42="","",基本情報入力シート!X42)</f>
        <v/>
      </c>
      <c r="P21" s="626" t="str">
        <f>
IF(基本情報入力シート!Y42="","",基本情報入力シート!Y42)</f>
        <v/>
      </c>
      <c r="Q21" s="783"/>
      <c r="R21" s="505" t="str">
        <f>
IF(基本情報入力シート!Z42="","",基本情報入力シート!Z42)</f>
        <v/>
      </c>
      <c r="S21" s="506" t="str">
        <f>
IF(基本情報入力シート!AA42="","",基本情報入力シート!AA42)</f>
        <v/>
      </c>
      <c r="T21" s="764"/>
      <c r="U21" s="766" t="str">
        <f>
IF(P21="","",VLOOKUP(P21,【参考】数式用2!$A$3:$C$36,3,FALSE))</f>
        <v/>
      </c>
      <c r="V21" s="630" t="s">
        <v>
172</v>
      </c>
      <c r="W21" s="628"/>
      <c r="X21" s="627" t="s">
        <v>
173</v>
      </c>
      <c r="Y21" s="628"/>
      <c r="Z21" s="629" t="s">
        <v>
174</v>
      </c>
      <c r="AA21" s="631"/>
      <c r="AB21" s="630" t="s">
        <v>
173</v>
      </c>
      <c r="AC21" s="631"/>
      <c r="AD21" s="630" t="s">
        <v>
175</v>
      </c>
      <c r="AE21" s="632" t="s">
        <v>
176</v>
      </c>
      <c r="AF21" s="633" t="str">
        <f t="shared" si="1"/>
        <v/>
      </c>
      <c r="AG21" s="634" t="s">
        <v>
177</v>
      </c>
      <c r="AH21" s="635" t="str">
        <f t="shared" si="0"/>
        <v/>
      </c>
      <c r="AI21" s="636"/>
      <c r="AJ21" s="637"/>
      <c r="AK21" s="636"/>
      <c r="AL21" s="746"/>
    </row>
    <row r="22" spans="1:38" ht="36.75" customHeight="1">
      <c r="A22" s="622">
        <f t="shared" si="2"/>
        <v>
11</v>
      </c>
      <c r="B22" s="623" t="str">
        <f>
IF(基本情報入力シート!C43="","",基本情報入力シート!C43)</f>
        <v/>
      </c>
      <c r="C22" s="624" t="str">
        <f>
IF(基本情報入力シート!D43="","",基本情報入力シート!D43)</f>
        <v/>
      </c>
      <c r="D22" s="624" t="str">
        <f>
IF(基本情報入力シート!E43="","",基本情報入力シート!E43)</f>
        <v/>
      </c>
      <c r="E22" s="624" t="str">
        <f>
IF(基本情報入力シート!F43="","",基本情報入力シート!F43)</f>
        <v/>
      </c>
      <c r="F22" s="624" t="str">
        <f>
IF(基本情報入力シート!G43="","",基本情報入力シート!G43)</f>
        <v/>
      </c>
      <c r="G22" s="624" t="str">
        <f>
IF(基本情報入力シート!H43="","",基本情報入力シート!H43)</f>
        <v/>
      </c>
      <c r="H22" s="624" t="str">
        <f>
IF(基本情報入力シート!I43="","",基本情報入力シート!I43)</f>
        <v/>
      </c>
      <c r="I22" s="624" t="str">
        <f>
IF(基本情報入力シート!J43="","",基本情報入力シート!J43)</f>
        <v/>
      </c>
      <c r="J22" s="624" t="str">
        <f>
IF(基本情報入力シート!K43="","",基本情報入力シート!K43)</f>
        <v/>
      </c>
      <c r="K22" s="647" t="str">
        <f>
IF(基本情報入力シート!L43="","",基本情報入力シート!L43)</f>
        <v/>
      </c>
      <c r="L22" s="625" t="str">
        <f>
IF(基本情報入力シート!M43="","",基本情報入力シート!M43)</f>
        <v/>
      </c>
      <c r="M22" s="625" t="str">
        <f>
IF(基本情報入力シート!R43="","",基本情報入力シート!R43)</f>
        <v/>
      </c>
      <c r="N22" s="625" t="str">
        <f>
IF(基本情報入力シート!W43="","",基本情報入力シート!W43)</f>
        <v/>
      </c>
      <c r="O22" s="622" t="str">
        <f>
IF(基本情報入力シート!X43="","",基本情報入力シート!X43)</f>
        <v/>
      </c>
      <c r="P22" s="626" t="str">
        <f>
IF(基本情報入力シート!Y43="","",基本情報入力シート!Y43)</f>
        <v/>
      </c>
      <c r="Q22" s="783"/>
      <c r="R22" s="505" t="str">
        <f>
IF(基本情報入力シート!Z43="","",基本情報入力シート!Z43)</f>
        <v/>
      </c>
      <c r="S22" s="506" t="str">
        <f>
IF(基本情報入力シート!AA43="","",基本情報入力シート!AA43)</f>
        <v/>
      </c>
      <c r="T22" s="764"/>
      <c r="U22" s="766" t="str">
        <f>
IF(P22="","",VLOOKUP(P22,【参考】数式用2!$A$3:$C$36,3,FALSE))</f>
        <v/>
      </c>
      <c r="V22" s="630" t="s">
        <v>
172</v>
      </c>
      <c r="W22" s="628"/>
      <c r="X22" s="627" t="s">
        <v>
173</v>
      </c>
      <c r="Y22" s="628"/>
      <c r="Z22" s="629" t="s">
        <v>
174</v>
      </c>
      <c r="AA22" s="631"/>
      <c r="AB22" s="630" t="s">
        <v>
173</v>
      </c>
      <c r="AC22" s="631"/>
      <c r="AD22" s="630" t="s">
        <v>
175</v>
      </c>
      <c r="AE22" s="632" t="s">
        <v>
176</v>
      </c>
      <c r="AF22" s="633" t="str">
        <f t="shared" si="1"/>
        <v/>
      </c>
      <c r="AG22" s="634" t="s">
        <v>
177</v>
      </c>
      <c r="AH22" s="635" t="str">
        <f t="shared" si="0"/>
        <v/>
      </c>
      <c r="AI22" s="636"/>
      <c r="AJ22" s="637"/>
      <c r="AK22" s="636"/>
      <c r="AL22" s="746"/>
    </row>
    <row r="23" spans="1:38" ht="36.75" customHeight="1">
      <c r="A23" s="622">
        <f t="shared" si="2"/>
        <v>
12</v>
      </c>
      <c r="B23" s="623" t="str">
        <f>
IF(基本情報入力シート!C44="","",基本情報入力シート!C44)</f>
        <v/>
      </c>
      <c r="C23" s="624" t="str">
        <f>
IF(基本情報入力シート!D44="","",基本情報入力シート!D44)</f>
        <v/>
      </c>
      <c r="D23" s="624" t="str">
        <f>
IF(基本情報入力シート!E44="","",基本情報入力シート!E44)</f>
        <v/>
      </c>
      <c r="E23" s="624" t="str">
        <f>
IF(基本情報入力シート!F44="","",基本情報入力シート!F44)</f>
        <v/>
      </c>
      <c r="F23" s="624" t="str">
        <f>
IF(基本情報入力シート!G44="","",基本情報入力シート!G44)</f>
        <v/>
      </c>
      <c r="G23" s="624" t="str">
        <f>
IF(基本情報入力シート!H44="","",基本情報入力シート!H44)</f>
        <v/>
      </c>
      <c r="H23" s="624" t="str">
        <f>
IF(基本情報入力シート!I44="","",基本情報入力シート!I44)</f>
        <v/>
      </c>
      <c r="I23" s="624" t="str">
        <f>
IF(基本情報入力シート!J44="","",基本情報入力シート!J44)</f>
        <v/>
      </c>
      <c r="J23" s="624" t="str">
        <f>
IF(基本情報入力シート!K44="","",基本情報入力シート!K44)</f>
        <v/>
      </c>
      <c r="K23" s="647" t="str">
        <f>
IF(基本情報入力シート!L44="","",基本情報入力シート!L44)</f>
        <v/>
      </c>
      <c r="L23" s="625" t="str">
        <f>
IF(基本情報入力シート!M44="","",基本情報入力シート!M44)</f>
        <v/>
      </c>
      <c r="M23" s="625" t="str">
        <f>
IF(基本情報入力シート!R44="","",基本情報入力シート!R44)</f>
        <v/>
      </c>
      <c r="N23" s="625" t="str">
        <f>
IF(基本情報入力シート!W44="","",基本情報入力シート!W44)</f>
        <v/>
      </c>
      <c r="O23" s="622" t="str">
        <f>
IF(基本情報入力シート!X44="","",基本情報入力シート!X44)</f>
        <v/>
      </c>
      <c r="P23" s="626" t="str">
        <f>
IF(基本情報入力シート!Y44="","",基本情報入力シート!Y44)</f>
        <v/>
      </c>
      <c r="Q23" s="783"/>
      <c r="R23" s="505" t="str">
        <f>
IF(基本情報入力シート!Z44="","",基本情報入力シート!Z44)</f>
        <v/>
      </c>
      <c r="S23" s="506" t="str">
        <f>
IF(基本情報入力シート!AA44="","",基本情報入力シート!AA44)</f>
        <v/>
      </c>
      <c r="T23" s="764"/>
      <c r="U23" s="766" t="str">
        <f>
IF(P23="","",VLOOKUP(P23,【参考】数式用2!$A$3:$C$36,3,FALSE))</f>
        <v/>
      </c>
      <c r="V23" s="630" t="s">
        <v>
172</v>
      </c>
      <c r="W23" s="628"/>
      <c r="X23" s="627" t="s">
        <v>
173</v>
      </c>
      <c r="Y23" s="628"/>
      <c r="Z23" s="629" t="s">
        <v>
174</v>
      </c>
      <c r="AA23" s="631"/>
      <c r="AB23" s="630" t="s">
        <v>
173</v>
      </c>
      <c r="AC23" s="631"/>
      <c r="AD23" s="630" t="s">
        <v>
175</v>
      </c>
      <c r="AE23" s="632" t="s">
        <v>
176</v>
      </c>
      <c r="AF23" s="633" t="str">
        <f t="shared" si="1"/>
        <v/>
      </c>
      <c r="AG23" s="634" t="s">
        <v>
177</v>
      </c>
      <c r="AH23" s="635" t="str">
        <f t="shared" si="0"/>
        <v/>
      </c>
      <c r="AI23" s="636"/>
      <c r="AJ23" s="637"/>
      <c r="AK23" s="636"/>
      <c r="AL23" s="746"/>
    </row>
    <row r="24" spans="1:38" ht="36.75" customHeight="1">
      <c r="A24" s="622">
        <f t="shared" si="2"/>
        <v>
13</v>
      </c>
      <c r="B24" s="623" t="str">
        <f>
IF(基本情報入力シート!C45="","",基本情報入力シート!C45)</f>
        <v/>
      </c>
      <c r="C24" s="624" t="str">
        <f>
IF(基本情報入力シート!D45="","",基本情報入力シート!D45)</f>
        <v/>
      </c>
      <c r="D24" s="624" t="str">
        <f>
IF(基本情報入力シート!E45="","",基本情報入力シート!E45)</f>
        <v/>
      </c>
      <c r="E24" s="624" t="str">
        <f>
IF(基本情報入力シート!F45="","",基本情報入力シート!F45)</f>
        <v/>
      </c>
      <c r="F24" s="624" t="str">
        <f>
IF(基本情報入力シート!G45="","",基本情報入力シート!G45)</f>
        <v/>
      </c>
      <c r="G24" s="624" t="str">
        <f>
IF(基本情報入力シート!H45="","",基本情報入力シート!H45)</f>
        <v/>
      </c>
      <c r="H24" s="624" t="str">
        <f>
IF(基本情報入力シート!I45="","",基本情報入力シート!I45)</f>
        <v/>
      </c>
      <c r="I24" s="624" t="str">
        <f>
IF(基本情報入力シート!J45="","",基本情報入力シート!J45)</f>
        <v/>
      </c>
      <c r="J24" s="624" t="str">
        <f>
IF(基本情報入力シート!K45="","",基本情報入力シート!K45)</f>
        <v/>
      </c>
      <c r="K24" s="647" t="str">
        <f>
IF(基本情報入力シート!L45="","",基本情報入力シート!L45)</f>
        <v/>
      </c>
      <c r="L24" s="625" t="str">
        <f>
IF(基本情報入力シート!M45="","",基本情報入力シート!M45)</f>
        <v/>
      </c>
      <c r="M24" s="625" t="str">
        <f>
IF(基本情報入力シート!R45="","",基本情報入力シート!R45)</f>
        <v/>
      </c>
      <c r="N24" s="625" t="str">
        <f>
IF(基本情報入力シート!W45="","",基本情報入力シート!W45)</f>
        <v/>
      </c>
      <c r="O24" s="622" t="str">
        <f>
IF(基本情報入力シート!X45="","",基本情報入力シート!X45)</f>
        <v/>
      </c>
      <c r="P24" s="626" t="str">
        <f>
IF(基本情報入力シート!Y45="","",基本情報入力シート!Y45)</f>
        <v/>
      </c>
      <c r="Q24" s="783"/>
      <c r="R24" s="505" t="str">
        <f>
IF(基本情報入力シート!Z45="","",基本情報入力シート!Z45)</f>
        <v/>
      </c>
      <c r="S24" s="506" t="str">
        <f>
IF(基本情報入力シート!AA45="","",基本情報入力シート!AA45)</f>
        <v/>
      </c>
      <c r="T24" s="764"/>
      <c r="U24" s="766" t="str">
        <f>
IF(P24="","",VLOOKUP(P24,【参考】数式用2!$A$3:$C$36,3,FALSE))</f>
        <v/>
      </c>
      <c r="V24" s="630" t="s">
        <v>
172</v>
      </c>
      <c r="W24" s="628"/>
      <c r="X24" s="627" t="s">
        <v>
173</v>
      </c>
      <c r="Y24" s="628"/>
      <c r="Z24" s="629" t="s">
        <v>
174</v>
      </c>
      <c r="AA24" s="631"/>
      <c r="AB24" s="630" t="s">
        <v>
173</v>
      </c>
      <c r="AC24" s="631"/>
      <c r="AD24" s="630" t="s">
        <v>
175</v>
      </c>
      <c r="AE24" s="632" t="s">
        <v>
176</v>
      </c>
      <c r="AF24" s="633" t="str">
        <f t="shared" si="1"/>
        <v/>
      </c>
      <c r="AG24" s="634" t="s">
        <v>
177</v>
      </c>
      <c r="AH24" s="635" t="str">
        <f t="shared" si="0"/>
        <v/>
      </c>
      <c r="AI24" s="636"/>
      <c r="AJ24" s="637"/>
      <c r="AK24" s="636"/>
      <c r="AL24" s="746"/>
    </row>
    <row r="25" spans="1:38" ht="36.75" customHeight="1">
      <c r="A25" s="622">
        <f t="shared" si="2"/>
        <v>
14</v>
      </c>
      <c r="B25" s="623" t="str">
        <f>
IF(基本情報入力シート!C46="","",基本情報入力シート!C46)</f>
        <v/>
      </c>
      <c r="C25" s="624" t="str">
        <f>
IF(基本情報入力シート!D46="","",基本情報入力シート!D46)</f>
        <v/>
      </c>
      <c r="D25" s="624" t="str">
        <f>
IF(基本情報入力シート!E46="","",基本情報入力シート!E46)</f>
        <v/>
      </c>
      <c r="E25" s="624" t="str">
        <f>
IF(基本情報入力シート!F46="","",基本情報入力シート!F46)</f>
        <v/>
      </c>
      <c r="F25" s="624" t="str">
        <f>
IF(基本情報入力シート!G46="","",基本情報入力シート!G46)</f>
        <v/>
      </c>
      <c r="G25" s="624" t="str">
        <f>
IF(基本情報入力シート!H46="","",基本情報入力シート!H46)</f>
        <v/>
      </c>
      <c r="H25" s="624" t="str">
        <f>
IF(基本情報入力シート!I46="","",基本情報入力シート!I46)</f>
        <v/>
      </c>
      <c r="I25" s="624" t="str">
        <f>
IF(基本情報入力シート!J46="","",基本情報入力シート!J46)</f>
        <v/>
      </c>
      <c r="J25" s="624" t="str">
        <f>
IF(基本情報入力シート!K46="","",基本情報入力シート!K46)</f>
        <v/>
      </c>
      <c r="K25" s="647" t="str">
        <f>
IF(基本情報入力シート!L46="","",基本情報入力シート!L46)</f>
        <v/>
      </c>
      <c r="L25" s="625" t="str">
        <f>
IF(基本情報入力シート!M46="","",基本情報入力シート!M46)</f>
        <v/>
      </c>
      <c r="M25" s="625" t="str">
        <f>
IF(基本情報入力シート!R46="","",基本情報入力シート!R46)</f>
        <v/>
      </c>
      <c r="N25" s="625" t="str">
        <f>
IF(基本情報入力シート!W46="","",基本情報入力シート!W46)</f>
        <v/>
      </c>
      <c r="O25" s="622" t="str">
        <f>
IF(基本情報入力シート!X46="","",基本情報入力シート!X46)</f>
        <v/>
      </c>
      <c r="P25" s="626" t="str">
        <f>
IF(基本情報入力シート!Y46="","",基本情報入力シート!Y46)</f>
        <v/>
      </c>
      <c r="Q25" s="783"/>
      <c r="R25" s="505" t="str">
        <f>
IF(基本情報入力シート!Z46="","",基本情報入力シート!Z46)</f>
        <v/>
      </c>
      <c r="S25" s="506" t="str">
        <f>
IF(基本情報入力シート!AA46="","",基本情報入力シート!AA46)</f>
        <v/>
      </c>
      <c r="T25" s="764"/>
      <c r="U25" s="766" t="str">
        <f>
IF(P25="","",VLOOKUP(P25,【参考】数式用2!$A$3:$C$36,3,FALSE))</f>
        <v/>
      </c>
      <c r="V25" s="630" t="s">
        <v>
172</v>
      </c>
      <c r="W25" s="628"/>
      <c r="X25" s="627" t="s">
        <v>
173</v>
      </c>
      <c r="Y25" s="628"/>
      <c r="Z25" s="629" t="s">
        <v>
174</v>
      </c>
      <c r="AA25" s="631"/>
      <c r="AB25" s="630" t="s">
        <v>
173</v>
      </c>
      <c r="AC25" s="631"/>
      <c r="AD25" s="630" t="s">
        <v>
175</v>
      </c>
      <c r="AE25" s="632" t="s">
        <v>
176</v>
      </c>
      <c r="AF25" s="633" t="str">
        <f t="shared" si="1"/>
        <v/>
      </c>
      <c r="AG25" s="634" t="s">
        <v>
177</v>
      </c>
      <c r="AH25" s="635" t="str">
        <f t="shared" si="0"/>
        <v/>
      </c>
      <c r="AI25" s="636"/>
      <c r="AJ25" s="637"/>
      <c r="AK25" s="636"/>
      <c r="AL25" s="746"/>
    </row>
    <row r="26" spans="1:38" ht="36.75" customHeight="1">
      <c r="A26" s="622">
        <f t="shared" si="2"/>
        <v>
15</v>
      </c>
      <c r="B26" s="623" t="str">
        <f>
IF(基本情報入力シート!C47="","",基本情報入力シート!C47)</f>
        <v/>
      </c>
      <c r="C26" s="624" t="str">
        <f>
IF(基本情報入力シート!D47="","",基本情報入力シート!D47)</f>
        <v/>
      </c>
      <c r="D26" s="624" t="str">
        <f>
IF(基本情報入力シート!E47="","",基本情報入力シート!E47)</f>
        <v/>
      </c>
      <c r="E26" s="624" t="str">
        <f>
IF(基本情報入力シート!F47="","",基本情報入力シート!F47)</f>
        <v/>
      </c>
      <c r="F26" s="624" t="str">
        <f>
IF(基本情報入力シート!G47="","",基本情報入力シート!G47)</f>
        <v/>
      </c>
      <c r="G26" s="624" t="str">
        <f>
IF(基本情報入力シート!H47="","",基本情報入力シート!H47)</f>
        <v/>
      </c>
      <c r="H26" s="624" t="str">
        <f>
IF(基本情報入力シート!I47="","",基本情報入力シート!I47)</f>
        <v/>
      </c>
      <c r="I26" s="624" t="str">
        <f>
IF(基本情報入力シート!J47="","",基本情報入力シート!J47)</f>
        <v/>
      </c>
      <c r="J26" s="624" t="str">
        <f>
IF(基本情報入力シート!K47="","",基本情報入力シート!K47)</f>
        <v/>
      </c>
      <c r="K26" s="647" t="str">
        <f>
IF(基本情報入力シート!L47="","",基本情報入力シート!L47)</f>
        <v/>
      </c>
      <c r="L26" s="625" t="str">
        <f>
IF(基本情報入力シート!M47="","",基本情報入力シート!M47)</f>
        <v/>
      </c>
      <c r="M26" s="625" t="str">
        <f>
IF(基本情報入力シート!R47="","",基本情報入力シート!R47)</f>
        <v/>
      </c>
      <c r="N26" s="625" t="str">
        <f>
IF(基本情報入力シート!W47="","",基本情報入力シート!W47)</f>
        <v/>
      </c>
      <c r="O26" s="622" t="str">
        <f>
IF(基本情報入力シート!X47="","",基本情報入力シート!X47)</f>
        <v/>
      </c>
      <c r="P26" s="626" t="str">
        <f>
IF(基本情報入力シート!Y47="","",基本情報入力シート!Y47)</f>
        <v/>
      </c>
      <c r="Q26" s="783"/>
      <c r="R26" s="505" t="str">
        <f>
IF(基本情報入力シート!Z47="","",基本情報入力シート!Z47)</f>
        <v/>
      </c>
      <c r="S26" s="506" t="str">
        <f>
IF(基本情報入力シート!AA47="","",基本情報入力シート!AA47)</f>
        <v/>
      </c>
      <c r="T26" s="764"/>
      <c r="U26" s="766" t="str">
        <f>
IF(P26="","",VLOOKUP(P26,【参考】数式用2!$A$3:$C$36,3,FALSE))</f>
        <v/>
      </c>
      <c r="V26" s="630" t="s">
        <v>
172</v>
      </c>
      <c r="W26" s="628"/>
      <c r="X26" s="627" t="s">
        <v>
173</v>
      </c>
      <c r="Y26" s="628"/>
      <c r="Z26" s="629" t="s">
        <v>
174</v>
      </c>
      <c r="AA26" s="631"/>
      <c r="AB26" s="630" t="s">
        <v>
173</v>
      </c>
      <c r="AC26" s="631"/>
      <c r="AD26" s="630" t="s">
        <v>
175</v>
      </c>
      <c r="AE26" s="632" t="s">
        <v>
176</v>
      </c>
      <c r="AF26" s="633" t="str">
        <f t="shared" si="1"/>
        <v/>
      </c>
      <c r="AG26" s="634" t="s">
        <v>
177</v>
      </c>
      <c r="AH26" s="635" t="str">
        <f t="shared" si="0"/>
        <v/>
      </c>
      <c r="AI26" s="636"/>
      <c r="AJ26" s="637"/>
      <c r="AK26" s="636"/>
      <c r="AL26" s="746"/>
    </row>
    <row r="27" spans="1:38" ht="36.75" customHeight="1">
      <c r="A27" s="622">
        <f t="shared" si="2"/>
        <v>
16</v>
      </c>
      <c r="B27" s="623" t="str">
        <f>
IF(基本情報入力シート!C48="","",基本情報入力シート!C48)</f>
        <v/>
      </c>
      <c r="C27" s="624" t="str">
        <f>
IF(基本情報入力シート!D48="","",基本情報入力シート!D48)</f>
        <v/>
      </c>
      <c r="D27" s="624" t="str">
        <f>
IF(基本情報入力シート!E48="","",基本情報入力シート!E48)</f>
        <v/>
      </c>
      <c r="E27" s="624" t="str">
        <f>
IF(基本情報入力シート!F48="","",基本情報入力シート!F48)</f>
        <v/>
      </c>
      <c r="F27" s="624" t="str">
        <f>
IF(基本情報入力シート!G48="","",基本情報入力シート!G48)</f>
        <v/>
      </c>
      <c r="G27" s="624" t="str">
        <f>
IF(基本情報入力シート!H48="","",基本情報入力シート!H48)</f>
        <v/>
      </c>
      <c r="H27" s="624" t="str">
        <f>
IF(基本情報入力シート!I48="","",基本情報入力シート!I48)</f>
        <v/>
      </c>
      <c r="I27" s="624" t="str">
        <f>
IF(基本情報入力シート!J48="","",基本情報入力シート!J48)</f>
        <v/>
      </c>
      <c r="J27" s="624" t="str">
        <f>
IF(基本情報入力シート!K48="","",基本情報入力シート!K48)</f>
        <v/>
      </c>
      <c r="K27" s="647" t="str">
        <f>
IF(基本情報入力シート!L48="","",基本情報入力シート!L48)</f>
        <v/>
      </c>
      <c r="L27" s="625" t="str">
        <f>
IF(基本情報入力シート!M48="","",基本情報入力シート!M48)</f>
        <v/>
      </c>
      <c r="M27" s="625" t="str">
        <f>
IF(基本情報入力シート!R48="","",基本情報入力シート!R48)</f>
        <v/>
      </c>
      <c r="N27" s="625" t="str">
        <f>
IF(基本情報入力シート!W48="","",基本情報入力シート!W48)</f>
        <v/>
      </c>
      <c r="O27" s="622" t="str">
        <f>
IF(基本情報入力シート!X48="","",基本情報入力シート!X48)</f>
        <v/>
      </c>
      <c r="P27" s="626" t="str">
        <f>
IF(基本情報入力シート!Y48="","",基本情報入力シート!Y48)</f>
        <v/>
      </c>
      <c r="Q27" s="783"/>
      <c r="R27" s="505" t="str">
        <f>
IF(基本情報入力シート!Z48="","",基本情報入力シート!Z48)</f>
        <v/>
      </c>
      <c r="S27" s="506" t="str">
        <f>
IF(基本情報入力シート!AA48="","",基本情報入力シート!AA48)</f>
        <v/>
      </c>
      <c r="T27" s="764"/>
      <c r="U27" s="766" t="str">
        <f>
IF(P27="","",VLOOKUP(P27,【参考】数式用2!$A$3:$C$36,3,FALSE))</f>
        <v/>
      </c>
      <c r="V27" s="630" t="s">
        <v>
172</v>
      </c>
      <c r="W27" s="628"/>
      <c r="X27" s="627" t="s">
        <v>
173</v>
      </c>
      <c r="Y27" s="628"/>
      <c r="Z27" s="629" t="s">
        <v>
174</v>
      </c>
      <c r="AA27" s="631"/>
      <c r="AB27" s="630" t="s">
        <v>
173</v>
      </c>
      <c r="AC27" s="631"/>
      <c r="AD27" s="630" t="s">
        <v>
175</v>
      </c>
      <c r="AE27" s="632" t="s">
        <v>
176</v>
      </c>
      <c r="AF27" s="633" t="str">
        <f t="shared" si="1"/>
        <v/>
      </c>
      <c r="AG27" s="634" t="s">
        <v>
177</v>
      </c>
      <c r="AH27" s="635" t="str">
        <f t="shared" si="0"/>
        <v/>
      </c>
      <c r="AI27" s="636"/>
      <c r="AJ27" s="637"/>
      <c r="AK27" s="636"/>
      <c r="AL27" s="746"/>
    </row>
    <row r="28" spans="1:38" ht="36.75" customHeight="1">
      <c r="A28" s="622">
        <f t="shared" si="2"/>
        <v>
17</v>
      </c>
      <c r="B28" s="623" t="str">
        <f>
IF(基本情報入力シート!C49="","",基本情報入力シート!C49)</f>
        <v/>
      </c>
      <c r="C28" s="624" t="str">
        <f>
IF(基本情報入力シート!D49="","",基本情報入力シート!D49)</f>
        <v/>
      </c>
      <c r="D28" s="624" t="str">
        <f>
IF(基本情報入力シート!E49="","",基本情報入力シート!E49)</f>
        <v/>
      </c>
      <c r="E28" s="624" t="str">
        <f>
IF(基本情報入力シート!F49="","",基本情報入力シート!F49)</f>
        <v/>
      </c>
      <c r="F28" s="624" t="str">
        <f>
IF(基本情報入力シート!G49="","",基本情報入力シート!G49)</f>
        <v/>
      </c>
      <c r="G28" s="624" t="str">
        <f>
IF(基本情報入力シート!H49="","",基本情報入力シート!H49)</f>
        <v/>
      </c>
      <c r="H28" s="624" t="str">
        <f>
IF(基本情報入力シート!I49="","",基本情報入力シート!I49)</f>
        <v/>
      </c>
      <c r="I28" s="624" t="str">
        <f>
IF(基本情報入力シート!J49="","",基本情報入力シート!J49)</f>
        <v/>
      </c>
      <c r="J28" s="624" t="str">
        <f>
IF(基本情報入力シート!K49="","",基本情報入力シート!K49)</f>
        <v/>
      </c>
      <c r="K28" s="647" t="str">
        <f>
IF(基本情報入力シート!L49="","",基本情報入力シート!L49)</f>
        <v/>
      </c>
      <c r="L28" s="625" t="str">
        <f>
IF(基本情報入力シート!M49="","",基本情報入力シート!M49)</f>
        <v/>
      </c>
      <c r="M28" s="625" t="str">
        <f>
IF(基本情報入力シート!R49="","",基本情報入力シート!R49)</f>
        <v/>
      </c>
      <c r="N28" s="625" t="str">
        <f>
IF(基本情報入力シート!W49="","",基本情報入力シート!W49)</f>
        <v/>
      </c>
      <c r="O28" s="622" t="str">
        <f>
IF(基本情報入力シート!X49="","",基本情報入力シート!X49)</f>
        <v/>
      </c>
      <c r="P28" s="626" t="str">
        <f>
IF(基本情報入力シート!Y49="","",基本情報入力シート!Y49)</f>
        <v/>
      </c>
      <c r="Q28" s="783"/>
      <c r="R28" s="505" t="str">
        <f>
IF(基本情報入力シート!Z49="","",基本情報入力シート!Z49)</f>
        <v/>
      </c>
      <c r="S28" s="506" t="str">
        <f>
IF(基本情報入力シート!AA49="","",基本情報入力シート!AA49)</f>
        <v/>
      </c>
      <c r="T28" s="764"/>
      <c r="U28" s="766" t="str">
        <f>
IF(P28="","",VLOOKUP(P28,【参考】数式用2!$A$3:$C$36,3,FALSE))</f>
        <v/>
      </c>
      <c r="V28" s="630" t="s">
        <v>
172</v>
      </c>
      <c r="W28" s="628"/>
      <c r="X28" s="627" t="s">
        <v>
173</v>
      </c>
      <c r="Y28" s="628"/>
      <c r="Z28" s="629" t="s">
        <v>
174</v>
      </c>
      <c r="AA28" s="631"/>
      <c r="AB28" s="630" t="s">
        <v>
173</v>
      </c>
      <c r="AC28" s="631"/>
      <c r="AD28" s="630" t="s">
        <v>
175</v>
      </c>
      <c r="AE28" s="632" t="s">
        <v>
176</v>
      </c>
      <c r="AF28" s="633" t="str">
        <f t="shared" si="1"/>
        <v/>
      </c>
      <c r="AG28" s="634" t="s">
        <v>
177</v>
      </c>
      <c r="AH28" s="635" t="str">
        <f t="shared" si="0"/>
        <v/>
      </c>
      <c r="AI28" s="636"/>
      <c r="AJ28" s="637"/>
      <c r="AK28" s="636"/>
      <c r="AL28" s="746"/>
    </row>
    <row r="29" spans="1:38" ht="36.75" customHeight="1">
      <c r="A29" s="622">
        <f t="shared" si="2"/>
        <v>
18</v>
      </c>
      <c r="B29" s="623" t="str">
        <f>
IF(基本情報入力シート!C50="","",基本情報入力シート!C50)</f>
        <v/>
      </c>
      <c r="C29" s="624" t="str">
        <f>
IF(基本情報入力シート!D50="","",基本情報入力シート!D50)</f>
        <v/>
      </c>
      <c r="D29" s="624" t="str">
        <f>
IF(基本情報入力シート!E50="","",基本情報入力シート!E50)</f>
        <v/>
      </c>
      <c r="E29" s="624" t="str">
        <f>
IF(基本情報入力シート!F50="","",基本情報入力シート!F50)</f>
        <v/>
      </c>
      <c r="F29" s="624" t="str">
        <f>
IF(基本情報入力シート!G50="","",基本情報入力シート!G50)</f>
        <v/>
      </c>
      <c r="G29" s="624" t="str">
        <f>
IF(基本情報入力シート!H50="","",基本情報入力シート!H50)</f>
        <v/>
      </c>
      <c r="H29" s="624" t="str">
        <f>
IF(基本情報入力シート!I50="","",基本情報入力シート!I50)</f>
        <v/>
      </c>
      <c r="I29" s="624" t="str">
        <f>
IF(基本情報入力シート!J50="","",基本情報入力シート!J50)</f>
        <v/>
      </c>
      <c r="J29" s="624" t="str">
        <f>
IF(基本情報入力シート!K50="","",基本情報入力シート!K50)</f>
        <v/>
      </c>
      <c r="K29" s="647" t="str">
        <f>
IF(基本情報入力シート!L50="","",基本情報入力シート!L50)</f>
        <v/>
      </c>
      <c r="L29" s="625" t="str">
        <f>
IF(基本情報入力シート!M50="","",基本情報入力シート!M50)</f>
        <v/>
      </c>
      <c r="M29" s="625" t="str">
        <f>
IF(基本情報入力シート!R50="","",基本情報入力シート!R50)</f>
        <v/>
      </c>
      <c r="N29" s="625" t="str">
        <f>
IF(基本情報入力シート!W50="","",基本情報入力シート!W50)</f>
        <v/>
      </c>
      <c r="O29" s="622" t="str">
        <f>
IF(基本情報入力シート!X50="","",基本情報入力シート!X50)</f>
        <v/>
      </c>
      <c r="P29" s="626" t="str">
        <f>
IF(基本情報入力シート!Y50="","",基本情報入力シート!Y50)</f>
        <v/>
      </c>
      <c r="Q29" s="783"/>
      <c r="R29" s="505" t="str">
        <f>
IF(基本情報入力シート!Z50="","",基本情報入力シート!Z50)</f>
        <v/>
      </c>
      <c r="S29" s="506" t="str">
        <f>
IF(基本情報入力シート!AA50="","",基本情報入力シート!AA50)</f>
        <v/>
      </c>
      <c r="T29" s="764"/>
      <c r="U29" s="766" t="str">
        <f>
IF(P29="","",VLOOKUP(P29,【参考】数式用2!$A$3:$C$36,3,FALSE))</f>
        <v/>
      </c>
      <c r="V29" s="630" t="s">
        <v>
172</v>
      </c>
      <c r="W29" s="628"/>
      <c r="X29" s="627" t="s">
        <v>
173</v>
      </c>
      <c r="Y29" s="628"/>
      <c r="Z29" s="629" t="s">
        <v>
174</v>
      </c>
      <c r="AA29" s="631"/>
      <c r="AB29" s="630" t="s">
        <v>
173</v>
      </c>
      <c r="AC29" s="631"/>
      <c r="AD29" s="630" t="s">
        <v>
175</v>
      </c>
      <c r="AE29" s="632" t="s">
        <v>
176</v>
      </c>
      <c r="AF29" s="633" t="str">
        <f t="shared" si="1"/>
        <v/>
      </c>
      <c r="AG29" s="634" t="s">
        <v>
177</v>
      </c>
      <c r="AH29" s="635" t="str">
        <f t="shared" si="0"/>
        <v/>
      </c>
      <c r="AI29" s="636"/>
      <c r="AJ29" s="637"/>
      <c r="AK29" s="636"/>
      <c r="AL29" s="746"/>
    </row>
    <row r="30" spans="1:38" ht="36.75" customHeight="1">
      <c r="A30" s="622">
        <f t="shared" si="2"/>
        <v>
19</v>
      </c>
      <c r="B30" s="623" t="str">
        <f>
IF(基本情報入力シート!C51="","",基本情報入力シート!C51)</f>
        <v/>
      </c>
      <c r="C30" s="624" t="str">
        <f>
IF(基本情報入力シート!D51="","",基本情報入力シート!D51)</f>
        <v/>
      </c>
      <c r="D30" s="624" t="str">
        <f>
IF(基本情報入力シート!E51="","",基本情報入力シート!E51)</f>
        <v/>
      </c>
      <c r="E30" s="624" t="str">
        <f>
IF(基本情報入力シート!F51="","",基本情報入力シート!F51)</f>
        <v/>
      </c>
      <c r="F30" s="624" t="str">
        <f>
IF(基本情報入力シート!G51="","",基本情報入力シート!G51)</f>
        <v/>
      </c>
      <c r="G30" s="624" t="str">
        <f>
IF(基本情報入力シート!H51="","",基本情報入力シート!H51)</f>
        <v/>
      </c>
      <c r="H30" s="624" t="str">
        <f>
IF(基本情報入力シート!I51="","",基本情報入力シート!I51)</f>
        <v/>
      </c>
      <c r="I30" s="624" t="str">
        <f>
IF(基本情報入力シート!J51="","",基本情報入力シート!J51)</f>
        <v/>
      </c>
      <c r="J30" s="624" t="str">
        <f>
IF(基本情報入力シート!K51="","",基本情報入力シート!K51)</f>
        <v/>
      </c>
      <c r="K30" s="647" t="str">
        <f>
IF(基本情報入力シート!L51="","",基本情報入力シート!L51)</f>
        <v/>
      </c>
      <c r="L30" s="625" t="str">
        <f>
IF(基本情報入力シート!M51="","",基本情報入力シート!M51)</f>
        <v/>
      </c>
      <c r="M30" s="625" t="str">
        <f>
IF(基本情報入力シート!R51="","",基本情報入力シート!R51)</f>
        <v/>
      </c>
      <c r="N30" s="625" t="str">
        <f>
IF(基本情報入力シート!W51="","",基本情報入力シート!W51)</f>
        <v/>
      </c>
      <c r="O30" s="622" t="str">
        <f>
IF(基本情報入力シート!X51="","",基本情報入力シート!X51)</f>
        <v/>
      </c>
      <c r="P30" s="626" t="str">
        <f>
IF(基本情報入力シート!Y51="","",基本情報入力シート!Y51)</f>
        <v/>
      </c>
      <c r="Q30" s="783"/>
      <c r="R30" s="505" t="str">
        <f>
IF(基本情報入力シート!Z51="","",基本情報入力シート!Z51)</f>
        <v/>
      </c>
      <c r="S30" s="506" t="str">
        <f>
IF(基本情報入力シート!AA51="","",基本情報入力シート!AA51)</f>
        <v/>
      </c>
      <c r="T30" s="764"/>
      <c r="U30" s="766" t="str">
        <f>
IF(P30="","",VLOOKUP(P30,【参考】数式用2!$A$3:$C$36,3,FALSE))</f>
        <v/>
      </c>
      <c r="V30" s="630" t="s">
        <v>
172</v>
      </c>
      <c r="W30" s="628"/>
      <c r="X30" s="627" t="s">
        <v>
173</v>
      </c>
      <c r="Y30" s="628"/>
      <c r="Z30" s="629" t="s">
        <v>
174</v>
      </c>
      <c r="AA30" s="631"/>
      <c r="AB30" s="630" t="s">
        <v>
173</v>
      </c>
      <c r="AC30" s="631"/>
      <c r="AD30" s="630" t="s">
        <v>
175</v>
      </c>
      <c r="AE30" s="632" t="s">
        <v>
176</v>
      </c>
      <c r="AF30" s="633" t="str">
        <f t="shared" si="1"/>
        <v/>
      </c>
      <c r="AG30" s="634" t="s">
        <v>
177</v>
      </c>
      <c r="AH30" s="635" t="str">
        <f t="shared" si="0"/>
        <v/>
      </c>
      <c r="AI30" s="636"/>
      <c r="AJ30" s="637"/>
      <c r="AK30" s="636"/>
      <c r="AL30" s="746"/>
    </row>
    <row r="31" spans="1:38" ht="36.75" customHeight="1">
      <c r="A31" s="622">
        <f t="shared" si="2"/>
        <v>
20</v>
      </c>
      <c r="B31" s="623" t="str">
        <f>
IF(基本情報入力シート!C52="","",基本情報入力シート!C52)</f>
        <v/>
      </c>
      <c r="C31" s="624" t="str">
        <f>
IF(基本情報入力シート!D52="","",基本情報入力シート!D52)</f>
        <v/>
      </c>
      <c r="D31" s="624" t="str">
        <f>
IF(基本情報入力シート!E52="","",基本情報入力シート!E52)</f>
        <v/>
      </c>
      <c r="E31" s="624" t="str">
        <f>
IF(基本情報入力シート!F52="","",基本情報入力シート!F52)</f>
        <v/>
      </c>
      <c r="F31" s="624" t="str">
        <f>
IF(基本情報入力シート!G52="","",基本情報入力シート!G52)</f>
        <v/>
      </c>
      <c r="G31" s="624" t="str">
        <f>
IF(基本情報入力シート!H52="","",基本情報入力シート!H52)</f>
        <v/>
      </c>
      <c r="H31" s="624" t="str">
        <f>
IF(基本情報入力シート!I52="","",基本情報入力シート!I52)</f>
        <v/>
      </c>
      <c r="I31" s="624" t="str">
        <f>
IF(基本情報入力シート!J52="","",基本情報入力シート!J52)</f>
        <v/>
      </c>
      <c r="J31" s="624" t="str">
        <f>
IF(基本情報入力シート!K52="","",基本情報入力シート!K52)</f>
        <v/>
      </c>
      <c r="K31" s="647" t="str">
        <f>
IF(基本情報入力シート!L52="","",基本情報入力シート!L52)</f>
        <v/>
      </c>
      <c r="L31" s="625" t="str">
        <f>
IF(基本情報入力シート!M52="","",基本情報入力シート!M52)</f>
        <v/>
      </c>
      <c r="M31" s="625" t="str">
        <f>
IF(基本情報入力シート!R52="","",基本情報入力シート!R52)</f>
        <v/>
      </c>
      <c r="N31" s="625" t="str">
        <f>
IF(基本情報入力シート!W52="","",基本情報入力シート!W52)</f>
        <v/>
      </c>
      <c r="O31" s="622" t="str">
        <f>
IF(基本情報入力シート!X52="","",基本情報入力シート!X52)</f>
        <v/>
      </c>
      <c r="P31" s="626" t="str">
        <f>
IF(基本情報入力シート!Y52="","",基本情報入力シート!Y52)</f>
        <v/>
      </c>
      <c r="Q31" s="783"/>
      <c r="R31" s="505" t="str">
        <f>
IF(基本情報入力シート!Z52="","",基本情報入力シート!Z52)</f>
        <v/>
      </c>
      <c r="S31" s="506" t="str">
        <f>
IF(基本情報入力シート!AA52="","",基本情報入力シート!AA52)</f>
        <v/>
      </c>
      <c r="T31" s="764"/>
      <c r="U31" s="766" t="str">
        <f>
IF(P31="","",VLOOKUP(P31,【参考】数式用2!$A$3:$C$36,3,FALSE))</f>
        <v/>
      </c>
      <c r="V31" s="630" t="s">
        <v>
172</v>
      </c>
      <c r="W31" s="628"/>
      <c r="X31" s="627" t="s">
        <v>
173</v>
      </c>
      <c r="Y31" s="628"/>
      <c r="Z31" s="629" t="s">
        <v>
174</v>
      </c>
      <c r="AA31" s="631"/>
      <c r="AB31" s="630" t="s">
        <v>
173</v>
      </c>
      <c r="AC31" s="631"/>
      <c r="AD31" s="630" t="s">
        <v>
175</v>
      </c>
      <c r="AE31" s="632" t="s">
        <v>
176</v>
      </c>
      <c r="AF31" s="633" t="str">
        <f t="shared" si="1"/>
        <v/>
      </c>
      <c r="AG31" s="634" t="s">
        <v>
177</v>
      </c>
      <c r="AH31" s="635" t="str">
        <f t="shared" si="0"/>
        <v/>
      </c>
      <c r="AI31" s="636"/>
      <c r="AJ31" s="637"/>
      <c r="AK31" s="637"/>
      <c r="AL31" s="746"/>
    </row>
    <row r="32" spans="1:38" ht="36.75" customHeight="1">
      <c r="A32" s="622">
        <f t="shared" si="2"/>
        <v>
21</v>
      </c>
      <c r="B32" s="623" t="str">
        <f>
IF(基本情報入力シート!C53="","",基本情報入力シート!C53)</f>
        <v/>
      </c>
      <c r="C32" s="624" t="str">
        <f>
IF(基本情報入力シート!D53="","",基本情報入力シート!D53)</f>
        <v/>
      </c>
      <c r="D32" s="624" t="str">
        <f>
IF(基本情報入力シート!E53="","",基本情報入力シート!E53)</f>
        <v/>
      </c>
      <c r="E32" s="624" t="str">
        <f>
IF(基本情報入力シート!F53="","",基本情報入力シート!F53)</f>
        <v/>
      </c>
      <c r="F32" s="624" t="str">
        <f>
IF(基本情報入力シート!G53="","",基本情報入力シート!G53)</f>
        <v/>
      </c>
      <c r="G32" s="624" t="str">
        <f>
IF(基本情報入力シート!H53="","",基本情報入力シート!H53)</f>
        <v/>
      </c>
      <c r="H32" s="624" t="str">
        <f>
IF(基本情報入力シート!I53="","",基本情報入力シート!I53)</f>
        <v/>
      </c>
      <c r="I32" s="624" t="str">
        <f>
IF(基本情報入力シート!J53="","",基本情報入力シート!J53)</f>
        <v/>
      </c>
      <c r="J32" s="624" t="str">
        <f>
IF(基本情報入力シート!K53="","",基本情報入力シート!K53)</f>
        <v/>
      </c>
      <c r="K32" s="647" t="str">
        <f>
IF(基本情報入力シート!L53="","",基本情報入力シート!L53)</f>
        <v/>
      </c>
      <c r="L32" s="625" t="str">
        <f>
IF(基本情報入力シート!M53="","",基本情報入力シート!M53)</f>
        <v/>
      </c>
      <c r="M32" s="625" t="str">
        <f>
IF(基本情報入力シート!R53="","",基本情報入力シート!R53)</f>
        <v/>
      </c>
      <c r="N32" s="625" t="str">
        <f>
IF(基本情報入力シート!W53="","",基本情報入力シート!W53)</f>
        <v/>
      </c>
      <c r="O32" s="622" t="str">
        <f>
IF(基本情報入力シート!X53="","",基本情報入力シート!X53)</f>
        <v/>
      </c>
      <c r="P32" s="626" t="str">
        <f>
IF(基本情報入力シート!Y53="","",基本情報入力シート!Y53)</f>
        <v/>
      </c>
      <c r="Q32" s="783"/>
      <c r="R32" s="505" t="str">
        <f>
IF(基本情報入力シート!Z53="","",基本情報入力シート!Z53)</f>
        <v/>
      </c>
      <c r="S32" s="506" t="str">
        <f>
IF(基本情報入力シート!AA53="","",基本情報入力シート!AA53)</f>
        <v/>
      </c>
      <c r="T32" s="764"/>
      <c r="U32" s="766" t="str">
        <f>
IF(P32="","",VLOOKUP(P32,【参考】数式用2!$A$3:$C$36,3,FALSE))</f>
        <v/>
      </c>
      <c r="V32" s="630" t="s">
        <v>
172</v>
      </c>
      <c r="W32" s="628"/>
      <c r="X32" s="627" t="s">
        <v>
173</v>
      </c>
      <c r="Y32" s="628"/>
      <c r="Z32" s="629" t="s">
        <v>
174</v>
      </c>
      <c r="AA32" s="631"/>
      <c r="AB32" s="630" t="s">
        <v>
173</v>
      </c>
      <c r="AC32" s="631"/>
      <c r="AD32" s="630" t="s">
        <v>
175</v>
      </c>
      <c r="AE32" s="632" t="s">
        <v>
176</v>
      </c>
      <c r="AF32" s="633" t="str">
        <f t="shared" si="1"/>
        <v/>
      </c>
      <c r="AG32" s="634" t="s">
        <v>
177</v>
      </c>
      <c r="AH32" s="635" t="str">
        <f t="shared" si="0"/>
        <v/>
      </c>
      <c r="AI32" s="636"/>
      <c r="AJ32" s="637"/>
      <c r="AK32" s="637"/>
      <c r="AL32" s="746"/>
    </row>
    <row r="33" spans="1:38" ht="36.75" customHeight="1">
      <c r="A33" s="622">
        <f t="shared" si="2"/>
        <v>
22</v>
      </c>
      <c r="B33" s="623" t="str">
        <f>
IF(基本情報入力シート!C54="","",基本情報入力シート!C54)</f>
        <v/>
      </c>
      <c r="C33" s="624" t="str">
        <f>
IF(基本情報入力シート!D54="","",基本情報入力シート!D54)</f>
        <v/>
      </c>
      <c r="D33" s="624" t="str">
        <f>
IF(基本情報入力シート!E54="","",基本情報入力シート!E54)</f>
        <v/>
      </c>
      <c r="E33" s="624" t="str">
        <f>
IF(基本情報入力シート!F54="","",基本情報入力シート!F54)</f>
        <v/>
      </c>
      <c r="F33" s="624" t="str">
        <f>
IF(基本情報入力シート!G54="","",基本情報入力シート!G54)</f>
        <v/>
      </c>
      <c r="G33" s="624" t="str">
        <f>
IF(基本情報入力シート!H54="","",基本情報入力シート!H54)</f>
        <v/>
      </c>
      <c r="H33" s="624" t="str">
        <f>
IF(基本情報入力シート!I54="","",基本情報入力シート!I54)</f>
        <v/>
      </c>
      <c r="I33" s="624" t="str">
        <f>
IF(基本情報入力シート!J54="","",基本情報入力シート!J54)</f>
        <v/>
      </c>
      <c r="J33" s="624" t="str">
        <f>
IF(基本情報入力シート!K54="","",基本情報入力シート!K54)</f>
        <v/>
      </c>
      <c r="K33" s="647" t="str">
        <f>
IF(基本情報入力シート!L54="","",基本情報入力シート!L54)</f>
        <v/>
      </c>
      <c r="L33" s="625" t="str">
        <f>
IF(基本情報入力シート!M54="","",基本情報入力シート!M54)</f>
        <v/>
      </c>
      <c r="M33" s="625" t="str">
        <f>
IF(基本情報入力シート!R54="","",基本情報入力シート!R54)</f>
        <v/>
      </c>
      <c r="N33" s="625" t="str">
        <f>
IF(基本情報入力シート!W54="","",基本情報入力シート!W54)</f>
        <v/>
      </c>
      <c r="O33" s="622" t="str">
        <f>
IF(基本情報入力シート!X54="","",基本情報入力シート!X54)</f>
        <v/>
      </c>
      <c r="P33" s="626" t="str">
        <f>
IF(基本情報入力シート!Y54="","",基本情報入力シート!Y54)</f>
        <v/>
      </c>
      <c r="Q33" s="783"/>
      <c r="R33" s="505" t="str">
        <f>
IF(基本情報入力シート!Z54="","",基本情報入力シート!Z54)</f>
        <v/>
      </c>
      <c r="S33" s="506" t="str">
        <f>
IF(基本情報入力シート!AA54="","",基本情報入力シート!AA54)</f>
        <v/>
      </c>
      <c r="T33" s="764"/>
      <c r="U33" s="766" t="str">
        <f>
IF(P33="","",VLOOKUP(P33,【参考】数式用2!$A$3:$C$36,3,FALSE))</f>
        <v/>
      </c>
      <c r="V33" s="630" t="s">
        <v>
172</v>
      </c>
      <c r="W33" s="628"/>
      <c r="X33" s="627" t="s">
        <v>
173</v>
      </c>
      <c r="Y33" s="628"/>
      <c r="Z33" s="629" t="s">
        <v>
174</v>
      </c>
      <c r="AA33" s="631"/>
      <c r="AB33" s="630" t="s">
        <v>
173</v>
      </c>
      <c r="AC33" s="631"/>
      <c r="AD33" s="630" t="s">
        <v>
175</v>
      </c>
      <c r="AE33" s="632" t="s">
        <v>
176</v>
      </c>
      <c r="AF33" s="633" t="str">
        <f t="shared" si="1"/>
        <v/>
      </c>
      <c r="AG33" s="634" t="s">
        <v>
177</v>
      </c>
      <c r="AH33" s="635" t="str">
        <f t="shared" si="0"/>
        <v/>
      </c>
      <c r="AI33" s="636"/>
      <c r="AJ33" s="637"/>
      <c r="AK33" s="637"/>
      <c r="AL33" s="746"/>
    </row>
    <row r="34" spans="1:38" ht="36.75" customHeight="1">
      <c r="A34" s="622">
        <f t="shared" si="2"/>
        <v>
23</v>
      </c>
      <c r="B34" s="623" t="str">
        <f>
IF(基本情報入力シート!C55="","",基本情報入力シート!C55)</f>
        <v/>
      </c>
      <c r="C34" s="624" t="str">
        <f>
IF(基本情報入力シート!D55="","",基本情報入力シート!D55)</f>
        <v/>
      </c>
      <c r="D34" s="624" t="str">
        <f>
IF(基本情報入力シート!E55="","",基本情報入力シート!E55)</f>
        <v/>
      </c>
      <c r="E34" s="624" t="str">
        <f>
IF(基本情報入力シート!F55="","",基本情報入力シート!F55)</f>
        <v/>
      </c>
      <c r="F34" s="624" t="str">
        <f>
IF(基本情報入力シート!G55="","",基本情報入力シート!G55)</f>
        <v/>
      </c>
      <c r="G34" s="624" t="str">
        <f>
IF(基本情報入力シート!H55="","",基本情報入力シート!H55)</f>
        <v/>
      </c>
      <c r="H34" s="624" t="str">
        <f>
IF(基本情報入力シート!I55="","",基本情報入力シート!I55)</f>
        <v/>
      </c>
      <c r="I34" s="624" t="str">
        <f>
IF(基本情報入力シート!J55="","",基本情報入力シート!J55)</f>
        <v/>
      </c>
      <c r="J34" s="624" t="str">
        <f>
IF(基本情報入力シート!K55="","",基本情報入力シート!K55)</f>
        <v/>
      </c>
      <c r="K34" s="647" t="str">
        <f>
IF(基本情報入力シート!L55="","",基本情報入力シート!L55)</f>
        <v/>
      </c>
      <c r="L34" s="625" t="str">
        <f>
IF(基本情報入力シート!M55="","",基本情報入力シート!M55)</f>
        <v/>
      </c>
      <c r="M34" s="625" t="str">
        <f>
IF(基本情報入力シート!R55="","",基本情報入力シート!R55)</f>
        <v/>
      </c>
      <c r="N34" s="625" t="str">
        <f>
IF(基本情報入力シート!W55="","",基本情報入力シート!W55)</f>
        <v/>
      </c>
      <c r="O34" s="622" t="str">
        <f>
IF(基本情報入力シート!X55="","",基本情報入力シート!X55)</f>
        <v/>
      </c>
      <c r="P34" s="626" t="str">
        <f>
IF(基本情報入力シート!Y55="","",基本情報入力シート!Y55)</f>
        <v/>
      </c>
      <c r="Q34" s="783"/>
      <c r="R34" s="505" t="str">
        <f>
IF(基本情報入力シート!Z55="","",基本情報入力シート!Z55)</f>
        <v/>
      </c>
      <c r="S34" s="506" t="str">
        <f>
IF(基本情報入力シート!AA55="","",基本情報入力シート!AA55)</f>
        <v/>
      </c>
      <c r="T34" s="764"/>
      <c r="U34" s="766" t="str">
        <f>
IF(P34="","",VLOOKUP(P34,【参考】数式用2!$A$3:$C$36,3,FALSE))</f>
        <v/>
      </c>
      <c r="V34" s="630" t="s">
        <v>
172</v>
      </c>
      <c r="W34" s="628"/>
      <c r="X34" s="627" t="s">
        <v>
173</v>
      </c>
      <c r="Y34" s="628"/>
      <c r="Z34" s="629" t="s">
        <v>
174</v>
      </c>
      <c r="AA34" s="631"/>
      <c r="AB34" s="630" t="s">
        <v>
173</v>
      </c>
      <c r="AC34" s="631"/>
      <c r="AD34" s="630" t="s">
        <v>
175</v>
      </c>
      <c r="AE34" s="632" t="s">
        <v>
176</v>
      </c>
      <c r="AF34" s="633" t="str">
        <f t="shared" si="1"/>
        <v/>
      </c>
      <c r="AG34" s="634" t="s">
        <v>
177</v>
      </c>
      <c r="AH34" s="635" t="str">
        <f t="shared" si="0"/>
        <v/>
      </c>
      <c r="AI34" s="636"/>
      <c r="AJ34" s="637"/>
      <c r="AK34" s="636"/>
      <c r="AL34" s="746"/>
    </row>
    <row r="35" spans="1:38" ht="36.75" customHeight="1">
      <c r="A35" s="622">
        <f t="shared" si="2"/>
        <v>
24</v>
      </c>
      <c r="B35" s="623" t="str">
        <f>
IF(基本情報入力シート!C56="","",基本情報入力シート!C56)</f>
        <v/>
      </c>
      <c r="C35" s="624" t="str">
        <f>
IF(基本情報入力シート!D56="","",基本情報入力シート!D56)</f>
        <v/>
      </c>
      <c r="D35" s="624" t="str">
        <f>
IF(基本情報入力シート!E56="","",基本情報入力シート!E56)</f>
        <v/>
      </c>
      <c r="E35" s="624" t="str">
        <f>
IF(基本情報入力シート!F56="","",基本情報入力シート!F56)</f>
        <v/>
      </c>
      <c r="F35" s="624" t="str">
        <f>
IF(基本情報入力シート!G56="","",基本情報入力シート!G56)</f>
        <v/>
      </c>
      <c r="G35" s="624" t="str">
        <f>
IF(基本情報入力シート!H56="","",基本情報入力シート!H56)</f>
        <v/>
      </c>
      <c r="H35" s="624" t="str">
        <f>
IF(基本情報入力シート!I56="","",基本情報入力シート!I56)</f>
        <v/>
      </c>
      <c r="I35" s="624" t="str">
        <f>
IF(基本情報入力シート!J56="","",基本情報入力シート!J56)</f>
        <v/>
      </c>
      <c r="J35" s="624" t="str">
        <f>
IF(基本情報入力シート!K56="","",基本情報入力シート!K56)</f>
        <v/>
      </c>
      <c r="K35" s="647" t="str">
        <f>
IF(基本情報入力シート!L56="","",基本情報入力シート!L56)</f>
        <v/>
      </c>
      <c r="L35" s="625" t="str">
        <f>
IF(基本情報入力シート!M56="","",基本情報入力シート!M56)</f>
        <v/>
      </c>
      <c r="M35" s="625" t="str">
        <f>
IF(基本情報入力シート!R56="","",基本情報入力シート!R56)</f>
        <v/>
      </c>
      <c r="N35" s="625" t="str">
        <f>
IF(基本情報入力シート!W56="","",基本情報入力シート!W56)</f>
        <v/>
      </c>
      <c r="O35" s="622" t="str">
        <f>
IF(基本情報入力シート!X56="","",基本情報入力シート!X56)</f>
        <v/>
      </c>
      <c r="P35" s="626" t="str">
        <f>
IF(基本情報入力シート!Y56="","",基本情報入力シート!Y56)</f>
        <v/>
      </c>
      <c r="Q35" s="783"/>
      <c r="R35" s="505" t="str">
        <f>
IF(基本情報入力シート!Z56="","",基本情報入力シート!Z56)</f>
        <v/>
      </c>
      <c r="S35" s="506" t="str">
        <f>
IF(基本情報入力シート!AA56="","",基本情報入力シート!AA56)</f>
        <v/>
      </c>
      <c r="T35" s="764"/>
      <c r="U35" s="766" t="str">
        <f>
IF(P35="","",VLOOKUP(P35,【参考】数式用2!$A$3:$C$36,3,FALSE))</f>
        <v/>
      </c>
      <c r="V35" s="630" t="s">
        <v>
172</v>
      </c>
      <c r="W35" s="628"/>
      <c r="X35" s="627" t="s">
        <v>
173</v>
      </c>
      <c r="Y35" s="628"/>
      <c r="Z35" s="629" t="s">
        <v>
174</v>
      </c>
      <c r="AA35" s="631"/>
      <c r="AB35" s="630" t="s">
        <v>
173</v>
      </c>
      <c r="AC35" s="631"/>
      <c r="AD35" s="630" t="s">
        <v>
175</v>
      </c>
      <c r="AE35" s="632" t="s">
        <v>
176</v>
      </c>
      <c r="AF35" s="633" t="str">
        <f t="shared" si="1"/>
        <v/>
      </c>
      <c r="AG35" s="634" t="s">
        <v>
177</v>
      </c>
      <c r="AH35" s="635" t="str">
        <f t="shared" si="0"/>
        <v/>
      </c>
      <c r="AI35" s="636"/>
      <c r="AJ35" s="637"/>
      <c r="AK35" s="636"/>
      <c r="AL35" s="746"/>
    </row>
    <row r="36" spans="1:38" ht="36.75" customHeight="1">
      <c r="A36" s="622">
        <f t="shared" si="2"/>
        <v>
25</v>
      </c>
      <c r="B36" s="623" t="str">
        <f>
IF(基本情報入力シート!C57="","",基本情報入力シート!C57)</f>
        <v/>
      </c>
      <c r="C36" s="624" t="str">
        <f>
IF(基本情報入力シート!D57="","",基本情報入力シート!D57)</f>
        <v/>
      </c>
      <c r="D36" s="624" t="str">
        <f>
IF(基本情報入力シート!E57="","",基本情報入力シート!E57)</f>
        <v/>
      </c>
      <c r="E36" s="624" t="str">
        <f>
IF(基本情報入力シート!F57="","",基本情報入力シート!F57)</f>
        <v/>
      </c>
      <c r="F36" s="624" t="str">
        <f>
IF(基本情報入力シート!G57="","",基本情報入力シート!G57)</f>
        <v/>
      </c>
      <c r="G36" s="624" t="str">
        <f>
IF(基本情報入力シート!H57="","",基本情報入力シート!H57)</f>
        <v/>
      </c>
      <c r="H36" s="624" t="str">
        <f>
IF(基本情報入力シート!I57="","",基本情報入力シート!I57)</f>
        <v/>
      </c>
      <c r="I36" s="624" t="str">
        <f>
IF(基本情報入力シート!J57="","",基本情報入力シート!J57)</f>
        <v/>
      </c>
      <c r="J36" s="624" t="str">
        <f>
IF(基本情報入力シート!K57="","",基本情報入力シート!K57)</f>
        <v/>
      </c>
      <c r="K36" s="647" t="str">
        <f>
IF(基本情報入力シート!L57="","",基本情報入力シート!L57)</f>
        <v/>
      </c>
      <c r="L36" s="625" t="str">
        <f>
IF(基本情報入力シート!M57="","",基本情報入力シート!M57)</f>
        <v/>
      </c>
      <c r="M36" s="625" t="str">
        <f>
IF(基本情報入力シート!R57="","",基本情報入力シート!R57)</f>
        <v/>
      </c>
      <c r="N36" s="625" t="str">
        <f>
IF(基本情報入力シート!W57="","",基本情報入力シート!W57)</f>
        <v/>
      </c>
      <c r="O36" s="622" t="str">
        <f>
IF(基本情報入力シート!X57="","",基本情報入力シート!X57)</f>
        <v/>
      </c>
      <c r="P36" s="626" t="str">
        <f>
IF(基本情報入力シート!Y57="","",基本情報入力シート!Y57)</f>
        <v/>
      </c>
      <c r="Q36" s="783"/>
      <c r="R36" s="505" t="str">
        <f>
IF(基本情報入力シート!Z57="","",基本情報入力シート!Z57)</f>
        <v/>
      </c>
      <c r="S36" s="506" t="str">
        <f>
IF(基本情報入力シート!AA57="","",基本情報入力シート!AA57)</f>
        <v/>
      </c>
      <c r="T36" s="764"/>
      <c r="U36" s="766" t="str">
        <f>
IF(P36="","",VLOOKUP(P36,【参考】数式用2!$A$3:$C$36,3,FALSE))</f>
        <v/>
      </c>
      <c r="V36" s="630" t="s">
        <v>
172</v>
      </c>
      <c r="W36" s="628"/>
      <c r="X36" s="627" t="s">
        <v>
173</v>
      </c>
      <c r="Y36" s="628"/>
      <c r="Z36" s="629" t="s">
        <v>
174</v>
      </c>
      <c r="AA36" s="631"/>
      <c r="AB36" s="630" t="s">
        <v>
173</v>
      </c>
      <c r="AC36" s="631"/>
      <c r="AD36" s="630" t="s">
        <v>
175</v>
      </c>
      <c r="AE36" s="632" t="s">
        <v>
176</v>
      </c>
      <c r="AF36" s="633" t="str">
        <f t="shared" si="1"/>
        <v/>
      </c>
      <c r="AG36" s="634" t="s">
        <v>
177</v>
      </c>
      <c r="AH36" s="635" t="str">
        <f t="shared" si="0"/>
        <v/>
      </c>
      <c r="AI36" s="636"/>
      <c r="AJ36" s="637"/>
      <c r="AK36" s="636"/>
      <c r="AL36" s="746"/>
    </row>
    <row r="37" spans="1:38" ht="36.75" customHeight="1">
      <c r="A37" s="622">
        <f t="shared" si="2"/>
        <v>
26</v>
      </c>
      <c r="B37" s="623" t="str">
        <f>
IF(基本情報入力シート!C58="","",基本情報入力シート!C58)</f>
        <v/>
      </c>
      <c r="C37" s="624" t="str">
        <f>
IF(基本情報入力シート!D58="","",基本情報入力シート!D58)</f>
        <v/>
      </c>
      <c r="D37" s="624" t="str">
        <f>
IF(基本情報入力シート!E58="","",基本情報入力シート!E58)</f>
        <v/>
      </c>
      <c r="E37" s="624" t="str">
        <f>
IF(基本情報入力シート!F58="","",基本情報入力シート!F58)</f>
        <v/>
      </c>
      <c r="F37" s="624" t="str">
        <f>
IF(基本情報入力シート!G58="","",基本情報入力シート!G58)</f>
        <v/>
      </c>
      <c r="G37" s="624" t="str">
        <f>
IF(基本情報入力シート!H58="","",基本情報入力シート!H58)</f>
        <v/>
      </c>
      <c r="H37" s="624" t="str">
        <f>
IF(基本情報入力シート!I58="","",基本情報入力シート!I58)</f>
        <v/>
      </c>
      <c r="I37" s="624" t="str">
        <f>
IF(基本情報入力シート!J58="","",基本情報入力シート!J58)</f>
        <v/>
      </c>
      <c r="J37" s="624" t="str">
        <f>
IF(基本情報入力シート!K58="","",基本情報入力シート!K58)</f>
        <v/>
      </c>
      <c r="K37" s="647" t="str">
        <f>
IF(基本情報入力シート!L58="","",基本情報入力シート!L58)</f>
        <v/>
      </c>
      <c r="L37" s="625" t="str">
        <f>
IF(基本情報入力シート!M58="","",基本情報入力シート!M58)</f>
        <v/>
      </c>
      <c r="M37" s="625" t="str">
        <f>
IF(基本情報入力シート!R58="","",基本情報入力シート!R58)</f>
        <v/>
      </c>
      <c r="N37" s="625" t="str">
        <f>
IF(基本情報入力シート!W58="","",基本情報入力シート!W58)</f>
        <v/>
      </c>
      <c r="O37" s="622" t="str">
        <f>
IF(基本情報入力シート!X58="","",基本情報入力シート!X58)</f>
        <v/>
      </c>
      <c r="P37" s="626" t="str">
        <f>
IF(基本情報入力シート!Y58="","",基本情報入力シート!Y58)</f>
        <v/>
      </c>
      <c r="Q37" s="783"/>
      <c r="R37" s="505" t="str">
        <f>
IF(基本情報入力シート!Z58="","",基本情報入力シート!Z58)</f>
        <v/>
      </c>
      <c r="S37" s="506" t="str">
        <f>
IF(基本情報入力シート!AA58="","",基本情報入力シート!AA58)</f>
        <v/>
      </c>
      <c r="T37" s="764"/>
      <c r="U37" s="766" t="str">
        <f>
IF(P37="","",VLOOKUP(P37,【参考】数式用2!$A$3:$C$36,3,FALSE))</f>
        <v/>
      </c>
      <c r="V37" s="630" t="s">
        <v>
172</v>
      </c>
      <c r="W37" s="628"/>
      <c r="X37" s="627" t="s">
        <v>
173</v>
      </c>
      <c r="Y37" s="628"/>
      <c r="Z37" s="629" t="s">
        <v>
174</v>
      </c>
      <c r="AA37" s="631"/>
      <c r="AB37" s="630" t="s">
        <v>
173</v>
      </c>
      <c r="AC37" s="631"/>
      <c r="AD37" s="630" t="s">
        <v>
175</v>
      </c>
      <c r="AE37" s="632" t="s">
        <v>
176</v>
      </c>
      <c r="AF37" s="633" t="str">
        <f t="shared" si="1"/>
        <v/>
      </c>
      <c r="AG37" s="634" t="s">
        <v>
177</v>
      </c>
      <c r="AH37" s="635" t="str">
        <f t="shared" si="0"/>
        <v/>
      </c>
      <c r="AI37" s="636"/>
      <c r="AJ37" s="637"/>
      <c r="AK37" s="636"/>
      <c r="AL37" s="746"/>
    </row>
    <row r="38" spans="1:38" ht="36.75" customHeight="1">
      <c r="A38" s="622">
        <f t="shared" si="2"/>
        <v>
27</v>
      </c>
      <c r="B38" s="623" t="str">
        <f>
IF(基本情報入力シート!C59="","",基本情報入力シート!C59)</f>
        <v/>
      </c>
      <c r="C38" s="624" t="str">
        <f>
IF(基本情報入力シート!D59="","",基本情報入力シート!D59)</f>
        <v/>
      </c>
      <c r="D38" s="624" t="str">
        <f>
IF(基本情報入力シート!E59="","",基本情報入力シート!E59)</f>
        <v/>
      </c>
      <c r="E38" s="624" t="str">
        <f>
IF(基本情報入力シート!F59="","",基本情報入力シート!F59)</f>
        <v/>
      </c>
      <c r="F38" s="624" t="str">
        <f>
IF(基本情報入力シート!G59="","",基本情報入力シート!G59)</f>
        <v/>
      </c>
      <c r="G38" s="624" t="str">
        <f>
IF(基本情報入力シート!H59="","",基本情報入力シート!H59)</f>
        <v/>
      </c>
      <c r="H38" s="624" t="str">
        <f>
IF(基本情報入力シート!I59="","",基本情報入力シート!I59)</f>
        <v/>
      </c>
      <c r="I38" s="624" t="str">
        <f>
IF(基本情報入力シート!J59="","",基本情報入力シート!J59)</f>
        <v/>
      </c>
      <c r="J38" s="624" t="str">
        <f>
IF(基本情報入力シート!K59="","",基本情報入力シート!K59)</f>
        <v/>
      </c>
      <c r="K38" s="647" t="str">
        <f>
IF(基本情報入力シート!L59="","",基本情報入力シート!L59)</f>
        <v/>
      </c>
      <c r="L38" s="625" t="str">
        <f>
IF(基本情報入力シート!M59="","",基本情報入力シート!M59)</f>
        <v/>
      </c>
      <c r="M38" s="625" t="str">
        <f>
IF(基本情報入力シート!R59="","",基本情報入力シート!R59)</f>
        <v/>
      </c>
      <c r="N38" s="625" t="str">
        <f>
IF(基本情報入力シート!W59="","",基本情報入力シート!W59)</f>
        <v/>
      </c>
      <c r="O38" s="622" t="str">
        <f>
IF(基本情報入力シート!X59="","",基本情報入力シート!X59)</f>
        <v/>
      </c>
      <c r="P38" s="626" t="str">
        <f>
IF(基本情報入力シート!Y59="","",基本情報入力シート!Y59)</f>
        <v/>
      </c>
      <c r="Q38" s="783"/>
      <c r="R38" s="505" t="str">
        <f>
IF(基本情報入力シート!Z59="","",基本情報入力シート!Z59)</f>
        <v/>
      </c>
      <c r="S38" s="506" t="str">
        <f>
IF(基本情報入力シート!AA59="","",基本情報入力シート!AA59)</f>
        <v/>
      </c>
      <c r="T38" s="764"/>
      <c r="U38" s="766" t="str">
        <f>
IF(P38="","",VLOOKUP(P38,【参考】数式用2!$A$3:$C$36,3,FALSE))</f>
        <v/>
      </c>
      <c r="V38" s="630" t="s">
        <v>
172</v>
      </c>
      <c r="W38" s="628"/>
      <c r="X38" s="627" t="s">
        <v>
173</v>
      </c>
      <c r="Y38" s="628"/>
      <c r="Z38" s="629" t="s">
        <v>
174</v>
      </c>
      <c r="AA38" s="631"/>
      <c r="AB38" s="630" t="s">
        <v>
173</v>
      </c>
      <c r="AC38" s="631"/>
      <c r="AD38" s="630" t="s">
        <v>
175</v>
      </c>
      <c r="AE38" s="632" t="s">
        <v>
176</v>
      </c>
      <c r="AF38" s="633" t="str">
        <f t="shared" si="1"/>
        <v/>
      </c>
      <c r="AG38" s="634" t="s">
        <v>
177</v>
      </c>
      <c r="AH38" s="635" t="str">
        <f t="shared" si="0"/>
        <v/>
      </c>
      <c r="AI38" s="636"/>
      <c r="AJ38" s="637"/>
      <c r="AK38" s="636"/>
      <c r="AL38" s="746"/>
    </row>
    <row r="39" spans="1:38" ht="36.75" customHeight="1">
      <c r="A39" s="622">
        <f t="shared" si="2"/>
        <v>
28</v>
      </c>
      <c r="B39" s="623" t="str">
        <f>
IF(基本情報入力シート!C60="","",基本情報入力シート!C60)</f>
        <v/>
      </c>
      <c r="C39" s="624" t="str">
        <f>
IF(基本情報入力シート!D60="","",基本情報入力シート!D60)</f>
        <v/>
      </c>
      <c r="D39" s="624" t="str">
        <f>
IF(基本情報入力シート!E60="","",基本情報入力シート!E60)</f>
        <v/>
      </c>
      <c r="E39" s="624" t="str">
        <f>
IF(基本情報入力シート!F60="","",基本情報入力シート!F60)</f>
        <v/>
      </c>
      <c r="F39" s="624" t="str">
        <f>
IF(基本情報入力シート!G60="","",基本情報入力シート!G60)</f>
        <v/>
      </c>
      <c r="G39" s="624" t="str">
        <f>
IF(基本情報入力シート!H60="","",基本情報入力シート!H60)</f>
        <v/>
      </c>
      <c r="H39" s="624" t="str">
        <f>
IF(基本情報入力シート!I60="","",基本情報入力シート!I60)</f>
        <v/>
      </c>
      <c r="I39" s="624" t="str">
        <f>
IF(基本情報入力シート!J60="","",基本情報入力シート!J60)</f>
        <v/>
      </c>
      <c r="J39" s="624" t="str">
        <f>
IF(基本情報入力シート!K60="","",基本情報入力シート!K60)</f>
        <v/>
      </c>
      <c r="K39" s="647" t="str">
        <f>
IF(基本情報入力シート!L60="","",基本情報入力シート!L60)</f>
        <v/>
      </c>
      <c r="L39" s="625" t="str">
        <f>
IF(基本情報入力シート!M60="","",基本情報入力シート!M60)</f>
        <v/>
      </c>
      <c r="M39" s="625" t="str">
        <f>
IF(基本情報入力シート!R60="","",基本情報入力シート!R60)</f>
        <v/>
      </c>
      <c r="N39" s="625" t="str">
        <f>
IF(基本情報入力シート!W60="","",基本情報入力シート!W60)</f>
        <v/>
      </c>
      <c r="O39" s="622" t="str">
        <f>
IF(基本情報入力シート!X60="","",基本情報入力シート!X60)</f>
        <v/>
      </c>
      <c r="P39" s="626" t="str">
        <f>
IF(基本情報入力シート!Y60="","",基本情報入力シート!Y60)</f>
        <v/>
      </c>
      <c r="Q39" s="783"/>
      <c r="R39" s="505" t="str">
        <f>
IF(基本情報入力シート!Z60="","",基本情報入力シート!Z60)</f>
        <v/>
      </c>
      <c r="S39" s="506" t="str">
        <f>
IF(基本情報入力シート!AA60="","",基本情報入力シート!AA60)</f>
        <v/>
      </c>
      <c r="T39" s="764"/>
      <c r="U39" s="766" t="str">
        <f>
IF(P39="","",VLOOKUP(P39,【参考】数式用2!$A$3:$C$36,3,FALSE))</f>
        <v/>
      </c>
      <c r="V39" s="630" t="s">
        <v>
172</v>
      </c>
      <c r="W39" s="628"/>
      <c r="X39" s="627" t="s">
        <v>
173</v>
      </c>
      <c r="Y39" s="628"/>
      <c r="Z39" s="629" t="s">
        <v>
174</v>
      </c>
      <c r="AA39" s="631"/>
      <c r="AB39" s="630" t="s">
        <v>
173</v>
      </c>
      <c r="AC39" s="631"/>
      <c r="AD39" s="630" t="s">
        <v>
175</v>
      </c>
      <c r="AE39" s="632" t="s">
        <v>
176</v>
      </c>
      <c r="AF39" s="633" t="str">
        <f t="shared" si="1"/>
        <v/>
      </c>
      <c r="AG39" s="634" t="s">
        <v>
177</v>
      </c>
      <c r="AH39" s="635" t="str">
        <f t="shared" si="0"/>
        <v/>
      </c>
      <c r="AI39" s="636"/>
      <c r="AJ39" s="637"/>
      <c r="AK39" s="636"/>
      <c r="AL39" s="746"/>
    </row>
    <row r="40" spans="1:38" ht="36.75" customHeight="1">
      <c r="A40" s="622">
        <f t="shared" si="2"/>
        <v>
29</v>
      </c>
      <c r="B40" s="623" t="str">
        <f>
IF(基本情報入力シート!C61="","",基本情報入力シート!C61)</f>
        <v/>
      </c>
      <c r="C40" s="624" t="str">
        <f>
IF(基本情報入力シート!D61="","",基本情報入力シート!D61)</f>
        <v/>
      </c>
      <c r="D40" s="624" t="str">
        <f>
IF(基本情報入力シート!E61="","",基本情報入力シート!E61)</f>
        <v/>
      </c>
      <c r="E40" s="624" t="str">
        <f>
IF(基本情報入力シート!F61="","",基本情報入力シート!F61)</f>
        <v/>
      </c>
      <c r="F40" s="624" t="str">
        <f>
IF(基本情報入力シート!G61="","",基本情報入力シート!G61)</f>
        <v/>
      </c>
      <c r="G40" s="624" t="str">
        <f>
IF(基本情報入力シート!H61="","",基本情報入力シート!H61)</f>
        <v/>
      </c>
      <c r="H40" s="624" t="str">
        <f>
IF(基本情報入力シート!I61="","",基本情報入力シート!I61)</f>
        <v/>
      </c>
      <c r="I40" s="624" t="str">
        <f>
IF(基本情報入力シート!J61="","",基本情報入力シート!J61)</f>
        <v/>
      </c>
      <c r="J40" s="624" t="str">
        <f>
IF(基本情報入力シート!K61="","",基本情報入力シート!K61)</f>
        <v/>
      </c>
      <c r="K40" s="647" t="str">
        <f>
IF(基本情報入力シート!L61="","",基本情報入力シート!L61)</f>
        <v/>
      </c>
      <c r="L40" s="625" t="str">
        <f>
IF(基本情報入力シート!M61="","",基本情報入力シート!M61)</f>
        <v/>
      </c>
      <c r="M40" s="625" t="str">
        <f>
IF(基本情報入力シート!R61="","",基本情報入力シート!R61)</f>
        <v/>
      </c>
      <c r="N40" s="625" t="str">
        <f>
IF(基本情報入力シート!W61="","",基本情報入力シート!W61)</f>
        <v/>
      </c>
      <c r="O40" s="622" t="str">
        <f>
IF(基本情報入力シート!X61="","",基本情報入力シート!X61)</f>
        <v/>
      </c>
      <c r="P40" s="626" t="str">
        <f>
IF(基本情報入力シート!Y61="","",基本情報入力シート!Y61)</f>
        <v/>
      </c>
      <c r="Q40" s="783"/>
      <c r="R40" s="505" t="str">
        <f>
IF(基本情報入力シート!Z61="","",基本情報入力シート!Z61)</f>
        <v/>
      </c>
      <c r="S40" s="506" t="str">
        <f>
IF(基本情報入力シート!AA61="","",基本情報入力シート!AA61)</f>
        <v/>
      </c>
      <c r="T40" s="764"/>
      <c r="U40" s="766" t="str">
        <f>
IF(P40="","",VLOOKUP(P40,【参考】数式用2!$A$3:$C$36,3,FALSE))</f>
        <v/>
      </c>
      <c r="V40" s="630" t="s">
        <v>
172</v>
      </c>
      <c r="W40" s="628"/>
      <c r="X40" s="627" t="s">
        <v>
173</v>
      </c>
      <c r="Y40" s="628"/>
      <c r="Z40" s="629" t="s">
        <v>
174</v>
      </c>
      <c r="AA40" s="631"/>
      <c r="AB40" s="630" t="s">
        <v>
173</v>
      </c>
      <c r="AC40" s="631"/>
      <c r="AD40" s="630" t="s">
        <v>
175</v>
      </c>
      <c r="AE40" s="632" t="s">
        <v>
176</v>
      </c>
      <c r="AF40" s="633" t="str">
        <f t="shared" si="1"/>
        <v/>
      </c>
      <c r="AG40" s="634" t="s">
        <v>
177</v>
      </c>
      <c r="AH40" s="635" t="str">
        <f t="shared" si="0"/>
        <v/>
      </c>
      <c r="AI40" s="636"/>
      <c r="AJ40" s="637"/>
      <c r="AK40" s="636"/>
      <c r="AL40" s="746"/>
    </row>
    <row r="41" spans="1:38" ht="36.75" customHeight="1">
      <c r="A41" s="622">
        <f t="shared" si="2"/>
        <v>
30</v>
      </c>
      <c r="B41" s="623" t="str">
        <f>
IF(基本情報入力シート!C62="","",基本情報入力シート!C62)</f>
        <v/>
      </c>
      <c r="C41" s="624" t="str">
        <f>
IF(基本情報入力シート!D62="","",基本情報入力シート!D62)</f>
        <v/>
      </c>
      <c r="D41" s="624" t="str">
        <f>
IF(基本情報入力シート!E62="","",基本情報入力シート!E62)</f>
        <v/>
      </c>
      <c r="E41" s="624" t="str">
        <f>
IF(基本情報入力シート!F62="","",基本情報入力シート!F62)</f>
        <v/>
      </c>
      <c r="F41" s="624" t="str">
        <f>
IF(基本情報入力シート!G62="","",基本情報入力シート!G62)</f>
        <v/>
      </c>
      <c r="G41" s="624" t="str">
        <f>
IF(基本情報入力シート!H62="","",基本情報入力シート!H62)</f>
        <v/>
      </c>
      <c r="H41" s="624" t="str">
        <f>
IF(基本情報入力シート!I62="","",基本情報入力シート!I62)</f>
        <v/>
      </c>
      <c r="I41" s="624" t="str">
        <f>
IF(基本情報入力シート!J62="","",基本情報入力シート!J62)</f>
        <v/>
      </c>
      <c r="J41" s="624" t="str">
        <f>
IF(基本情報入力シート!K62="","",基本情報入力シート!K62)</f>
        <v/>
      </c>
      <c r="K41" s="647" t="str">
        <f>
IF(基本情報入力シート!L62="","",基本情報入力シート!L62)</f>
        <v/>
      </c>
      <c r="L41" s="625" t="str">
        <f>
IF(基本情報入力シート!M62="","",基本情報入力シート!M62)</f>
        <v/>
      </c>
      <c r="M41" s="625" t="str">
        <f>
IF(基本情報入力シート!R62="","",基本情報入力シート!R62)</f>
        <v/>
      </c>
      <c r="N41" s="625" t="str">
        <f>
IF(基本情報入力シート!W62="","",基本情報入力シート!W62)</f>
        <v/>
      </c>
      <c r="O41" s="622" t="str">
        <f>
IF(基本情報入力シート!X62="","",基本情報入力シート!X62)</f>
        <v/>
      </c>
      <c r="P41" s="626" t="str">
        <f>
IF(基本情報入力シート!Y62="","",基本情報入力シート!Y62)</f>
        <v/>
      </c>
      <c r="Q41" s="783"/>
      <c r="R41" s="505" t="str">
        <f>
IF(基本情報入力シート!Z62="","",基本情報入力シート!Z62)</f>
        <v/>
      </c>
      <c r="S41" s="506" t="str">
        <f>
IF(基本情報入力シート!AA62="","",基本情報入力シート!AA62)</f>
        <v/>
      </c>
      <c r="T41" s="764"/>
      <c r="U41" s="766" t="str">
        <f>
IF(P41="","",VLOOKUP(P41,【参考】数式用2!$A$3:$C$36,3,FALSE))</f>
        <v/>
      </c>
      <c r="V41" s="630" t="s">
        <v>
172</v>
      </c>
      <c r="W41" s="628"/>
      <c r="X41" s="627" t="s">
        <v>
173</v>
      </c>
      <c r="Y41" s="628"/>
      <c r="Z41" s="629" t="s">
        <v>
174</v>
      </c>
      <c r="AA41" s="631"/>
      <c r="AB41" s="630" t="s">
        <v>
173</v>
      </c>
      <c r="AC41" s="631"/>
      <c r="AD41" s="630" t="s">
        <v>
175</v>
      </c>
      <c r="AE41" s="632" t="s">
        <v>
176</v>
      </c>
      <c r="AF41" s="633" t="str">
        <f t="shared" si="1"/>
        <v/>
      </c>
      <c r="AG41" s="634" t="s">
        <v>
177</v>
      </c>
      <c r="AH41" s="635" t="str">
        <f t="shared" si="0"/>
        <v/>
      </c>
      <c r="AI41" s="636"/>
      <c r="AJ41" s="637"/>
      <c r="AK41" s="636"/>
      <c r="AL41" s="746"/>
    </row>
    <row r="42" spans="1:38" ht="36.75" customHeight="1">
      <c r="A42" s="622">
        <f t="shared" si="2"/>
        <v>
31</v>
      </c>
      <c r="B42" s="623" t="str">
        <f>
IF(基本情報入力シート!C63="","",基本情報入力シート!C63)</f>
        <v/>
      </c>
      <c r="C42" s="624" t="str">
        <f>
IF(基本情報入力シート!D63="","",基本情報入力シート!D63)</f>
        <v/>
      </c>
      <c r="D42" s="624" t="str">
        <f>
IF(基本情報入力シート!E63="","",基本情報入力シート!E63)</f>
        <v/>
      </c>
      <c r="E42" s="624" t="str">
        <f>
IF(基本情報入力シート!F63="","",基本情報入力シート!F63)</f>
        <v/>
      </c>
      <c r="F42" s="624" t="str">
        <f>
IF(基本情報入力シート!G63="","",基本情報入力シート!G63)</f>
        <v/>
      </c>
      <c r="G42" s="624" t="str">
        <f>
IF(基本情報入力シート!H63="","",基本情報入力シート!H63)</f>
        <v/>
      </c>
      <c r="H42" s="624" t="str">
        <f>
IF(基本情報入力シート!I63="","",基本情報入力シート!I63)</f>
        <v/>
      </c>
      <c r="I42" s="624" t="str">
        <f>
IF(基本情報入力シート!J63="","",基本情報入力シート!J63)</f>
        <v/>
      </c>
      <c r="J42" s="624" t="str">
        <f>
IF(基本情報入力シート!K63="","",基本情報入力シート!K63)</f>
        <v/>
      </c>
      <c r="K42" s="647" t="str">
        <f>
IF(基本情報入力シート!L63="","",基本情報入力シート!L63)</f>
        <v/>
      </c>
      <c r="L42" s="625" t="str">
        <f>
IF(基本情報入力シート!M63="","",基本情報入力シート!M63)</f>
        <v/>
      </c>
      <c r="M42" s="625" t="str">
        <f>
IF(基本情報入力シート!R63="","",基本情報入力シート!R63)</f>
        <v/>
      </c>
      <c r="N42" s="625" t="str">
        <f>
IF(基本情報入力シート!W63="","",基本情報入力シート!W63)</f>
        <v/>
      </c>
      <c r="O42" s="622" t="str">
        <f>
IF(基本情報入力シート!X63="","",基本情報入力シート!X63)</f>
        <v/>
      </c>
      <c r="P42" s="626" t="str">
        <f>
IF(基本情報入力シート!Y63="","",基本情報入力シート!Y63)</f>
        <v/>
      </c>
      <c r="Q42" s="783"/>
      <c r="R42" s="505" t="str">
        <f>
IF(基本情報入力シート!Z63="","",基本情報入力シート!Z63)</f>
        <v/>
      </c>
      <c r="S42" s="506" t="str">
        <f>
IF(基本情報入力シート!AA63="","",基本情報入力シート!AA63)</f>
        <v/>
      </c>
      <c r="T42" s="764"/>
      <c r="U42" s="766" t="str">
        <f>
IF(P42="","",VLOOKUP(P42,【参考】数式用2!$A$3:$C$36,3,FALSE))</f>
        <v/>
      </c>
      <c r="V42" s="630" t="s">
        <v>
172</v>
      </c>
      <c r="W42" s="628"/>
      <c r="X42" s="627" t="s">
        <v>
173</v>
      </c>
      <c r="Y42" s="628"/>
      <c r="Z42" s="629" t="s">
        <v>
174</v>
      </c>
      <c r="AA42" s="631"/>
      <c r="AB42" s="630" t="s">
        <v>
173</v>
      </c>
      <c r="AC42" s="631"/>
      <c r="AD42" s="630" t="s">
        <v>
175</v>
      </c>
      <c r="AE42" s="632" t="s">
        <v>
176</v>
      </c>
      <c r="AF42" s="633" t="str">
        <f t="shared" si="1"/>
        <v/>
      </c>
      <c r="AG42" s="634" t="s">
        <v>
177</v>
      </c>
      <c r="AH42" s="635" t="str">
        <f t="shared" si="0"/>
        <v/>
      </c>
      <c r="AI42" s="636"/>
      <c r="AJ42" s="637"/>
      <c r="AK42" s="636"/>
      <c r="AL42" s="746"/>
    </row>
    <row r="43" spans="1:38" ht="36.75" customHeight="1">
      <c r="A43" s="622">
        <f t="shared" si="2"/>
        <v>
32</v>
      </c>
      <c r="B43" s="623" t="str">
        <f>
IF(基本情報入力シート!C64="","",基本情報入力シート!C64)</f>
        <v/>
      </c>
      <c r="C43" s="624" t="str">
        <f>
IF(基本情報入力シート!D64="","",基本情報入力シート!D64)</f>
        <v/>
      </c>
      <c r="D43" s="624" t="str">
        <f>
IF(基本情報入力シート!E64="","",基本情報入力シート!E64)</f>
        <v/>
      </c>
      <c r="E43" s="624" t="str">
        <f>
IF(基本情報入力シート!F64="","",基本情報入力シート!F64)</f>
        <v/>
      </c>
      <c r="F43" s="624" t="str">
        <f>
IF(基本情報入力シート!G64="","",基本情報入力シート!G64)</f>
        <v/>
      </c>
      <c r="G43" s="624" t="str">
        <f>
IF(基本情報入力シート!H64="","",基本情報入力シート!H64)</f>
        <v/>
      </c>
      <c r="H43" s="624" t="str">
        <f>
IF(基本情報入力シート!I64="","",基本情報入力シート!I64)</f>
        <v/>
      </c>
      <c r="I43" s="624" t="str">
        <f>
IF(基本情報入力シート!J64="","",基本情報入力シート!J64)</f>
        <v/>
      </c>
      <c r="J43" s="624" t="str">
        <f>
IF(基本情報入力シート!K64="","",基本情報入力シート!K64)</f>
        <v/>
      </c>
      <c r="K43" s="647" t="str">
        <f>
IF(基本情報入力シート!L64="","",基本情報入力シート!L64)</f>
        <v/>
      </c>
      <c r="L43" s="625" t="str">
        <f>
IF(基本情報入力シート!M64="","",基本情報入力シート!M64)</f>
        <v/>
      </c>
      <c r="M43" s="625" t="str">
        <f>
IF(基本情報入力シート!R64="","",基本情報入力シート!R64)</f>
        <v/>
      </c>
      <c r="N43" s="625" t="str">
        <f>
IF(基本情報入力シート!W64="","",基本情報入力シート!W64)</f>
        <v/>
      </c>
      <c r="O43" s="622" t="str">
        <f>
IF(基本情報入力シート!X64="","",基本情報入力シート!X64)</f>
        <v/>
      </c>
      <c r="P43" s="626" t="str">
        <f>
IF(基本情報入力シート!Y64="","",基本情報入力シート!Y64)</f>
        <v/>
      </c>
      <c r="Q43" s="783"/>
      <c r="R43" s="505" t="str">
        <f>
IF(基本情報入力シート!Z64="","",基本情報入力シート!Z64)</f>
        <v/>
      </c>
      <c r="S43" s="506" t="str">
        <f>
IF(基本情報入力シート!AA64="","",基本情報入力シート!AA64)</f>
        <v/>
      </c>
      <c r="T43" s="764"/>
      <c r="U43" s="766" t="str">
        <f>
IF(P43="","",VLOOKUP(P43,【参考】数式用2!$A$3:$C$36,3,FALSE))</f>
        <v/>
      </c>
      <c r="V43" s="630" t="s">
        <v>
172</v>
      </c>
      <c r="W43" s="628"/>
      <c r="X43" s="627" t="s">
        <v>
173</v>
      </c>
      <c r="Y43" s="628"/>
      <c r="Z43" s="629" t="s">
        <v>
174</v>
      </c>
      <c r="AA43" s="631"/>
      <c r="AB43" s="630" t="s">
        <v>
173</v>
      </c>
      <c r="AC43" s="631"/>
      <c r="AD43" s="630" t="s">
        <v>
175</v>
      </c>
      <c r="AE43" s="632" t="s">
        <v>
176</v>
      </c>
      <c r="AF43" s="633" t="str">
        <f t="shared" si="1"/>
        <v/>
      </c>
      <c r="AG43" s="634" t="s">
        <v>
177</v>
      </c>
      <c r="AH43" s="635" t="str">
        <f t="shared" si="0"/>
        <v/>
      </c>
      <c r="AI43" s="636"/>
      <c r="AJ43" s="637"/>
      <c r="AK43" s="636"/>
      <c r="AL43" s="746"/>
    </row>
    <row r="44" spans="1:38" ht="36.75" customHeight="1">
      <c r="A44" s="622">
        <f t="shared" si="2"/>
        <v>
33</v>
      </c>
      <c r="B44" s="623" t="str">
        <f>
IF(基本情報入力シート!C65="","",基本情報入力シート!C65)</f>
        <v/>
      </c>
      <c r="C44" s="624" t="str">
        <f>
IF(基本情報入力シート!D65="","",基本情報入力シート!D65)</f>
        <v/>
      </c>
      <c r="D44" s="624" t="str">
        <f>
IF(基本情報入力シート!E65="","",基本情報入力シート!E65)</f>
        <v/>
      </c>
      <c r="E44" s="624" t="str">
        <f>
IF(基本情報入力シート!F65="","",基本情報入力シート!F65)</f>
        <v/>
      </c>
      <c r="F44" s="624" t="str">
        <f>
IF(基本情報入力シート!G65="","",基本情報入力シート!G65)</f>
        <v/>
      </c>
      <c r="G44" s="624" t="str">
        <f>
IF(基本情報入力シート!H65="","",基本情報入力シート!H65)</f>
        <v/>
      </c>
      <c r="H44" s="624" t="str">
        <f>
IF(基本情報入力シート!I65="","",基本情報入力シート!I65)</f>
        <v/>
      </c>
      <c r="I44" s="624" t="str">
        <f>
IF(基本情報入力シート!J65="","",基本情報入力シート!J65)</f>
        <v/>
      </c>
      <c r="J44" s="624" t="str">
        <f>
IF(基本情報入力シート!K65="","",基本情報入力シート!K65)</f>
        <v/>
      </c>
      <c r="K44" s="647" t="str">
        <f>
IF(基本情報入力シート!L65="","",基本情報入力シート!L65)</f>
        <v/>
      </c>
      <c r="L44" s="625" t="str">
        <f>
IF(基本情報入力シート!M65="","",基本情報入力シート!M65)</f>
        <v/>
      </c>
      <c r="M44" s="625" t="str">
        <f>
IF(基本情報入力シート!R65="","",基本情報入力シート!R65)</f>
        <v/>
      </c>
      <c r="N44" s="625" t="str">
        <f>
IF(基本情報入力シート!W65="","",基本情報入力シート!W65)</f>
        <v/>
      </c>
      <c r="O44" s="622" t="str">
        <f>
IF(基本情報入力シート!X65="","",基本情報入力シート!X65)</f>
        <v/>
      </c>
      <c r="P44" s="626" t="str">
        <f>
IF(基本情報入力シート!Y65="","",基本情報入力シート!Y65)</f>
        <v/>
      </c>
      <c r="Q44" s="783"/>
      <c r="R44" s="505" t="str">
        <f>
IF(基本情報入力シート!Z65="","",基本情報入力シート!Z65)</f>
        <v/>
      </c>
      <c r="S44" s="506" t="str">
        <f>
IF(基本情報入力シート!AA65="","",基本情報入力シート!AA65)</f>
        <v/>
      </c>
      <c r="T44" s="764"/>
      <c r="U44" s="766" t="str">
        <f>
IF(P44="","",VLOOKUP(P44,【参考】数式用2!$A$3:$C$36,3,FALSE))</f>
        <v/>
      </c>
      <c r="V44" s="630" t="s">
        <v>
172</v>
      </c>
      <c r="W44" s="628"/>
      <c r="X44" s="627" t="s">
        <v>
173</v>
      </c>
      <c r="Y44" s="628"/>
      <c r="Z44" s="629" t="s">
        <v>
174</v>
      </c>
      <c r="AA44" s="631"/>
      <c r="AB44" s="630" t="s">
        <v>
173</v>
      </c>
      <c r="AC44" s="631"/>
      <c r="AD44" s="630" t="s">
        <v>
175</v>
      </c>
      <c r="AE44" s="632" t="s">
        <v>
176</v>
      </c>
      <c r="AF44" s="633" t="str">
        <f t="shared" si="1"/>
        <v/>
      </c>
      <c r="AG44" s="634" t="s">
        <v>
177</v>
      </c>
      <c r="AH44" s="635" t="str">
        <f t="shared" ref="AH44:AH75" si="3">
IFERROR(ROUNDDOWN(ROUND(R44*S44,0)*U44,0)*AF44,"")</f>
        <v/>
      </c>
      <c r="AI44" s="636"/>
      <c r="AJ44" s="637"/>
      <c r="AK44" s="636"/>
      <c r="AL44" s="746"/>
    </row>
    <row r="45" spans="1:38" ht="36.75" customHeight="1">
      <c r="A45" s="622">
        <f t="shared" si="2"/>
        <v>
34</v>
      </c>
      <c r="B45" s="623" t="str">
        <f>
IF(基本情報入力シート!C66="","",基本情報入力シート!C66)</f>
        <v/>
      </c>
      <c r="C45" s="624" t="str">
        <f>
IF(基本情報入力シート!D66="","",基本情報入力シート!D66)</f>
        <v/>
      </c>
      <c r="D45" s="624" t="str">
        <f>
IF(基本情報入力シート!E66="","",基本情報入力シート!E66)</f>
        <v/>
      </c>
      <c r="E45" s="624" t="str">
        <f>
IF(基本情報入力シート!F66="","",基本情報入力シート!F66)</f>
        <v/>
      </c>
      <c r="F45" s="624" t="str">
        <f>
IF(基本情報入力シート!G66="","",基本情報入力シート!G66)</f>
        <v/>
      </c>
      <c r="G45" s="624" t="str">
        <f>
IF(基本情報入力シート!H66="","",基本情報入力シート!H66)</f>
        <v/>
      </c>
      <c r="H45" s="624" t="str">
        <f>
IF(基本情報入力シート!I66="","",基本情報入力シート!I66)</f>
        <v/>
      </c>
      <c r="I45" s="624" t="str">
        <f>
IF(基本情報入力シート!J66="","",基本情報入力シート!J66)</f>
        <v/>
      </c>
      <c r="J45" s="624" t="str">
        <f>
IF(基本情報入力シート!K66="","",基本情報入力シート!K66)</f>
        <v/>
      </c>
      <c r="K45" s="647" t="str">
        <f>
IF(基本情報入力シート!L66="","",基本情報入力シート!L66)</f>
        <v/>
      </c>
      <c r="L45" s="625" t="str">
        <f>
IF(基本情報入力シート!M66="","",基本情報入力シート!M66)</f>
        <v/>
      </c>
      <c r="M45" s="625" t="str">
        <f>
IF(基本情報入力シート!R66="","",基本情報入力シート!R66)</f>
        <v/>
      </c>
      <c r="N45" s="625" t="str">
        <f>
IF(基本情報入力シート!W66="","",基本情報入力シート!W66)</f>
        <v/>
      </c>
      <c r="O45" s="622" t="str">
        <f>
IF(基本情報入力シート!X66="","",基本情報入力シート!X66)</f>
        <v/>
      </c>
      <c r="P45" s="626" t="str">
        <f>
IF(基本情報入力シート!Y66="","",基本情報入力シート!Y66)</f>
        <v/>
      </c>
      <c r="Q45" s="783"/>
      <c r="R45" s="505" t="str">
        <f>
IF(基本情報入力シート!Z66="","",基本情報入力シート!Z66)</f>
        <v/>
      </c>
      <c r="S45" s="506" t="str">
        <f>
IF(基本情報入力シート!AA66="","",基本情報入力シート!AA66)</f>
        <v/>
      </c>
      <c r="T45" s="764"/>
      <c r="U45" s="766" t="str">
        <f>
IF(P45="","",VLOOKUP(P45,【参考】数式用2!$A$3:$C$36,3,FALSE))</f>
        <v/>
      </c>
      <c r="V45" s="630" t="s">
        <v>
172</v>
      </c>
      <c r="W45" s="628"/>
      <c r="X45" s="627" t="s">
        <v>
173</v>
      </c>
      <c r="Y45" s="628"/>
      <c r="Z45" s="629" t="s">
        <v>
174</v>
      </c>
      <c r="AA45" s="631"/>
      <c r="AB45" s="630" t="s">
        <v>
173</v>
      </c>
      <c r="AC45" s="631"/>
      <c r="AD45" s="630" t="s">
        <v>
175</v>
      </c>
      <c r="AE45" s="632" t="s">
        <v>
176</v>
      </c>
      <c r="AF45" s="633" t="str">
        <f t="shared" si="1"/>
        <v/>
      </c>
      <c r="AG45" s="634" t="s">
        <v>
177</v>
      </c>
      <c r="AH45" s="635" t="str">
        <f t="shared" si="3"/>
        <v/>
      </c>
      <c r="AI45" s="636"/>
      <c r="AJ45" s="637"/>
      <c r="AK45" s="636"/>
      <c r="AL45" s="746"/>
    </row>
    <row r="46" spans="1:38" ht="36.75" customHeight="1">
      <c r="A46" s="622">
        <f t="shared" si="2"/>
        <v>
35</v>
      </c>
      <c r="B46" s="623" t="str">
        <f>
IF(基本情報入力シート!C67="","",基本情報入力シート!C67)</f>
        <v/>
      </c>
      <c r="C46" s="624" t="str">
        <f>
IF(基本情報入力シート!D67="","",基本情報入力シート!D67)</f>
        <v/>
      </c>
      <c r="D46" s="624" t="str">
        <f>
IF(基本情報入力シート!E67="","",基本情報入力シート!E67)</f>
        <v/>
      </c>
      <c r="E46" s="624" t="str">
        <f>
IF(基本情報入力シート!F67="","",基本情報入力シート!F67)</f>
        <v/>
      </c>
      <c r="F46" s="624" t="str">
        <f>
IF(基本情報入力シート!G67="","",基本情報入力シート!G67)</f>
        <v/>
      </c>
      <c r="G46" s="624" t="str">
        <f>
IF(基本情報入力シート!H67="","",基本情報入力シート!H67)</f>
        <v/>
      </c>
      <c r="H46" s="624" t="str">
        <f>
IF(基本情報入力シート!I67="","",基本情報入力シート!I67)</f>
        <v/>
      </c>
      <c r="I46" s="624" t="str">
        <f>
IF(基本情報入力シート!J67="","",基本情報入力シート!J67)</f>
        <v/>
      </c>
      <c r="J46" s="624" t="str">
        <f>
IF(基本情報入力シート!K67="","",基本情報入力シート!K67)</f>
        <v/>
      </c>
      <c r="K46" s="647" t="str">
        <f>
IF(基本情報入力シート!L67="","",基本情報入力シート!L67)</f>
        <v/>
      </c>
      <c r="L46" s="625" t="str">
        <f>
IF(基本情報入力シート!M67="","",基本情報入力シート!M67)</f>
        <v/>
      </c>
      <c r="M46" s="625" t="str">
        <f>
IF(基本情報入力シート!R67="","",基本情報入力シート!R67)</f>
        <v/>
      </c>
      <c r="N46" s="625" t="str">
        <f>
IF(基本情報入力シート!W67="","",基本情報入力シート!W67)</f>
        <v/>
      </c>
      <c r="O46" s="622" t="str">
        <f>
IF(基本情報入力シート!X67="","",基本情報入力シート!X67)</f>
        <v/>
      </c>
      <c r="P46" s="626" t="str">
        <f>
IF(基本情報入力シート!Y67="","",基本情報入力シート!Y67)</f>
        <v/>
      </c>
      <c r="Q46" s="783"/>
      <c r="R46" s="505" t="str">
        <f>
IF(基本情報入力シート!Z67="","",基本情報入力シート!Z67)</f>
        <v/>
      </c>
      <c r="S46" s="506" t="str">
        <f>
IF(基本情報入力シート!AA67="","",基本情報入力シート!AA67)</f>
        <v/>
      </c>
      <c r="T46" s="764"/>
      <c r="U46" s="766" t="str">
        <f>
IF(P46="","",VLOOKUP(P46,【参考】数式用2!$A$3:$C$36,3,FALSE))</f>
        <v/>
      </c>
      <c r="V46" s="630" t="s">
        <v>
172</v>
      </c>
      <c r="W46" s="628"/>
      <c r="X46" s="627" t="s">
        <v>
173</v>
      </c>
      <c r="Y46" s="628"/>
      <c r="Z46" s="629" t="s">
        <v>
174</v>
      </c>
      <c r="AA46" s="631"/>
      <c r="AB46" s="630" t="s">
        <v>
173</v>
      </c>
      <c r="AC46" s="631"/>
      <c r="AD46" s="630" t="s">
        <v>
175</v>
      </c>
      <c r="AE46" s="632" t="s">
        <v>
176</v>
      </c>
      <c r="AF46" s="633" t="str">
        <f t="shared" si="1"/>
        <v/>
      </c>
      <c r="AG46" s="634" t="s">
        <v>
177</v>
      </c>
      <c r="AH46" s="635" t="str">
        <f t="shared" si="3"/>
        <v/>
      </c>
      <c r="AI46" s="636"/>
      <c r="AJ46" s="637"/>
      <c r="AK46" s="636"/>
      <c r="AL46" s="746"/>
    </row>
    <row r="47" spans="1:38" ht="36.75" customHeight="1">
      <c r="A47" s="622">
        <f t="shared" si="2"/>
        <v>
36</v>
      </c>
      <c r="B47" s="623" t="str">
        <f>
IF(基本情報入力シート!C68="","",基本情報入力シート!C68)</f>
        <v/>
      </c>
      <c r="C47" s="624" t="str">
        <f>
IF(基本情報入力シート!D68="","",基本情報入力シート!D68)</f>
        <v/>
      </c>
      <c r="D47" s="624" t="str">
        <f>
IF(基本情報入力シート!E68="","",基本情報入力シート!E68)</f>
        <v/>
      </c>
      <c r="E47" s="624" t="str">
        <f>
IF(基本情報入力シート!F68="","",基本情報入力シート!F68)</f>
        <v/>
      </c>
      <c r="F47" s="624" t="str">
        <f>
IF(基本情報入力シート!G68="","",基本情報入力シート!G68)</f>
        <v/>
      </c>
      <c r="G47" s="624" t="str">
        <f>
IF(基本情報入力シート!H68="","",基本情報入力シート!H68)</f>
        <v/>
      </c>
      <c r="H47" s="624" t="str">
        <f>
IF(基本情報入力シート!I68="","",基本情報入力シート!I68)</f>
        <v/>
      </c>
      <c r="I47" s="624" t="str">
        <f>
IF(基本情報入力シート!J68="","",基本情報入力シート!J68)</f>
        <v/>
      </c>
      <c r="J47" s="624" t="str">
        <f>
IF(基本情報入力シート!K68="","",基本情報入力シート!K68)</f>
        <v/>
      </c>
      <c r="K47" s="647" t="str">
        <f>
IF(基本情報入力シート!L68="","",基本情報入力シート!L68)</f>
        <v/>
      </c>
      <c r="L47" s="625" t="str">
        <f>
IF(基本情報入力シート!M68="","",基本情報入力シート!M68)</f>
        <v/>
      </c>
      <c r="M47" s="625" t="str">
        <f>
IF(基本情報入力シート!R68="","",基本情報入力シート!R68)</f>
        <v/>
      </c>
      <c r="N47" s="625" t="str">
        <f>
IF(基本情報入力シート!W68="","",基本情報入力シート!W68)</f>
        <v/>
      </c>
      <c r="O47" s="622" t="str">
        <f>
IF(基本情報入力シート!X68="","",基本情報入力シート!X68)</f>
        <v/>
      </c>
      <c r="P47" s="626" t="str">
        <f>
IF(基本情報入力シート!Y68="","",基本情報入力シート!Y68)</f>
        <v/>
      </c>
      <c r="Q47" s="783"/>
      <c r="R47" s="505" t="str">
        <f>
IF(基本情報入力シート!Z68="","",基本情報入力シート!Z68)</f>
        <v/>
      </c>
      <c r="S47" s="506" t="str">
        <f>
IF(基本情報入力シート!AA68="","",基本情報入力シート!AA68)</f>
        <v/>
      </c>
      <c r="T47" s="764"/>
      <c r="U47" s="766" t="str">
        <f>
IF(P47="","",VLOOKUP(P47,【参考】数式用2!$A$3:$C$36,3,FALSE))</f>
        <v/>
      </c>
      <c r="V47" s="630" t="s">
        <v>
172</v>
      </c>
      <c r="W47" s="628"/>
      <c r="X47" s="627" t="s">
        <v>
173</v>
      </c>
      <c r="Y47" s="628"/>
      <c r="Z47" s="629" t="s">
        <v>
174</v>
      </c>
      <c r="AA47" s="631"/>
      <c r="AB47" s="630" t="s">
        <v>
173</v>
      </c>
      <c r="AC47" s="631"/>
      <c r="AD47" s="630" t="s">
        <v>
175</v>
      </c>
      <c r="AE47" s="632" t="s">
        <v>
176</v>
      </c>
      <c r="AF47" s="633" t="str">
        <f t="shared" si="1"/>
        <v/>
      </c>
      <c r="AG47" s="634" t="s">
        <v>
177</v>
      </c>
      <c r="AH47" s="635" t="str">
        <f t="shared" si="3"/>
        <v/>
      </c>
      <c r="AI47" s="636"/>
      <c r="AJ47" s="637"/>
      <c r="AK47" s="636"/>
      <c r="AL47" s="746"/>
    </row>
    <row r="48" spans="1:38" ht="36.75" customHeight="1">
      <c r="A48" s="622">
        <f t="shared" si="2"/>
        <v>
37</v>
      </c>
      <c r="B48" s="623" t="str">
        <f>
IF(基本情報入力シート!C69="","",基本情報入力シート!C69)</f>
        <v/>
      </c>
      <c r="C48" s="624" t="str">
        <f>
IF(基本情報入力シート!D69="","",基本情報入力シート!D69)</f>
        <v/>
      </c>
      <c r="D48" s="624" t="str">
        <f>
IF(基本情報入力シート!E69="","",基本情報入力シート!E69)</f>
        <v/>
      </c>
      <c r="E48" s="624" t="str">
        <f>
IF(基本情報入力シート!F69="","",基本情報入力シート!F69)</f>
        <v/>
      </c>
      <c r="F48" s="624" t="str">
        <f>
IF(基本情報入力シート!G69="","",基本情報入力シート!G69)</f>
        <v/>
      </c>
      <c r="G48" s="624" t="str">
        <f>
IF(基本情報入力シート!H69="","",基本情報入力シート!H69)</f>
        <v/>
      </c>
      <c r="H48" s="624" t="str">
        <f>
IF(基本情報入力シート!I69="","",基本情報入力シート!I69)</f>
        <v/>
      </c>
      <c r="I48" s="624" t="str">
        <f>
IF(基本情報入力シート!J69="","",基本情報入力シート!J69)</f>
        <v/>
      </c>
      <c r="J48" s="624" t="str">
        <f>
IF(基本情報入力シート!K69="","",基本情報入力シート!K69)</f>
        <v/>
      </c>
      <c r="K48" s="647" t="str">
        <f>
IF(基本情報入力シート!L69="","",基本情報入力シート!L69)</f>
        <v/>
      </c>
      <c r="L48" s="625" t="str">
        <f>
IF(基本情報入力シート!M69="","",基本情報入力シート!M69)</f>
        <v/>
      </c>
      <c r="M48" s="625" t="str">
        <f>
IF(基本情報入力シート!R69="","",基本情報入力シート!R69)</f>
        <v/>
      </c>
      <c r="N48" s="625" t="str">
        <f>
IF(基本情報入力シート!W69="","",基本情報入力シート!W69)</f>
        <v/>
      </c>
      <c r="O48" s="622" t="str">
        <f>
IF(基本情報入力シート!X69="","",基本情報入力シート!X69)</f>
        <v/>
      </c>
      <c r="P48" s="626" t="str">
        <f>
IF(基本情報入力シート!Y69="","",基本情報入力シート!Y69)</f>
        <v/>
      </c>
      <c r="Q48" s="783"/>
      <c r="R48" s="505" t="str">
        <f>
IF(基本情報入力シート!Z69="","",基本情報入力シート!Z69)</f>
        <v/>
      </c>
      <c r="S48" s="506" t="str">
        <f>
IF(基本情報入力シート!AA69="","",基本情報入力シート!AA69)</f>
        <v/>
      </c>
      <c r="T48" s="764"/>
      <c r="U48" s="766" t="str">
        <f>
IF(P48="","",VLOOKUP(P48,【参考】数式用2!$A$3:$C$36,3,FALSE))</f>
        <v/>
      </c>
      <c r="V48" s="630" t="s">
        <v>
172</v>
      </c>
      <c r="W48" s="628"/>
      <c r="X48" s="627" t="s">
        <v>
173</v>
      </c>
      <c r="Y48" s="628"/>
      <c r="Z48" s="629" t="s">
        <v>
174</v>
      </c>
      <c r="AA48" s="631"/>
      <c r="AB48" s="630" t="s">
        <v>
173</v>
      </c>
      <c r="AC48" s="631"/>
      <c r="AD48" s="630" t="s">
        <v>
175</v>
      </c>
      <c r="AE48" s="632" t="s">
        <v>
176</v>
      </c>
      <c r="AF48" s="633" t="str">
        <f t="shared" si="1"/>
        <v/>
      </c>
      <c r="AG48" s="634" t="s">
        <v>
177</v>
      </c>
      <c r="AH48" s="635" t="str">
        <f t="shared" si="3"/>
        <v/>
      </c>
      <c r="AI48" s="636"/>
      <c r="AJ48" s="637"/>
      <c r="AK48" s="636"/>
      <c r="AL48" s="746"/>
    </row>
    <row r="49" spans="1:38" ht="36.75" customHeight="1">
      <c r="A49" s="622">
        <f t="shared" si="2"/>
        <v>
38</v>
      </c>
      <c r="B49" s="623" t="str">
        <f>
IF(基本情報入力シート!C70="","",基本情報入力シート!C70)</f>
        <v/>
      </c>
      <c r="C49" s="624" t="str">
        <f>
IF(基本情報入力シート!D70="","",基本情報入力シート!D70)</f>
        <v/>
      </c>
      <c r="D49" s="624" t="str">
        <f>
IF(基本情報入力シート!E70="","",基本情報入力シート!E70)</f>
        <v/>
      </c>
      <c r="E49" s="624" t="str">
        <f>
IF(基本情報入力シート!F70="","",基本情報入力シート!F70)</f>
        <v/>
      </c>
      <c r="F49" s="624" t="str">
        <f>
IF(基本情報入力シート!G70="","",基本情報入力シート!G70)</f>
        <v/>
      </c>
      <c r="G49" s="624" t="str">
        <f>
IF(基本情報入力シート!H70="","",基本情報入力シート!H70)</f>
        <v/>
      </c>
      <c r="H49" s="624" t="str">
        <f>
IF(基本情報入力シート!I70="","",基本情報入力シート!I70)</f>
        <v/>
      </c>
      <c r="I49" s="624" t="str">
        <f>
IF(基本情報入力シート!J70="","",基本情報入力シート!J70)</f>
        <v/>
      </c>
      <c r="J49" s="624" t="str">
        <f>
IF(基本情報入力シート!K70="","",基本情報入力シート!K70)</f>
        <v/>
      </c>
      <c r="K49" s="647" t="str">
        <f>
IF(基本情報入力シート!L70="","",基本情報入力シート!L70)</f>
        <v/>
      </c>
      <c r="L49" s="625" t="str">
        <f>
IF(基本情報入力シート!M70="","",基本情報入力シート!M70)</f>
        <v/>
      </c>
      <c r="M49" s="625" t="str">
        <f>
IF(基本情報入力シート!R70="","",基本情報入力シート!R70)</f>
        <v/>
      </c>
      <c r="N49" s="625" t="str">
        <f>
IF(基本情報入力シート!W70="","",基本情報入力シート!W70)</f>
        <v/>
      </c>
      <c r="O49" s="622" t="str">
        <f>
IF(基本情報入力シート!X70="","",基本情報入力シート!X70)</f>
        <v/>
      </c>
      <c r="P49" s="626" t="str">
        <f>
IF(基本情報入力シート!Y70="","",基本情報入力シート!Y70)</f>
        <v/>
      </c>
      <c r="Q49" s="783"/>
      <c r="R49" s="505" t="str">
        <f>
IF(基本情報入力シート!Z70="","",基本情報入力シート!Z70)</f>
        <v/>
      </c>
      <c r="S49" s="506" t="str">
        <f>
IF(基本情報入力シート!AA70="","",基本情報入力シート!AA70)</f>
        <v/>
      </c>
      <c r="T49" s="764"/>
      <c r="U49" s="766" t="str">
        <f>
IF(P49="","",VLOOKUP(P49,【参考】数式用2!$A$3:$C$36,3,FALSE))</f>
        <v/>
      </c>
      <c r="V49" s="630" t="s">
        <v>
172</v>
      </c>
      <c r="W49" s="628"/>
      <c r="X49" s="627" t="s">
        <v>
173</v>
      </c>
      <c r="Y49" s="628"/>
      <c r="Z49" s="629" t="s">
        <v>
174</v>
      </c>
      <c r="AA49" s="631"/>
      <c r="AB49" s="630" t="s">
        <v>
173</v>
      </c>
      <c r="AC49" s="631"/>
      <c r="AD49" s="630" t="s">
        <v>
175</v>
      </c>
      <c r="AE49" s="632" t="s">
        <v>
176</v>
      </c>
      <c r="AF49" s="633" t="str">
        <f t="shared" si="1"/>
        <v/>
      </c>
      <c r="AG49" s="634" t="s">
        <v>
177</v>
      </c>
      <c r="AH49" s="635" t="str">
        <f t="shared" si="3"/>
        <v/>
      </c>
      <c r="AI49" s="636"/>
      <c r="AJ49" s="637"/>
      <c r="AK49" s="636"/>
      <c r="AL49" s="746"/>
    </row>
    <row r="50" spans="1:38" ht="36.75" customHeight="1">
      <c r="A50" s="622">
        <f t="shared" si="2"/>
        <v>
39</v>
      </c>
      <c r="B50" s="623" t="str">
        <f>
IF(基本情報入力シート!C71="","",基本情報入力シート!C71)</f>
        <v/>
      </c>
      <c r="C50" s="624" t="str">
        <f>
IF(基本情報入力シート!D71="","",基本情報入力シート!D71)</f>
        <v/>
      </c>
      <c r="D50" s="624" t="str">
        <f>
IF(基本情報入力シート!E71="","",基本情報入力シート!E71)</f>
        <v/>
      </c>
      <c r="E50" s="624" t="str">
        <f>
IF(基本情報入力シート!F71="","",基本情報入力シート!F71)</f>
        <v/>
      </c>
      <c r="F50" s="624" t="str">
        <f>
IF(基本情報入力シート!G71="","",基本情報入力シート!G71)</f>
        <v/>
      </c>
      <c r="G50" s="624" t="str">
        <f>
IF(基本情報入力シート!H71="","",基本情報入力シート!H71)</f>
        <v/>
      </c>
      <c r="H50" s="624" t="str">
        <f>
IF(基本情報入力シート!I71="","",基本情報入力シート!I71)</f>
        <v/>
      </c>
      <c r="I50" s="624" t="str">
        <f>
IF(基本情報入力シート!J71="","",基本情報入力シート!J71)</f>
        <v/>
      </c>
      <c r="J50" s="624" t="str">
        <f>
IF(基本情報入力シート!K71="","",基本情報入力シート!K71)</f>
        <v/>
      </c>
      <c r="K50" s="647" t="str">
        <f>
IF(基本情報入力シート!L71="","",基本情報入力シート!L71)</f>
        <v/>
      </c>
      <c r="L50" s="625" t="str">
        <f>
IF(基本情報入力シート!M71="","",基本情報入力シート!M71)</f>
        <v/>
      </c>
      <c r="M50" s="625" t="str">
        <f>
IF(基本情報入力シート!R71="","",基本情報入力シート!R71)</f>
        <v/>
      </c>
      <c r="N50" s="625" t="str">
        <f>
IF(基本情報入力シート!W71="","",基本情報入力シート!W71)</f>
        <v/>
      </c>
      <c r="O50" s="622" t="str">
        <f>
IF(基本情報入力シート!X71="","",基本情報入力シート!X71)</f>
        <v/>
      </c>
      <c r="P50" s="626" t="str">
        <f>
IF(基本情報入力シート!Y71="","",基本情報入力シート!Y71)</f>
        <v/>
      </c>
      <c r="Q50" s="783"/>
      <c r="R50" s="505" t="str">
        <f>
IF(基本情報入力シート!Z71="","",基本情報入力シート!Z71)</f>
        <v/>
      </c>
      <c r="S50" s="506" t="str">
        <f>
IF(基本情報入力シート!AA71="","",基本情報入力シート!AA71)</f>
        <v/>
      </c>
      <c r="T50" s="764"/>
      <c r="U50" s="766" t="str">
        <f>
IF(P50="","",VLOOKUP(P50,【参考】数式用2!$A$3:$C$36,3,FALSE))</f>
        <v/>
      </c>
      <c r="V50" s="630" t="s">
        <v>
172</v>
      </c>
      <c r="W50" s="628"/>
      <c r="X50" s="627" t="s">
        <v>
173</v>
      </c>
      <c r="Y50" s="628"/>
      <c r="Z50" s="629" t="s">
        <v>
174</v>
      </c>
      <c r="AA50" s="631"/>
      <c r="AB50" s="630" t="s">
        <v>
173</v>
      </c>
      <c r="AC50" s="631"/>
      <c r="AD50" s="630" t="s">
        <v>
175</v>
      </c>
      <c r="AE50" s="632" t="s">
        <v>
176</v>
      </c>
      <c r="AF50" s="633" t="str">
        <f t="shared" si="1"/>
        <v/>
      </c>
      <c r="AG50" s="634" t="s">
        <v>
177</v>
      </c>
      <c r="AH50" s="635" t="str">
        <f t="shared" si="3"/>
        <v/>
      </c>
      <c r="AI50" s="636"/>
      <c r="AJ50" s="637"/>
      <c r="AK50" s="636"/>
      <c r="AL50" s="746"/>
    </row>
    <row r="51" spans="1:38" ht="36.75" customHeight="1">
      <c r="A51" s="622">
        <f t="shared" si="2"/>
        <v>
40</v>
      </c>
      <c r="B51" s="623" t="str">
        <f>
IF(基本情報入力シート!C72="","",基本情報入力シート!C72)</f>
        <v/>
      </c>
      <c r="C51" s="624" t="str">
        <f>
IF(基本情報入力シート!D72="","",基本情報入力シート!D72)</f>
        <v/>
      </c>
      <c r="D51" s="624" t="str">
        <f>
IF(基本情報入力シート!E72="","",基本情報入力シート!E72)</f>
        <v/>
      </c>
      <c r="E51" s="624" t="str">
        <f>
IF(基本情報入力シート!F72="","",基本情報入力シート!F72)</f>
        <v/>
      </c>
      <c r="F51" s="624" t="str">
        <f>
IF(基本情報入力シート!G72="","",基本情報入力シート!G72)</f>
        <v/>
      </c>
      <c r="G51" s="624" t="str">
        <f>
IF(基本情報入力シート!H72="","",基本情報入力シート!H72)</f>
        <v/>
      </c>
      <c r="H51" s="624" t="str">
        <f>
IF(基本情報入力シート!I72="","",基本情報入力シート!I72)</f>
        <v/>
      </c>
      <c r="I51" s="624" t="str">
        <f>
IF(基本情報入力シート!J72="","",基本情報入力シート!J72)</f>
        <v/>
      </c>
      <c r="J51" s="624" t="str">
        <f>
IF(基本情報入力シート!K72="","",基本情報入力シート!K72)</f>
        <v/>
      </c>
      <c r="K51" s="647" t="str">
        <f>
IF(基本情報入力シート!L72="","",基本情報入力シート!L72)</f>
        <v/>
      </c>
      <c r="L51" s="625" t="str">
        <f>
IF(基本情報入力シート!M72="","",基本情報入力シート!M72)</f>
        <v/>
      </c>
      <c r="M51" s="625" t="str">
        <f>
IF(基本情報入力シート!R72="","",基本情報入力シート!R72)</f>
        <v/>
      </c>
      <c r="N51" s="625" t="str">
        <f>
IF(基本情報入力シート!W72="","",基本情報入力シート!W72)</f>
        <v/>
      </c>
      <c r="O51" s="622" t="str">
        <f>
IF(基本情報入力シート!X72="","",基本情報入力シート!X72)</f>
        <v/>
      </c>
      <c r="P51" s="626" t="str">
        <f>
IF(基本情報入力シート!Y72="","",基本情報入力シート!Y72)</f>
        <v/>
      </c>
      <c r="Q51" s="783"/>
      <c r="R51" s="505" t="str">
        <f>
IF(基本情報入力シート!Z72="","",基本情報入力シート!Z72)</f>
        <v/>
      </c>
      <c r="S51" s="506" t="str">
        <f>
IF(基本情報入力シート!AA72="","",基本情報入力シート!AA72)</f>
        <v/>
      </c>
      <c r="T51" s="764"/>
      <c r="U51" s="766" t="str">
        <f>
IF(P51="","",VLOOKUP(P51,【参考】数式用2!$A$3:$C$36,3,FALSE))</f>
        <v/>
      </c>
      <c r="V51" s="630" t="s">
        <v>
172</v>
      </c>
      <c r="W51" s="628"/>
      <c r="X51" s="627" t="s">
        <v>
173</v>
      </c>
      <c r="Y51" s="628"/>
      <c r="Z51" s="629" t="s">
        <v>
174</v>
      </c>
      <c r="AA51" s="631"/>
      <c r="AB51" s="630" t="s">
        <v>
173</v>
      </c>
      <c r="AC51" s="631"/>
      <c r="AD51" s="630" t="s">
        <v>
175</v>
      </c>
      <c r="AE51" s="632" t="s">
        <v>
176</v>
      </c>
      <c r="AF51" s="633" t="str">
        <f t="shared" si="1"/>
        <v/>
      </c>
      <c r="AG51" s="634" t="s">
        <v>
177</v>
      </c>
      <c r="AH51" s="635" t="str">
        <f t="shared" si="3"/>
        <v/>
      </c>
      <c r="AI51" s="636"/>
      <c r="AJ51" s="637"/>
      <c r="AK51" s="636"/>
      <c r="AL51" s="746"/>
    </row>
    <row r="52" spans="1:38" ht="36.75" customHeight="1">
      <c r="A52" s="622">
        <f t="shared" si="2"/>
        <v>
41</v>
      </c>
      <c r="B52" s="623" t="str">
        <f>
IF(基本情報入力シート!C73="","",基本情報入力シート!C73)</f>
        <v/>
      </c>
      <c r="C52" s="624" t="str">
        <f>
IF(基本情報入力シート!D73="","",基本情報入力シート!D73)</f>
        <v/>
      </c>
      <c r="D52" s="624" t="str">
        <f>
IF(基本情報入力シート!E73="","",基本情報入力シート!E73)</f>
        <v/>
      </c>
      <c r="E52" s="624" t="str">
        <f>
IF(基本情報入力シート!F73="","",基本情報入力シート!F73)</f>
        <v/>
      </c>
      <c r="F52" s="624" t="str">
        <f>
IF(基本情報入力シート!G73="","",基本情報入力シート!G73)</f>
        <v/>
      </c>
      <c r="G52" s="624" t="str">
        <f>
IF(基本情報入力シート!H73="","",基本情報入力シート!H73)</f>
        <v/>
      </c>
      <c r="H52" s="624" t="str">
        <f>
IF(基本情報入力シート!I73="","",基本情報入力シート!I73)</f>
        <v/>
      </c>
      <c r="I52" s="624" t="str">
        <f>
IF(基本情報入力シート!J73="","",基本情報入力シート!J73)</f>
        <v/>
      </c>
      <c r="J52" s="624" t="str">
        <f>
IF(基本情報入力シート!K73="","",基本情報入力シート!K73)</f>
        <v/>
      </c>
      <c r="K52" s="647" t="str">
        <f>
IF(基本情報入力シート!L73="","",基本情報入力シート!L73)</f>
        <v/>
      </c>
      <c r="L52" s="625" t="str">
        <f>
IF(基本情報入力シート!M73="","",基本情報入力シート!M73)</f>
        <v/>
      </c>
      <c r="M52" s="625" t="str">
        <f>
IF(基本情報入力シート!R73="","",基本情報入力シート!R73)</f>
        <v/>
      </c>
      <c r="N52" s="625" t="str">
        <f>
IF(基本情報入力シート!W73="","",基本情報入力シート!W73)</f>
        <v/>
      </c>
      <c r="O52" s="622" t="str">
        <f>
IF(基本情報入力シート!X73="","",基本情報入力シート!X73)</f>
        <v/>
      </c>
      <c r="P52" s="626" t="str">
        <f>
IF(基本情報入力シート!Y73="","",基本情報入力シート!Y73)</f>
        <v/>
      </c>
      <c r="Q52" s="783"/>
      <c r="R52" s="505" t="str">
        <f>
IF(基本情報入力シート!Z73="","",基本情報入力シート!Z73)</f>
        <v/>
      </c>
      <c r="S52" s="506" t="str">
        <f>
IF(基本情報入力シート!AA73="","",基本情報入力シート!AA73)</f>
        <v/>
      </c>
      <c r="T52" s="764"/>
      <c r="U52" s="766" t="str">
        <f>
IF(P52="","",VLOOKUP(P52,【参考】数式用2!$A$3:$C$36,3,FALSE))</f>
        <v/>
      </c>
      <c r="V52" s="630" t="s">
        <v>
172</v>
      </c>
      <c r="W52" s="628"/>
      <c r="X52" s="627" t="s">
        <v>
173</v>
      </c>
      <c r="Y52" s="628"/>
      <c r="Z52" s="629" t="s">
        <v>
174</v>
      </c>
      <c r="AA52" s="631"/>
      <c r="AB52" s="630" t="s">
        <v>
173</v>
      </c>
      <c r="AC52" s="631"/>
      <c r="AD52" s="630" t="s">
        <v>
175</v>
      </c>
      <c r="AE52" s="632" t="s">
        <v>
176</v>
      </c>
      <c r="AF52" s="633" t="str">
        <f t="shared" si="1"/>
        <v/>
      </c>
      <c r="AG52" s="634" t="s">
        <v>
177</v>
      </c>
      <c r="AH52" s="635" t="str">
        <f t="shared" si="3"/>
        <v/>
      </c>
      <c r="AI52" s="636"/>
      <c r="AJ52" s="637"/>
      <c r="AK52" s="636"/>
      <c r="AL52" s="746"/>
    </row>
    <row r="53" spans="1:38" ht="36.75" customHeight="1">
      <c r="A53" s="622">
        <f t="shared" si="2"/>
        <v>
42</v>
      </c>
      <c r="B53" s="623" t="str">
        <f>
IF(基本情報入力シート!C74="","",基本情報入力シート!C74)</f>
        <v/>
      </c>
      <c r="C53" s="624" t="str">
        <f>
IF(基本情報入力シート!D74="","",基本情報入力シート!D74)</f>
        <v/>
      </c>
      <c r="D53" s="624" t="str">
        <f>
IF(基本情報入力シート!E74="","",基本情報入力シート!E74)</f>
        <v/>
      </c>
      <c r="E53" s="624" t="str">
        <f>
IF(基本情報入力シート!F74="","",基本情報入力シート!F74)</f>
        <v/>
      </c>
      <c r="F53" s="624" t="str">
        <f>
IF(基本情報入力シート!G74="","",基本情報入力シート!G74)</f>
        <v/>
      </c>
      <c r="G53" s="624" t="str">
        <f>
IF(基本情報入力シート!H74="","",基本情報入力シート!H74)</f>
        <v/>
      </c>
      <c r="H53" s="624" t="str">
        <f>
IF(基本情報入力シート!I74="","",基本情報入力シート!I74)</f>
        <v/>
      </c>
      <c r="I53" s="624" t="str">
        <f>
IF(基本情報入力シート!J74="","",基本情報入力シート!J74)</f>
        <v/>
      </c>
      <c r="J53" s="624" t="str">
        <f>
IF(基本情報入力シート!K74="","",基本情報入力シート!K74)</f>
        <v/>
      </c>
      <c r="K53" s="647" t="str">
        <f>
IF(基本情報入力シート!L74="","",基本情報入力シート!L74)</f>
        <v/>
      </c>
      <c r="L53" s="625" t="str">
        <f>
IF(基本情報入力シート!M74="","",基本情報入力シート!M74)</f>
        <v/>
      </c>
      <c r="M53" s="625" t="str">
        <f>
IF(基本情報入力シート!R74="","",基本情報入力シート!R74)</f>
        <v/>
      </c>
      <c r="N53" s="625" t="str">
        <f>
IF(基本情報入力シート!W74="","",基本情報入力シート!W74)</f>
        <v/>
      </c>
      <c r="O53" s="622" t="str">
        <f>
IF(基本情報入力シート!X74="","",基本情報入力シート!X74)</f>
        <v/>
      </c>
      <c r="P53" s="626" t="str">
        <f>
IF(基本情報入力シート!Y74="","",基本情報入力シート!Y74)</f>
        <v/>
      </c>
      <c r="Q53" s="783"/>
      <c r="R53" s="505" t="str">
        <f>
IF(基本情報入力シート!Z74="","",基本情報入力シート!Z74)</f>
        <v/>
      </c>
      <c r="S53" s="506" t="str">
        <f>
IF(基本情報入力シート!AA74="","",基本情報入力シート!AA74)</f>
        <v/>
      </c>
      <c r="T53" s="764"/>
      <c r="U53" s="766" t="str">
        <f>
IF(P53="","",VLOOKUP(P53,【参考】数式用2!$A$3:$C$36,3,FALSE))</f>
        <v/>
      </c>
      <c r="V53" s="630" t="s">
        <v>
172</v>
      </c>
      <c r="W53" s="628"/>
      <c r="X53" s="627" t="s">
        <v>
173</v>
      </c>
      <c r="Y53" s="628"/>
      <c r="Z53" s="629" t="s">
        <v>
174</v>
      </c>
      <c r="AA53" s="631"/>
      <c r="AB53" s="630" t="s">
        <v>
173</v>
      </c>
      <c r="AC53" s="631"/>
      <c r="AD53" s="630" t="s">
        <v>
175</v>
      </c>
      <c r="AE53" s="632" t="s">
        <v>
176</v>
      </c>
      <c r="AF53" s="633" t="str">
        <f t="shared" si="1"/>
        <v/>
      </c>
      <c r="AG53" s="634" t="s">
        <v>
177</v>
      </c>
      <c r="AH53" s="635" t="str">
        <f t="shared" si="3"/>
        <v/>
      </c>
      <c r="AI53" s="636"/>
      <c r="AJ53" s="637"/>
      <c r="AK53" s="636"/>
      <c r="AL53" s="746"/>
    </row>
    <row r="54" spans="1:38" ht="36.75" customHeight="1">
      <c r="A54" s="622">
        <f t="shared" si="2"/>
        <v>
43</v>
      </c>
      <c r="B54" s="623" t="str">
        <f>
IF(基本情報入力シート!C75="","",基本情報入力シート!C75)</f>
        <v/>
      </c>
      <c r="C54" s="624" t="str">
        <f>
IF(基本情報入力シート!D75="","",基本情報入力シート!D75)</f>
        <v/>
      </c>
      <c r="D54" s="624" t="str">
        <f>
IF(基本情報入力シート!E75="","",基本情報入力シート!E75)</f>
        <v/>
      </c>
      <c r="E54" s="624" t="str">
        <f>
IF(基本情報入力シート!F75="","",基本情報入力シート!F75)</f>
        <v/>
      </c>
      <c r="F54" s="624" t="str">
        <f>
IF(基本情報入力シート!G75="","",基本情報入力シート!G75)</f>
        <v/>
      </c>
      <c r="G54" s="624" t="str">
        <f>
IF(基本情報入力シート!H75="","",基本情報入力シート!H75)</f>
        <v/>
      </c>
      <c r="H54" s="624" t="str">
        <f>
IF(基本情報入力シート!I75="","",基本情報入力シート!I75)</f>
        <v/>
      </c>
      <c r="I54" s="624" t="str">
        <f>
IF(基本情報入力シート!J75="","",基本情報入力シート!J75)</f>
        <v/>
      </c>
      <c r="J54" s="624" t="str">
        <f>
IF(基本情報入力シート!K75="","",基本情報入力シート!K75)</f>
        <v/>
      </c>
      <c r="K54" s="647" t="str">
        <f>
IF(基本情報入力シート!L75="","",基本情報入力シート!L75)</f>
        <v/>
      </c>
      <c r="L54" s="625" t="str">
        <f>
IF(基本情報入力シート!M75="","",基本情報入力シート!M75)</f>
        <v/>
      </c>
      <c r="M54" s="625" t="str">
        <f>
IF(基本情報入力シート!R75="","",基本情報入力シート!R75)</f>
        <v/>
      </c>
      <c r="N54" s="625" t="str">
        <f>
IF(基本情報入力シート!W75="","",基本情報入力シート!W75)</f>
        <v/>
      </c>
      <c r="O54" s="622" t="str">
        <f>
IF(基本情報入力シート!X75="","",基本情報入力シート!X75)</f>
        <v/>
      </c>
      <c r="P54" s="626" t="str">
        <f>
IF(基本情報入力シート!Y75="","",基本情報入力シート!Y75)</f>
        <v/>
      </c>
      <c r="Q54" s="783"/>
      <c r="R54" s="505" t="str">
        <f>
IF(基本情報入力シート!Z75="","",基本情報入力シート!Z75)</f>
        <v/>
      </c>
      <c r="S54" s="506" t="str">
        <f>
IF(基本情報入力シート!AA75="","",基本情報入力シート!AA75)</f>
        <v/>
      </c>
      <c r="T54" s="764"/>
      <c r="U54" s="766" t="str">
        <f>
IF(P54="","",VLOOKUP(P54,【参考】数式用2!$A$3:$C$36,3,FALSE))</f>
        <v/>
      </c>
      <c r="V54" s="630" t="s">
        <v>
172</v>
      </c>
      <c r="W54" s="628"/>
      <c r="X54" s="627" t="s">
        <v>
173</v>
      </c>
      <c r="Y54" s="628"/>
      <c r="Z54" s="629" t="s">
        <v>
174</v>
      </c>
      <c r="AA54" s="631"/>
      <c r="AB54" s="630" t="s">
        <v>
173</v>
      </c>
      <c r="AC54" s="631"/>
      <c r="AD54" s="630" t="s">
        <v>
175</v>
      </c>
      <c r="AE54" s="632" t="s">
        <v>
176</v>
      </c>
      <c r="AF54" s="633" t="str">
        <f t="shared" si="1"/>
        <v/>
      </c>
      <c r="AG54" s="634" t="s">
        <v>
177</v>
      </c>
      <c r="AH54" s="635" t="str">
        <f t="shared" si="3"/>
        <v/>
      </c>
      <c r="AI54" s="636"/>
      <c r="AJ54" s="637"/>
      <c r="AK54" s="636"/>
      <c r="AL54" s="746"/>
    </row>
    <row r="55" spans="1:38" ht="36.75" customHeight="1">
      <c r="A55" s="622">
        <f t="shared" si="2"/>
        <v>
44</v>
      </c>
      <c r="B55" s="623" t="str">
        <f>
IF(基本情報入力シート!C76="","",基本情報入力シート!C76)</f>
        <v/>
      </c>
      <c r="C55" s="624" t="str">
        <f>
IF(基本情報入力シート!D76="","",基本情報入力シート!D76)</f>
        <v/>
      </c>
      <c r="D55" s="624" t="str">
        <f>
IF(基本情報入力シート!E76="","",基本情報入力シート!E76)</f>
        <v/>
      </c>
      <c r="E55" s="624" t="str">
        <f>
IF(基本情報入力シート!F76="","",基本情報入力シート!F76)</f>
        <v/>
      </c>
      <c r="F55" s="624" t="str">
        <f>
IF(基本情報入力シート!G76="","",基本情報入力シート!G76)</f>
        <v/>
      </c>
      <c r="G55" s="624" t="str">
        <f>
IF(基本情報入力シート!H76="","",基本情報入力シート!H76)</f>
        <v/>
      </c>
      <c r="H55" s="624" t="str">
        <f>
IF(基本情報入力シート!I76="","",基本情報入力シート!I76)</f>
        <v/>
      </c>
      <c r="I55" s="624" t="str">
        <f>
IF(基本情報入力シート!J76="","",基本情報入力シート!J76)</f>
        <v/>
      </c>
      <c r="J55" s="624" t="str">
        <f>
IF(基本情報入力シート!K76="","",基本情報入力シート!K76)</f>
        <v/>
      </c>
      <c r="K55" s="647" t="str">
        <f>
IF(基本情報入力シート!L76="","",基本情報入力シート!L76)</f>
        <v/>
      </c>
      <c r="L55" s="625" t="str">
        <f>
IF(基本情報入力シート!M76="","",基本情報入力シート!M76)</f>
        <v/>
      </c>
      <c r="M55" s="625" t="str">
        <f>
IF(基本情報入力シート!R76="","",基本情報入力シート!R76)</f>
        <v/>
      </c>
      <c r="N55" s="625" t="str">
        <f>
IF(基本情報入力シート!W76="","",基本情報入力シート!W76)</f>
        <v/>
      </c>
      <c r="O55" s="622" t="str">
        <f>
IF(基本情報入力シート!X76="","",基本情報入力シート!X76)</f>
        <v/>
      </c>
      <c r="P55" s="626" t="str">
        <f>
IF(基本情報入力シート!Y76="","",基本情報入力シート!Y76)</f>
        <v/>
      </c>
      <c r="Q55" s="783"/>
      <c r="R55" s="505" t="str">
        <f>
IF(基本情報入力シート!Z76="","",基本情報入力シート!Z76)</f>
        <v/>
      </c>
      <c r="S55" s="506" t="str">
        <f>
IF(基本情報入力シート!AA76="","",基本情報入力シート!AA76)</f>
        <v/>
      </c>
      <c r="T55" s="764"/>
      <c r="U55" s="766" t="str">
        <f>
IF(P55="","",VLOOKUP(P55,【参考】数式用2!$A$3:$C$36,3,FALSE))</f>
        <v/>
      </c>
      <c r="V55" s="630" t="s">
        <v>
172</v>
      </c>
      <c r="W55" s="628"/>
      <c r="X55" s="627" t="s">
        <v>
173</v>
      </c>
      <c r="Y55" s="628"/>
      <c r="Z55" s="629" t="s">
        <v>
174</v>
      </c>
      <c r="AA55" s="631"/>
      <c r="AB55" s="630" t="s">
        <v>
173</v>
      </c>
      <c r="AC55" s="631"/>
      <c r="AD55" s="630" t="s">
        <v>
175</v>
      </c>
      <c r="AE55" s="632" t="s">
        <v>
176</v>
      </c>
      <c r="AF55" s="633" t="str">
        <f t="shared" si="1"/>
        <v/>
      </c>
      <c r="AG55" s="634" t="s">
        <v>
177</v>
      </c>
      <c r="AH55" s="635" t="str">
        <f t="shared" si="3"/>
        <v/>
      </c>
      <c r="AI55" s="636"/>
      <c r="AJ55" s="637"/>
      <c r="AK55" s="636"/>
      <c r="AL55" s="746"/>
    </row>
    <row r="56" spans="1:38" ht="36.75" customHeight="1">
      <c r="A56" s="622">
        <f t="shared" si="2"/>
        <v>
45</v>
      </c>
      <c r="B56" s="623" t="str">
        <f>
IF(基本情報入力シート!C77="","",基本情報入力シート!C77)</f>
        <v/>
      </c>
      <c r="C56" s="624" t="str">
        <f>
IF(基本情報入力シート!D77="","",基本情報入力シート!D77)</f>
        <v/>
      </c>
      <c r="D56" s="624" t="str">
        <f>
IF(基本情報入力シート!E77="","",基本情報入力シート!E77)</f>
        <v/>
      </c>
      <c r="E56" s="624" t="str">
        <f>
IF(基本情報入力シート!F77="","",基本情報入力シート!F77)</f>
        <v/>
      </c>
      <c r="F56" s="624" t="str">
        <f>
IF(基本情報入力シート!G77="","",基本情報入力シート!G77)</f>
        <v/>
      </c>
      <c r="G56" s="624" t="str">
        <f>
IF(基本情報入力シート!H77="","",基本情報入力シート!H77)</f>
        <v/>
      </c>
      <c r="H56" s="624" t="str">
        <f>
IF(基本情報入力シート!I77="","",基本情報入力シート!I77)</f>
        <v/>
      </c>
      <c r="I56" s="624" t="str">
        <f>
IF(基本情報入力シート!J77="","",基本情報入力シート!J77)</f>
        <v/>
      </c>
      <c r="J56" s="624" t="str">
        <f>
IF(基本情報入力シート!K77="","",基本情報入力シート!K77)</f>
        <v/>
      </c>
      <c r="K56" s="647" t="str">
        <f>
IF(基本情報入力シート!L77="","",基本情報入力シート!L77)</f>
        <v/>
      </c>
      <c r="L56" s="625" t="str">
        <f>
IF(基本情報入力シート!M77="","",基本情報入力シート!M77)</f>
        <v/>
      </c>
      <c r="M56" s="625" t="str">
        <f>
IF(基本情報入力シート!R77="","",基本情報入力シート!R77)</f>
        <v/>
      </c>
      <c r="N56" s="625" t="str">
        <f>
IF(基本情報入力シート!W77="","",基本情報入力シート!W77)</f>
        <v/>
      </c>
      <c r="O56" s="622" t="str">
        <f>
IF(基本情報入力シート!X77="","",基本情報入力シート!X77)</f>
        <v/>
      </c>
      <c r="P56" s="626" t="str">
        <f>
IF(基本情報入力シート!Y77="","",基本情報入力シート!Y77)</f>
        <v/>
      </c>
      <c r="Q56" s="783"/>
      <c r="R56" s="505" t="str">
        <f>
IF(基本情報入力シート!Z77="","",基本情報入力シート!Z77)</f>
        <v/>
      </c>
      <c r="S56" s="506" t="str">
        <f>
IF(基本情報入力シート!AA77="","",基本情報入力シート!AA77)</f>
        <v/>
      </c>
      <c r="T56" s="764"/>
      <c r="U56" s="766" t="str">
        <f>
IF(P56="","",VLOOKUP(P56,【参考】数式用2!$A$3:$C$36,3,FALSE))</f>
        <v/>
      </c>
      <c r="V56" s="630" t="s">
        <v>
172</v>
      </c>
      <c r="W56" s="628"/>
      <c r="X56" s="627" t="s">
        <v>
173</v>
      </c>
      <c r="Y56" s="628"/>
      <c r="Z56" s="629" t="s">
        <v>
174</v>
      </c>
      <c r="AA56" s="631"/>
      <c r="AB56" s="630" t="s">
        <v>
173</v>
      </c>
      <c r="AC56" s="631"/>
      <c r="AD56" s="630" t="s">
        <v>
175</v>
      </c>
      <c r="AE56" s="632" t="s">
        <v>
176</v>
      </c>
      <c r="AF56" s="633" t="str">
        <f t="shared" si="1"/>
        <v/>
      </c>
      <c r="AG56" s="634" t="s">
        <v>
177</v>
      </c>
      <c r="AH56" s="635" t="str">
        <f t="shared" si="3"/>
        <v/>
      </c>
      <c r="AI56" s="636"/>
      <c r="AJ56" s="637"/>
      <c r="AK56" s="636"/>
      <c r="AL56" s="746"/>
    </row>
    <row r="57" spans="1:38" ht="36.75" customHeight="1">
      <c r="A57" s="622">
        <f t="shared" si="2"/>
        <v>
46</v>
      </c>
      <c r="B57" s="623" t="str">
        <f>
IF(基本情報入力シート!C78="","",基本情報入力シート!C78)</f>
        <v/>
      </c>
      <c r="C57" s="624" t="str">
        <f>
IF(基本情報入力シート!D78="","",基本情報入力シート!D78)</f>
        <v/>
      </c>
      <c r="D57" s="624" t="str">
        <f>
IF(基本情報入力シート!E78="","",基本情報入力シート!E78)</f>
        <v/>
      </c>
      <c r="E57" s="624" t="str">
        <f>
IF(基本情報入力シート!F78="","",基本情報入力シート!F78)</f>
        <v/>
      </c>
      <c r="F57" s="624" t="str">
        <f>
IF(基本情報入力シート!G78="","",基本情報入力シート!G78)</f>
        <v/>
      </c>
      <c r="G57" s="624" t="str">
        <f>
IF(基本情報入力シート!H78="","",基本情報入力シート!H78)</f>
        <v/>
      </c>
      <c r="H57" s="624" t="str">
        <f>
IF(基本情報入力シート!I78="","",基本情報入力シート!I78)</f>
        <v/>
      </c>
      <c r="I57" s="624" t="str">
        <f>
IF(基本情報入力シート!J78="","",基本情報入力シート!J78)</f>
        <v/>
      </c>
      <c r="J57" s="624" t="str">
        <f>
IF(基本情報入力シート!K78="","",基本情報入力シート!K78)</f>
        <v/>
      </c>
      <c r="K57" s="647" t="str">
        <f>
IF(基本情報入力シート!L78="","",基本情報入力シート!L78)</f>
        <v/>
      </c>
      <c r="L57" s="625" t="str">
        <f>
IF(基本情報入力シート!M78="","",基本情報入力シート!M78)</f>
        <v/>
      </c>
      <c r="M57" s="625" t="str">
        <f>
IF(基本情報入力シート!R78="","",基本情報入力シート!R78)</f>
        <v/>
      </c>
      <c r="N57" s="625" t="str">
        <f>
IF(基本情報入力シート!W78="","",基本情報入力シート!W78)</f>
        <v/>
      </c>
      <c r="O57" s="622" t="str">
        <f>
IF(基本情報入力シート!X78="","",基本情報入力シート!X78)</f>
        <v/>
      </c>
      <c r="P57" s="626" t="str">
        <f>
IF(基本情報入力シート!Y78="","",基本情報入力シート!Y78)</f>
        <v/>
      </c>
      <c r="Q57" s="783"/>
      <c r="R57" s="505" t="str">
        <f>
IF(基本情報入力シート!Z78="","",基本情報入力シート!Z78)</f>
        <v/>
      </c>
      <c r="S57" s="506" t="str">
        <f>
IF(基本情報入力シート!AA78="","",基本情報入力シート!AA78)</f>
        <v/>
      </c>
      <c r="T57" s="764"/>
      <c r="U57" s="766" t="str">
        <f>
IF(P57="","",VLOOKUP(P57,【参考】数式用2!$A$3:$C$36,3,FALSE))</f>
        <v/>
      </c>
      <c r="V57" s="630" t="s">
        <v>
172</v>
      </c>
      <c r="W57" s="628"/>
      <c r="X57" s="627" t="s">
        <v>
173</v>
      </c>
      <c r="Y57" s="628"/>
      <c r="Z57" s="629" t="s">
        <v>
174</v>
      </c>
      <c r="AA57" s="631"/>
      <c r="AB57" s="630" t="s">
        <v>
173</v>
      </c>
      <c r="AC57" s="631"/>
      <c r="AD57" s="630" t="s">
        <v>
175</v>
      </c>
      <c r="AE57" s="632" t="s">
        <v>
176</v>
      </c>
      <c r="AF57" s="633" t="str">
        <f t="shared" si="1"/>
        <v/>
      </c>
      <c r="AG57" s="634" t="s">
        <v>
177</v>
      </c>
      <c r="AH57" s="635" t="str">
        <f t="shared" si="3"/>
        <v/>
      </c>
      <c r="AI57" s="636"/>
      <c r="AJ57" s="637"/>
      <c r="AK57" s="636"/>
      <c r="AL57" s="746"/>
    </row>
    <row r="58" spans="1:38" ht="36.75" customHeight="1">
      <c r="A58" s="622">
        <f t="shared" si="2"/>
        <v>
47</v>
      </c>
      <c r="B58" s="623" t="str">
        <f>
IF(基本情報入力シート!C79="","",基本情報入力シート!C79)</f>
        <v/>
      </c>
      <c r="C58" s="624" t="str">
        <f>
IF(基本情報入力シート!D79="","",基本情報入力シート!D79)</f>
        <v/>
      </c>
      <c r="D58" s="624" t="str">
        <f>
IF(基本情報入力シート!E79="","",基本情報入力シート!E79)</f>
        <v/>
      </c>
      <c r="E58" s="624" t="str">
        <f>
IF(基本情報入力シート!F79="","",基本情報入力シート!F79)</f>
        <v/>
      </c>
      <c r="F58" s="624" t="str">
        <f>
IF(基本情報入力シート!G79="","",基本情報入力シート!G79)</f>
        <v/>
      </c>
      <c r="G58" s="624" t="str">
        <f>
IF(基本情報入力シート!H79="","",基本情報入力シート!H79)</f>
        <v/>
      </c>
      <c r="H58" s="624" t="str">
        <f>
IF(基本情報入力シート!I79="","",基本情報入力シート!I79)</f>
        <v/>
      </c>
      <c r="I58" s="624" t="str">
        <f>
IF(基本情報入力シート!J79="","",基本情報入力シート!J79)</f>
        <v/>
      </c>
      <c r="J58" s="624" t="str">
        <f>
IF(基本情報入力シート!K79="","",基本情報入力シート!K79)</f>
        <v/>
      </c>
      <c r="K58" s="647" t="str">
        <f>
IF(基本情報入力シート!L79="","",基本情報入力シート!L79)</f>
        <v/>
      </c>
      <c r="L58" s="625" t="str">
        <f>
IF(基本情報入力シート!M79="","",基本情報入力シート!M79)</f>
        <v/>
      </c>
      <c r="M58" s="625" t="str">
        <f>
IF(基本情報入力シート!R79="","",基本情報入力シート!R79)</f>
        <v/>
      </c>
      <c r="N58" s="625" t="str">
        <f>
IF(基本情報入力シート!W79="","",基本情報入力シート!W79)</f>
        <v/>
      </c>
      <c r="O58" s="622" t="str">
        <f>
IF(基本情報入力シート!X79="","",基本情報入力シート!X79)</f>
        <v/>
      </c>
      <c r="P58" s="626" t="str">
        <f>
IF(基本情報入力シート!Y79="","",基本情報入力シート!Y79)</f>
        <v/>
      </c>
      <c r="Q58" s="783"/>
      <c r="R58" s="505" t="str">
        <f>
IF(基本情報入力シート!Z79="","",基本情報入力シート!Z79)</f>
        <v/>
      </c>
      <c r="S58" s="506" t="str">
        <f>
IF(基本情報入力シート!AA79="","",基本情報入力シート!AA79)</f>
        <v/>
      </c>
      <c r="T58" s="764"/>
      <c r="U58" s="766" t="str">
        <f>
IF(P58="","",VLOOKUP(P58,【参考】数式用2!$A$3:$C$36,3,FALSE))</f>
        <v/>
      </c>
      <c r="V58" s="630" t="s">
        <v>
172</v>
      </c>
      <c r="W58" s="628"/>
      <c r="X58" s="627" t="s">
        <v>
173</v>
      </c>
      <c r="Y58" s="628"/>
      <c r="Z58" s="629" t="s">
        <v>
174</v>
      </c>
      <c r="AA58" s="631"/>
      <c r="AB58" s="630" t="s">
        <v>
173</v>
      </c>
      <c r="AC58" s="631"/>
      <c r="AD58" s="630" t="s">
        <v>
175</v>
      </c>
      <c r="AE58" s="632" t="s">
        <v>
176</v>
      </c>
      <c r="AF58" s="633" t="str">
        <f t="shared" si="1"/>
        <v/>
      </c>
      <c r="AG58" s="634" t="s">
        <v>
177</v>
      </c>
      <c r="AH58" s="635" t="str">
        <f t="shared" si="3"/>
        <v/>
      </c>
      <c r="AI58" s="636"/>
      <c r="AJ58" s="637"/>
      <c r="AK58" s="636"/>
      <c r="AL58" s="746"/>
    </row>
    <row r="59" spans="1:38" ht="36.75" customHeight="1">
      <c r="A59" s="622">
        <f t="shared" si="2"/>
        <v>
48</v>
      </c>
      <c r="B59" s="623" t="str">
        <f>
IF(基本情報入力シート!C80="","",基本情報入力シート!C80)</f>
        <v/>
      </c>
      <c r="C59" s="624" t="str">
        <f>
IF(基本情報入力シート!D80="","",基本情報入力シート!D80)</f>
        <v/>
      </c>
      <c r="D59" s="624" t="str">
        <f>
IF(基本情報入力シート!E80="","",基本情報入力シート!E80)</f>
        <v/>
      </c>
      <c r="E59" s="624" t="str">
        <f>
IF(基本情報入力シート!F80="","",基本情報入力シート!F80)</f>
        <v/>
      </c>
      <c r="F59" s="624" t="str">
        <f>
IF(基本情報入力シート!G80="","",基本情報入力シート!G80)</f>
        <v/>
      </c>
      <c r="G59" s="624" t="str">
        <f>
IF(基本情報入力シート!H80="","",基本情報入力シート!H80)</f>
        <v/>
      </c>
      <c r="H59" s="624" t="str">
        <f>
IF(基本情報入力シート!I80="","",基本情報入力シート!I80)</f>
        <v/>
      </c>
      <c r="I59" s="624" t="str">
        <f>
IF(基本情報入力シート!J80="","",基本情報入力シート!J80)</f>
        <v/>
      </c>
      <c r="J59" s="624" t="str">
        <f>
IF(基本情報入力シート!K80="","",基本情報入力シート!K80)</f>
        <v/>
      </c>
      <c r="K59" s="647" t="str">
        <f>
IF(基本情報入力シート!L80="","",基本情報入力シート!L80)</f>
        <v/>
      </c>
      <c r="L59" s="625" t="str">
        <f>
IF(基本情報入力シート!M80="","",基本情報入力シート!M80)</f>
        <v/>
      </c>
      <c r="M59" s="625" t="str">
        <f>
IF(基本情報入力シート!R80="","",基本情報入力シート!R80)</f>
        <v/>
      </c>
      <c r="N59" s="625" t="str">
        <f>
IF(基本情報入力シート!W80="","",基本情報入力シート!W80)</f>
        <v/>
      </c>
      <c r="O59" s="622" t="str">
        <f>
IF(基本情報入力シート!X80="","",基本情報入力シート!X80)</f>
        <v/>
      </c>
      <c r="P59" s="626" t="str">
        <f>
IF(基本情報入力シート!Y80="","",基本情報入力シート!Y80)</f>
        <v/>
      </c>
      <c r="Q59" s="783"/>
      <c r="R59" s="505" t="str">
        <f>
IF(基本情報入力シート!Z80="","",基本情報入力シート!Z80)</f>
        <v/>
      </c>
      <c r="S59" s="506" t="str">
        <f>
IF(基本情報入力シート!AA80="","",基本情報入力シート!AA80)</f>
        <v/>
      </c>
      <c r="T59" s="764"/>
      <c r="U59" s="766" t="str">
        <f>
IF(P59="","",VLOOKUP(P59,【参考】数式用2!$A$3:$C$36,3,FALSE))</f>
        <v/>
      </c>
      <c r="V59" s="630" t="s">
        <v>
172</v>
      </c>
      <c r="W59" s="628"/>
      <c r="X59" s="627" t="s">
        <v>
173</v>
      </c>
      <c r="Y59" s="628"/>
      <c r="Z59" s="629" t="s">
        <v>
174</v>
      </c>
      <c r="AA59" s="631"/>
      <c r="AB59" s="630" t="s">
        <v>
173</v>
      </c>
      <c r="AC59" s="631"/>
      <c r="AD59" s="630" t="s">
        <v>
175</v>
      </c>
      <c r="AE59" s="632" t="s">
        <v>
176</v>
      </c>
      <c r="AF59" s="633" t="str">
        <f t="shared" si="1"/>
        <v/>
      </c>
      <c r="AG59" s="634" t="s">
        <v>
177</v>
      </c>
      <c r="AH59" s="635" t="str">
        <f t="shared" si="3"/>
        <v/>
      </c>
      <c r="AI59" s="636"/>
      <c r="AJ59" s="637"/>
      <c r="AK59" s="636"/>
      <c r="AL59" s="746"/>
    </row>
    <row r="60" spans="1:38" ht="36.75" customHeight="1">
      <c r="A60" s="622">
        <f t="shared" si="2"/>
        <v>
49</v>
      </c>
      <c r="B60" s="623" t="str">
        <f>
IF(基本情報入力シート!C81="","",基本情報入力シート!C81)</f>
        <v/>
      </c>
      <c r="C60" s="624" t="str">
        <f>
IF(基本情報入力シート!D81="","",基本情報入力シート!D81)</f>
        <v/>
      </c>
      <c r="D60" s="624" t="str">
        <f>
IF(基本情報入力シート!E81="","",基本情報入力シート!E81)</f>
        <v/>
      </c>
      <c r="E60" s="624" t="str">
        <f>
IF(基本情報入力シート!F81="","",基本情報入力シート!F81)</f>
        <v/>
      </c>
      <c r="F60" s="624" t="str">
        <f>
IF(基本情報入力シート!G81="","",基本情報入力シート!G81)</f>
        <v/>
      </c>
      <c r="G60" s="624" t="str">
        <f>
IF(基本情報入力シート!H81="","",基本情報入力シート!H81)</f>
        <v/>
      </c>
      <c r="H60" s="624" t="str">
        <f>
IF(基本情報入力シート!I81="","",基本情報入力シート!I81)</f>
        <v/>
      </c>
      <c r="I60" s="624" t="str">
        <f>
IF(基本情報入力シート!J81="","",基本情報入力シート!J81)</f>
        <v/>
      </c>
      <c r="J60" s="624" t="str">
        <f>
IF(基本情報入力シート!K81="","",基本情報入力シート!K81)</f>
        <v/>
      </c>
      <c r="K60" s="647" t="str">
        <f>
IF(基本情報入力シート!L81="","",基本情報入力シート!L81)</f>
        <v/>
      </c>
      <c r="L60" s="625" t="str">
        <f>
IF(基本情報入力シート!M81="","",基本情報入力シート!M81)</f>
        <v/>
      </c>
      <c r="M60" s="625" t="str">
        <f>
IF(基本情報入力シート!R81="","",基本情報入力シート!R81)</f>
        <v/>
      </c>
      <c r="N60" s="625" t="str">
        <f>
IF(基本情報入力シート!W81="","",基本情報入力シート!W81)</f>
        <v/>
      </c>
      <c r="O60" s="622" t="str">
        <f>
IF(基本情報入力シート!X81="","",基本情報入力シート!X81)</f>
        <v/>
      </c>
      <c r="P60" s="626" t="str">
        <f>
IF(基本情報入力シート!Y81="","",基本情報入力シート!Y81)</f>
        <v/>
      </c>
      <c r="Q60" s="783"/>
      <c r="R60" s="505" t="str">
        <f>
IF(基本情報入力シート!Z81="","",基本情報入力シート!Z81)</f>
        <v/>
      </c>
      <c r="S60" s="506" t="str">
        <f>
IF(基本情報入力シート!AA81="","",基本情報入力シート!AA81)</f>
        <v/>
      </c>
      <c r="T60" s="764"/>
      <c r="U60" s="766" t="str">
        <f>
IF(P60="","",VLOOKUP(P60,【参考】数式用2!$A$3:$C$36,3,FALSE))</f>
        <v/>
      </c>
      <c r="V60" s="630" t="s">
        <v>
172</v>
      </c>
      <c r="W60" s="628"/>
      <c r="X60" s="627" t="s">
        <v>
173</v>
      </c>
      <c r="Y60" s="628"/>
      <c r="Z60" s="629" t="s">
        <v>
174</v>
      </c>
      <c r="AA60" s="631"/>
      <c r="AB60" s="630" t="s">
        <v>
173</v>
      </c>
      <c r="AC60" s="631"/>
      <c r="AD60" s="630" t="s">
        <v>
175</v>
      </c>
      <c r="AE60" s="632" t="s">
        <v>
176</v>
      </c>
      <c r="AF60" s="633" t="str">
        <f t="shared" si="1"/>
        <v/>
      </c>
      <c r="AG60" s="634" t="s">
        <v>
177</v>
      </c>
      <c r="AH60" s="635" t="str">
        <f t="shared" si="3"/>
        <v/>
      </c>
      <c r="AI60" s="636"/>
      <c r="AJ60" s="637"/>
      <c r="AK60" s="636"/>
      <c r="AL60" s="746"/>
    </row>
    <row r="61" spans="1:38" ht="36.75" customHeight="1">
      <c r="A61" s="622">
        <f t="shared" si="2"/>
        <v>
50</v>
      </c>
      <c r="B61" s="623" t="str">
        <f>
IF(基本情報入力シート!C82="","",基本情報入力シート!C82)</f>
        <v/>
      </c>
      <c r="C61" s="624" t="str">
        <f>
IF(基本情報入力シート!D82="","",基本情報入力シート!D82)</f>
        <v/>
      </c>
      <c r="D61" s="624" t="str">
        <f>
IF(基本情報入力シート!E82="","",基本情報入力シート!E82)</f>
        <v/>
      </c>
      <c r="E61" s="624" t="str">
        <f>
IF(基本情報入力シート!F82="","",基本情報入力シート!F82)</f>
        <v/>
      </c>
      <c r="F61" s="624" t="str">
        <f>
IF(基本情報入力シート!G82="","",基本情報入力シート!G82)</f>
        <v/>
      </c>
      <c r="G61" s="624" t="str">
        <f>
IF(基本情報入力シート!H82="","",基本情報入力シート!H82)</f>
        <v/>
      </c>
      <c r="H61" s="624" t="str">
        <f>
IF(基本情報入力シート!I82="","",基本情報入力シート!I82)</f>
        <v/>
      </c>
      <c r="I61" s="624" t="str">
        <f>
IF(基本情報入力シート!J82="","",基本情報入力シート!J82)</f>
        <v/>
      </c>
      <c r="J61" s="624" t="str">
        <f>
IF(基本情報入力シート!K82="","",基本情報入力シート!K82)</f>
        <v/>
      </c>
      <c r="K61" s="647" t="str">
        <f>
IF(基本情報入力シート!L82="","",基本情報入力シート!L82)</f>
        <v/>
      </c>
      <c r="L61" s="625" t="str">
        <f>
IF(基本情報入力シート!M82="","",基本情報入力シート!M82)</f>
        <v/>
      </c>
      <c r="M61" s="625" t="str">
        <f>
IF(基本情報入力シート!R82="","",基本情報入力シート!R82)</f>
        <v/>
      </c>
      <c r="N61" s="625" t="str">
        <f>
IF(基本情報入力シート!W82="","",基本情報入力シート!W82)</f>
        <v/>
      </c>
      <c r="O61" s="622" t="str">
        <f>
IF(基本情報入力シート!X82="","",基本情報入力シート!X82)</f>
        <v/>
      </c>
      <c r="P61" s="626" t="str">
        <f>
IF(基本情報入力シート!Y82="","",基本情報入力シート!Y82)</f>
        <v/>
      </c>
      <c r="Q61" s="783"/>
      <c r="R61" s="505" t="str">
        <f>
IF(基本情報入力シート!Z82="","",基本情報入力シート!Z82)</f>
        <v/>
      </c>
      <c r="S61" s="506" t="str">
        <f>
IF(基本情報入力シート!AA82="","",基本情報入力シート!AA82)</f>
        <v/>
      </c>
      <c r="T61" s="764"/>
      <c r="U61" s="766" t="str">
        <f>
IF(P61="","",VLOOKUP(P61,【参考】数式用2!$A$3:$C$36,3,FALSE))</f>
        <v/>
      </c>
      <c r="V61" s="630" t="s">
        <v>
172</v>
      </c>
      <c r="W61" s="628"/>
      <c r="X61" s="627" t="s">
        <v>
173</v>
      </c>
      <c r="Y61" s="628"/>
      <c r="Z61" s="629" t="s">
        <v>
174</v>
      </c>
      <c r="AA61" s="631"/>
      <c r="AB61" s="630" t="s">
        <v>
173</v>
      </c>
      <c r="AC61" s="631"/>
      <c r="AD61" s="630" t="s">
        <v>
175</v>
      </c>
      <c r="AE61" s="632" t="s">
        <v>
176</v>
      </c>
      <c r="AF61" s="633" t="str">
        <f t="shared" si="1"/>
        <v/>
      </c>
      <c r="AG61" s="634" t="s">
        <v>
177</v>
      </c>
      <c r="AH61" s="635" t="str">
        <f t="shared" si="3"/>
        <v/>
      </c>
      <c r="AI61" s="636"/>
      <c r="AJ61" s="637"/>
      <c r="AK61" s="636"/>
      <c r="AL61" s="746"/>
    </row>
    <row r="62" spans="1:38" ht="36.75" customHeight="1">
      <c r="A62" s="622">
        <f t="shared" si="2"/>
        <v>
51</v>
      </c>
      <c r="B62" s="623" t="str">
        <f>
IF(基本情報入力シート!C83="","",基本情報入力シート!C83)</f>
        <v/>
      </c>
      <c r="C62" s="624" t="str">
        <f>
IF(基本情報入力シート!D83="","",基本情報入力シート!D83)</f>
        <v/>
      </c>
      <c r="D62" s="624" t="str">
        <f>
IF(基本情報入力シート!E83="","",基本情報入力シート!E83)</f>
        <v/>
      </c>
      <c r="E62" s="624" t="str">
        <f>
IF(基本情報入力シート!F83="","",基本情報入力シート!F83)</f>
        <v/>
      </c>
      <c r="F62" s="624" t="str">
        <f>
IF(基本情報入力シート!G83="","",基本情報入力シート!G83)</f>
        <v/>
      </c>
      <c r="G62" s="624" t="str">
        <f>
IF(基本情報入力シート!H83="","",基本情報入力シート!H83)</f>
        <v/>
      </c>
      <c r="H62" s="624" t="str">
        <f>
IF(基本情報入力シート!I83="","",基本情報入力シート!I83)</f>
        <v/>
      </c>
      <c r="I62" s="624" t="str">
        <f>
IF(基本情報入力シート!J83="","",基本情報入力シート!J83)</f>
        <v/>
      </c>
      <c r="J62" s="624" t="str">
        <f>
IF(基本情報入力シート!K83="","",基本情報入力シート!K83)</f>
        <v/>
      </c>
      <c r="K62" s="647" t="str">
        <f>
IF(基本情報入力シート!L83="","",基本情報入力シート!L83)</f>
        <v/>
      </c>
      <c r="L62" s="625" t="str">
        <f>
IF(基本情報入力シート!M83="","",基本情報入力シート!M83)</f>
        <v/>
      </c>
      <c r="M62" s="625" t="str">
        <f>
IF(基本情報入力シート!R83="","",基本情報入力シート!R83)</f>
        <v/>
      </c>
      <c r="N62" s="625" t="str">
        <f>
IF(基本情報入力シート!W83="","",基本情報入力シート!W83)</f>
        <v/>
      </c>
      <c r="O62" s="622" t="str">
        <f>
IF(基本情報入力シート!X83="","",基本情報入力シート!X83)</f>
        <v/>
      </c>
      <c r="P62" s="626" t="str">
        <f>
IF(基本情報入力シート!Y83="","",基本情報入力シート!Y83)</f>
        <v/>
      </c>
      <c r="Q62" s="783"/>
      <c r="R62" s="505" t="str">
        <f>
IF(基本情報入力シート!Z83="","",基本情報入力シート!Z83)</f>
        <v/>
      </c>
      <c r="S62" s="506" t="str">
        <f>
IF(基本情報入力シート!AA83="","",基本情報入力シート!AA83)</f>
        <v/>
      </c>
      <c r="T62" s="764"/>
      <c r="U62" s="766" t="str">
        <f>
IF(P62="","",VLOOKUP(P62,【参考】数式用2!$A$3:$C$36,3,FALSE))</f>
        <v/>
      </c>
      <c r="V62" s="630" t="s">
        <v>
172</v>
      </c>
      <c r="W62" s="628"/>
      <c r="X62" s="627" t="s">
        <v>
173</v>
      </c>
      <c r="Y62" s="628"/>
      <c r="Z62" s="629" t="s">
        <v>
174</v>
      </c>
      <c r="AA62" s="631"/>
      <c r="AB62" s="630" t="s">
        <v>
173</v>
      </c>
      <c r="AC62" s="631"/>
      <c r="AD62" s="630" t="s">
        <v>
175</v>
      </c>
      <c r="AE62" s="632" t="s">
        <v>
176</v>
      </c>
      <c r="AF62" s="633" t="str">
        <f t="shared" si="1"/>
        <v/>
      </c>
      <c r="AG62" s="634" t="s">
        <v>
177</v>
      </c>
      <c r="AH62" s="635" t="str">
        <f t="shared" si="3"/>
        <v/>
      </c>
      <c r="AI62" s="636"/>
      <c r="AJ62" s="637"/>
      <c r="AK62" s="636"/>
      <c r="AL62" s="746"/>
    </row>
    <row r="63" spans="1:38" ht="36.75" customHeight="1">
      <c r="A63" s="622">
        <f t="shared" si="2"/>
        <v>
52</v>
      </c>
      <c r="B63" s="623" t="str">
        <f>
IF(基本情報入力シート!C84="","",基本情報入力シート!C84)</f>
        <v/>
      </c>
      <c r="C63" s="624" t="str">
        <f>
IF(基本情報入力シート!D84="","",基本情報入力シート!D84)</f>
        <v/>
      </c>
      <c r="D63" s="624" t="str">
        <f>
IF(基本情報入力シート!E84="","",基本情報入力シート!E84)</f>
        <v/>
      </c>
      <c r="E63" s="624" t="str">
        <f>
IF(基本情報入力シート!F84="","",基本情報入力シート!F84)</f>
        <v/>
      </c>
      <c r="F63" s="624" t="str">
        <f>
IF(基本情報入力シート!G84="","",基本情報入力シート!G84)</f>
        <v/>
      </c>
      <c r="G63" s="624" t="str">
        <f>
IF(基本情報入力シート!H84="","",基本情報入力シート!H84)</f>
        <v/>
      </c>
      <c r="H63" s="624" t="str">
        <f>
IF(基本情報入力シート!I84="","",基本情報入力シート!I84)</f>
        <v/>
      </c>
      <c r="I63" s="624" t="str">
        <f>
IF(基本情報入力シート!J84="","",基本情報入力シート!J84)</f>
        <v/>
      </c>
      <c r="J63" s="624" t="str">
        <f>
IF(基本情報入力シート!K84="","",基本情報入力シート!K84)</f>
        <v/>
      </c>
      <c r="K63" s="647" t="str">
        <f>
IF(基本情報入力シート!L84="","",基本情報入力シート!L84)</f>
        <v/>
      </c>
      <c r="L63" s="625" t="str">
        <f>
IF(基本情報入力シート!M84="","",基本情報入力シート!M84)</f>
        <v/>
      </c>
      <c r="M63" s="625" t="str">
        <f>
IF(基本情報入力シート!R84="","",基本情報入力シート!R84)</f>
        <v/>
      </c>
      <c r="N63" s="625" t="str">
        <f>
IF(基本情報入力シート!W84="","",基本情報入力シート!W84)</f>
        <v/>
      </c>
      <c r="O63" s="622" t="str">
        <f>
IF(基本情報入力シート!X84="","",基本情報入力シート!X84)</f>
        <v/>
      </c>
      <c r="P63" s="626" t="str">
        <f>
IF(基本情報入力シート!Y84="","",基本情報入力シート!Y84)</f>
        <v/>
      </c>
      <c r="Q63" s="783"/>
      <c r="R63" s="505" t="str">
        <f>
IF(基本情報入力シート!Z84="","",基本情報入力シート!Z84)</f>
        <v/>
      </c>
      <c r="S63" s="506" t="str">
        <f>
IF(基本情報入力シート!AA84="","",基本情報入力シート!AA84)</f>
        <v/>
      </c>
      <c r="T63" s="764"/>
      <c r="U63" s="766" t="str">
        <f>
IF(P63="","",VLOOKUP(P63,【参考】数式用2!$A$3:$C$36,3,FALSE))</f>
        <v/>
      </c>
      <c r="V63" s="630" t="s">
        <v>
172</v>
      </c>
      <c r="W63" s="628"/>
      <c r="X63" s="627" t="s">
        <v>
173</v>
      </c>
      <c r="Y63" s="628"/>
      <c r="Z63" s="629" t="s">
        <v>
174</v>
      </c>
      <c r="AA63" s="631"/>
      <c r="AB63" s="630" t="s">
        <v>
173</v>
      </c>
      <c r="AC63" s="631"/>
      <c r="AD63" s="630" t="s">
        <v>
175</v>
      </c>
      <c r="AE63" s="632" t="s">
        <v>
176</v>
      </c>
      <c r="AF63" s="633" t="str">
        <f t="shared" si="1"/>
        <v/>
      </c>
      <c r="AG63" s="634" t="s">
        <v>
177</v>
      </c>
      <c r="AH63" s="635" t="str">
        <f t="shared" si="3"/>
        <v/>
      </c>
      <c r="AI63" s="636"/>
      <c r="AJ63" s="637"/>
      <c r="AK63" s="636"/>
      <c r="AL63" s="746"/>
    </row>
    <row r="64" spans="1:38" ht="36.75" customHeight="1">
      <c r="A64" s="622">
        <f t="shared" si="2"/>
        <v>
53</v>
      </c>
      <c r="B64" s="623" t="str">
        <f>
IF(基本情報入力シート!C85="","",基本情報入力シート!C85)</f>
        <v/>
      </c>
      <c r="C64" s="624" t="str">
        <f>
IF(基本情報入力シート!D85="","",基本情報入力シート!D85)</f>
        <v/>
      </c>
      <c r="D64" s="624" t="str">
        <f>
IF(基本情報入力シート!E85="","",基本情報入力シート!E85)</f>
        <v/>
      </c>
      <c r="E64" s="624" t="str">
        <f>
IF(基本情報入力シート!F85="","",基本情報入力シート!F85)</f>
        <v/>
      </c>
      <c r="F64" s="624" t="str">
        <f>
IF(基本情報入力シート!G85="","",基本情報入力シート!G85)</f>
        <v/>
      </c>
      <c r="G64" s="624" t="str">
        <f>
IF(基本情報入力シート!H85="","",基本情報入力シート!H85)</f>
        <v/>
      </c>
      <c r="H64" s="624" t="str">
        <f>
IF(基本情報入力シート!I85="","",基本情報入力シート!I85)</f>
        <v/>
      </c>
      <c r="I64" s="624" t="str">
        <f>
IF(基本情報入力シート!J85="","",基本情報入力シート!J85)</f>
        <v/>
      </c>
      <c r="J64" s="624" t="str">
        <f>
IF(基本情報入力シート!K85="","",基本情報入力シート!K85)</f>
        <v/>
      </c>
      <c r="K64" s="647" t="str">
        <f>
IF(基本情報入力シート!L85="","",基本情報入力シート!L85)</f>
        <v/>
      </c>
      <c r="L64" s="625" t="str">
        <f>
IF(基本情報入力シート!M85="","",基本情報入力シート!M85)</f>
        <v/>
      </c>
      <c r="M64" s="625" t="str">
        <f>
IF(基本情報入力シート!R85="","",基本情報入力シート!R85)</f>
        <v/>
      </c>
      <c r="N64" s="625" t="str">
        <f>
IF(基本情報入力シート!W85="","",基本情報入力シート!W85)</f>
        <v/>
      </c>
      <c r="O64" s="622" t="str">
        <f>
IF(基本情報入力シート!X85="","",基本情報入力シート!X85)</f>
        <v/>
      </c>
      <c r="P64" s="626" t="str">
        <f>
IF(基本情報入力シート!Y85="","",基本情報入力シート!Y85)</f>
        <v/>
      </c>
      <c r="Q64" s="783"/>
      <c r="R64" s="505" t="str">
        <f>
IF(基本情報入力シート!Z85="","",基本情報入力シート!Z85)</f>
        <v/>
      </c>
      <c r="S64" s="506" t="str">
        <f>
IF(基本情報入力シート!AA85="","",基本情報入力シート!AA85)</f>
        <v/>
      </c>
      <c r="T64" s="764"/>
      <c r="U64" s="766" t="str">
        <f>
IF(P64="","",VLOOKUP(P64,【参考】数式用2!$A$3:$C$36,3,FALSE))</f>
        <v/>
      </c>
      <c r="V64" s="630" t="s">
        <v>
172</v>
      </c>
      <c r="W64" s="628"/>
      <c r="X64" s="627" t="s">
        <v>
173</v>
      </c>
      <c r="Y64" s="628"/>
      <c r="Z64" s="629" t="s">
        <v>
174</v>
      </c>
      <c r="AA64" s="631"/>
      <c r="AB64" s="630" t="s">
        <v>
173</v>
      </c>
      <c r="AC64" s="631"/>
      <c r="AD64" s="630" t="s">
        <v>
175</v>
      </c>
      <c r="AE64" s="632" t="s">
        <v>
176</v>
      </c>
      <c r="AF64" s="633" t="str">
        <f t="shared" si="1"/>
        <v/>
      </c>
      <c r="AG64" s="634" t="s">
        <v>
177</v>
      </c>
      <c r="AH64" s="635" t="str">
        <f t="shared" si="3"/>
        <v/>
      </c>
      <c r="AI64" s="636"/>
      <c r="AJ64" s="637"/>
      <c r="AK64" s="636"/>
      <c r="AL64" s="746"/>
    </row>
    <row r="65" spans="1:38" ht="36.75" customHeight="1">
      <c r="A65" s="622">
        <f t="shared" si="2"/>
        <v>
54</v>
      </c>
      <c r="B65" s="623" t="str">
        <f>
IF(基本情報入力シート!C86="","",基本情報入力シート!C86)</f>
        <v/>
      </c>
      <c r="C65" s="624" t="str">
        <f>
IF(基本情報入力シート!D86="","",基本情報入力シート!D86)</f>
        <v/>
      </c>
      <c r="D65" s="624" t="str">
        <f>
IF(基本情報入力シート!E86="","",基本情報入力シート!E86)</f>
        <v/>
      </c>
      <c r="E65" s="624" t="str">
        <f>
IF(基本情報入力シート!F86="","",基本情報入力シート!F86)</f>
        <v/>
      </c>
      <c r="F65" s="624" t="str">
        <f>
IF(基本情報入力シート!G86="","",基本情報入力シート!G86)</f>
        <v/>
      </c>
      <c r="G65" s="624" t="str">
        <f>
IF(基本情報入力シート!H86="","",基本情報入力シート!H86)</f>
        <v/>
      </c>
      <c r="H65" s="624" t="str">
        <f>
IF(基本情報入力シート!I86="","",基本情報入力シート!I86)</f>
        <v/>
      </c>
      <c r="I65" s="624" t="str">
        <f>
IF(基本情報入力シート!J86="","",基本情報入力シート!J86)</f>
        <v/>
      </c>
      <c r="J65" s="624" t="str">
        <f>
IF(基本情報入力シート!K86="","",基本情報入力シート!K86)</f>
        <v/>
      </c>
      <c r="K65" s="647" t="str">
        <f>
IF(基本情報入力シート!L86="","",基本情報入力シート!L86)</f>
        <v/>
      </c>
      <c r="L65" s="625" t="str">
        <f>
IF(基本情報入力シート!M86="","",基本情報入力シート!M86)</f>
        <v/>
      </c>
      <c r="M65" s="625" t="str">
        <f>
IF(基本情報入力シート!R86="","",基本情報入力シート!R86)</f>
        <v/>
      </c>
      <c r="N65" s="625" t="str">
        <f>
IF(基本情報入力シート!W86="","",基本情報入力シート!W86)</f>
        <v/>
      </c>
      <c r="O65" s="622" t="str">
        <f>
IF(基本情報入力シート!X86="","",基本情報入力シート!X86)</f>
        <v/>
      </c>
      <c r="P65" s="626" t="str">
        <f>
IF(基本情報入力シート!Y86="","",基本情報入力シート!Y86)</f>
        <v/>
      </c>
      <c r="Q65" s="783"/>
      <c r="R65" s="505" t="str">
        <f>
IF(基本情報入力シート!Z86="","",基本情報入力シート!Z86)</f>
        <v/>
      </c>
      <c r="S65" s="506" t="str">
        <f>
IF(基本情報入力シート!AA86="","",基本情報入力シート!AA86)</f>
        <v/>
      </c>
      <c r="T65" s="764"/>
      <c r="U65" s="766" t="str">
        <f>
IF(P65="","",VLOOKUP(P65,【参考】数式用2!$A$3:$C$36,3,FALSE))</f>
        <v/>
      </c>
      <c r="V65" s="630" t="s">
        <v>
172</v>
      </c>
      <c r="W65" s="628"/>
      <c r="X65" s="627" t="s">
        <v>
173</v>
      </c>
      <c r="Y65" s="628"/>
      <c r="Z65" s="629" t="s">
        <v>
174</v>
      </c>
      <c r="AA65" s="631"/>
      <c r="AB65" s="630" t="s">
        <v>
173</v>
      </c>
      <c r="AC65" s="631"/>
      <c r="AD65" s="630" t="s">
        <v>
175</v>
      </c>
      <c r="AE65" s="632" t="s">
        <v>
176</v>
      </c>
      <c r="AF65" s="633" t="str">
        <f t="shared" si="1"/>
        <v/>
      </c>
      <c r="AG65" s="634" t="s">
        <v>
177</v>
      </c>
      <c r="AH65" s="635" t="str">
        <f t="shared" si="3"/>
        <v/>
      </c>
      <c r="AI65" s="636"/>
      <c r="AJ65" s="637"/>
      <c r="AK65" s="636"/>
      <c r="AL65" s="746"/>
    </row>
    <row r="66" spans="1:38" ht="36.75" customHeight="1">
      <c r="A66" s="622">
        <f t="shared" si="2"/>
        <v>
55</v>
      </c>
      <c r="B66" s="623" t="str">
        <f>
IF(基本情報入力シート!C87="","",基本情報入力シート!C87)</f>
        <v/>
      </c>
      <c r="C66" s="624" t="str">
        <f>
IF(基本情報入力シート!D87="","",基本情報入力シート!D87)</f>
        <v/>
      </c>
      <c r="D66" s="624" t="str">
        <f>
IF(基本情報入力シート!E87="","",基本情報入力シート!E87)</f>
        <v/>
      </c>
      <c r="E66" s="624" t="str">
        <f>
IF(基本情報入力シート!F87="","",基本情報入力シート!F87)</f>
        <v/>
      </c>
      <c r="F66" s="624" t="str">
        <f>
IF(基本情報入力シート!G87="","",基本情報入力シート!G87)</f>
        <v/>
      </c>
      <c r="G66" s="624" t="str">
        <f>
IF(基本情報入力シート!H87="","",基本情報入力シート!H87)</f>
        <v/>
      </c>
      <c r="H66" s="624" t="str">
        <f>
IF(基本情報入力シート!I87="","",基本情報入力シート!I87)</f>
        <v/>
      </c>
      <c r="I66" s="624" t="str">
        <f>
IF(基本情報入力シート!J87="","",基本情報入力シート!J87)</f>
        <v/>
      </c>
      <c r="J66" s="624" t="str">
        <f>
IF(基本情報入力シート!K87="","",基本情報入力シート!K87)</f>
        <v/>
      </c>
      <c r="K66" s="647" t="str">
        <f>
IF(基本情報入力シート!L87="","",基本情報入力シート!L87)</f>
        <v/>
      </c>
      <c r="L66" s="625" t="str">
        <f>
IF(基本情報入力シート!M87="","",基本情報入力シート!M87)</f>
        <v/>
      </c>
      <c r="M66" s="625" t="str">
        <f>
IF(基本情報入力シート!R87="","",基本情報入力シート!R87)</f>
        <v/>
      </c>
      <c r="N66" s="625" t="str">
        <f>
IF(基本情報入力シート!W87="","",基本情報入力シート!W87)</f>
        <v/>
      </c>
      <c r="O66" s="622" t="str">
        <f>
IF(基本情報入力シート!X87="","",基本情報入力シート!X87)</f>
        <v/>
      </c>
      <c r="P66" s="626" t="str">
        <f>
IF(基本情報入力シート!Y87="","",基本情報入力シート!Y87)</f>
        <v/>
      </c>
      <c r="Q66" s="783"/>
      <c r="R66" s="505" t="str">
        <f>
IF(基本情報入力シート!Z87="","",基本情報入力シート!Z87)</f>
        <v/>
      </c>
      <c r="S66" s="506" t="str">
        <f>
IF(基本情報入力シート!AA87="","",基本情報入力シート!AA87)</f>
        <v/>
      </c>
      <c r="T66" s="764"/>
      <c r="U66" s="766" t="str">
        <f>
IF(P66="","",VLOOKUP(P66,【参考】数式用2!$A$3:$C$36,3,FALSE))</f>
        <v/>
      </c>
      <c r="V66" s="630" t="s">
        <v>
172</v>
      </c>
      <c r="W66" s="628"/>
      <c r="X66" s="627" t="s">
        <v>
173</v>
      </c>
      <c r="Y66" s="628"/>
      <c r="Z66" s="629" t="s">
        <v>
174</v>
      </c>
      <c r="AA66" s="631"/>
      <c r="AB66" s="630" t="s">
        <v>
173</v>
      </c>
      <c r="AC66" s="631"/>
      <c r="AD66" s="630" t="s">
        <v>
175</v>
      </c>
      <c r="AE66" s="632" t="s">
        <v>
176</v>
      </c>
      <c r="AF66" s="633" t="str">
        <f t="shared" si="1"/>
        <v/>
      </c>
      <c r="AG66" s="634" t="s">
        <v>
177</v>
      </c>
      <c r="AH66" s="635" t="str">
        <f t="shared" si="3"/>
        <v/>
      </c>
      <c r="AI66" s="636"/>
      <c r="AJ66" s="637"/>
      <c r="AK66" s="636"/>
      <c r="AL66" s="746"/>
    </row>
    <row r="67" spans="1:38" ht="36.75" customHeight="1">
      <c r="A67" s="622">
        <f t="shared" si="2"/>
        <v>
56</v>
      </c>
      <c r="B67" s="623" t="str">
        <f>
IF(基本情報入力シート!C88="","",基本情報入力シート!C88)</f>
        <v/>
      </c>
      <c r="C67" s="624" t="str">
        <f>
IF(基本情報入力シート!D88="","",基本情報入力シート!D88)</f>
        <v/>
      </c>
      <c r="D67" s="624" t="str">
        <f>
IF(基本情報入力シート!E88="","",基本情報入力シート!E88)</f>
        <v/>
      </c>
      <c r="E67" s="624" t="str">
        <f>
IF(基本情報入力シート!F88="","",基本情報入力シート!F88)</f>
        <v/>
      </c>
      <c r="F67" s="624" t="str">
        <f>
IF(基本情報入力シート!G88="","",基本情報入力シート!G88)</f>
        <v/>
      </c>
      <c r="G67" s="624" t="str">
        <f>
IF(基本情報入力シート!H88="","",基本情報入力シート!H88)</f>
        <v/>
      </c>
      <c r="H67" s="624" t="str">
        <f>
IF(基本情報入力シート!I88="","",基本情報入力シート!I88)</f>
        <v/>
      </c>
      <c r="I67" s="624" t="str">
        <f>
IF(基本情報入力シート!J88="","",基本情報入力シート!J88)</f>
        <v/>
      </c>
      <c r="J67" s="624" t="str">
        <f>
IF(基本情報入力シート!K88="","",基本情報入力シート!K88)</f>
        <v/>
      </c>
      <c r="K67" s="647" t="str">
        <f>
IF(基本情報入力シート!L88="","",基本情報入力シート!L88)</f>
        <v/>
      </c>
      <c r="L67" s="625" t="str">
        <f>
IF(基本情報入力シート!M88="","",基本情報入力シート!M88)</f>
        <v/>
      </c>
      <c r="M67" s="625" t="str">
        <f>
IF(基本情報入力シート!R88="","",基本情報入力シート!R88)</f>
        <v/>
      </c>
      <c r="N67" s="625" t="str">
        <f>
IF(基本情報入力シート!W88="","",基本情報入力シート!W88)</f>
        <v/>
      </c>
      <c r="O67" s="622" t="str">
        <f>
IF(基本情報入力シート!X88="","",基本情報入力シート!X88)</f>
        <v/>
      </c>
      <c r="P67" s="626" t="str">
        <f>
IF(基本情報入力シート!Y88="","",基本情報入力シート!Y88)</f>
        <v/>
      </c>
      <c r="Q67" s="783"/>
      <c r="R67" s="505" t="str">
        <f>
IF(基本情報入力シート!Z88="","",基本情報入力シート!Z88)</f>
        <v/>
      </c>
      <c r="S67" s="506" t="str">
        <f>
IF(基本情報入力シート!AA88="","",基本情報入力シート!AA88)</f>
        <v/>
      </c>
      <c r="T67" s="764"/>
      <c r="U67" s="766" t="str">
        <f>
IF(P67="","",VLOOKUP(P67,【参考】数式用2!$A$3:$C$36,3,FALSE))</f>
        <v/>
      </c>
      <c r="V67" s="630" t="s">
        <v>
172</v>
      </c>
      <c r="W67" s="628"/>
      <c r="X67" s="627" t="s">
        <v>
173</v>
      </c>
      <c r="Y67" s="628"/>
      <c r="Z67" s="629" t="s">
        <v>
174</v>
      </c>
      <c r="AA67" s="631"/>
      <c r="AB67" s="630" t="s">
        <v>
173</v>
      </c>
      <c r="AC67" s="631"/>
      <c r="AD67" s="630" t="s">
        <v>
175</v>
      </c>
      <c r="AE67" s="632" t="s">
        <v>
176</v>
      </c>
      <c r="AF67" s="633" t="str">
        <f t="shared" si="1"/>
        <v/>
      </c>
      <c r="AG67" s="634" t="s">
        <v>
177</v>
      </c>
      <c r="AH67" s="635" t="str">
        <f t="shared" si="3"/>
        <v/>
      </c>
      <c r="AI67" s="636"/>
      <c r="AJ67" s="637"/>
      <c r="AK67" s="636"/>
      <c r="AL67" s="746"/>
    </row>
    <row r="68" spans="1:38" ht="36.75" customHeight="1">
      <c r="A68" s="622">
        <f t="shared" si="2"/>
        <v>
57</v>
      </c>
      <c r="B68" s="623" t="str">
        <f>
IF(基本情報入力シート!C89="","",基本情報入力シート!C89)</f>
        <v/>
      </c>
      <c r="C68" s="624" t="str">
        <f>
IF(基本情報入力シート!D89="","",基本情報入力シート!D89)</f>
        <v/>
      </c>
      <c r="D68" s="624" t="str">
        <f>
IF(基本情報入力シート!E89="","",基本情報入力シート!E89)</f>
        <v/>
      </c>
      <c r="E68" s="624" t="str">
        <f>
IF(基本情報入力シート!F89="","",基本情報入力シート!F89)</f>
        <v/>
      </c>
      <c r="F68" s="624" t="str">
        <f>
IF(基本情報入力シート!G89="","",基本情報入力シート!G89)</f>
        <v/>
      </c>
      <c r="G68" s="624" t="str">
        <f>
IF(基本情報入力シート!H89="","",基本情報入力シート!H89)</f>
        <v/>
      </c>
      <c r="H68" s="624" t="str">
        <f>
IF(基本情報入力シート!I89="","",基本情報入力シート!I89)</f>
        <v/>
      </c>
      <c r="I68" s="624" t="str">
        <f>
IF(基本情報入力シート!J89="","",基本情報入力シート!J89)</f>
        <v/>
      </c>
      <c r="J68" s="624" t="str">
        <f>
IF(基本情報入力シート!K89="","",基本情報入力シート!K89)</f>
        <v/>
      </c>
      <c r="K68" s="647" t="str">
        <f>
IF(基本情報入力シート!L89="","",基本情報入力シート!L89)</f>
        <v/>
      </c>
      <c r="L68" s="625" t="str">
        <f>
IF(基本情報入力シート!M89="","",基本情報入力シート!M89)</f>
        <v/>
      </c>
      <c r="M68" s="625" t="str">
        <f>
IF(基本情報入力シート!R89="","",基本情報入力シート!R89)</f>
        <v/>
      </c>
      <c r="N68" s="625" t="str">
        <f>
IF(基本情報入力シート!W89="","",基本情報入力シート!W89)</f>
        <v/>
      </c>
      <c r="O68" s="622" t="str">
        <f>
IF(基本情報入力シート!X89="","",基本情報入力シート!X89)</f>
        <v/>
      </c>
      <c r="P68" s="626" t="str">
        <f>
IF(基本情報入力シート!Y89="","",基本情報入力シート!Y89)</f>
        <v/>
      </c>
      <c r="Q68" s="783"/>
      <c r="R68" s="505" t="str">
        <f>
IF(基本情報入力シート!Z89="","",基本情報入力シート!Z89)</f>
        <v/>
      </c>
      <c r="S68" s="506" t="str">
        <f>
IF(基本情報入力シート!AA89="","",基本情報入力シート!AA89)</f>
        <v/>
      </c>
      <c r="T68" s="764"/>
      <c r="U68" s="766" t="str">
        <f>
IF(P68="","",VLOOKUP(P68,【参考】数式用2!$A$3:$C$36,3,FALSE))</f>
        <v/>
      </c>
      <c r="V68" s="630" t="s">
        <v>
172</v>
      </c>
      <c r="W68" s="628"/>
      <c r="X68" s="627" t="s">
        <v>
173</v>
      </c>
      <c r="Y68" s="628"/>
      <c r="Z68" s="629" t="s">
        <v>
174</v>
      </c>
      <c r="AA68" s="631"/>
      <c r="AB68" s="630" t="s">
        <v>
173</v>
      </c>
      <c r="AC68" s="631"/>
      <c r="AD68" s="630" t="s">
        <v>
175</v>
      </c>
      <c r="AE68" s="632" t="s">
        <v>
176</v>
      </c>
      <c r="AF68" s="633" t="str">
        <f t="shared" si="1"/>
        <v/>
      </c>
      <c r="AG68" s="634" t="s">
        <v>
177</v>
      </c>
      <c r="AH68" s="635" t="str">
        <f t="shared" si="3"/>
        <v/>
      </c>
      <c r="AI68" s="636"/>
      <c r="AJ68" s="637"/>
      <c r="AK68" s="636"/>
      <c r="AL68" s="746"/>
    </row>
    <row r="69" spans="1:38" ht="36.75" customHeight="1">
      <c r="A69" s="622">
        <f t="shared" si="2"/>
        <v>
58</v>
      </c>
      <c r="B69" s="623" t="str">
        <f>
IF(基本情報入力シート!C90="","",基本情報入力シート!C90)</f>
        <v/>
      </c>
      <c r="C69" s="624" t="str">
        <f>
IF(基本情報入力シート!D90="","",基本情報入力シート!D90)</f>
        <v/>
      </c>
      <c r="D69" s="624" t="str">
        <f>
IF(基本情報入力シート!E90="","",基本情報入力シート!E90)</f>
        <v/>
      </c>
      <c r="E69" s="624" t="str">
        <f>
IF(基本情報入力シート!F90="","",基本情報入力シート!F90)</f>
        <v/>
      </c>
      <c r="F69" s="624" t="str">
        <f>
IF(基本情報入力シート!G90="","",基本情報入力シート!G90)</f>
        <v/>
      </c>
      <c r="G69" s="624" t="str">
        <f>
IF(基本情報入力シート!H90="","",基本情報入力シート!H90)</f>
        <v/>
      </c>
      <c r="H69" s="624" t="str">
        <f>
IF(基本情報入力シート!I90="","",基本情報入力シート!I90)</f>
        <v/>
      </c>
      <c r="I69" s="624" t="str">
        <f>
IF(基本情報入力シート!J90="","",基本情報入力シート!J90)</f>
        <v/>
      </c>
      <c r="J69" s="624" t="str">
        <f>
IF(基本情報入力シート!K90="","",基本情報入力シート!K90)</f>
        <v/>
      </c>
      <c r="K69" s="647" t="str">
        <f>
IF(基本情報入力シート!L90="","",基本情報入力シート!L90)</f>
        <v/>
      </c>
      <c r="L69" s="625" t="str">
        <f>
IF(基本情報入力シート!M90="","",基本情報入力シート!M90)</f>
        <v/>
      </c>
      <c r="M69" s="625" t="str">
        <f>
IF(基本情報入力シート!R90="","",基本情報入力シート!R90)</f>
        <v/>
      </c>
      <c r="N69" s="625" t="str">
        <f>
IF(基本情報入力シート!W90="","",基本情報入力シート!W90)</f>
        <v/>
      </c>
      <c r="O69" s="622" t="str">
        <f>
IF(基本情報入力シート!X90="","",基本情報入力シート!X90)</f>
        <v/>
      </c>
      <c r="P69" s="626" t="str">
        <f>
IF(基本情報入力シート!Y90="","",基本情報入力シート!Y90)</f>
        <v/>
      </c>
      <c r="Q69" s="783"/>
      <c r="R69" s="505" t="str">
        <f>
IF(基本情報入力シート!Z90="","",基本情報入力シート!Z90)</f>
        <v/>
      </c>
      <c r="S69" s="506" t="str">
        <f>
IF(基本情報入力シート!AA90="","",基本情報入力シート!AA90)</f>
        <v/>
      </c>
      <c r="T69" s="764"/>
      <c r="U69" s="766" t="str">
        <f>
IF(P69="","",VLOOKUP(P69,【参考】数式用2!$A$3:$C$36,3,FALSE))</f>
        <v/>
      </c>
      <c r="V69" s="630" t="s">
        <v>
172</v>
      </c>
      <c r="W69" s="628"/>
      <c r="X69" s="627" t="s">
        <v>
173</v>
      </c>
      <c r="Y69" s="628"/>
      <c r="Z69" s="629" t="s">
        <v>
174</v>
      </c>
      <c r="AA69" s="631"/>
      <c r="AB69" s="630" t="s">
        <v>
173</v>
      </c>
      <c r="AC69" s="631"/>
      <c r="AD69" s="630" t="s">
        <v>
175</v>
      </c>
      <c r="AE69" s="632" t="s">
        <v>
176</v>
      </c>
      <c r="AF69" s="633" t="str">
        <f t="shared" si="1"/>
        <v/>
      </c>
      <c r="AG69" s="634" t="s">
        <v>
177</v>
      </c>
      <c r="AH69" s="635" t="str">
        <f t="shared" si="3"/>
        <v/>
      </c>
      <c r="AI69" s="636"/>
      <c r="AJ69" s="637"/>
      <c r="AK69" s="636"/>
      <c r="AL69" s="746"/>
    </row>
    <row r="70" spans="1:38" ht="36.75" customHeight="1">
      <c r="A70" s="622">
        <f t="shared" si="2"/>
        <v>
59</v>
      </c>
      <c r="B70" s="623" t="str">
        <f>
IF(基本情報入力シート!C91="","",基本情報入力シート!C91)</f>
        <v/>
      </c>
      <c r="C70" s="624" t="str">
        <f>
IF(基本情報入力シート!D91="","",基本情報入力シート!D91)</f>
        <v/>
      </c>
      <c r="D70" s="624" t="str">
        <f>
IF(基本情報入力シート!E91="","",基本情報入力シート!E91)</f>
        <v/>
      </c>
      <c r="E70" s="624" t="str">
        <f>
IF(基本情報入力シート!F91="","",基本情報入力シート!F91)</f>
        <v/>
      </c>
      <c r="F70" s="624" t="str">
        <f>
IF(基本情報入力シート!G91="","",基本情報入力シート!G91)</f>
        <v/>
      </c>
      <c r="G70" s="624" t="str">
        <f>
IF(基本情報入力シート!H91="","",基本情報入力シート!H91)</f>
        <v/>
      </c>
      <c r="H70" s="624" t="str">
        <f>
IF(基本情報入力シート!I91="","",基本情報入力シート!I91)</f>
        <v/>
      </c>
      <c r="I70" s="624" t="str">
        <f>
IF(基本情報入力シート!J91="","",基本情報入力シート!J91)</f>
        <v/>
      </c>
      <c r="J70" s="624" t="str">
        <f>
IF(基本情報入力シート!K91="","",基本情報入力シート!K91)</f>
        <v/>
      </c>
      <c r="K70" s="647" t="str">
        <f>
IF(基本情報入力シート!L91="","",基本情報入力シート!L91)</f>
        <v/>
      </c>
      <c r="L70" s="625" t="str">
        <f>
IF(基本情報入力シート!M91="","",基本情報入力シート!M91)</f>
        <v/>
      </c>
      <c r="M70" s="625" t="str">
        <f>
IF(基本情報入力シート!R91="","",基本情報入力シート!R91)</f>
        <v/>
      </c>
      <c r="N70" s="625" t="str">
        <f>
IF(基本情報入力シート!W91="","",基本情報入力シート!W91)</f>
        <v/>
      </c>
      <c r="O70" s="622" t="str">
        <f>
IF(基本情報入力シート!X91="","",基本情報入力シート!X91)</f>
        <v/>
      </c>
      <c r="P70" s="626" t="str">
        <f>
IF(基本情報入力シート!Y91="","",基本情報入力シート!Y91)</f>
        <v/>
      </c>
      <c r="Q70" s="783"/>
      <c r="R70" s="505" t="str">
        <f>
IF(基本情報入力シート!Z91="","",基本情報入力シート!Z91)</f>
        <v/>
      </c>
      <c r="S70" s="506" t="str">
        <f>
IF(基本情報入力シート!AA91="","",基本情報入力シート!AA91)</f>
        <v/>
      </c>
      <c r="T70" s="764"/>
      <c r="U70" s="766" t="str">
        <f>
IF(P70="","",VLOOKUP(P70,【参考】数式用2!$A$3:$C$36,3,FALSE))</f>
        <v/>
      </c>
      <c r="V70" s="630" t="s">
        <v>
172</v>
      </c>
      <c r="W70" s="628"/>
      <c r="X70" s="627" t="s">
        <v>
173</v>
      </c>
      <c r="Y70" s="628"/>
      <c r="Z70" s="629" t="s">
        <v>
174</v>
      </c>
      <c r="AA70" s="631"/>
      <c r="AB70" s="630" t="s">
        <v>
173</v>
      </c>
      <c r="AC70" s="631"/>
      <c r="AD70" s="630" t="s">
        <v>
175</v>
      </c>
      <c r="AE70" s="632" t="s">
        <v>
176</v>
      </c>
      <c r="AF70" s="633" t="str">
        <f t="shared" si="1"/>
        <v/>
      </c>
      <c r="AG70" s="634" t="s">
        <v>
177</v>
      </c>
      <c r="AH70" s="635" t="str">
        <f t="shared" si="3"/>
        <v/>
      </c>
      <c r="AI70" s="636"/>
      <c r="AJ70" s="637"/>
      <c r="AK70" s="636"/>
      <c r="AL70" s="746"/>
    </row>
    <row r="71" spans="1:38" ht="36.75" customHeight="1">
      <c r="A71" s="622">
        <f t="shared" si="2"/>
        <v>
60</v>
      </c>
      <c r="B71" s="623" t="str">
        <f>
IF(基本情報入力シート!C92="","",基本情報入力シート!C92)</f>
        <v/>
      </c>
      <c r="C71" s="624" t="str">
        <f>
IF(基本情報入力シート!D92="","",基本情報入力シート!D92)</f>
        <v/>
      </c>
      <c r="D71" s="624" t="str">
        <f>
IF(基本情報入力シート!E92="","",基本情報入力シート!E92)</f>
        <v/>
      </c>
      <c r="E71" s="624" t="str">
        <f>
IF(基本情報入力シート!F92="","",基本情報入力シート!F92)</f>
        <v/>
      </c>
      <c r="F71" s="624" t="str">
        <f>
IF(基本情報入力シート!G92="","",基本情報入力シート!G92)</f>
        <v/>
      </c>
      <c r="G71" s="624" t="str">
        <f>
IF(基本情報入力シート!H92="","",基本情報入力シート!H92)</f>
        <v/>
      </c>
      <c r="H71" s="624" t="str">
        <f>
IF(基本情報入力シート!I92="","",基本情報入力シート!I92)</f>
        <v/>
      </c>
      <c r="I71" s="624" t="str">
        <f>
IF(基本情報入力シート!J92="","",基本情報入力シート!J92)</f>
        <v/>
      </c>
      <c r="J71" s="624" t="str">
        <f>
IF(基本情報入力シート!K92="","",基本情報入力シート!K92)</f>
        <v/>
      </c>
      <c r="K71" s="647" t="str">
        <f>
IF(基本情報入力シート!L92="","",基本情報入力シート!L92)</f>
        <v/>
      </c>
      <c r="L71" s="625" t="str">
        <f>
IF(基本情報入力シート!M92="","",基本情報入力シート!M92)</f>
        <v/>
      </c>
      <c r="M71" s="625" t="str">
        <f>
IF(基本情報入力シート!R92="","",基本情報入力シート!R92)</f>
        <v/>
      </c>
      <c r="N71" s="625" t="str">
        <f>
IF(基本情報入力シート!W92="","",基本情報入力シート!W92)</f>
        <v/>
      </c>
      <c r="O71" s="622" t="str">
        <f>
IF(基本情報入力シート!X92="","",基本情報入力シート!X92)</f>
        <v/>
      </c>
      <c r="P71" s="626" t="str">
        <f>
IF(基本情報入力シート!Y92="","",基本情報入力シート!Y92)</f>
        <v/>
      </c>
      <c r="Q71" s="783"/>
      <c r="R71" s="505" t="str">
        <f>
IF(基本情報入力シート!Z92="","",基本情報入力シート!Z92)</f>
        <v/>
      </c>
      <c r="S71" s="506" t="str">
        <f>
IF(基本情報入力シート!AA92="","",基本情報入力シート!AA92)</f>
        <v/>
      </c>
      <c r="T71" s="764"/>
      <c r="U71" s="766" t="str">
        <f>
IF(P71="","",VLOOKUP(P71,【参考】数式用2!$A$3:$C$36,3,FALSE))</f>
        <v/>
      </c>
      <c r="V71" s="630" t="s">
        <v>
172</v>
      </c>
      <c r="W71" s="628"/>
      <c r="X71" s="627" t="s">
        <v>
173</v>
      </c>
      <c r="Y71" s="628"/>
      <c r="Z71" s="629" t="s">
        <v>
174</v>
      </c>
      <c r="AA71" s="631"/>
      <c r="AB71" s="630" t="s">
        <v>
173</v>
      </c>
      <c r="AC71" s="631"/>
      <c r="AD71" s="630" t="s">
        <v>
175</v>
      </c>
      <c r="AE71" s="632" t="s">
        <v>
176</v>
      </c>
      <c r="AF71" s="633" t="str">
        <f t="shared" si="1"/>
        <v/>
      </c>
      <c r="AG71" s="634" t="s">
        <v>
177</v>
      </c>
      <c r="AH71" s="635" t="str">
        <f t="shared" si="3"/>
        <v/>
      </c>
      <c r="AI71" s="636"/>
      <c r="AJ71" s="637"/>
      <c r="AK71" s="636"/>
      <c r="AL71" s="746"/>
    </row>
    <row r="72" spans="1:38" ht="36.75" customHeight="1">
      <c r="A72" s="622">
        <f t="shared" si="2"/>
        <v>
61</v>
      </c>
      <c r="B72" s="623" t="str">
        <f>
IF(基本情報入力シート!C93="","",基本情報入力シート!C93)</f>
        <v/>
      </c>
      <c r="C72" s="624" t="str">
        <f>
IF(基本情報入力シート!D93="","",基本情報入力シート!D93)</f>
        <v/>
      </c>
      <c r="D72" s="624" t="str">
        <f>
IF(基本情報入力シート!E93="","",基本情報入力シート!E93)</f>
        <v/>
      </c>
      <c r="E72" s="624" t="str">
        <f>
IF(基本情報入力シート!F93="","",基本情報入力シート!F93)</f>
        <v/>
      </c>
      <c r="F72" s="624" t="str">
        <f>
IF(基本情報入力シート!G93="","",基本情報入力シート!G93)</f>
        <v/>
      </c>
      <c r="G72" s="624" t="str">
        <f>
IF(基本情報入力シート!H93="","",基本情報入力シート!H93)</f>
        <v/>
      </c>
      <c r="H72" s="624" t="str">
        <f>
IF(基本情報入力シート!I93="","",基本情報入力シート!I93)</f>
        <v/>
      </c>
      <c r="I72" s="624" t="str">
        <f>
IF(基本情報入力シート!J93="","",基本情報入力シート!J93)</f>
        <v/>
      </c>
      <c r="J72" s="624" t="str">
        <f>
IF(基本情報入力シート!K93="","",基本情報入力シート!K93)</f>
        <v/>
      </c>
      <c r="K72" s="647" t="str">
        <f>
IF(基本情報入力シート!L93="","",基本情報入力シート!L93)</f>
        <v/>
      </c>
      <c r="L72" s="625" t="str">
        <f>
IF(基本情報入力シート!M93="","",基本情報入力シート!M93)</f>
        <v/>
      </c>
      <c r="M72" s="625" t="str">
        <f>
IF(基本情報入力シート!R93="","",基本情報入力シート!R93)</f>
        <v/>
      </c>
      <c r="N72" s="625" t="str">
        <f>
IF(基本情報入力シート!W93="","",基本情報入力シート!W93)</f>
        <v/>
      </c>
      <c r="O72" s="622" t="str">
        <f>
IF(基本情報入力シート!X93="","",基本情報入力シート!X93)</f>
        <v/>
      </c>
      <c r="P72" s="626" t="str">
        <f>
IF(基本情報入力シート!Y93="","",基本情報入力シート!Y93)</f>
        <v/>
      </c>
      <c r="Q72" s="783"/>
      <c r="R72" s="505" t="str">
        <f>
IF(基本情報入力シート!Z93="","",基本情報入力シート!Z93)</f>
        <v/>
      </c>
      <c r="S72" s="506" t="str">
        <f>
IF(基本情報入力シート!AA93="","",基本情報入力シート!AA93)</f>
        <v/>
      </c>
      <c r="T72" s="764"/>
      <c r="U72" s="766" t="str">
        <f>
IF(P72="","",VLOOKUP(P72,【参考】数式用2!$A$3:$C$36,3,FALSE))</f>
        <v/>
      </c>
      <c r="V72" s="630" t="s">
        <v>
172</v>
      </c>
      <c r="W72" s="628"/>
      <c r="X72" s="627" t="s">
        <v>
173</v>
      </c>
      <c r="Y72" s="628"/>
      <c r="Z72" s="629" t="s">
        <v>
174</v>
      </c>
      <c r="AA72" s="631"/>
      <c r="AB72" s="630" t="s">
        <v>
173</v>
      </c>
      <c r="AC72" s="631"/>
      <c r="AD72" s="630" t="s">
        <v>
175</v>
      </c>
      <c r="AE72" s="632" t="s">
        <v>
176</v>
      </c>
      <c r="AF72" s="633" t="str">
        <f t="shared" si="1"/>
        <v/>
      </c>
      <c r="AG72" s="634" t="s">
        <v>
177</v>
      </c>
      <c r="AH72" s="635" t="str">
        <f t="shared" si="3"/>
        <v/>
      </c>
      <c r="AI72" s="636"/>
      <c r="AJ72" s="637"/>
      <c r="AK72" s="636"/>
      <c r="AL72" s="746"/>
    </row>
    <row r="73" spans="1:38" ht="36.75" customHeight="1">
      <c r="A73" s="622">
        <f t="shared" si="2"/>
        <v>
62</v>
      </c>
      <c r="B73" s="623" t="str">
        <f>
IF(基本情報入力シート!C94="","",基本情報入力シート!C94)</f>
        <v/>
      </c>
      <c r="C73" s="624" t="str">
        <f>
IF(基本情報入力シート!D94="","",基本情報入力シート!D94)</f>
        <v/>
      </c>
      <c r="D73" s="624" t="str">
        <f>
IF(基本情報入力シート!E94="","",基本情報入力シート!E94)</f>
        <v/>
      </c>
      <c r="E73" s="624" t="str">
        <f>
IF(基本情報入力シート!F94="","",基本情報入力シート!F94)</f>
        <v/>
      </c>
      <c r="F73" s="624" t="str">
        <f>
IF(基本情報入力シート!G94="","",基本情報入力シート!G94)</f>
        <v/>
      </c>
      <c r="G73" s="624" t="str">
        <f>
IF(基本情報入力シート!H94="","",基本情報入力シート!H94)</f>
        <v/>
      </c>
      <c r="H73" s="624" t="str">
        <f>
IF(基本情報入力シート!I94="","",基本情報入力シート!I94)</f>
        <v/>
      </c>
      <c r="I73" s="624" t="str">
        <f>
IF(基本情報入力シート!J94="","",基本情報入力シート!J94)</f>
        <v/>
      </c>
      <c r="J73" s="624" t="str">
        <f>
IF(基本情報入力シート!K94="","",基本情報入力シート!K94)</f>
        <v/>
      </c>
      <c r="K73" s="647" t="str">
        <f>
IF(基本情報入力シート!L94="","",基本情報入力シート!L94)</f>
        <v/>
      </c>
      <c r="L73" s="625" t="str">
        <f>
IF(基本情報入力シート!M94="","",基本情報入力シート!M94)</f>
        <v/>
      </c>
      <c r="M73" s="625" t="str">
        <f>
IF(基本情報入力シート!R94="","",基本情報入力シート!R94)</f>
        <v/>
      </c>
      <c r="N73" s="625" t="str">
        <f>
IF(基本情報入力シート!W94="","",基本情報入力シート!W94)</f>
        <v/>
      </c>
      <c r="O73" s="622" t="str">
        <f>
IF(基本情報入力シート!X94="","",基本情報入力シート!X94)</f>
        <v/>
      </c>
      <c r="P73" s="626" t="str">
        <f>
IF(基本情報入力シート!Y94="","",基本情報入力シート!Y94)</f>
        <v/>
      </c>
      <c r="Q73" s="783"/>
      <c r="R73" s="505" t="str">
        <f>
IF(基本情報入力シート!Z94="","",基本情報入力シート!Z94)</f>
        <v/>
      </c>
      <c r="S73" s="506" t="str">
        <f>
IF(基本情報入力シート!AA94="","",基本情報入力シート!AA94)</f>
        <v/>
      </c>
      <c r="T73" s="764"/>
      <c r="U73" s="766" t="str">
        <f>
IF(P73="","",VLOOKUP(P73,【参考】数式用2!$A$3:$C$36,3,FALSE))</f>
        <v/>
      </c>
      <c r="V73" s="630" t="s">
        <v>
172</v>
      </c>
      <c r="W73" s="628"/>
      <c r="X73" s="627" t="s">
        <v>
173</v>
      </c>
      <c r="Y73" s="628"/>
      <c r="Z73" s="629" t="s">
        <v>
174</v>
      </c>
      <c r="AA73" s="631"/>
      <c r="AB73" s="630" t="s">
        <v>
173</v>
      </c>
      <c r="AC73" s="631"/>
      <c r="AD73" s="630" t="s">
        <v>
175</v>
      </c>
      <c r="AE73" s="632" t="s">
        <v>
176</v>
      </c>
      <c r="AF73" s="633" t="str">
        <f t="shared" si="1"/>
        <v/>
      </c>
      <c r="AG73" s="634" t="s">
        <v>
177</v>
      </c>
      <c r="AH73" s="635" t="str">
        <f t="shared" si="3"/>
        <v/>
      </c>
      <c r="AI73" s="636"/>
      <c r="AJ73" s="637"/>
      <c r="AK73" s="636"/>
      <c r="AL73" s="746"/>
    </row>
    <row r="74" spans="1:38" ht="36.75" customHeight="1">
      <c r="A74" s="622">
        <f t="shared" si="2"/>
        <v>
63</v>
      </c>
      <c r="B74" s="623" t="str">
        <f>
IF(基本情報入力シート!C95="","",基本情報入力シート!C95)</f>
        <v/>
      </c>
      <c r="C74" s="624" t="str">
        <f>
IF(基本情報入力シート!D95="","",基本情報入力シート!D95)</f>
        <v/>
      </c>
      <c r="D74" s="624" t="str">
        <f>
IF(基本情報入力シート!E95="","",基本情報入力シート!E95)</f>
        <v/>
      </c>
      <c r="E74" s="624" t="str">
        <f>
IF(基本情報入力シート!F95="","",基本情報入力シート!F95)</f>
        <v/>
      </c>
      <c r="F74" s="624" t="str">
        <f>
IF(基本情報入力シート!G95="","",基本情報入力シート!G95)</f>
        <v/>
      </c>
      <c r="G74" s="624" t="str">
        <f>
IF(基本情報入力シート!H95="","",基本情報入力シート!H95)</f>
        <v/>
      </c>
      <c r="H74" s="624" t="str">
        <f>
IF(基本情報入力シート!I95="","",基本情報入力シート!I95)</f>
        <v/>
      </c>
      <c r="I74" s="624" t="str">
        <f>
IF(基本情報入力シート!J95="","",基本情報入力シート!J95)</f>
        <v/>
      </c>
      <c r="J74" s="624" t="str">
        <f>
IF(基本情報入力シート!K95="","",基本情報入力シート!K95)</f>
        <v/>
      </c>
      <c r="K74" s="647" t="str">
        <f>
IF(基本情報入力シート!L95="","",基本情報入力シート!L95)</f>
        <v/>
      </c>
      <c r="L74" s="625" t="str">
        <f>
IF(基本情報入力シート!M95="","",基本情報入力シート!M95)</f>
        <v/>
      </c>
      <c r="M74" s="625" t="str">
        <f>
IF(基本情報入力シート!R95="","",基本情報入力シート!R95)</f>
        <v/>
      </c>
      <c r="N74" s="625" t="str">
        <f>
IF(基本情報入力シート!W95="","",基本情報入力シート!W95)</f>
        <v/>
      </c>
      <c r="O74" s="622" t="str">
        <f>
IF(基本情報入力シート!X95="","",基本情報入力シート!X95)</f>
        <v/>
      </c>
      <c r="P74" s="626" t="str">
        <f>
IF(基本情報入力シート!Y95="","",基本情報入力シート!Y95)</f>
        <v/>
      </c>
      <c r="Q74" s="783"/>
      <c r="R74" s="505" t="str">
        <f>
IF(基本情報入力シート!Z95="","",基本情報入力シート!Z95)</f>
        <v/>
      </c>
      <c r="S74" s="506" t="str">
        <f>
IF(基本情報入力シート!AA95="","",基本情報入力シート!AA95)</f>
        <v/>
      </c>
      <c r="T74" s="764"/>
      <c r="U74" s="766" t="str">
        <f>
IF(P74="","",VLOOKUP(P74,【参考】数式用2!$A$3:$C$36,3,FALSE))</f>
        <v/>
      </c>
      <c r="V74" s="630" t="s">
        <v>
172</v>
      </c>
      <c r="W74" s="628"/>
      <c r="X74" s="627" t="s">
        <v>
173</v>
      </c>
      <c r="Y74" s="628"/>
      <c r="Z74" s="629" t="s">
        <v>
174</v>
      </c>
      <c r="AA74" s="631"/>
      <c r="AB74" s="630" t="s">
        <v>
173</v>
      </c>
      <c r="AC74" s="631"/>
      <c r="AD74" s="630" t="s">
        <v>
175</v>
      </c>
      <c r="AE74" s="632" t="s">
        <v>
176</v>
      </c>
      <c r="AF74" s="633" t="str">
        <f t="shared" si="1"/>
        <v/>
      </c>
      <c r="AG74" s="634" t="s">
        <v>
177</v>
      </c>
      <c r="AH74" s="635" t="str">
        <f t="shared" si="3"/>
        <v/>
      </c>
      <c r="AI74" s="636"/>
      <c r="AJ74" s="637"/>
      <c r="AK74" s="636"/>
      <c r="AL74" s="746"/>
    </row>
    <row r="75" spans="1:38" ht="36.75" customHeight="1">
      <c r="A75" s="622">
        <f t="shared" si="2"/>
        <v>
64</v>
      </c>
      <c r="B75" s="623" t="str">
        <f>
IF(基本情報入力シート!C96="","",基本情報入力シート!C96)</f>
        <v/>
      </c>
      <c r="C75" s="624" t="str">
        <f>
IF(基本情報入力シート!D96="","",基本情報入力シート!D96)</f>
        <v/>
      </c>
      <c r="D75" s="624" t="str">
        <f>
IF(基本情報入力シート!E96="","",基本情報入力シート!E96)</f>
        <v/>
      </c>
      <c r="E75" s="624" t="str">
        <f>
IF(基本情報入力シート!F96="","",基本情報入力シート!F96)</f>
        <v/>
      </c>
      <c r="F75" s="624" t="str">
        <f>
IF(基本情報入力シート!G96="","",基本情報入力シート!G96)</f>
        <v/>
      </c>
      <c r="G75" s="624" t="str">
        <f>
IF(基本情報入力シート!H96="","",基本情報入力シート!H96)</f>
        <v/>
      </c>
      <c r="H75" s="624" t="str">
        <f>
IF(基本情報入力シート!I96="","",基本情報入力シート!I96)</f>
        <v/>
      </c>
      <c r="I75" s="624" t="str">
        <f>
IF(基本情報入力シート!J96="","",基本情報入力シート!J96)</f>
        <v/>
      </c>
      <c r="J75" s="624" t="str">
        <f>
IF(基本情報入力シート!K96="","",基本情報入力シート!K96)</f>
        <v/>
      </c>
      <c r="K75" s="647" t="str">
        <f>
IF(基本情報入力シート!L96="","",基本情報入力シート!L96)</f>
        <v/>
      </c>
      <c r="L75" s="625" t="str">
        <f>
IF(基本情報入力シート!M96="","",基本情報入力シート!M96)</f>
        <v/>
      </c>
      <c r="M75" s="625" t="str">
        <f>
IF(基本情報入力シート!R96="","",基本情報入力シート!R96)</f>
        <v/>
      </c>
      <c r="N75" s="625" t="str">
        <f>
IF(基本情報入力シート!W96="","",基本情報入力シート!W96)</f>
        <v/>
      </c>
      <c r="O75" s="622" t="str">
        <f>
IF(基本情報入力シート!X96="","",基本情報入力シート!X96)</f>
        <v/>
      </c>
      <c r="P75" s="626" t="str">
        <f>
IF(基本情報入力シート!Y96="","",基本情報入力シート!Y96)</f>
        <v/>
      </c>
      <c r="Q75" s="783"/>
      <c r="R75" s="505" t="str">
        <f>
IF(基本情報入力シート!Z96="","",基本情報入力シート!Z96)</f>
        <v/>
      </c>
      <c r="S75" s="506" t="str">
        <f>
IF(基本情報入力シート!AA96="","",基本情報入力シート!AA96)</f>
        <v/>
      </c>
      <c r="T75" s="764"/>
      <c r="U75" s="766" t="str">
        <f>
IF(P75="","",VLOOKUP(P75,【参考】数式用2!$A$3:$C$36,3,FALSE))</f>
        <v/>
      </c>
      <c r="V75" s="630" t="s">
        <v>
172</v>
      </c>
      <c r="W75" s="628"/>
      <c r="X75" s="627" t="s">
        <v>
173</v>
      </c>
      <c r="Y75" s="628"/>
      <c r="Z75" s="629" t="s">
        <v>
174</v>
      </c>
      <c r="AA75" s="631"/>
      <c r="AB75" s="630" t="s">
        <v>
173</v>
      </c>
      <c r="AC75" s="631"/>
      <c r="AD75" s="630" t="s">
        <v>
175</v>
      </c>
      <c r="AE75" s="632" t="s">
        <v>
176</v>
      </c>
      <c r="AF75" s="633" t="str">
        <f t="shared" si="1"/>
        <v/>
      </c>
      <c r="AG75" s="634" t="s">
        <v>
177</v>
      </c>
      <c r="AH75" s="635" t="str">
        <f t="shared" si="3"/>
        <v/>
      </c>
      <c r="AI75" s="636"/>
      <c r="AJ75" s="637"/>
      <c r="AK75" s="636"/>
      <c r="AL75" s="746"/>
    </row>
    <row r="76" spans="1:38" ht="36.75" customHeight="1">
      <c r="A76" s="622">
        <f t="shared" si="2"/>
        <v>
65</v>
      </c>
      <c r="B76" s="623" t="str">
        <f>
IF(基本情報入力シート!C97="","",基本情報入力シート!C97)</f>
        <v/>
      </c>
      <c r="C76" s="624" t="str">
        <f>
IF(基本情報入力シート!D97="","",基本情報入力シート!D97)</f>
        <v/>
      </c>
      <c r="D76" s="624" t="str">
        <f>
IF(基本情報入力シート!E97="","",基本情報入力シート!E97)</f>
        <v/>
      </c>
      <c r="E76" s="624" t="str">
        <f>
IF(基本情報入力シート!F97="","",基本情報入力シート!F97)</f>
        <v/>
      </c>
      <c r="F76" s="624" t="str">
        <f>
IF(基本情報入力シート!G97="","",基本情報入力シート!G97)</f>
        <v/>
      </c>
      <c r="G76" s="624" t="str">
        <f>
IF(基本情報入力シート!H97="","",基本情報入力シート!H97)</f>
        <v/>
      </c>
      <c r="H76" s="624" t="str">
        <f>
IF(基本情報入力シート!I97="","",基本情報入力シート!I97)</f>
        <v/>
      </c>
      <c r="I76" s="624" t="str">
        <f>
IF(基本情報入力シート!J97="","",基本情報入力シート!J97)</f>
        <v/>
      </c>
      <c r="J76" s="624" t="str">
        <f>
IF(基本情報入力シート!K97="","",基本情報入力シート!K97)</f>
        <v/>
      </c>
      <c r="K76" s="647" t="str">
        <f>
IF(基本情報入力シート!L97="","",基本情報入力シート!L97)</f>
        <v/>
      </c>
      <c r="L76" s="625" t="str">
        <f>
IF(基本情報入力シート!M97="","",基本情報入力シート!M97)</f>
        <v/>
      </c>
      <c r="M76" s="625" t="str">
        <f>
IF(基本情報入力シート!R97="","",基本情報入力シート!R97)</f>
        <v/>
      </c>
      <c r="N76" s="625" t="str">
        <f>
IF(基本情報入力シート!W97="","",基本情報入力シート!W97)</f>
        <v/>
      </c>
      <c r="O76" s="622" t="str">
        <f>
IF(基本情報入力シート!X97="","",基本情報入力シート!X97)</f>
        <v/>
      </c>
      <c r="P76" s="626" t="str">
        <f>
IF(基本情報入力シート!Y97="","",基本情報入力シート!Y97)</f>
        <v/>
      </c>
      <c r="Q76" s="783"/>
      <c r="R76" s="505" t="str">
        <f>
IF(基本情報入力シート!Z97="","",基本情報入力シート!Z97)</f>
        <v/>
      </c>
      <c r="S76" s="506" t="str">
        <f>
IF(基本情報入力シート!AA97="","",基本情報入力シート!AA97)</f>
        <v/>
      </c>
      <c r="T76" s="764"/>
      <c r="U76" s="766" t="str">
        <f>
IF(P76="","",VLOOKUP(P76,【参考】数式用2!$A$3:$C$36,3,FALSE))</f>
        <v/>
      </c>
      <c r="V76" s="630" t="s">
        <v>
172</v>
      </c>
      <c r="W76" s="628"/>
      <c r="X76" s="627" t="s">
        <v>
173</v>
      </c>
      <c r="Y76" s="628"/>
      <c r="Z76" s="629" t="s">
        <v>
174</v>
      </c>
      <c r="AA76" s="631"/>
      <c r="AB76" s="630" t="s">
        <v>
173</v>
      </c>
      <c r="AC76" s="631"/>
      <c r="AD76" s="630" t="s">
        <v>
175</v>
      </c>
      <c r="AE76" s="632" t="s">
        <v>
176</v>
      </c>
      <c r="AF76" s="633" t="str">
        <f t="shared" si="1"/>
        <v/>
      </c>
      <c r="AG76" s="634" t="s">
        <v>
177</v>
      </c>
      <c r="AH76" s="635" t="str">
        <f t="shared" ref="AH76:AH111" si="4">
IFERROR(ROUNDDOWN(ROUND(R76*S76,0)*U76,0)*AF76,"")</f>
        <v/>
      </c>
      <c r="AI76" s="636"/>
      <c r="AJ76" s="637"/>
      <c r="AK76" s="636"/>
      <c r="AL76" s="746"/>
    </row>
    <row r="77" spans="1:38" ht="36.75" customHeight="1">
      <c r="A77" s="622">
        <f t="shared" si="2"/>
        <v>
66</v>
      </c>
      <c r="B77" s="623" t="str">
        <f>
IF(基本情報入力シート!C98="","",基本情報入力シート!C98)</f>
        <v/>
      </c>
      <c r="C77" s="624" t="str">
        <f>
IF(基本情報入力シート!D98="","",基本情報入力シート!D98)</f>
        <v/>
      </c>
      <c r="D77" s="624" t="str">
        <f>
IF(基本情報入力シート!E98="","",基本情報入力シート!E98)</f>
        <v/>
      </c>
      <c r="E77" s="624" t="str">
        <f>
IF(基本情報入力シート!F98="","",基本情報入力シート!F98)</f>
        <v/>
      </c>
      <c r="F77" s="624" t="str">
        <f>
IF(基本情報入力シート!G98="","",基本情報入力シート!G98)</f>
        <v/>
      </c>
      <c r="G77" s="624" t="str">
        <f>
IF(基本情報入力シート!H98="","",基本情報入力シート!H98)</f>
        <v/>
      </c>
      <c r="H77" s="624" t="str">
        <f>
IF(基本情報入力シート!I98="","",基本情報入力シート!I98)</f>
        <v/>
      </c>
      <c r="I77" s="624" t="str">
        <f>
IF(基本情報入力シート!J98="","",基本情報入力シート!J98)</f>
        <v/>
      </c>
      <c r="J77" s="624" t="str">
        <f>
IF(基本情報入力シート!K98="","",基本情報入力シート!K98)</f>
        <v/>
      </c>
      <c r="K77" s="647" t="str">
        <f>
IF(基本情報入力シート!L98="","",基本情報入力シート!L98)</f>
        <v/>
      </c>
      <c r="L77" s="625" t="str">
        <f>
IF(基本情報入力シート!M98="","",基本情報入力シート!M98)</f>
        <v/>
      </c>
      <c r="M77" s="625" t="str">
        <f>
IF(基本情報入力シート!R98="","",基本情報入力シート!R98)</f>
        <v/>
      </c>
      <c r="N77" s="625" t="str">
        <f>
IF(基本情報入力シート!W98="","",基本情報入力シート!W98)</f>
        <v/>
      </c>
      <c r="O77" s="622" t="str">
        <f>
IF(基本情報入力シート!X98="","",基本情報入力シート!X98)</f>
        <v/>
      </c>
      <c r="P77" s="626" t="str">
        <f>
IF(基本情報入力シート!Y98="","",基本情報入力シート!Y98)</f>
        <v/>
      </c>
      <c r="Q77" s="783"/>
      <c r="R77" s="505" t="str">
        <f>
IF(基本情報入力シート!Z98="","",基本情報入力シート!Z98)</f>
        <v/>
      </c>
      <c r="S77" s="506" t="str">
        <f>
IF(基本情報入力シート!AA98="","",基本情報入力シート!AA98)</f>
        <v/>
      </c>
      <c r="T77" s="764"/>
      <c r="U77" s="766" t="str">
        <f>
IF(P77="","",VLOOKUP(P77,【参考】数式用2!$A$3:$C$36,3,FALSE))</f>
        <v/>
      </c>
      <c r="V77" s="630" t="s">
        <v>
172</v>
      </c>
      <c r="W77" s="628"/>
      <c r="X77" s="627" t="s">
        <v>
173</v>
      </c>
      <c r="Y77" s="628"/>
      <c r="Z77" s="629" t="s">
        <v>
174</v>
      </c>
      <c r="AA77" s="631"/>
      <c r="AB77" s="630" t="s">
        <v>
173</v>
      </c>
      <c r="AC77" s="631"/>
      <c r="AD77" s="630" t="s">
        <v>
175</v>
      </c>
      <c r="AE77" s="632" t="s">
        <v>
176</v>
      </c>
      <c r="AF77" s="633" t="str">
        <f t="shared" ref="AF77:AF111" si="5">
IF(W77&gt;=1,(AA77*12+AC77)-(W77*12+Y77)+1,"")</f>
        <v/>
      </c>
      <c r="AG77" s="634" t="s">
        <v>
177</v>
      </c>
      <c r="AH77" s="635" t="str">
        <f t="shared" si="4"/>
        <v/>
      </c>
      <c r="AI77" s="636"/>
      <c r="AJ77" s="637"/>
      <c r="AK77" s="636"/>
      <c r="AL77" s="746"/>
    </row>
    <row r="78" spans="1:38" ht="36.75" customHeight="1">
      <c r="A78" s="622">
        <f t="shared" ref="A78:A111" si="6">
A77+1</f>
        <v>
67</v>
      </c>
      <c r="B78" s="623" t="str">
        <f>
IF(基本情報入力シート!C99="","",基本情報入力シート!C99)</f>
        <v/>
      </c>
      <c r="C78" s="624" t="str">
        <f>
IF(基本情報入力シート!D99="","",基本情報入力シート!D99)</f>
        <v/>
      </c>
      <c r="D78" s="624" t="str">
        <f>
IF(基本情報入力シート!E99="","",基本情報入力シート!E99)</f>
        <v/>
      </c>
      <c r="E78" s="624" t="str">
        <f>
IF(基本情報入力シート!F99="","",基本情報入力シート!F99)</f>
        <v/>
      </c>
      <c r="F78" s="624" t="str">
        <f>
IF(基本情報入力シート!G99="","",基本情報入力シート!G99)</f>
        <v/>
      </c>
      <c r="G78" s="624" t="str">
        <f>
IF(基本情報入力シート!H99="","",基本情報入力シート!H99)</f>
        <v/>
      </c>
      <c r="H78" s="624" t="str">
        <f>
IF(基本情報入力シート!I99="","",基本情報入力シート!I99)</f>
        <v/>
      </c>
      <c r="I78" s="624" t="str">
        <f>
IF(基本情報入力シート!J99="","",基本情報入力シート!J99)</f>
        <v/>
      </c>
      <c r="J78" s="624" t="str">
        <f>
IF(基本情報入力シート!K99="","",基本情報入力シート!K99)</f>
        <v/>
      </c>
      <c r="K78" s="647" t="str">
        <f>
IF(基本情報入力シート!L99="","",基本情報入力シート!L99)</f>
        <v/>
      </c>
      <c r="L78" s="625" t="str">
        <f>
IF(基本情報入力シート!M99="","",基本情報入力シート!M99)</f>
        <v/>
      </c>
      <c r="M78" s="625" t="str">
        <f>
IF(基本情報入力シート!R99="","",基本情報入力シート!R99)</f>
        <v/>
      </c>
      <c r="N78" s="625" t="str">
        <f>
IF(基本情報入力シート!W99="","",基本情報入力シート!W99)</f>
        <v/>
      </c>
      <c r="O78" s="622" t="str">
        <f>
IF(基本情報入力シート!X99="","",基本情報入力シート!X99)</f>
        <v/>
      </c>
      <c r="P78" s="626" t="str">
        <f>
IF(基本情報入力シート!Y99="","",基本情報入力シート!Y99)</f>
        <v/>
      </c>
      <c r="Q78" s="783"/>
      <c r="R78" s="505" t="str">
        <f>
IF(基本情報入力シート!Z99="","",基本情報入力シート!Z99)</f>
        <v/>
      </c>
      <c r="S78" s="506" t="str">
        <f>
IF(基本情報入力シート!AA99="","",基本情報入力シート!AA99)</f>
        <v/>
      </c>
      <c r="T78" s="764"/>
      <c r="U78" s="766" t="str">
        <f>
IF(P78="","",VLOOKUP(P78,【参考】数式用2!$A$3:$C$36,3,FALSE))</f>
        <v/>
      </c>
      <c r="V78" s="630" t="s">
        <v>
172</v>
      </c>
      <c r="W78" s="628"/>
      <c r="X78" s="627" t="s">
        <v>
173</v>
      </c>
      <c r="Y78" s="628"/>
      <c r="Z78" s="629" t="s">
        <v>
174</v>
      </c>
      <c r="AA78" s="631"/>
      <c r="AB78" s="630" t="s">
        <v>
173</v>
      </c>
      <c r="AC78" s="631"/>
      <c r="AD78" s="630" t="s">
        <v>
175</v>
      </c>
      <c r="AE78" s="632" t="s">
        <v>
176</v>
      </c>
      <c r="AF78" s="633" t="str">
        <f t="shared" si="5"/>
        <v/>
      </c>
      <c r="AG78" s="634" t="s">
        <v>
177</v>
      </c>
      <c r="AH78" s="635" t="str">
        <f t="shared" si="4"/>
        <v/>
      </c>
      <c r="AI78" s="636"/>
      <c r="AJ78" s="637"/>
      <c r="AK78" s="636"/>
      <c r="AL78" s="746"/>
    </row>
    <row r="79" spans="1:38" ht="36.75" customHeight="1">
      <c r="A79" s="622">
        <f t="shared" si="6"/>
        <v>
68</v>
      </c>
      <c r="B79" s="623" t="str">
        <f>
IF(基本情報入力シート!C100="","",基本情報入力シート!C100)</f>
        <v/>
      </c>
      <c r="C79" s="624" t="str">
        <f>
IF(基本情報入力シート!D100="","",基本情報入力シート!D100)</f>
        <v/>
      </c>
      <c r="D79" s="624" t="str">
        <f>
IF(基本情報入力シート!E100="","",基本情報入力シート!E100)</f>
        <v/>
      </c>
      <c r="E79" s="624" t="str">
        <f>
IF(基本情報入力シート!F100="","",基本情報入力シート!F100)</f>
        <v/>
      </c>
      <c r="F79" s="624" t="str">
        <f>
IF(基本情報入力シート!G100="","",基本情報入力シート!G100)</f>
        <v/>
      </c>
      <c r="G79" s="624" t="str">
        <f>
IF(基本情報入力シート!H100="","",基本情報入力シート!H100)</f>
        <v/>
      </c>
      <c r="H79" s="624" t="str">
        <f>
IF(基本情報入力シート!I100="","",基本情報入力シート!I100)</f>
        <v/>
      </c>
      <c r="I79" s="624" t="str">
        <f>
IF(基本情報入力シート!J100="","",基本情報入力シート!J100)</f>
        <v/>
      </c>
      <c r="J79" s="624" t="str">
        <f>
IF(基本情報入力シート!K100="","",基本情報入力シート!K100)</f>
        <v/>
      </c>
      <c r="K79" s="647" t="str">
        <f>
IF(基本情報入力シート!L100="","",基本情報入力シート!L100)</f>
        <v/>
      </c>
      <c r="L79" s="625" t="str">
        <f>
IF(基本情報入力シート!M100="","",基本情報入力シート!M100)</f>
        <v/>
      </c>
      <c r="M79" s="625" t="str">
        <f>
IF(基本情報入力シート!R100="","",基本情報入力シート!R100)</f>
        <v/>
      </c>
      <c r="N79" s="625" t="str">
        <f>
IF(基本情報入力シート!W100="","",基本情報入力シート!W100)</f>
        <v/>
      </c>
      <c r="O79" s="622" t="str">
        <f>
IF(基本情報入力シート!X100="","",基本情報入力シート!X100)</f>
        <v/>
      </c>
      <c r="P79" s="626" t="str">
        <f>
IF(基本情報入力シート!Y100="","",基本情報入力シート!Y100)</f>
        <v/>
      </c>
      <c r="Q79" s="783"/>
      <c r="R79" s="505" t="str">
        <f>
IF(基本情報入力シート!Z100="","",基本情報入力シート!Z100)</f>
        <v/>
      </c>
      <c r="S79" s="506" t="str">
        <f>
IF(基本情報入力シート!AA100="","",基本情報入力シート!AA100)</f>
        <v/>
      </c>
      <c r="T79" s="764"/>
      <c r="U79" s="766" t="str">
        <f>
IF(P79="","",VLOOKUP(P79,【参考】数式用2!$A$3:$C$36,3,FALSE))</f>
        <v/>
      </c>
      <c r="V79" s="630" t="s">
        <v>
172</v>
      </c>
      <c r="W79" s="628"/>
      <c r="X79" s="627" t="s">
        <v>
173</v>
      </c>
      <c r="Y79" s="628"/>
      <c r="Z79" s="629" t="s">
        <v>
174</v>
      </c>
      <c r="AA79" s="631"/>
      <c r="AB79" s="630" t="s">
        <v>
173</v>
      </c>
      <c r="AC79" s="631"/>
      <c r="AD79" s="630" t="s">
        <v>
175</v>
      </c>
      <c r="AE79" s="632" t="s">
        <v>
176</v>
      </c>
      <c r="AF79" s="633" t="str">
        <f t="shared" si="5"/>
        <v/>
      </c>
      <c r="AG79" s="634" t="s">
        <v>
177</v>
      </c>
      <c r="AH79" s="635" t="str">
        <f t="shared" si="4"/>
        <v/>
      </c>
      <c r="AI79" s="636"/>
      <c r="AJ79" s="637"/>
      <c r="AK79" s="636"/>
      <c r="AL79" s="746"/>
    </row>
    <row r="80" spans="1:38" ht="36.75" customHeight="1">
      <c r="A80" s="622">
        <f t="shared" si="6"/>
        <v>
69</v>
      </c>
      <c r="B80" s="623" t="str">
        <f>
IF(基本情報入力シート!C101="","",基本情報入力シート!C101)</f>
        <v/>
      </c>
      <c r="C80" s="624" t="str">
        <f>
IF(基本情報入力シート!D101="","",基本情報入力シート!D101)</f>
        <v/>
      </c>
      <c r="D80" s="624" t="str">
        <f>
IF(基本情報入力シート!E101="","",基本情報入力シート!E101)</f>
        <v/>
      </c>
      <c r="E80" s="624" t="str">
        <f>
IF(基本情報入力シート!F101="","",基本情報入力シート!F101)</f>
        <v/>
      </c>
      <c r="F80" s="624" t="str">
        <f>
IF(基本情報入力シート!G101="","",基本情報入力シート!G101)</f>
        <v/>
      </c>
      <c r="G80" s="624" t="str">
        <f>
IF(基本情報入力シート!H101="","",基本情報入力シート!H101)</f>
        <v/>
      </c>
      <c r="H80" s="624" t="str">
        <f>
IF(基本情報入力シート!I101="","",基本情報入力シート!I101)</f>
        <v/>
      </c>
      <c r="I80" s="624" t="str">
        <f>
IF(基本情報入力シート!J101="","",基本情報入力シート!J101)</f>
        <v/>
      </c>
      <c r="J80" s="624" t="str">
        <f>
IF(基本情報入力シート!K101="","",基本情報入力シート!K101)</f>
        <v/>
      </c>
      <c r="K80" s="647" t="str">
        <f>
IF(基本情報入力シート!L101="","",基本情報入力シート!L101)</f>
        <v/>
      </c>
      <c r="L80" s="625" t="str">
        <f>
IF(基本情報入力シート!M101="","",基本情報入力シート!M101)</f>
        <v/>
      </c>
      <c r="M80" s="625" t="str">
        <f>
IF(基本情報入力シート!R101="","",基本情報入力シート!R101)</f>
        <v/>
      </c>
      <c r="N80" s="625" t="str">
        <f>
IF(基本情報入力シート!W101="","",基本情報入力シート!W101)</f>
        <v/>
      </c>
      <c r="O80" s="622" t="str">
        <f>
IF(基本情報入力シート!X101="","",基本情報入力シート!X101)</f>
        <v/>
      </c>
      <c r="P80" s="626" t="str">
        <f>
IF(基本情報入力シート!Y101="","",基本情報入力シート!Y101)</f>
        <v/>
      </c>
      <c r="Q80" s="783"/>
      <c r="R80" s="505" t="str">
        <f>
IF(基本情報入力シート!Z101="","",基本情報入力シート!Z101)</f>
        <v/>
      </c>
      <c r="S80" s="506" t="str">
        <f>
IF(基本情報入力シート!AA101="","",基本情報入力シート!AA101)</f>
        <v/>
      </c>
      <c r="T80" s="764"/>
      <c r="U80" s="766" t="str">
        <f>
IF(P80="","",VLOOKUP(P80,【参考】数式用2!$A$3:$C$36,3,FALSE))</f>
        <v/>
      </c>
      <c r="V80" s="630" t="s">
        <v>
172</v>
      </c>
      <c r="W80" s="628"/>
      <c r="X80" s="627" t="s">
        <v>
173</v>
      </c>
      <c r="Y80" s="628"/>
      <c r="Z80" s="629" t="s">
        <v>
174</v>
      </c>
      <c r="AA80" s="631"/>
      <c r="AB80" s="630" t="s">
        <v>
173</v>
      </c>
      <c r="AC80" s="631"/>
      <c r="AD80" s="630" t="s">
        <v>
175</v>
      </c>
      <c r="AE80" s="632" t="s">
        <v>
176</v>
      </c>
      <c r="AF80" s="633" t="str">
        <f t="shared" si="5"/>
        <v/>
      </c>
      <c r="AG80" s="634" t="s">
        <v>
177</v>
      </c>
      <c r="AH80" s="635" t="str">
        <f t="shared" si="4"/>
        <v/>
      </c>
      <c r="AI80" s="636"/>
      <c r="AJ80" s="637"/>
      <c r="AK80" s="636"/>
      <c r="AL80" s="746"/>
    </row>
    <row r="81" spans="1:38" ht="36.75" customHeight="1">
      <c r="A81" s="622">
        <f t="shared" si="6"/>
        <v>
70</v>
      </c>
      <c r="B81" s="623" t="str">
        <f>
IF(基本情報入力シート!C102="","",基本情報入力シート!C102)</f>
        <v/>
      </c>
      <c r="C81" s="624" t="str">
        <f>
IF(基本情報入力シート!D102="","",基本情報入力シート!D102)</f>
        <v/>
      </c>
      <c r="D81" s="624" t="str">
        <f>
IF(基本情報入力シート!E102="","",基本情報入力シート!E102)</f>
        <v/>
      </c>
      <c r="E81" s="624" t="str">
        <f>
IF(基本情報入力シート!F102="","",基本情報入力シート!F102)</f>
        <v/>
      </c>
      <c r="F81" s="624" t="str">
        <f>
IF(基本情報入力シート!G102="","",基本情報入力シート!G102)</f>
        <v/>
      </c>
      <c r="G81" s="624" t="str">
        <f>
IF(基本情報入力シート!H102="","",基本情報入力シート!H102)</f>
        <v/>
      </c>
      <c r="H81" s="624" t="str">
        <f>
IF(基本情報入力シート!I102="","",基本情報入力シート!I102)</f>
        <v/>
      </c>
      <c r="I81" s="624" t="str">
        <f>
IF(基本情報入力シート!J102="","",基本情報入力シート!J102)</f>
        <v/>
      </c>
      <c r="J81" s="624" t="str">
        <f>
IF(基本情報入力シート!K102="","",基本情報入力シート!K102)</f>
        <v/>
      </c>
      <c r="K81" s="647" t="str">
        <f>
IF(基本情報入力シート!L102="","",基本情報入力シート!L102)</f>
        <v/>
      </c>
      <c r="L81" s="625" t="str">
        <f>
IF(基本情報入力シート!M102="","",基本情報入力シート!M102)</f>
        <v/>
      </c>
      <c r="M81" s="625" t="str">
        <f>
IF(基本情報入力シート!R102="","",基本情報入力シート!R102)</f>
        <v/>
      </c>
      <c r="N81" s="625" t="str">
        <f>
IF(基本情報入力シート!W102="","",基本情報入力シート!W102)</f>
        <v/>
      </c>
      <c r="O81" s="622" t="str">
        <f>
IF(基本情報入力シート!X102="","",基本情報入力シート!X102)</f>
        <v/>
      </c>
      <c r="P81" s="626" t="str">
        <f>
IF(基本情報入力シート!Y102="","",基本情報入力シート!Y102)</f>
        <v/>
      </c>
      <c r="Q81" s="783"/>
      <c r="R81" s="505" t="str">
        <f>
IF(基本情報入力シート!Z102="","",基本情報入力シート!Z102)</f>
        <v/>
      </c>
      <c r="S81" s="506" t="str">
        <f>
IF(基本情報入力シート!AA102="","",基本情報入力シート!AA102)</f>
        <v/>
      </c>
      <c r="T81" s="764"/>
      <c r="U81" s="766" t="str">
        <f>
IF(P81="","",VLOOKUP(P81,【参考】数式用2!$A$3:$C$36,3,FALSE))</f>
        <v/>
      </c>
      <c r="V81" s="630" t="s">
        <v>
172</v>
      </c>
      <c r="W81" s="628"/>
      <c r="X81" s="627" t="s">
        <v>
173</v>
      </c>
      <c r="Y81" s="628"/>
      <c r="Z81" s="629" t="s">
        <v>
174</v>
      </c>
      <c r="AA81" s="631"/>
      <c r="AB81" s="630" t="s">
        <v>
173</v>
      </c>
      <c r="AC81" s="631"/>
      <c r="AD81" s="630" t="s">
        <v>
175</v>
      </c>
      <c r="AE81" s="632" t="s">
        <v>
176</v>
      </c>
      <c r="AF81" s="633" t="str">
        <f t="shared" si="5"/>
        <v/>
      </c>
      <c r="AG81" s="634" t="s">
        <v>
177</v>
      </c>
      <c r="AH81" s="635" t="str">
        <f t="shared" si="4"/>
        <v/>
      </c>
      <c r="AI81" s="636"/>
      <c r="AJ81" s="637"/>
      <c r="AK81" s="636"/>
      <c r="AL81" s="746"/>
    </row>
    <row r="82" spans="1:38" ht="36.75" customHeight="1">
      <c r="A82" s="622">
        <f t="shared" si="6"/>
        <v>
71</v>
      </c>
      <c r="B82" s="623" t="str">
        <f>
IF(基本情報入力シート!C103="","",基本情報入力シート!C103)</f>
        <v/>
      </c>
      <c r="C82" s="624" t="str">
        <f>
IF(基本情報入力シート!D103="","",基本情報入力シート!D103)</f>
        <v/>
      </c>
      <c r="D82" s="624" t="str">
        <f>
IF(基本情報入力シート!E103="","",基本情報入力シート!E103)</f>
        <v/>
      </c>
      <c r="E82" s="624" t="str">
        <f>
IF(基本情報入力シート!F103="","",基本情報入力シート!F103)</f>
        <v/>
      </c>
      <c r="F82" s="624" t="str">
        <f>
IF(基本情報入力シート!G103="","",基本情報入力シート!G103)</f>
        <v/>
      </c>
      <c r="G82" s="624" t="str">
        <f>
IF(基本情報入力シート!H103="","",基本情報入力シート!H103)</f>
        <v/>
      </c>
      <c r="H82" s="624" t="str">
        <f>
IF(基本情報入力シート!I103="","",基本情報入力シート!I103)</f>
        <v/>
      </c>
      <c r="I82" s="624" t="str">
        <f>
IF(基本情報入力シート!J103="","",基本情報入力シート!J103)</f>
        <v/>
      </c>
      <c r="J82" s="624" t="str">
        <f>
IF(基本情報入力シート!K103="","",基本情報入力シート!K103)</f>
        <v/>
      </c>
      <c r="K82" s="647" t="str">
        <f>
IF(基本情報入力シート!L103="","",基本情報入力シート!L103)</f>
        <v/>
      </c>
      <c r="L82" s="625" t="str">
        <f>
IF(基本情報入力シート!M103="","",基本情報入力シート!M103)</f>
        <v/>
      </c>
      <c r="M82" s="625" t="str">
        <f>
IF(基本情報入力シート!R103="","",基本情報入力シート!R103)</f>
        <v/>
      </c>
      <c r="N82" s="625" t="str">
        <f>
IF(基本情報入力シート!W103="","",基本情報入力シート!W103)</f>
        <v/>
      </c>
      <c r="O82" s="622" t="str">
        <f>
IF(基本情報入力シート!X103="","",基本情報入力シート!X103)</f>
        <v/>
      </c>
      <c r="P82" s="626" t="str">
        <f>
IF(基本情報入力シート!Y103="","",基本情報入力シート!Y103)</f>
        <v/>
      </c>
      <c r="Q82" s="783"/>
      <c r="R82" s="505" t="str">
        <f>
IF(基本情報入力シート!Z103="","",基本情報入力シート!Z103)</f>
        <v/>
      </c>
      <c r="S82" s="506" t="str">
        <f>
IF(基本情報入力シート!AA103="","",基本情報入力シート!AA103)</f>
        <v/>
      </c>
      <c r="T82" s="764"/>
      <c r="U82" s="766" t="str">
        <f>
IF(P82="","",VLOOKUP(P82,【参考】数式用2!$A$3:$C$36,3,FALSE))</f>
        <v/>
      </c>
      <c r="V82" s="630" t="s">
        <v>
172</v>
      </c>
      <c r="W82" s="628"/>
      <c r="X82" s="627" t="s">
        <v>
173</v>
      </c>
      <c r="Y82" s="628"/>
      <c r="Z82" s="629" t="s">
        <v>
174</v>
      </c>
      <c r="AA82" s="631"/>
      <c r="AB82" s="630" t="s">
        <v>
173</v>
      </c>
      <c r="AC82" s="631"/>
      <c r="AD82" s="630" t="s">
        <v>
175</v>
      </c>
      <c r="AE82" s="632" t="s">
        <v>
176</v>
      </c>
      <c r="AF82" s="633" t="str">
        <f t="shared" si="5"/>
        <v/>
      </c>
      <c r="AG82" s="634" t="s">
        <v>
177</v>
      </c>
      <c r="AH82" s="635" t="str">
        <f t="shared" si="4"/>
        <v/>
      </c>
      <c r="AI82" s="636"/>
      <c r="AJ82" s="637"/>
      <c r="AK82" s="636"/>
      <c r="AL82" s="746"/>
    </row>
    <row r="83" spans="1:38" ht="36.75" customHeight="1">
      <c r="A83" s="622">
        <f t="shared" si="6"/>
        <v>
72</v>
      </c>
      <c r="B83" s="623" t="str">
        <f>
IF(基本情報入力シート!C104="","",基本情報入力シート!C104)</f>
        <v/>
      </c>
      <c r="C83" s="624" t="str">
        <f>
IF(基本情報入力シート!D104="","",基本情報入力シート!D104)</f>
        <v/>
      </c>
      <c r="D83" s="624" t="str">
        <f>
IF(基本情報入力シート!E104="","",基本情報入力シート!E104)</f>
        <v/>
      </c>
      <c r="E83" s="624" t="str">
        <f>
IF(基本情報入力シート!F104="","",基本情報入力シート!F104)</f>
        <v/>
      </c>
      <c r="F83" s="624" t="str">
        <f>
IF(基本情報入力シート!G104="","",基本情報入力シート!G104)</f>
        <v/>
      </c>
      <c r="G83" s="624" t="str">
        <f>
IF(基本情報入力シート!H104="","",基本情報入力シート!H104)</f>
        <v/>
      </c>
      <c r="H83" s="624" t="str">
        <f>
IF(基本情報入力シート!I104="","",基本情報入力シート!I104)</f>
        <v/>
      </c>
      <c r="I83" s="624" t="str">
        <f>
IF(基本情報入力シート!J104="","",基本情報入力シート!J104)</f>
        <v/>
      </c>
      <c r="J83" s="624" t="str">
        <f>
IF(基本情報入力シート!K104="","",基本情報入力シート!K104)</f>
        <v/>
      </c>
      <c r="K83" s="647" t="str">
        <f>
IF(基本情報入力シート!L104="","",基本情報入力シート!L104)</f>
        <v/>
      </c>
      <c r="L83" s="625" t="str">
        <f>
IF(基本情報入力シート!M104="","",基本情報入力シート!M104)</f>
        <v/>
      </c>
      <c r="M83" s="625" t="str">
        <f>
IF(基本情報入力シート!R104="","",基本情報入力シート!R104)</f>
        <v/>
      </c>
      <c r="N83" s="625" t="str">
        <f>
IF(基本情報入力シート!W104="","",基本情報入力シート!W104)</f>
        <v/>
      </c>
      <c r="O83" s="622" t="str">
        <f>
IF(基本情報入力シート!X104="","",基本情報入力シート!X104)</f>
        <v/>
      </c>
      <c r="P83" s="626" t="str">
        <f>
IF(基本情報入力シート!Y104="","",基本情報入力シート!Y104)</f>
        <v/>
      </c>
      <c r="Q83" s="783"/>
      <c r="R83" s="505" t="str">
        <f>
IF(基本情報入力シート!Z104="","",基本情報入力シート!Z104)</f>
        <v/>
      </c>
      <c r="S83" s="506" t="str">
        <f>
IF(基本情報入力シート!AA104="","",基本情報入力シート!AA104)</f>
        <v/>
      </c>
      <c r="T83" s="764"/>
      <c r="U83" s="766" t="str">
        <f>
IF(P83="","",VLOOKUP(P83,【参考】数式用2!$A$3:$C$36,3,FALSE))</f>
        <v/>
      </c>
      <c r="V83" s="630" t="s">
        <v>
172</v>
      </c>
      <c r="W83" s="628"/>
      <c r="X83" s="627" t="s">
        <v>
173</v>
      </c>
      <c r="Y83" s="628"/>
      <c r="Z83" s="629" t="s">
        <v>
174</v>
      </c>
      <c r="AA83" s="631"/>
      <c r="AB83" s="630" t="s">
        <v>
173</v>
      </c>
      <c r="AC83" s="631"/>
      <c r="AD83" s="630" t="s">
        <v>
175</v>
      </c>
      <c r="AE83" s="632" t="s">
        <v>
176</v>
      </c>
      <c r="AF83" s="633" t="str">
        <f t="shared" si="5"/>
        <v/>
      </c>
      <c r="AG83" s="634" t="s">
        <v>
177</v>
      </c>
      <c r="AH83" s="635" t="str">
        <f t="shared" si="4"/>
        <v/>
      </c>
      <c r="AI83" s="636"/>
      <c r="AJ83" s="637"/>
      <c r="AK83" s="636"/>
      <c r="AL83" s="746"/>
    </row>
    <row r="84" spans="1:38" ht="36.75" customHeight="1">
      <c r="A84" s="622">
        <f t="shared" si="6"/>
        <v>
73</v>
      </c>
      <c r="B84" s="623" t="str">
        <f>
IF(基本情報入力シート!C105="","",基本情報入力シート!C105)</f>
        <v/>
      </c>
      <c r="C84" s="624" t="str">
        <f>
IF(基本情報入力シート!D105="","",基本情報入力シート!D105)</f>
        <v/>
      </c>
      <c r="D84" s="624" t="str">
        <f>
IF(基本情報入力シート!E105="","",基本情報入力シート!E105)</f>
        <v/>
      </c>
      <c r="E84" s="624" t="str">
        <f>
IF(基本情報入力シート!F105="","",基本情報入力シート!F105)</f>
        <v/>
      </c>
      <c r="F84" s="624" t="str">
        <f>
IF(基本情報入力シート!G105="","",基本情報入力シート!G105)</f>
        <v/>
      </c>
      <c r="G84" s="624" t="str">
        <f>
IF(基本情報入力シート!H105="","",基本情報入力シート!H105)</f>
        <v/>
      </c>
      <c r="H84" s="624" t="str">
        <f>
IF(基本情報入力シート!I105="","",基本情報入力シート!I105)</f>
        <v/>
      </c>
      <c r="I84" s="624" t="str">
        <f>
IF(基本情報入力シート!J105="","",基本情報入力シート!J105)</f>
        <v/>
      </c>
      <c r="J84" s="624" t="str">
        <f>
IF(基本情報入力シート!K105="","",基本情報入力シート!K105)</f>
        <v/>
      </c>
      <c r="K84" s="647" t="str">
        <f>
IF(基本情報入力シート!L105="","",基本情報入力シート!L105)</f>
        <v/>
      </c>
      <c r="L84" s="625" t="str">
        <f>
IF(基本情報入力シート!M105="","",基本情報入力シート!M105)</f>
        <v/>
      </c>
      <c r="M84" s="625" t="str">
        <f>
IF(基本情報入力シート!R105="","",基本情報入力シート!R105)</f>
        <v/>
      </c>
      <c r="N84" s="625" t="str">
        <f>
IF(基本情報入力シート!W105="","",基本情報入力シート!W105)</f>
        <v/>
      </c>
      <c r="O84" s="622" t="str">
        <f>
IF(基本情報入力シート!X105="","",基本情報入力シート!X105)</f>
        <v/>
      </c>
      <c r="P84" s="626" t="str">
        <f>
IF(基本情報入力シート!Y105="","",基本情報入力シート!Y105)</f>
        <v/>
      </c>
      <c r="Q84" s="783"/>
      <c r="R84" s="505" t="str">
        <f>
IF(基本情報入力シート!Z105="","",基本情報入力シート!Z105)</f>
        <v/>
      </c>
      <c r="S84" s="506" t="str">
        <f>
IF(基本情報入力シート!AA105="","",基本情報入力シート!AA105)</f>
        <v/>
      </c>
      <c r="T84" s="764"/>
      <c r="U84" s="766" t="str">
        <f>
IF(P84="","",VLOOKUP(P84,【参考】数式用2!$A$3:$C$36,3,FALSE))</f>
        <v/>
      </c>
      <c r="V84" s="630" t="s">
        <v>
172</v>
      </c>
      <c r="W84" s="628"/>
      <c r="X84" s="627" t="s">
        <v>
173</v>
      </c>
      <c r="Y84" s="628"/>
      <c r="Z84" s="629" t="s">
        <v>
174</v>
      </c>
      <c r="AA84" s="631"/>
      <c r="AB84" s="630" t="s">
        <v>
173</v>
      </c>
      <c r="AC84" s="631"/>
      <c r="AD84" s="630" t="s">
        <v>
175</v>
      </c>
      <c r="AE84" s="632" t="s">
        <v>
176</v>
      </c>
      <c r="AF84" s="633" t="str">
        <f t="shared" si="5"/>
        <v/>
      </c>
      <c r="AG84" s="634" t="s">
        <v>
177</v>
      </c>
      <c r="AH84" s="635" t="str">
        <f t="shared" si="4"/>
        <v/>
      </c>
      <c r="AI84" s="636"/>
      <c r="AJ84" s="637"/>
      <c r="AK84" s="636"/>
      <c r="AL84" s="746"/>
    </row>
    <row r="85" spans="1:38" ht="36.75" customHeight="1">
      <c r="A85" s="622">
        <f t="shared" si="6"/>
        <v>
74</v>
      </c>
      <c r="B85" s="623" t="str">
        <f>
IF(基本情報入力シート!C106="","",基本情報入力シート!C106)</f>
        <v/>
      </c>
      <c r="C85" s="624" t="str">
        <f>
IF(基本情報入力シート!D106="","",基本情報入力シート!D106)</f>
        <v/>
      </c>
      <c r="D85" s="624" t="str">
        <f>
IF(基本情報入力シート!E106="","",基本情報入力シート!E106)</f>
        <v/>
      </c>
      <c r="E85" s="624" t="str">
        <f>
IF(基本情報入力シート!F106="","",基本情報入力シート!F106)</f>
        <v/>
      </c>
      <c r="F85" s="624" t="str">
        <f>
IF(基本情報入力シート!G106="","",基本情報入力シート!G106)</f>
        <v/>
      </c>
      <c r="G85" s="624" t="str">
        <f>
IF(基本情報入力シート!H106="","",基本情報入力シート!H106)</f>
        <v/>
      </c>
      <c r="H85" s="624" t="str">
        <f>
IF(基本情報入力シート!I106="","",基本情報入力シート!I106)</f>
        <v/>
      </c>
      <c r="I85" s="624" t="str">
        <f>
IF(基本情報入力シート!J106="","",基本情報入力シート!J106)</f>
        <v/>
      </c>
      <c r="J85" s="624" t="str">
        <f>
IF(基本情報入力シート!K106="","",基本情報入力シート!K106)</f>
        <v/>
      </c>
      <c r="K85" s="647" t="str">
        <f>
IF(基本情報入力シート!L106="","",基本情報入力シート!L106)</f>
        <v/>
      </c>
      <c r="L85" s="625" t="str">
        <f>
IF(基本情報入力シート!M106="","",基本情報入力シート!M106)</f>
        <v/>
      </c>
      <c r="M85" s="625" t="str">
        <f>
IF(基本情報入力シート!R106="","",基本情報入力シート!R106)</f>
        <v/>
      </c>
      <c r="N85" s="625" t="str">
        <f>
IF(基本情報入力シート!W106="","",基本情報入力シート!W106)</f>
        <v/>
      </c>
      <c r="O85" s="622" t="str">
        <f>
IF(基本情報入力シート!X106="","",基本情報入力シート!X106)</f>
        <v/>
      </c>
      <c r="P85" s="626" t="str">
        <f>
IF(基本情報入力シート!Y106="","",基本情報入力シート!Y106)</f>
        <v/>
      </c>
      <c r="Q85" s="783"/>
      <c r="R85" s="505" t="str">
        <f>
IF(基本情報入力シート!Z106="","",基本情報入力シート!Z106)</f>
        <v/>
      </c>
      <c r="S85" s="506" t="str">
        <f>
IF(基本情報入力シート!AA106="","",基本情報入力シート!AA106)</f>
        <v/>
      </c>
      <c r="T85" s="764"/>
      <c r="U85" s="766" t="str">
        <f>
IF(P85="","",VLOOKUP(P85,【参考】数式用2!$A$3:$C$36,3,FALSE))</f>
        <v/>
      </c>
      <c r="V85" s="630" t="s">
        <v>
172</v>
      </c>
      <c r="W85" s="628"/>
      <c r="X85" s="627" t="s">
        <v>
173</v>
      </c>
      <c r="Y85" s="628"/>
      <c r="Z85" s="629" t="s">
        <v>
174</v>
      </c>
      <c r="AA85" s="631"/>
      <c r="AB85" s="630" t="s">
        <v>
173</v>
      </c>
      <c r="AC85" s="631"/>
      <c r="AD85" s="630" t="s">
        <v>
175</v>
      </c>
      <c r="AE85" s="632" t="s">
        <v>
176</v>
      </c>
      <c r="AF85" s="633" t="str">
        <f t="shared" si="5"/>
        <v/>
      </c>
      <c r="AG85" s="634" t="s">
        <v>
177</v>
      </c>
      <c r="AH85" s="635" t="str">
        <f t="shared" si="4"/>
        <v/>
      </c>
      <c r="AI85" s="636"/>
      <c r="AJ85" s="637"/>
      <c r="AK85" s="636"/>
      <c r="AL85" s="746"/>
    </row>
    <row r="86" spans="1:38" ht="36.75" customHeight="1">
      <c r="A86" s="622">
        <f t="shared" si="6"/>
        <v>
75</v>
      </c>
      <c r="B86" s="623" t="str">
        <f>
IF(基本情報入力シート!C107="","",基本情報入力シート!C107)</f>
        <v/>
      </c>
      <c r="C86" s="624" t="str">
        <f>
IF(基本情報入力シート!D107="","",基本情報入力シート!D107)</f>
        <v/>
      </c>
      <c r="D86" s="624" t="str">
        <f>
IF(基本情報入力シート!E107="","",基本情報入力シート!E107)</f>
        <v/>
      </c>
      <c r="E86" s="624" t="str">
        <f>
IF(基本情報入力シート!F107="","",基本情報入力シート!F107)</f>
        <v/>
      </c>
      <c r="F86" s="624" t="str">
        <f>
IF(基本情報入力シート!G107="","",基本情報入力シート!G107)</f>
        <v/>
      </c>
      <c r="G86" s="624" t="str">
        <f>
IF(基本情報入力シート!H107="","",基本情報入力シート!H107)</f>
        <v/>
      </c>
      <c r="H86" s="624" t="str">
        <f>
IF(基本情報入力シート!I107="","",基本情報入力シート!I107)</f>
        <v/>
      </c>
      <c r="I86" s="624" t="str">
        <f>
IF(基本情報入力シート!J107="","",基本情報入力シート!J107)</f>
        <v/>
      </c>
      <c r="J86" s="624" t="str">
        <f>
IF(基本情報入力シート!K107="","",基本情報入力シート!K107)</f>
        <v/>
      </c>
      <c r="K86" s="647" t="str">
        <f>
IF(基本情報入力シート!L107="","",基本情報入力シート!L107)</f>
        <v/>
      </c>
      <c r="L86" s="625" t="str">
        <f>
IF(基本情報入力シート!M107="","",基本情報入力シート!M107)</f>
        <v/>
      </c>
      <c r="M86" s="625" t="str">
        <f>
IF(基本情報入力シート!R107="","",基本情報入力シート!R107)</f>
        <v/>
      </c>
      <c r="N86" s="625" t="str">
        <f>
IF(基本情報入力シート!W107="","",基本情報入力シート!W107)</f>
        <v/>
      </c>
      <c r="O86" s="622" t="str">
        <f>
IF(基本情報入力シート!X107="","",基本情報入力シート!X107)</f>
        <v/>
      </c>
      <c r="P86" s="626" t="str">
        <f>
IF(基本情報入力シート!Y107="","",基本情報入力シート!Y107)</f>
        <v/>
      </c>
      <c r="Q86" s="783"/>
      <c r="R86" s="505" t="str">
        <f>
IF(基本情報入力シート!Z107="","",基本情報入力シート!Z107)</f>
        <v/>
      </c>
      <c r="S86" s="506" t="str">
        <f>
IF(基本情報入力シート!AA107="","",基本情報入力シート!AA107)</f>
        <v/>
      </c>
      <c r="T86" s="764"/>
      <c r="U86" s="766" t="str">
        <f>
IF(P86="","",VLOOKUP(P86,【参考】数式用2!$A$3:$C$36,3,FALSE))</f>
        <v/>
      </c>
      <c r="V86" s="630" t="s">
        <v>
172</v>
      </c>
      <c r="W86" s="628"/>
      <c r="X86" s="627" t="s">
        <v>
173</v>
      </c>
      <c r="Y86" s="628"/>
      <c r="Z86" s="629" t="s">
        <v>
174</v>
      </c>
      <c r="AA86" s="631"/>
      <c r="AB86" s="630" t="s">
        <v>
173</v>
      </c>
      <c r="AC86" s="631"/>
      <c r="AD86" s="630" t="s">
        <v>
175</v>
      </c>
      <c r="AE86" s="632" t="s">
        <v>
176</v>
      </c>
      <c r="AF86" s="633" t="str">
        <f t="shared" si="5"/>
        <v/>
      </c>
      <c r="AG86" s="634" t="s">
        <v>
177</v>
      </c>
      <c r="AH86" s="635" t="str">
        <f t="shared" si="4"/>
        <v/>
      </c>
      <c r="AI86" s="636"/>
      <c r="AJ86" s="637"/>
      <c r="AK86" s="636"/>
      <c r="AL86" s="746"/>
    </row>
    <row r="87" spans="1:38" ht="36.75" customHeight="1">
      <c r="A87" s="622">
        <f t="shared" si="6"/>
        <v>
76</v>
      </c>
      <c r="B87" s="623" t="str">
        <f>
IF(基本情報入力シート!C108="","",基本情報入力シート!C108)</f>
        <v/>
      </c>
      <c r="C87" s="624" t="str">
        <f>
IF(基本情報入力シート!D108="","",基本情報入力シート!D108)</f>
        <v/>
      </c>
      <c r="D87" s="624" t="str">
        <f>
IF(基本情報入力シート!E108="","",基本情報入力シート!E108)</f>
        <v/>
      </c>
      <c r="E87" s="624" t="str">
        <f>
IF(基本情報入力シート!F108="","",基本情報入力シート!F108)</f>
        <v/>
      </c>
      <c r="F87" s="624" t="str">
        <f>
IF(基本情報入力シート!G108="","",基本情報入力シート!G108)</f>
        <v/>
      </c>
      <c r="G87" s="624" t="str">
        <f>
IF(基本情報入力シート!H108="","",基本情報入力シート!H108)</f>
        <v/>
      </c>
      <c r="H87" s="624" t="str">
        <f>
IF(基本情報入力シート!I108="","",基本情報入力シート!I108)</f>
        <v/>
      </c>
      <c r="I87" s="624" t="str">
        <f>
IF(基本情報入力シート!J108="","",基本情報入力シート!J108)</f>
        <v/>
      </c>
      <c r="J87" s="624" t="str">
        <f>
IF(基本情報入力シート!K108="","",基本情報入力シート!K108)</f>
        <v/>
      </c>
      <c r="K87" s="647" t="str">
        <f>
IF(基本情報入力シート!L108="","",基本情報入力シート!L108)</f>
        <v/>
      </c>
      <c r="L87" s="625" t="str">
        <f>
IF(基本情報入力シート!M108="","",基本情報入力シート!M108)</f>
        <v/>
      </c>
      <c r="M87" s="625" t="str">
        <f>
IF(基本情報入力シート!R108="","",基本情報入力シート!R108)</f>
        <v/>
      </c>
      <c r="N87" s="625" t="str">
        <f>
IF(基本情報入力シート!W108="","",基本情報入力シート!W108)</f>
        <v/>
      </c>
      <c r="O87" s="622" t="str">
        <f>
IF(基本情報入力シート!X108="","",基本情報入力シート!X108)</f>
        <v/>
      </c>
      <c r="P87" s="626" t="str">
        <f>
IF(基本情報入力シート!Y108="","",基本情報入力シート!Y108)</f>
        <v/>
      </c>
      <c r="Q87" s="783"/>
      <c r="R87" s="505" t="str">
        <f>
IF(基本情報入力シート!Z108="","",基本情報入力シート!Z108)</f>
        <v/>
      </c>
      <c r="S87" s="506" t="str">
        <f>
IF(基本情報入力シート!AA108="","",基本情報入力シート!AA108)</f>
        <v/>
      </c>
      <c r="T87" s="764"/>
      <c r="U87" s="766" t="str">
        <f>
IF(P87="","",VLOOKUP(P87,【参考】数式用2!$A$3:$C$36,3,FALSE))</f>
        <v/>
      </c>
      <c r="V87" s="630" t="s">
        <v>
172</v>
      </c>
      <c r="W87" s="628"/>
      <c r="X87" s="627" t="s">
        <v>
173</v>
      </c>
      <c r="Y87" s="628"/>
      <c r="Z87" s="629" t="s">
        <v>
174</v>
      </c>
      <c r="AA87" s="631"/>
      <c r="AB87" s="630" t="s">
        <v>
173</v>
      </c>
      <c r="AC87" s="631"/>
      <c r="AD87" s="630" t="s">
        <v>
175</v>
      </c>
      <c r="AE87" s="632" t="s">
        <v>
176</v>
      </c>
      <c r="AF87" s="633" t="str">
        <f t="shared" si="5"/>
        <v/>
      </c>
      <c r="AG87" s="634" t="s">
        <v>
177</v>
      </c>
      <c r="AH87" s="635" t="str">
        <f t="shared" si="4"/>
        <v/>
      </c>
      <c r="AI87" s="636"/>
      <c r="AJ87" s="637"/>
      <c r="AK87" s="636"/>
      <c r="AL87" s="746"/>
    </row>
    <row r="88" spans="1:38" ht="36.75" customHeight="1">
      <c r="A88" s="622">
        <f t="shared" si="6"/>
        <v>
77</v>
      </c>
      <c r="B88" s="623" t="str">
        <f>
IF(基本情報入力シート!C109="","",基本情報入力シート!C109)</f>
        <v/>
      </c>
      <c r="C88" s="624" t="str">
        <f>
IF(基本情報入力シート!D109="","",基本情報入力シート!D109)</f>
        <v/>
      </c>
      <c r="D88" s="624" t="str">
        <f>
IF(基本情報入力シート!E109="","",基本情報入力シート!E109)</f>
        <v/>
      </c>
      <c r="E88" s="624" t="str">
        <f>
IF(基本情報入力シート!F109="","",基本情報入力シート!F109)</f>
        <v/>
      </c>
      <c r="F88" s="624" t="str">
        <f>
IF(基本情報入力シート!G109="","",基本情報入力シート!G109)</f>
        <v/>
      </c>
      <c r="G88" s="624" t="str">
        <f>
IF(基本情報入力シート!H109="","",基本情報入力シート!H109)</f>
        <v/>
      </c>
      <c r="H88" s="624" t="str">
        <f>
IF(基本情報入力シート!I109="","",基本情報入力シート!I109)</f>
        <v/>
      </c>
      <c r="I88" s="624" t="str">
        <f>
IF(基本情報入力シート!J109="","",基本情報入力シート!J109)</f>
        <v/>
      </c>
      <c r="J88" s="624" t="str">
        <f>
IF(基本情報入力シート!K109="","",基本情報入力シート!K109)</f>
        <v/>
      </c>
      <c r="K88" s="647" t="str">
        <f>
IF(基本情報入力シート!L109="","",基本情報入力シート!L109)</f>
        <v/>
      </c>
      <c r="L88" s="625" t="str">
        <f>
IF(基本情報入力シート!M109="","",基本情報入力シート!M109)</f>
        <v/>
      </c>
      <c r="M88" s="625" t="str">
        <f>
IF(基本情報入力シート!R109="","",基本情報入力シート!R109)</f>
        <v/>
      </c>
      <c r="N88" s="625" t="str">
        <f>
IF(基本情報入力シート!W109="","",基本情報入力シート!W109)</f>
        <v/>
      </c>
      <c r="O88" s="622" t="str">
        <f>
IF(基本情報入力シート!X109="","",基本情報入力シート!X109)</f>
        <v/>
      </c>
      <c r="P88" s="626" t="str">
        <f>
IF(基本情報入力シート!Y109="","",基本情報入力シート!Y109)</f>
        <v/>
      </c>
      <c r="Q88" s="783"/>
      <c r="R88" s="505" t="str">
        <f>
IF(基本情報入力シート!Z109="","",基本情報入力シート!Z109)</f>
        <v/>
      </c>
      <c r="S88" s="506" t="str">
        <f>
IF(基本情報入力シート!AA109="","",基本情報入力シート!AA109)</f>
        <v/>
      </c>
      <c r="T88" s="764"/>
      <c r="U88" s="766" t="str">
        <f>
IF(P88="","",VLOOKUP(P88,【参考】数式用2!$A$3:$C$36,3,FALSE))</f>
        <v/>
      </c>
      <c r="V88" s="630" t="s">
        <v>
172</v>
      </c>
      <c r="W88" s="628"/>
      <c r="X88" s="627" t="s">
        <v>
173</v>
      </c>
      <c r="Y88" s="628"/>
      <c r="Z88" s="629" t="s">
        <v>
174</v>
      </c>
      <c r="AA88" s="631"/>
      <c r="AB88" s="630" t="s">
        <v>
173</v>
      </c>
      <c r="AC88" s="631"/>
      <c r="AD88" s="630" t="s">
        <v>
175</v>
      </c>
      <c r="AE88" s="632" t="s">
        <v>
176</v>
      </c>
      <c r="AF88" s="633" t="str">
        <f t="shared" si="5"/>
        <v/>
      </c>
      <c r="AG88" s="634" t="s">
        <v>
177</v>
      </c>
      <c r="AH88" s="635" t="str">
        <f t="shared" si="4"/>
        <v/>
      </c>
      <c r="AI88" s="636"/>
      <c r="AJ88" s="637"/>
      <c r="AK88" s="636"/>
      <c r="AL88" s="746"/>
    </row>
    <row r="89" spans="1:38" ht="36.75" customHeight="1">
      <c r="A89" s="622">
        <f t="shared" si="6"/>
        <v>
78</v>
      </c>
      <c r="B89" s="623" t="str">
        <f>
IF(基本情報入力シート!C110="","",基本情報入力シート!C110)</f>
        <v/>
      </c>
      <c r="C89" s="624" t="str">
        <f>
IF(基本情報入力シート!D110="","",基本情報入力シート!D110)</f>
        <v/>
      </c>
      <c r="D89" s="624" t="str">
        <f>
IF(基本情報入力シート!E110="","",基本情報入力シート!E110)</f>
        <v/>
      </c>
      <c r="E89" s="624" t="str">
        <f>
IF(基本情報入力シート!F110="","",基本情報入力シート!F110)</f>
        <v/>
      </c>
      <c r="F89" s="624" t="str">
        <f>
IF(基本情報入力シート!G110="","",基本情報入力シート!G110)</f>
        <v/>
      </c>
      <c r="G89" s="624" t="str">
        <f>
IF(基本情報入力シート!H110="","",基本情報入力シート!H110)</f>
        <v/>
      </c>
      <c r="H89" s="624" t="str">
        <f>
IF(基本情報入力シート!I110="","",基本情報入力シート!I110)</f>
        <v/>
      </c>
      <c r="I89" s="624" t="str">
        <f>
IF(基本情報入力シート!J110="","",基本情報入力シート!J110)</f>
        <v/>
      </c>
      <c r="J89" s="624" t="str">
        <f>
IF(基本情報入力シート!K110="","",基本情報入力シート!K110)</f>
        <v/>
      </c>
      <c r="K89" s="647" t="str">
        <f>
IF(基本情報入力シート!L110="","",基本情報入力シート!L110)</f>
        <v/>
      </c>
      <c r="L89" s="625" t="str">
        <f>
IF(基本情報入力シート!M110="","",基本情報入力シート!M110)</f>
        <v/>
      </c>
      <c r="M89" s="625" t="str">
        <f>
IF(基本情報入力シート!R110="","",基本情報入力シート!R110)</f>
        <v/>
      </c>
      <c r="N89" s="625" t="str">
        <f>
IF(基本情報入力シート!W110="","",基本情報入力シート!W110)</f>
        <v/>
      </c>
      <c r="O89" s="622" t="str">
        <f>
IF(基本情報入力シート!X110="","",基本情報入力シート!X110)</f>
        <v/>
      </c>
      <c r="P89" s="626" t="str">
        <f>
IF(基本情報入力シート!Y110="","",基本情報入力シート!Y110)</f>
        <v/>
      </c>
      <c r="Q89" s="783"/>
      <c r="R89" s="505" t="str">
        <f>
IF(基本情報入力シート!Z110="","",基本情報入力シート!Z110)</f>
        <v/>
      </c>
      <c r="S89" s="506" t="str">
        <f>
IF(基本情報入力シート!AA110="","",基本情報入力シート!AA110)</f>
        <v/>
      </c>
      <c r="T89" s="764"/>
      <c r="U89" s="766" t="str">
        <f>
IF(P89="","",VLOOKUP(P89,【参考】数式用2!$A$3:$C$36,3,FALSE))</f>
        <v/>
      </c>
      <c r="V89" s="630" t="s">
        <v>
172</v>
      </c>
      <c r="W89" s="628"/>
      <c r="X89" s="627" t="s">
        <v>
173</v>
      </c>
      <c r="Y89" s="628"/>
      <c r="Z89" s="629" t="s">
        <v>
174</v>
      </c>
      <c r="AA89" s="631"/>
      <c r="AB89" s="630" t="s">
        <v>
173</v>
      </c>
      <c r="AC89" s="631"/>
      <c r="AD89" s="630" t="s">
        <v>
175</v>
      </c>
      <c r="AE89" s="632" t="s">
        <v>
176</v>
      </c>
      <c r="AF89" s="633" t="str">
        <f t="shared" si="5"/>
        <v/>
      </c>
      <c r="AG89" s="634" t="s">
        <v>
177</v>
      </c>
      <c r="AH89" s="635" t="str">
        <f t="shared" si="4"/>
        <v/>
      </c>
      <c r="AI89" s="636"/>
      <c r="AJ89" s="637"/>
      <c r="AK89" s="636"/>
      <c r="AL89" s="746"/>
    </row>
    <row r="90" spans="1:38" ht="36.75" customHeight="1">
      <c r="A90" s="622">
        <f t="shared" si="6"/>
        <v>
79</v>
      </c>
      <c r="B90" s="623" t="str">
        <f>
IF(基本情報入力シート!C111="","",基本情報入力シート!C111)</f>
        <v/>
      </c>
      <c r="C90" s="624" t="str">
        <f>
IF(基本情報入力シート!D111="","",基本情報入力シート!D111)</f>
        <v/>
      </c>
      <c r="D90" s="624" t="str">
        <f>
IF(基本情報入力シート!E111="","",基本情報入力シート!E111)</f>
        <v/>
      </c>
      <c r="E90" s="624" t="str">
        <f>
IF(基本情報入力シート!F111="","",基本情報入力シート!F111)</f>
        <v/>
      </c>
      <c r="F90" s="624" t="str">
        <f>
IF(基本情報入力シート!G111="","",基本情報入力シート!G111)</f>
        <v/>
      </c>
      <c r="G90" s="624" t="str">
        <f>
IF(基本情報入力シート!H111="","",基本情報入力シート!H111)</f>
        <v/>
      </c>
      <c r="H90" s="624" t="str">
        <f>
IF(基本情報入力シート!I111="","",基本情報入力シート!I111)</f>
        <v/>
      </c>
      <c r="I90" s="624" t="str">
        <f>
IF(基本情報入力シート!J111="","",基本情報入力シート!J111)</f>
        <v/>
      </c>
      <c r="J90" s="624" t="str">
        <f>
IF(基本情報入力シート!K111="","",基本情報入力シート!K111)</f>
        <v/>
      </c>
      <c r="K90" s="647" t="str">
        <f>
IF(基本情報入力シート!L111="","",基本情報入力シート!L111)</f>
        <v/>
      </c>
      <c r="L90" s="625" t="str">
        <f>
IF(基本情報入力シート!M111="","",基本情報入力シート!M111)</f>
        <v/>
      </c>
      <c r="M90" s="625" t="str">
        <f>
IF(基本情報入力シート!R111="","",基本情報入力シート!R111)</f>
        <v/>
      </c>
      <c r="N90" s="625" t="str">
        <f>
IF(基本情報入力シート!W111="","",基本情報入力シート!W111)</f>
        <v/>
      </c>
      <c r="O90" s="622" t="str">
        <f>
IF(基本情報入力シート!X111="","",基本情報入力シート!X111)</f>
        <v/>
      </c>
      <c r="P90" s="626" t="str">
        <f>
IF(基本情報入力シート!Y111="","",基本情報入力シート!Y111)</f>
        <v/>
      </c>
      <c r="Q90" s="783"/>
      <c r="R90" s="505" t="str">
        <f>
IF(基本情報入力シート!Z111="","",基本情報入力シート!Z111)</f>
        <v/>
      </c>
      <c r="S90" s="506" t="str">
        <f>
IF(基本情報入力シート!AA111="","",基本情報入力シート!AA111)</f>
        <v/>
      </c>
      <c r="T90" s="764"/>
      <c r="U90" s="766" t="str">
        <f>
IF(P90="","",VLOOKUP(P90,【参考】数式用2!$A$3:$C$36,3,FALSE))</f>
        <v/>
      </c>
      <c r="V90" s="630" t="s">
        <v>
172</v>
      </c>
      <c r="W90" s="628"/>
      <c r="X90" s="627" t="s">
        <v>
173</v>
      </c>
      <c r="Y90" s="628"/>
      <c r="Z90" s="629" t="s">
        <v>
174</v>
      </c>
      <c r="AA90" s="631"/>
      <c r="AB90" s="630" t="s">
        <v>
173</v>
      </c>
      <c r="AC90" s="631"/>
      <c r="AD90" s="630" t="s">
        <v>
175</v>
      </c>
      <c r="AE90" s="632" t="s">
        <v>
176</v>
      </c>
      <c r="AF90" s="633" t="str">
        <f t="shared" si="5"/>
        <v/>
      </c>
      <c r="AG90" s="634" t="s">
        <v>
177</v>
      </c>
      <c r="AH90" s="635" t="str">
        <f t="shared" si="4"/>
        <v/>
      </c>
      <c r="AI90" s="636"/>
      <c r="AJ90" s="637"/>
      <c r="AK90" s="636"/>
      <c r="AL90" s="746"/>
    </row>
    <row r="91" spans="1:38" ht="36.75" customHeight="1">
      <c r="A91" s="622">
        <f t="shared" si="6"/>
        <v>
80</v>
      </c>
      <c r="B91" s="623" t="str">
        <f>
IF(基本情報入力シート!C112="","",基本情報入力シート!C112)</f>
        <v/>
      </c>
      <c r="C91" s="624" t="str">
        <f>
IF(基本情報入力シート!D112="","",基本情報入力シート!D112)</f>
        <v/>
      </c>
      <c r="D91" s="624" t="str">
        <f>
IF(基本情報入力シート!E112="","",基本情報入力シート!E112)</f>
        <v/>
      </c>
      <c r="E91" s="624" t="str">
        <f>
IF(基本情報入力シート!F112="","",基本情報入力シート!F112)</f>
        <v/>
      </c>
      <c r="F91" s="624" t="str">
        <f>
IF(基本情報入力シート!G112="","",基本情報入力シート!G112)</f>
        <v/>
      </c>
      <c r="G91" s="624" t="str">
        <f>
IF(基本情報入力シート!H112="","",基本情報入力シート!H112)</f>
        <v/>
      </c>
      <c r="H91" s="624" t="str">
        <f>
IF(基本情報入力シート!I112="","",基本情報入力シート!I112)</f>
        <v/>
      </c>
      <c r="I91" s="624" t="str">
        <f>
IF(基本情報入力シート!J112="","",基本情報入力シート!J112)</f>
        <v/>
      </c>
      <c r="J91" s="624" t="str">
        <f>
IF(基本情報入力シート!K112="","",基本情報入力シート!K112)</f>
        <v/>
      </c>
      <c r="K91" s="647" t="str">
        <f>
IF(基本情報入力シート!L112="","",基本情報入力シート!L112)</f>
        <v/>
      </c>
      <c r="L91" s="625" t="str">
        <f>
IF(基本情報入力シート!M112="","",基本情報入力シート!M112)</f>
        <v/>
      </c>
      <c r="M91" s="625" t="str">
        <f>
IF(基本情報入力シート!R112="","",基本情報入力シート!R112)</f>
        <v/>
      </c>
      <c r="N91" s="625" t="str">
        <f>
IF(基本情報入力シート!W112="","",基本情報入力シート!W112)</f>
        <v/>
      </c>
      <c r="O91" s="622" t="str">
        <f>
IF(基本情報入力シート!X112="","",基本情報入力シート!X112)</f>
        <v/>
      </c>
      <c r="P91" s="626" t="str">
        <f>
IF(基本情報入力シート!Y112="","",基本情報入力シート!Y112)</f>
        <v/>
      </c>
      <c r="Q91" s="783"/>
      <c r="R91" s="505" t="str">
        <f>
IF(基本情報入力シート!Z112="","",基本情報入力シート!Z112)</f>
        <v/>
      </c>
      <c r="S91" s="506" t="str">
        <f>
IF(基本情報入力シート!AA112="","",基本情報入力シート!AA112)</f>
        <v/>
      </c>
      <c r="T91" s="764"/>
      <c r="U91" s="766" t="str">
        <f>
IF(P91="","",VLOOKUP(P91,【参考】数式用2!$A$3:$C$36,3,FALSE))</f>
        <v/>
      </c>
      <c r="V91" s="630" t="s">
        <v>
172</v>
      </c>
      <c r="W91" s="628"/>
      <c r="X91" s="627" t="s">
        <v>
173</v>
      </c>
      <c r="Y91" s="628"/>
      <c r="Z91" s="629" t="s">
        <v>
174</v>
      </c>
      <c r="AA91" s="631"/>
      <c r="AB91" s="630" t="s">
        <v>
173</v>
      </c>
      <c r="AC91" s="631"/>
      <c r="AD91" s="630" t="s">
        <v>
175</v>
      </c>
      <c r="AE91" s="632" t="s">
        <v>
176</v>
      </c>
      <c r="AF91" s="633" t="str">
        <f t="shared" si="5"/>
        <v/>
      </c>
      <c r="AG91" s="634" t="s">
        <v>
177</v>
      </c>
      <c r="AH91" s="635" t="str">
        <f t="shared" si="4"/>
        <v/>
      </c>
      <c r="AI91" s="636"/>
      <c r="AJ91" s="637"/>
      <c r="AK91" s="636"/>
      <c r="AL91" s="746"/>
    </row>
    <row r="92" spans="1:38" ht="36.75" customHeight="1">
      <c r="A92" s="622">
        <f t="shared" si="6"/>
        <v>
81</v>
      </c>
      <c r="B92" s="623" t="str">
        <f>
IF(基本情報入力シート!C113="","",基本情報入力シート!C113)</f>
        <v/>
      </c>
      <c r="C92" s="624" t="str">
        <f>
IF(基本情報入力シート!D113="","",基本情報入力シート!D113)</f>
        <v/>
      </c>
      <c r="D92" s="624" t="str">
        <f>
IF(基本情報入力シート!E113="","",基本情報入力シート!E113)</f>
        <v/>
      </c>
      <c r="E92" s="624" t="str">
        <f>
IF(基本情報入力シート!F113="","",基本情報入力シート!F113)</f>
        <v/>
      </c>
      <c r="F92" s="624" t="str">
        <f>
IF(基本情報入力シート!G113="","",基本情報入力シート!G113)</f>
        <v/>
      </c>
      <c r="G92" s="624" t="str">
        <f>
IF(基本情報入力シート!H113="","",基本情報入力シート!H113)</f>
        <v/>
      </c>
      <c r="H92" s="624" t="str">
        <f>
IF(基本情報入力シート!I113="","",基本情報入力シート!I113)</f>
        <v/>
      </c>
      <c r="I92" s="624" t="str">
        <f>
IF(基本情報入力シート!J113="","",基本情報入力シート!J113)</f>
        <v/>
      </c>
      <c r="J92" s="624" t="str">
        <f>
IF(基本情報入力シート!K113="","",基本情報入力シート!K113)</f>
        <v/>
      </c>
      <c r="K92" s="647" t="str">
        <f>
IF(基本情報入力シート!L113="","",基本情報入力シート!L113)</f>
        <v/>
      </c>
      <c r="L92" s="625" t="str">
        <f>
IF(基本情報入力シート!M113="","",基本情報入力シート!M113)</f>
        <v/>
      </c>
      <c r="M92" s="625" t="str">
        <f>
IF(基本情報入力シート!R113="","",基本情報入力シート!R113)</f>
        <v/>
      </c>
      <c r="N92" s="625" t="str">
        <f>
IF(基本情報入力シート!W113="","",基本情報入力シート!W113)</f>
        <v/>
      </c>
      <c r="O92" s="622" t="str">
        <f>
IF(基本情報入力シート!X113="","",基本情報入力シート!X113)</f>
        <v/>
      </c>
      <c r="P92" s="626" t="str">
        <f>
IF(基本情報入力シート!Y113="","",基本情報入力シート!Y113)</f>
        <v/>
      </c>
      <c r="Q92" s="783"/>
      <c r="R92" s="505" t="str">
        <f>
IF(基本情報入力シート!Z113="","",基本情報入力シート!Z113)</f>
        <v/>
      </c>
      <c r="S92" s="506" t="str">
        <f>
IF(基本情報入力シート!AA113="","",基本情報入力シート!AA113)</f>
        <v/>
      </c>
      <c r="T92" s="764"/>
      <c r="U92" s="766" t="str">
        <f>
IF(P92="","",VLOOKUP(P92,【参考】数式用2!$A$3:$C$36,3,FALSE))</f>
        <v/>
      </c>
      <c r="V92" s="630" t="s">
        <v>
172</v>
      </c>
      <c r="W92" s="628"/>
      <c r="X92" s="627" t="s">
        <v>
173</v>
      </c>
      <c r="Y92" s="628"/>
      <c r="Z92" s="629" t="s">
        <v>
174</v>
      </c>
      <c r="AA92" s="631"/>
      <c r="AB92" s="630" t="s">
        <v>
173</v>
      </c>
      <c r="AC92" s="631"/>
      <c r="AD92" s="630" t="s">
        <v>
175</v>
      </c>
      <c r="AE92" s="632" t="s">
        <v>
176</v>
      </c>
      <c r="AF92" s="633" t="str">
        <f t="shared" si="5"/>
        <v/>
      </c>
      <c r="AG92" s="634" t="s">
        <v>
177</v>
      </c>
      <c r="AH92" s="635" t="str">
        <f t="shared" si="4"/>
        <v/>
      </c>
      <c r="AI92" s="636"/>
      <c r="AJ92" s="637"/>
      <c r="AK92" s="636"/>
      <c r="AL92" s="746"/>
    </row>
    <row r="93" spans="1:38" ht="36.75" customHeight="1">
      <c r="A93" s="622">
        <f t="shared" si="6"/>
        <v>
82</v>
      </c>
      <c r="B93" s="623" t="str">
        <f>
IF(基本情報入力シート!C114="","",基本情報入力シート!C114)</f>
        <v/>
      </c>
      <c r="C93" s="624" t="str">
        <f>
IF(基本情報入力シート!D114="","",基本情報入力シート!D114)</f>
        <v/>
      </c>
      <c r="D93" s="624" t="str">
        <f>
IF(基本情報入力シート!E114="","",基本情報入力シート!E114)</f>
        <v/>
      </c>
      <c r="E93" s="624" t="str">
        <f>
IF(基本情報入力シート!F114="","",基本情報入力シート!F114)</f>
        <v/>
      </c>
      <c r="F93" s="624" t="str">
        <f>
IF(基本情報入力シート!G114="","",基本情報入力シート!G114)</f>
        <v/>
      </c>
      <c r="G93" s="624" t="str">
        <f>
IF(基本情報入力シート!H114="","",基本情報入力シート!H114)</f>
        <v/>
      </c>
      <c r="H93" s="624" t="str">
        <f>
IF(基本情報入力シート!I114="","",基本情報入力シート!I114)</f>
        <v/>
      </c>
      <c r="I93" s="624" t="str">
        <f>
IF(基本情報入力シート!J114="","",基本情報入力シート!J114)</f>
        <v/>
      </c>
      <c r="J93" s="624" t="str">
        <f>
IF(基本情報入力シート!K114="","",基本情報入力シート!K114)</f>
        <v/>
      </c>
      <c r="K93" s="647" t="str">
        <f>
IF(基本情報入力シート!L114="","",基本情報入力シート!L114)</f>
        <v/>
      </c>
      <c r="L93" s="625" t="str">
        <f>
IF(基本情報入力シート!M114="","",基本情報入力シート!M114)</f>
        <v/>
      </c>
      <c r="M93" s="625" t="str">
        <f>
IF(基本情報入力シート!R114="","",基本情報入力シート!R114)</f>
        <v/>
      </c>
      <c r="N93" s="625" t="str">
        <f>
IF(基本情報入力シート!W114="","",基本情報入力シート!W114)</f>
        <v/>
      </c>
      <c r="O93" s="622" t="str">
        <f>
IF(基本情報入力シート!X114="","",基本情報入力シート!X114)</f>
        <v/>
      </c>
      <c r="P93" s="626" t="str">
        <f>
IF(基本情報入力シート!Y114="","",基本情報入力シート!Y114)</f>
        <v/>
      </c>
      <c r="Q93" s="783"/>
      <c r="R93" s="505" t="str">
        <f>
IF(基本情報入力シート!Z114="","",基本情報入力シート!Z114)</f>
        <v/>
      </c>
      <c r="S93" s="506" t="str">
        <f>
IF(基本情報入力シート!AA114="","",基本情報入力シート!AA114)</f>
        <v/>
      </c>
      <c r="T93" s="764"/>
      <c r="U93" s="766" t="str">
        <f>
IF(P93="","",VLOOKUP(P93,【参考】数式用2!$A$3:$C$36,3,FALSE))</f>
        <v/>
      </c>
      <c r="V93" s="630" t="s">
        <v>
172</v>
      </c>
      <c r="W93" s="628"/>
      <c r="X93" s="627" t="s">
        <v>
173</v>
      </c>
      <c r="Y93" s="628"/>
      <c r="Z93" s="629" t="s">
        <v>
174</v>
      </c>
      <c r="AA93" s="631"/>
      <c r="AB93" s="630" t="s">
        <v>
173</v>
      </c>
      <c r="AC93" s="631"/>
      <c r="AD93" s="630" t="s">
        <v>
175</v>
      </c>
      <c r="AE93" s="632" t="s">
        <v>
176</v>
      </c>
      <c r="AF93" s="633" t="str">
        <f t="shared" si="5"/>
        <v/>
      </c>
      <c r="AG93" s="634" t="s">
        <v>
177</v>
      </c>
      <c r="AH93" s="635" t="str">
        <f t="shared" si="4"/>
        <v/>
      </c>
      <c r="AI93" s="636"/>
      <c r="AJ93" s="637"/>
      <c r="AK93" s="636"/>
      <c r="AL93" s="746"/>
    </row>
    <row r="94" spans="1:38" ht="36.75" customHeight="1">
      <c r="A94" s="622">
        <f t="shared" si="6"/>
        <v>
83</v>
      </c>
      <c r="B94" s="623" t="str">
        <f>
IF(基本情報入力シート!C115="","",基本情報入力シート!C115)</f>
        <v/>
      </c>
      <c r="C94" s="624" t="str">
        <f>
IF(基本情報入力シート!D115="","",基本情報入力シート!D115)</f>
        <v/>
      </c>
      <c r="D94" s="624" t="str">
        <f>
IF(基本情報入力シート!E115="","",基本情報入力シート!E115)</f>
        <v/>
      </c>
      <c r="E94" s="624" t="str">
        <f>
IF(基本情報入力シート!F115="","",基本情報入力シート!F115)</f>
        <v/>
      </c>
      <c r="F94" s="624" t="str">
        <f>
IF(基本情報入力シート!G115="","",基本情報入力シート!G115)</f>
        <v/>
      </c>
      <c r="G94" s="624" t="str">
        <f>
IF(基本情報入力シート!H115="","",基本情報入力シート!H115)</f>
        <v/>
      </c>
      <c r="H94" s="624" t="str">
        <f>
IF(基本情報入力シート!I115="","",基本情報入力シート!I115)</f>
        <v/>
      </c>
      <c r="I94" s="624" t="str">
        <f>
IF(基本情報入力シート!J115="","",基本情報入力シート!J115)</f>
        <v/>
      </c>
      <c r="J94" s="624" t="str">
        <f>
IF(基本情報入力シート!K115="","",基本情報入力シート!K115)</f>
        <v/>
      </c>
      <c r="K94" s="647" t="str">
        <f>
IF(基本情報入力シート!L115="","",基本情報入力シート!L115)</f>
        <v/>
      </c>
      <c r="L94" s="625" t="str">
        <f>
IF(基本情報入力シート!M115="","",基本情報入力シート!M115)</f>
        <v/>
      </c>
      <c r="M94" s="625" t="str">
        <f>
IF(基本情報入力シート!R115="","",基本情報入力シート!R115)</f>
        <v/>
      </c>
      <c r="N94" s="625" t="str">
        <f>
IF(基本情報入力シート!W115="","",基本情報入力シート!W115)</f>
        <v/>
      </c>
      <c r="O94" s="622" t="str">
        <f>
IF(基本情報入力シート!X115="","",基本情報入力シート!X115)</f>
        <v/>
      </c>
      <c r="P94" s="626" t="str">
        <f>
IF(基本情報入力シート!Y115="","",基本情報入力シート!Y115)</f>
        <v/>
      </c>
      <c r="Q94" s="783"/>
      <c r="R94" s="505" t="str">
        <f>
IF(基本情報入力シート!Z115="","",基本情報入力シート!Z115)</f>
        <v/>
      </c>
      <c r="S94" s="506" t="str">
        <f>
IF(基本情報入力シート!AA115="","",基本情報入力シート!AA115)</f>
        <v/>
      </c>
      <c r="T94" s="764"/>
      <c r="U94" s="766" t="str">
        <f>
IF(P94="","",VLOOKUP(P94,【参考】数式用2!$A$3:$C$36,3,FALSE))</f>
        <v/>
      </c>
      <c r="V94" s="630" t="s">
        <v>
172</v>
      </c>
      <c r="W94" s="628"/>
      <c r="X94" s="627" t="s">
        <v>
173</v>
      </c>
      <c r="Y94" s="628"/>
      <c r="Z94" s="629" t="s">
        <v>
174</v>
      </c>
      <c r="AA94" s="631"/>
      <c r="AB94" s="630" t="s">
        <v>
173</v>
      </c>
      <c r="AC94" s="631"/>
      <c r="AD94" s="630" t="s">
        <v>
175</v>
      </c>
      <c r="AE94" s="632" t="s">
        <v>
176</v>
      </c>
      <c r="AF94" s="633" t="str">
        <f t="shared" si="5"/>
        <v/>
      </c>
      <c r="AG94" s="634" t="s">
        <v>
177</v>
      </c>
      <c r="AH94" s="635" t="str">
        <f t="shared" si="4"/>
        <v/>
      </c>
      <c r="AI94" s="636"/>
      <c r="AJ94" s="637"/>
      <c r="AK94" s="636"/>
      <c r="AL94" s="746"/>
    </row>
    <row r="95" spans="1:38" ht="36.75" customHeight="1">
      <c r="A95" s="622">
        <f t="shared" si="6"/>
        <v>
84</v>
      </c>
      <c r="B95" s="623" t="str">
        <f>
IF(基本情報入力シート!C116="","",基本情報入力シート!C116)</f>
        <v/>
      </c>
      <c r="C95" s="624" t="str">
        <f>
IF(基本情報入力シート!D116="","",基本情報入力シート!D116)</f>
        <v/>
      </c>
      <c r="D95" s="624" t="str">
        <f>
IF(基本情報入力シート!E116="","",基本情報入力シート!E116)</f>
        <v/>
      </c>
      <c r="E95" s="624" t="str">
        <f>
IF(基本情報入力シート!F116="","",基本情報入力シート!F116)</f>
        <v/>
      </c>
      <c r="F95" s="624" t="str">
        <f>
IF(基本情報入力シート!G116="","",基本情報入力シート!G116)</f>
        <v/>
      </c>
      <c r="G95" s="624" t="str">
        <f>
IF(基本情報入力シート!H116="","",基本情報入力シート!H116)</f>
        <v/>
      </c>
      <c r="H95" s="624" t="str">
        <f>
IF(基本情報入力シート!I116="","",基本情報入力シート!I116)</f>
        <v/>
      </c>
      <c r="I95" s="624" t="str">
        <f>
IF(基本情報入力シート!J116="","",基本情報入力シート!J116)</f>
        <v/>
      </c>
      <c r="J95" s="624" t="str">
        <f>
IF(基本情報入力シート!K116="","",基本情報入力シート!K116)</f>
        <v/>
      </c>
      <c r="K95" s="647" t="str">
        <f>
IF(基本情報入力シート!L116="","",基本情報入力シート!L116)</f>
        <v/>
      </c>
      <c r="L95" s="625" t="str">
        <f>
IF(基本情報入力シート!M116="","",基本情報入力シート!M116)</f>
        <v/>
      </c>
      <c r="M95" s="625" t="str">
        <f>
IF(基本情報入力シート!R116="","",基本情報入力シート!R116)</f>
        <v/>
      </c>
      <c r="N95" s="625" t="str">
        <f>
IF(基本情報入力シート!W116="","",基本情報入力シート!W116)</f>
        <v/>
      </c>
      <c r="O95" s="622" t="str">
        <f>
IF(基本情報入力シート!X116="","",基本情報入力シート!X116)</f>
        <v/>
      </c>
      <c r="P95" s="626" t="str">
        <f>
IF(基本情報入力シート!Y116="","",基本情報入力シート!Y116)</f>
        <v/>
      </c>
      <c r="Q95" s="783"/>
      <c r="R95" s="505" t="str">
        <f>
IF(基本情報入力シート!Z116="","",基本情報入力シート!Z116)</f>
        <v/>
      </c>
      <c r="S95" s="506" t="str">
        <f>
IF(基本情報入力シート!AA116="","",基本情報入力シート!AA116)</f>
        <v/>
      </c>
      <c r="T95" s="764"/>
      <c r="U95" s="766" t="str">
        <f>
IF(P95="","",VLOOKUP(P95,【参考】数式用2!$A$3:$C$36,3,FALSE))</f>
        <v/>
      </c>
      <c r="V95" s="630" t="s">
        <v>
172</v>
      </c>
      <c r="W95" s="628"/>
      <c r="X95" s="627" t="s">
        <v>
173</v>
      </c>
      <c r="Y95" s="628"/>
      <c r="Z95" s="629" t="s">
        <v>
174</v>
      </c>
      <c r="AA95" s="631"/>
      <c r="AB95" s="630" t="s">
        <v>
173</v>
      </c>
      <c r="AC95" s="631"/>
      <c r="AD95" s="630" t="s">
        <v>
175</v>
      </c>
      <c r="AE95" s="632" t="s">
        <v>
176</v>
      </c>
      <c r="AF95" s="633" t="str">
        <f t="shared" si="5"/>
        <v/>
      </c>
      <c r="AG95" s="634" t="s">
        <v>
177</v>
      </c>
      <c r="AH95" s="635" t="str">
        <f t="shared" si="4"/>
        <v/>
      </c>
      <c r="AI95" s="636"/>
      <c r="AJ95" s="637"/>
      <c r="AK95" s="636"/>
      <c r="AL95" s="746"/>
    </row>
    <row r="96" spans="1:38" ht="36.75" customHeight="1">
      <c r="A96" s="622">
        <f t="shared" si="6"/>
        <v>
85</v>
      </c>
      <c r="B96" s="623" t="str">
        <f>
IF(基本情報入力シート!C117="","",基本情報入力シート!C117)</f>
        <v/>
      </c>
      <c r="C96" s="624" t="str">
        <f>
IF(基本情報入力シート!D117="","",基本情報入力シート!D117)</f>
        <v/>
      </c>
      <c r="D96" s="624" t="str">
        <f>
IF(基本情報入力シート!E117="","",基本情報入力シート!E117)</f>
        <v/>
      </c>
      <c r="E96" s="624" t="str">
        <f>
IF(基本情報入力シート!F117="","",基本情報入力シート!F117)</f>
        <v/>
      </c>
      <c r="F96" s="624" t="str">
        <f>
IF(基本情報入力シート!G117="","",基本情報入力シート!G117)</f>
        <v/>
      </c>
      <c r="G96" s="624" t="str">
        <f>
IF(基本情報入力シート!H117="","",基本情報入力シート!H117)</f>
        <v/>
      </c>
      <c r="H96" s="624" t="str">
        <f>
IF(基本情報入力シート!I117="","",基本情報入力シート!I117)</f>
        <v/>
      </c>
      <c r="I96" s="624" t="str">
        <f>
IF(基本情報入力シート!J117="","",基本情報入力シート!J117)</f>
        <v/>
      </c>
      <c r="J96" s="624" t="str">
        <f>
IF(基本情報入力シート!K117="","",基本情報入力シート!K117)</f>
        <v/>
      </c>
      <c r="K96" s="647" t="str">
        <f>
IF(基本情報入力シート!L117="","",基本情報入力シート!L117)</f>
        <v/>
      </c>
      <c r="L96" s="625" t="str">
        <f>
IF(基本情報入力シート!M117="","",基本情報入力シート!M117)</f>
        <v/>
      </c>
      <c r="M96" s="625" t="str">
        <f>
IF(基本情報入力シート!R117="","",基本情報入力シート!R117)</f>
        <v/>
      </c>
      <c r="N96" s="625" t="str">
        <f>
IF(基本情報入力シート!W117="","",基本情報入力シート!W117)</f>
        <v/>
      </c>
      <c r="O96" s="622" t="str">
        <f>
IF(基本情報入力シート!X117="","",基本情報入力シート!X117)</f>
        <v/>
      </c>
      <c r="P96" s="626" t="str">
        <f>
IF(基本情報入力シート!Y117="","",基本情報入力シート!Y117)</f>
        <v/>
      </c>
      <c r="Q96" s="783"/>
      <c r="R96" s="505" t="str">
        <f>
IF(基本情報入力シート!Z117="","",基本情報入力シート!Z117)</f>
        <v/>
      </c>
      <c r="S96" s="506" t="str">
        <f>
IF(基本情報入力シート!AA117="","",基本情報入力シート!AA117)</f>
        <v/>
      </c>
      <c r="T96" s="764"/>
      <c r="U96" s="766" t="str">
        <f>
IF(P96="","",VLOOKUP(P96,【参考】数式用2!$A$3:$C$36,3,FALSE))</f>
        <v/>
      </c>
      <c r="V96" s="630" t="s">
        <v>
172</v>
      </c>
      <c r="W96" s="628"/>
      <c r="X96" s="627" t="s">
        <v>
173</v>
      </c>
      <c r="Y96" s="628"/>
      <c r="Z96" s="629" t="s">
        <v>
174</v>
      </c>
      <c r="AA96" s="631"/>
      <c r="AB96" s="630" t="s">
        <v>
173</v>
      </c>
      <c r="AC96" s="631"/>
      <c r="AD96" s="630" t="s">
        <v>
175</v>
      </c>
      <c r="AE96" s="632" t="s">
        <v>
176</v>
      </c>
      <c r="AF96" s="633" t="str">
        <f t="shared" si="5"/>
        <v/>
      </c>
      <c r="AG96" s="634" t="s">
        <v>
177</v>
      </c>
      <c r="AH96" s="635" t="str">
        <f t="shared" si="4"/>
        <v/>
      </c>
      <c r="AI96" s="636"/>
      <c r="AJ96" s="637"/>
      <c r="AK96" s="636"/>
      <c r="AL96" s="746"/>
    </row>
    <row r="97" spans="1:38" ht="36.75" customHeight="1">
      <c r="A97" s="622">
        <f t="shared" si="6"/>
        <v>
86</v>
      </c>
      <c r="B97" s="623" t="str">
        <f>
IF(基本情報入力シート!C118="","",基本情報入力シート!C118)</f>
        <v/>
      </c>
      <c r="C97" s="624" t="str">
        <f>
IF(基本情報入力シート!D118="","",基本情報入力シート!D118)</f>
        <v/>
      </c>
      <c r="D97" s="624" t="str">
        <f>
IF(基本情報入力シート!E118="","",基本情報入力シート!E118)</f>
        <v/>
      </c>
      <c r="E97" s="624" t="str">
        <f>
IF(基本情報入力シート!F118="","",基本情報入力シート!F118)</f>
        <v/>
      </c>
      <c r="F97" s="624" t="str">
        <f>
IF(基本情報入力シート!G118="","",基本情報入力シート!G118)</f>
        <v/>
      </c>
      <c r="G97" s="624" t="str">
        <f>
IF(基本情報入力シート!H118="","",基本情報入力シート!H118)</f>
        <v/>
      </c>
      <c r="H97" s="624" t="str">
        <f>
IF(基本情報入力シート!I118="","",基本情報入力シート!I118)</f>
        <v/>
      </c>
      <c r="I97" s="624" t="str">
        <f>
IF(基本情報入力シート!J118="","",基本情報入力シート!J118)</f>
        <v/>
      </c>
      <c r="J97" s="624" t="str">
        <f>
IF(基本情報入力シート!K118="","",基本情報入力シート!K118)</f>
        <v/>
      </c>
      <c r="K97" s="647" t="str">
        <f>
IF(基本情報入力シート!L118="","",基本情報入力シート!L118)</f>
        <v/>
      </c>
      <c r="L97" s="625" t="str">
        <f>
IF(基本情報入力シート!M118="","",基本情報入力シート!M118)</f>
        <v/>
      </c>
      <c r="M97" s="625" t="str">
        <f>
IF(基本情報入力シート!R118="","",基本情報入力シート!R118)</f>
        <v/>
      </c>
      <c r="N97" s="625" t="str">
        <f>
IF(基本情報入力シート!W118="","",基本情報入力シート!W118)</f>
        <v/>
      </c>
      <c r="O97" s="622" t="str">
        <f>
IF(基本情報入力シート!X118="","",基本情報入力シート!X118)</f>
        <v/>
      </c>
      <c r="P97" s="626" t="str">
        <f>
IF(基本情報入力シート!Y118="","",基本情報入力シート!Y118)</f>
        <v/>
      </c>
      <c r="Q97" s="783"/>
      <c r="R97" s="505" t="str">
        <f>
IF(基本情報入力シート!Z118="","",基本情報入力シート!Z118)</f>
        <v/>
      </c>
      <c r="S97" s="506" t="str">
        <f>
IF(基本情報入力シート!AA118="","",基本情報入力シート!AA118)</f>
        <v/>
      </c>
      <c r="T97" s="764"/>
      <c r="U97" s="766" t="str">
        <f>
IF(P97="","",VLOOKUP(P97,【参考】数式用2!$A$3:$C$36,3,FALSE))</f>
        <v/>
      </c>
      <c r="V97" s="630" t="s">
        <v>
172</v>
      </c>
      <c r="W97" s="628"/>
      <c r="X97" s="627" t="s">
        <v>
173</v>
      </c>
      <c r="Y97" s="628"/>
      <c r="Z97" s="629" t="s">
        <v>
174</v>
      </c>
      <c r="AA97" s="631"/>
      <c r="AB97" s="630" t="s">
        <v>
173</v>
      </c>
      <c r="AC97" s="631"/>
      <c r="AD97" s="630" t="s">
        <v>
175</v>
      </c>
      <c r="AE97" s="632" t="s">
        <v>
176</v>
      </c>
      <c r="AF97" s="633" t="str">
        <f t="shared" si="5"/>
        <v/>
      </c>
      <c r="AG97" s="634" t="s">
        <v>
177</v>
      </c>
      <c r="AH97" s="635" t="str">
        <f t="shared" si="4"/>
        <v/>
      </c>
      <c r="AI97" s="636"/>
      <c r="AJ97" s="637"/>
      <c r="AK97" s="636"/>
      <c r="AL97" s="746"/>
    </row>
    <row r="98" spans="1:38" ht="36.75" customHeight="1">
      <c r="A98" s="622">
        <f t="shared" si="6"/>
        <v>
87</v>
      </c>
      <c r="B98" s="623" t="str">
        <f>
IF(基本情報入力シート!C119="","",基本情報入力シート!C119)</f>
        <v/>
      </c>
      <c r="C98" s="624" t="str">
        <f>
IF(基本情報入力シート!D119="","",基本情報入力シート!D119)</f>
        <v/>
      </c>
      <c r="D98" s="624" t="str">
        <f>
IF(基本情報入力シート!E119="","",基本情報入力シート!E119)</f>
        <v/>
      </c>
      <c r="E98" s="624" t="str">
        <f>
IF(基本情報入力シート!F119="","",基本情報入力シート!F119)</f>
        <v/>
      </c>
      <c r="F98" s="624" t="str">
        <f>
IF(基本情報入力シート!G119="","",基本情報入力シート!G119)</f>
        <v/>
      </c>
      <c r="G98" s="624" t="str">
        <f>
IF(基本情報入力シート!H119="","",基本情報入力シート!H119)</f>
        <v/>
      </c>
      <c r="H98" s="624" t="str">
        <f>
IF(基本情報入力シート!I119="","",基本情報入力シート!I119)</f>
        <v/>
      </c>
      <c r="I98" s="624" t="str">
        <f>
IF(基本情報入力シート!J119="","",基本情報入力シート!J119)</f>
        <v/>
      </c>
      <c r="J98" s="624" t="str">
        <f>
IF(基本情報入力シート!K119="","",基本情報入力シート!K119)</f>
        <v/>
      </c>
      <c r="K98" s="647" t="str">
        <f>
IF(基本情報入力シート!L119="","",基本情報入力シート!L119)</f>
        <v/>
      </c>
      <c r="L98" s="625" t="str">
        <f>
IF(基本情報入力シート!M119="","",基本情報入力シート!M119)</f>
        <v/>
      </c>
      <c r="M98" s="625" t="str">
        <f>
IF(基本情報入力シート!R119="","",基本情報入力シート!R119)</f>
        <v/>
      </c>
      <c r="N98" s="625" t="str">
        <f>
IF(基本情報入力シート!W119="","",基本情報入力シート!W119)</f>
        <v/>
      </c>
      <c r="O98" s="622" t="str">
        <f>
IF(基本情報入力シート!X119="","",基本情報入力シート!X119)</f>
        <v/>
      </c>
      <c r="P98" s="626" t="str">
        <f>
IF(基本情報入力シート!Y119="","",基本情報入力シート!Y119)</f>
        <v/>
      </c>
      <c r="Q98" s="783"/>
      <c r="R98" s="505" t="str">
        <f>
IF(基本情報入力シート!Z119="","",基本情報入力シート!Z119)</f>
        <v/>
      </c>
      <c r="S98" s="506" t="str">
        <f>
IF(基本情報入力シート!AA119="","",基本情報入力シート!AA119)</f>
        <v/>
      </c>
      <c r="T98" s="764"/>
      <c r="U98" s="766" t="str">
        <f>
IF(P98="","",VLOOKUP(P98,【参考】数式用2!$A$3:$C$36,3,FALSE))</f>
        <v/>
      </c>
      <c r="V98" s="630" t="s">
        <v>
172</v>
      </c>
      <c r="W98" s="628"/>
      <c r="X98" s="627" t="s">
        <v>
173</v>
      </c>
      <c r="Y98" s="628"/>
      <c r="Z98" s="629" t="s">
        <v>
174</v>
      </c>
      <c r="AA98" s="631"/>
      <c r="AB98" s="630" t="s">
        <v>
173</v>
      </c>
      <c r="AC98" s="631"/>
      <c r="AD98" s="630" t="s">
        <v>
175</v>
      </c>
      <c r="AE98" s="632" t="s">
        <v>
176</v>
      </c>
      <c r="AF98" s="633" t="str">
        <f t="shared" si="5"/>
        <v/>
      </c>
      <c r="AG98" s="634" t="s">
        <v>
177</v>
      </c>
      <c r="AH98" s="635" t="str">
        <f t="shared" si="4"/>
        <v/>
      </c>
      <c r="AI98" s="636"/>
      <c r="AJ98" s="637"/>
      <c r="AK98" s="636"/>
      <c r="AL98" s="746"/>
    </row>
    <row r="99" spans="1:38" ht="36.75" customHeight="1">
      <c r="A99" s="622">
        <f t="shared" si="6"/>
        <v>
88</v>
      </c>
      <c r="B99" s="623" t="str">
        <f>
IF(基本情報入力シート!C120="","",基本情報入力シート!C120)</f>
        <v/>
      </c>
      <c r="C99" s="624" t="str">
        <f>
IF(基本情報入力シート!D120="","",基本情報入力シート!D120)</f>
        <v/>
      </c>
      <c r="D99" s="624" t="str">
        <f>
IF(基本情報入力シート!E120="","",基本情報入力シート!E120)</f>
        <v/>
      </c>
      <c r="E99" s="624" t="str">
        <f>
IF(基本情報入力シート!F120="","",基本情報入力シート!F120)</f>
        <v/>
      </c>
      <c r="F99" s="624" t="str">
        <f>
IF(基本情報入力シート!G120="","",基本情報入力シート!G120)</f>
        <v/>
      </c>
      <c r="G99" s="624" t="str">
        <f>
IF(基本情報入力シート!H120="","",基本情報入力シート!H120)</f>
        <v/>
      </c>
      <c r="H99" s="624" t="str">
        <f>
IF(基本情報入力シート!I120="","",基本情報入力シート!I120)</f>
        <v/>
      </c>
      <c r="I99" s="624" t="str">
        <f>
IF(基本情報入力シート!J120="","",基本情報入力シート!J120)</f>
        <v/>
      </c>
      <c r="J99" s="624" t="str">
        <f>
IF(基本情報入力シート!K120="","",基本情報入力シート!K120)</f>
        <v/>
      </c>
      <c r="K99" s="647" t="str">
        <f>
IF(基本情報入力シート!L120="","",基本情報入力シート!L120)</f>
        <v/>
      </c>
      <c r="L99" s="625" t="str">
        <f>
IF(基本情報入力シート!M120="","",基本情報入力シート!M120)</f>
        <v/>
      </c>
      <c r="M99" s="625" t="str">
        <f>
IF(基本情報入力シート!R120="","",基本情報入力シート!R120)</f>
        <v/>
      </c>
      <c r="N99" s="625" t="str">
        <f>
IF(基本情報入力シート!W120="","",基本情報入力シート!W120)</f>
        <v/>
      </c>
      <c r="O99" s="622" t="str">
        <f>
IF(基本情報入力シート!X120="","",基本情報入力シート!X120)</f>
        <v/>
      </c>
      <c r="P99" s="626" t="str">
        <f>
IF(基本情報入力シート!Y120="","",基本情報入力シート!Y120)</f>
        <v/>
      </c>
      <c r="Q99" s="783"/>
      <c r="R99" s="505" t="str">
        <f>
IF(基本情報入力シート!Z120="","",基本情報入力シート!Z120)</f>
        <v/>
      </c>
      <c r="S99" s="506" t="str">
        <f>
IF(基本情報入力シート!AA120="","",基本情報入力シート!AA120)</f>
        <v/>
      </c>
      <c r="T99" s="764"/>
      <c r="U99" s="766" t="str">
        <f>
IF(P99="","",VLOOKUP(P99,【参考】数式用2!$A$3:$C$36,3,FALSE))</f>
        <v/>
      </c>
      <c r="V99" s="630" t="s">
        <v>
172</v>
      </c>
      <c r="W99" s="628"/>
      <c r="X99" s="627" t="s">
        <v>
173</v>
      </c>
      <c r="Y99" s="628"/>
      <c r="Z99" s="629" t="s">
        <v>
174</v>
      </c>
      <c r="AA99" s="631"/>
      <c r="AB99" s="630" t="s">
        <v>
173</v>
      </c>
      <c r="AC99" s="631"/>
      <c r="AD99" s="630" t="s">
        <v>
175</v>
      </c>
      <c r="AE99" s="632" t="s">
        <v>
176</v>
      </c>
      <c r="AF99" s="633" t="str">
        <f t="shared" si="5"/>
        <v/>
      </c>
      <c r="AG99" s="634" t="s">
        <v>
177</v>
      </c>
      <c r="AH99" s="635" t="str">
        <f t="shared" si="4"/>
        <v/>
      </c>
      <c r="AI99" s="636"/>
      <c r="AJ99" s="637"/>
      <c r="AK99" s="636"/>
      <c r="AL99" s="746"/>
    </row>
    <row r="100" spans="1:38" ht="36.75" customHeight="1">
      <c r="A100" s="622">
        <f t="shared" si="6"/>
        <v>
89</v>
      </c>
      <c r="B100" s="623" t="str">
        <f>
IF(基本情報入力シート!C121="","",基本情報入力シート!C121)</f>
        <v/>
      </c>
      <c r="C100" s="624" t="str">
        <f>
IF(基本情報入力シート!D121="","",基本情報入力シート!D121)</f>
        <v/>
      </c>
      <c r="D100" s="624" t="str">
        <f>
IF(基本情報入力シート!E121="","",基本情報入力シート!E121)</f>
        <v/>
      </c>
      <c r="E100" s="624" t="str">
        <f>
IF(基本情報入力シート!F121="","",基本情報入力シート!F121)</f>
        <v/>
      </c>
      <c r="F100" s="624" t="str">
        <f>
IF(基本情報入力シート!G121="","",基本情報入力シート!G121)</f>
        <v/>
      </c>
      <c r="G100" s="624" t="str">
        <f>
IF(基本情報入力シート!H121="","",基本情報入力シート!H121)</f>
        <v/>
      </c>
      <c r="H100" s="624" t="str">
        <f>
IF(基本情報入力シート!I121="","",基本情報入力シート!I121)</f>
        <v/>
      </c>
      <c r="I100" s="624" t="str">
        <f>
IF(基本情報入力シート!J121="","",基本情報入力シート!J121)</f>
        <v/>
      </c>
      <c r="J100" s="624" t="str">
        <f>
IF(基本情報入力シート!K121="","",基本情報入力シート!K121)</f>
        <v/>
      </c>
      <c r="K100" s="647" t="str">
        <f>
IF(基本情報入力シート!L121="","",基本情報入力シート!L121)</f>
        <v/>
      </c>
      <c r="L100" s="625" t="str">
        <f>
IF(基本情報入力シート!M121="","",基本情報入力シート!M121)</f>
        <v/>
      </c>
      <c r="M100" s="625" t="str">
        <f>
IF(基本情報入力シート!R121="","",基本情報入力シート!R121)</f>
        <v/>
      </c>
      <c r="N100" s="625" t="str">
        <f>
IF(基本情報入力シート!W121="","",基本情報入力シート!W121)</f>
        <v/>
      </c>
      <c r="O100" s="622" t="str">
        <f>
IF(基本情報入力シート!X121="","",基本情報入力シート!X121)</f>
        <v/>
      </c>
      <c r="P100" s="626" t="str">
        <f>
IF(基本情報入力シート!Y121="","",基本情報入力シート!Y121)</f>
        <v/>
      </c>
      <c r="Q100" s="783"/>
      <c r="R100" s="505" t="str">
        <f>
IF(基本情報入力シート!Z121="","",基本情報入力シート!Z121)</f>
        <v/>
      </c>
      <c r="S100" s="506" t="str">
        <f>
IF(基本情報入力シート!AA121="","",基本情報入力シート!AA121)</f>
        <v/>
      </c>
      <c r="T100" s="764"/>
      <c r="U100" s="766" t="str">
        <f>
IF(P100="","",VLOOKUP(P100,【参考】数式用2!$A$3:$C$36,3,FALSE))</f>
        <v/>
      </c>
      <c r="V100" s="630" t="s">
        <v>
172</v>
      </c>
      <c r="W100" s="628"/>
      <c r="X100" s="627" t="s">
        <v>
173</v>
      </c>
      <c r="Y100" s="628"/>
      <c r="Z100" s="629" t="s">
        <v>
174</v>
      </c>
      <c r="AA100" s="631"/>
      <c r="AB100" s="630" t="s">
        <v>
173</v>
      </c>
      <c r="AC100" s="631"/>
      <c r="AD100" s="630" t="s">
        <v>
175</v>
      </c>
      <c r="AE100" s="632" t="s">
        <v>
176</v>
      </c>
      <c r="AF100" s="633" t="str">
        <f t="shared" si="5"/>
        <v/>
      </c>
      <c r="AG100" s="634" t="s">
        <v>
177</v>
      </c>
      <c r="AH100" s="635" t="str">
        <f t="shared" si="4"/>
        <v/>
      </c>
      <c r="AI100" s="636"/>
      <c r="AJ100" s="637"/>
      <c r="AK100" s="636"/>
      <c r="AL100" s="746"/>
    </row>
    <row r="101" spans="1:38" ht="36.75" customHeight="1">
      <c r="A101" s="622">
        <f t="shared" si="6"/>
        <v>
90</v>
      </c>
      <c r="B101" s="623" t="str">
        <f>
IF(基本情報入力シート!C122="","",基本情報入力シート!C122)</f>
        <v/>
      </c>
      <c r="C101" s="624" t="str">
        <f>
IF(基本情報入力シート!D122="","",基本情報入力シート!D122)</f>
        <v/>
      </c>
      <c r="D101" s="624" t="str">
        <f>
IF(基本情報入力シート!E122="","",基本情報入力シート!E122)</f>
        <v/>
      </c>
      <c r="E101" s="624" t="str">
        <f>
IF(基本情報入力シート!F122="","",基本情報入力シート!F122)</f>
        <v/>
      </c>
      <c r="F101" s="624" t="str">
        <f>
IF(基本情報入力シート!G122="","",基本情報入力シート!G122)</f>
        <v/>
      </c>
      <c r="G101" s="624" t="str">
        <f>
IF(基本情報入力シート!H122="","",基本情報入力シート!H122)</f>
        <v/>
      </c>
      <c r="H101" s="624" t="str">
        <f>
IF(基本情報入力シート!I122="","",基本情報入力シート!I122)</f>
        <v/>
      </c>
      <c r="I101" s="624" t="str">
        <f>
IF(基本情報入力シート!J122="","",基本情報入力シート!J122)</f>
        <v/>
      </c>
      <c r="J101" s="624" t="str">
        <f>
IF(基本情報入力シート!K122="","",基本情報入力シート!K122)</f>
        <v/>
      </c>
      <c r="K101" s="647" t="str">
        <f>
IF(基本情報入力シート!L122="","",基本情報入力シート!L122)</f>
        <v/>
      </c>
      <c r="L101" s="625" t="str">
        <f>
IF(基本情報入力シート!M122="","",基本情報入力シート!M122)</f>
        <v/>
      </c>
      <c r="M101" s="625" t="str">
        <f>
IF(基本情報入力シート!R122="","",基本情報入力シート!R122)</f>
        <v/>
      </c>
      <c r="N101" s="625" t="str">
        <f>
IF(基本情報入力シート!W122="","",基本情報入力シート!W122)</f>
        <v/>
      </c>
      <c r="O101" s="622" t="str">
        <f>
IF(基本情報入力シート!X122="","",基本情報入力シート!X122)</f>
        <v/>
      </c>
      <c r="P101" s="626" t="str">
        <f>
IF(基本情報入力シート!Y122="","",基本情報入力シート!Y122)</f>
        <v/>
      </c>
      <c r="Q101" s="783"/>
      <c r="R101" s="505" t="str">
        <f>
IF(基本情報入力シート!Z122="","",基本情報入力シート!Z122)</f>
        <v/>
      </c>
      <c r="S101" s="506" t="str">
        <f>
IF(基本情報入力シート!AA122="","",基本情報入力シート!AA122)</f>
        <v/>
      </c>
      <c r="T101" s="764"/>
      <c r="U101" s="766" t="str">
        <f>
IF(P101="","",VLOOKUP(P101,【参考】数式用2!$A$3:$C$36,3,FALSE))</f>
        <v/>
      </c>
      <c r="V101" s="630" t="s">
        <v>
172</v>
      </c>
      <c r="W101" s="628"/>
      <c r="X101" s="627" t="s">
        <v>
173</v>
      </c>
      <c r="Y101" s="628"/>
      <c r="Z101" s="629" t="s">
        <v>
174</v>
      </c>
      <c r="AA101" s="631"/>
      <c r="AB101" s="630" t="s">
        <v>
173</v>
      </c>
      <c r="AC101" s="631"/>
      <c r="AD101" s="630" t="s">
        <v>
175</v>
      </c>
      <c r="AE101" s="632" t="s">
        <v>
176</v>
      </c>
      <c r="AF101" s="633" t="str">
        <f t="shared" si="5"/>
        <v/>
      </c>
      <c r="AG101" s="634" t="s">
        <v>
177</v>
      </c>
      <c r="AH101" s="635" t="str">
        <f t="shared" si="4"/>
        <v/>
      </c>
      <c r="AI101" s="636"/>
      <c r="AJ101" s="637"/>
      <c r="AK101" s="636"/>
      <c r="AL101" s="746"/>
    </row>
    <row r="102" spans="1:38" ht="36.75" customHeight="1">
      <c r="A102" s="622">
        <f t="shared" si="6"/>
        <v>
91</v>
      </c>
      <c r="B102" s="623" t="str">
        <f>
IF(基本情報入力シート!C123="","",基本情報入力シート!C123)</f>
        <v/>
      </c>
      <c r="C102" s="624" t="str">
        <f>
IF(基本情報入力シート!D123="","",基本情報入力シート!D123)</f>
        <v/>
      </c>
      <c r="D102" s="624" t="str">
        <f>
IF(基本情報入力シート!E123="","",基本情報入力シート!E123)</f>
        <v/>
      </c>
      <c r="E102" s="624" t="str">
        <f>
IF(基本情報入力シート!F123="","",基本情報入力シート!F123)</f>
        <v/>
      </c>
      <c r="F102" s="624" t="str">
        <f>
IF(基本情報入力シート!G123="","",基本情報入力シート!G123)</f>
        <v/>
      </c>
      <c r="G102" s="624" t="str">
        <f>
IF(基本情報入力シート!H123="","",基本情報入力シート!H123)</f>
        <v/>
      </c>
      <c r="H102" s="624" t="str">
        <f>
IF(基本情報入力シート!I123="","",基本情報入力シート!I123)</f>
        <v/>
      </c>
      <c r="I102" s="624" t="str">
        <f>
IF(基本情報入力シート!J123="","",基本情報入力シート!J123)</f>
        <v/>
      </c>
      <c r="J102" s="624" t="str">
        <f>
IF(基本情報入力シート!K123="","",基本情報入力シート!K123)</f>
        <v/>
      </c>
      <c r="K102" s="647" t="str">
        <f>
IF(基本情報入力シート!L123="","",基本情報入力シート!L123)</f>
        <v/>
      </c>
      <c r="L102" s="625" t="str">
        <f>
IF(基本情報入力シート!M123="","",基本情報入力シート!M123)</f>
        <v/>
      </c>
      <c r="M102" s="625" t="str">
        <f>
IF(基本情報入力シート!R123="","",基本情報入力シート!R123)</f>
        <v/>
      </c>
      <c r="N102" s="625" t="str">
        <f>
IF(基本情報入力シート!W123="","",基本情報入力シート!W123)</f>
        <v/>
      </c>
      <c r="O102" s="622" t="str">
        <f>
IF(基本情報入力シート!X123="","",基本情報入力シート!X123)</f>
        <v/>
      </c>
      <c r="P102" s="626" t="str">
        <f>
IF(基本情報入力シート!Y123="","",基本情報入力シート!Y123)</f>
        <v/>
      </c>
      <c r="Q102" s="783"/>
      <c r="R102" s="505" t="str">
        <f>
IF(基本情報入力シート!Z123="","",基本情報入力シート!Z123)</f>
        <v/>
      </c>
      <c r="S102" s="506" t="str">
        <f>
IF(基本情報入力シート!AA123="","",基本情報入力シート!AA123)</f>
        <v/>
      </c>
      <c r="T102" s="764"/>
      <c r="U102" s="766" t="str">
        <f>
IF(P102="","",VLOOKUP(P102,【参考】数式用2!$A$3:$C$36,3,FALSE))</f>
        <v/>
      </c>
      <c r="V102" s="630" t="s">
        <v>
172</v>
      </c>
      <c r="W102" s="628"/>
      <c r="X102" s="627" t="s">
        <v>
173</v>
      </c>
      <c r="Y102" s="628"/>
      <c r="Z102" s="629" t="s">
        <v>
174</v>
      </c>
      <c r="AA102" s="631"/>
      <c r="AB102" s="630" t="s">
        <v>
173</v>
      </c>
      <c r="AC102" s="631"/>
      <c r="AD102" s="630" t="s">
        <v>
175</v>
      </c>
      <c r="AE102" s="632" t="s">
        <v>
176</v>
      </c>
      <c r="AF102" s="633" t="str">
        <f t="shared" si="5"/>
        <v/>
      </c>
      <c r="AG102" s="634" t="s">
        <v>
177</v>
      </c>
      <c r="AH102" s="635" t="str">
        <f t="shared" si="4"/>
        <v/>
      </c>
      <c r="AI102" s="636"/>
      <c r="AJ102" s="637"/>
      <c r="AK102" s="636"/>
      <c r="AL102" s="746"/>
    </row>
    <row r="103" spans="1:38" ht="36.75" customHeight="1">
      <c r="A103" s="622">
        <f t="shared" si="6"/>
        <v>
92</v>
      </c>
      <c r="B103" s="623" t="str">
        <f>
IF(基本情報入力シート!C124="","",基本情報入力シート!C124)</f>
        <v/>
      </c>
      <c r="C103" s="624" t="str">
        <f>
IF(基本情報入力シート!D124="","",基本情報入力シート!D124)</f>
        <v/>
      </c>
      <c r="D103" s="624" t="str">
        <f>
IF(基本情報入力シート!E124="","",基本情報入力シート!E124)</f>
        <v/>
      </c>
      <c r="E103" s="624" t="str">
        <f>
IF(基本情報入力シート!F124="","",基本情報入力シート!F124)</f>
        <v/>
      </c>
      <c r="F103" s="624" t="str">
        <f>
IF(基本情報入力シート!G124="","",基本情報入力シート!G124)</f>
        <v/>
      </c>
      <c r="G103" s="624" t="str">
        <f>
IF(基本情報入力シート!H124="","",基本情報入力シート!H124)</f>
        <v/>
      </c>
      <c r="H103" s="624" t="str">
        <f>
IF(基本情報入力シート!I124="","",基本情報入力シート!I124)</f>
        <v/>
      </c>
      <c r="I103" s="624" t="str">
        <f>
IF(基本情報入力シート!J124="","",基本情報入力シート!J124)</f>
        <v/>
      </c>
      <c r="J103" s="624" t="str">
        <f>
IF(基本情報入力シート!K124="","",基本情報入力シート!K124)</f>
        <v/>
      </c>
      <c r="K103" s="647" t="str">
        <f>
IF(基本情報入力シート!L124="","",基本情報入力シート!L124)</f>
        <v/>
      </c>
      <c r="L103" s="625" t="str">
        <f>
IF(基本情報入力シート!M124="","",基本情報入力シート!M124)</f>
        <v/>
      </c>
      <c r="M103" s="625" t="str">
        <f>
IF(基本情報入力シート!R124="","",基本情報入力シート!R124)</f>
        <v/>
      </c>
      <c r="N103" s="625" t="str">
        <f>
IF(基本情報入力シート!W124="","",基本情報入力シート!W124)</f>
        <v/>
      </c>
      <c r="O103" s="622" t="str">
        <f>
IF(基本情報入力シート!X124="","",基本情報入力シート!X124)</f>
        <v/>
      </c>
      <c r="P103" s="626" t="str">
        <f>
IF(基本情報入力シート!Y124="","",基本情報入力シート!Y124)</f>
        <v/>
      </c>
      <c r="Q103" s="783"/>
      <c r="R103" s="505" t="str">
        <f>
IF(基本情報入力シート!Z124="","",基本情報入力シート!Z124)</f>
        <v/>
      </c>
      <c r="S103" s="506" t="str">
        <f>
IF(基本情報入力シート!AA124="","",基本情報入力シート!AA124)</f>
        <v/>
      </c>
      <c r="T103" s="764"/>
      <c r="U103" s="766" t="str">
        <f>
IF(P103="","",VLOOKUP(P103,【参考】数式用2!$A$3:$C$36,3,FALSE))</f>
        <v/>
      </c>
      <c r="V103" s="630" t="s">
        <v>
172</v>
      </c>
      <c r="W103" s="628"/>
      <c r="X103" s="627" t="s">
        <v>
173</v>
      </c>
      <c r="Y103" s="628"/>
      <c r="Z103" s="629" t="s">
        <v>
174</v>
      </c>
      <c r="AA103" s="631"/>
      <c r="AB103" s="630" t="s">
        <v>
173</v>
      </c>
      <c r="AC103" s="631"/>
      <c r="AD103" s="630" t="s">
        <v>
175</v>
      </c>
      <c r="AE103" s="632" t="s">
        <v>
176</v>
      </c>
      <c r="AF103" s="633" t="str">
        <f t="shared" si="5"/>
        <v/>
      </c>
      <c r="AG103" s="634" t="s">
        <v>
177</v>
      </c>
      <c r="AH103" s="635" t="str">
        <f t="shared" si="4"/>
        <v/>
      </c>
      <c r="AI103" s="636"/>
      <c r="AJ103" s="637"/>
      <c r="AK103" s="636"/>
      <c r="AL103" s="746"/>
    </row>
    <row r="104" spans="1:38" ht="36.75" customHeight="1">
      <c r="A104" s="622">
        <f t="shared" si="6"/>
        <v>
93</v>
      </c>
      <c r="B104" s="623" t="str">
        <f>
IF(基本情報入力シート!C125="","",基本情報入力シート!C125)</f>
        <v/>
      </c>
      <c r="C104" s="624" t="str">
        <f>
IF(基本情報入力シート!D125="","",基本情報入力シート!D125)</f>
        <v/>
      </c>
      <c r="D104" s="624" t="str">
        <f>
IF(基本情報入力シート!E125="","",基本情報入力シート!E125)</f>
        <v/>
      </c>
      <c r="E104" s="624" t="str">
        <f>
IF(基本情報入力シート!F125="","",基本情報入力シート!F125)</f>
        <v/>
      </c>
      <c r="F104" s="624" t="str">
        <f>
IF(基本情報入力シート!G125="","",基本情報入力シート!G125)</f>
        <v/>
      </c>
      <c r="G104" s="624" t="str">
        <f>
IF(基本情報入力シート!H125="","",基本情報入力シート!H125)</f>
        <v/>
      </c>
      <c r="H104" s="624" t="str">
        <f>
IF(基本情報入力シート!I125="","",基本情報入力シート!I125)</f>
        <v/>
      </c>
      <c r="I104" s="624" t="str">
        <f>
IF(基本情報入力シート!J125="","",基本情報入力シート!J125)</f>
        <v/>
      </c>
      <c r="J104" s="624" t="str">
        <f>
IF(基本情報入力シート!K125="","",基本情報入力シート!K125)</f>
        <v/>
      </c>
      <c r="K104" s="647" t="str">
        <f>
IF(基本情報入力シート!L125="","",基本情報入力シート!L125)</f>
        <v/>
      </c>
      <c r="L104" s="625" t="str">
        <f>
IF(基本情報入力シート!M125="","",基本情報入力シート!M125)</f>
        <v/>
      </c>
      <c r="M104" s="625" t="str">
        <f>
IF(基本情報入力シート!R125="","",基本情報入力シート!R125)</f>
        <v/>
      </c>
      <c r="N104" s="625" t="str">
        <f>
IF(基本情報入力シート!W125="","",基本情報入力シート!W125)</f>
        <v/>
      </c>
      <c r="O104" s="622" t="str">
        <f>
IF(基本情報入力シート!X125="","",基本情報入力シート!X125)</f>
        <v/>
      </c>
      <c r="P104" s="626" t="str">
        <f>
IF(基本情報入力シート!Y125="","",基本情報入力シート!Y125)</f>
        <v/>
      </c>
      <c r="Q104" s="783"/>
      <c r="R104" s="505" t="str">
        <f>
IF(基本情報入力シート!Z125="","",基本情報入力シート!Z125)</f>
        <v/>
      </c>
      <c r="S104" s="506" t="str">
        <f>
IF(基本情報入力シート!AA125="","",基本情報入力シート!AA125)</f>
        <v/>
      </c>
      <c r="T104" s="764"/>
      <c r="U104" s="766" t="str">
        <f>
IF(P104="","",VLOOKUP(P104,【参考】数式用2!$A$3:$C$36,3,FALSE))</f>
        <v/>
      </c>
      <c r="V104" s="630" t="s">
        <v>
172</v>
      </c>
      <c r="W104" s="628"/>
      <c r="X104" s="627" t="s">
        <v>
173</v>
      </c>
      <c r="Y104" s="628"/>
      <c r="Z104" s="629" t="s">
        <v>
174</v>
      </c>
      <c r="AA104" s="631"/>
      <c r="AB104" s="630" t="s">
        <v>
173</v>
      </c>
      <c r="AC104" s="631"/>
      <c r="AD104" s="630" t="s">
        <v>
175</v>
      </c>
      <c r="AE104" s="632" t="s">
        <v>
176</v>
      </c>
      <c r="AF104" s="633" t="str">
        <f t="shared" si="5"/>
        <v/>
      </c>
      <c r="AG104" s="634" t="s">
        <v>
177</v>
      </c>
      <c r="AH104" s="635" t="str">
        <f t="shared" si="4"/>
        <v/>
      </c>
      <c r="AI104" s="636"/>
      <c r="AJ104" s="637"/>
      <c r="AK104" s="636"/>
      <c r="AL104" s="746"/>
    </row>
    <row r="105" spans="1:38" ht="36.75" customHeight="1">
      <c r="A105" s="622">
        <f t="shared" si="6"/>
        <v>
94</v>
      </c>
      <c r="B105" s="623" t="str">
        <f>
IF(基本情報入力シート!C126="","",基本情報入力シート!C126)</f>
        <v/>
      </c>
      <c r="C105" s="624" t="str">
        <f>
IF(基本情報入力シート!D126="","",基本情報入力シート!D126)</f>
        <v/>
      </c>
      <c r="D105" s="624" t="str">
        <f>
IF(基本情報入力シート!E126="","",基本情報入力シート!E126)</f>
        <v/>
      </c>
      <c r="E105" s="624" t="str">
        <f>
IF(基本情報入力シート!F126="","",基本情報入力シート!F126)</f>
        <v/>
      </c>
      <c r="F105" s="624" t="str">
        <f>
IF(基本情報入力シート!G126="","",基本情報入力シート!G126)</f>
        <v/>
      </c>
      <c r="G105" s="624" t="str">
        <f>
IF(基本情報入力シート!H126="","",基本情報入力シート!H126)</f>
        <v/>
      </c>
      <c r="H105" s="624" t="str">
        <f>
IF(基本情報入力シート!I126="","",基本情報入力シート!I126)</f>
        <v/>
      </c>
      <c r="I105" s="624" t="str">
        <f>
IF(基本情報入力シート!J126="","",基本情報入力シート!J126)</f>
        <v/>
      </c>
      <c r="J105" s="624" t="str">
        <f>
IF(基本情報入力シート!K126="","",基本情報入力シート!K126)</f>
        <v/>
      </c>
      <c r="K105" s="647" t="str">
        <f>
IF(基本情報入力シート!L126="","",基本情報入力シート!L126)</f>
        <v/>
      </c>
      <c r="L105" s="625" t="str">
        <f>
IF(基本情報入力シート!M126="","",基本情報入力シート!M126)</f>
        <v/>
      </c>
      <c r="M105" s="625" t="str">
        <f>
IF(基本情報入力シート!R126="","",基本情報入力シート!R126)</f>
        <v/>
      </c>
      <c r="N105" s="625" t="str">
        <f>
IF(基本情報入力シート!W126="","",基本情報入力シート!W126)</f>
        <v/>
      </c>
      <c r="O105" s="622" t="str">
        <f>
IF(基本情報入力シート!X126="","",基本情報入力シート!X126)</f>
        <v/>
      </c>
      <c r="P105" s="626" t="str">
        <f>
IF(基本情報入力シート!Y126="","",基本情報入力シート!Y126)</f>
        <v/>
      </c>
      <c r="Q105" s="783"/>
      <c r="R105" s="505" t="str">
        <f>
IF(基本情報入力シート!Z126="","",基本情報入力シート!Z126)</f>
        <v/>
      </c>
      <c r="S105" s="506" t="str">
        <f>
IF(基本情報入力シート!AA126="","",基本情報入力シート!AA126)</f>
        <v/>
      </c>
      <c r="T105" s="764"/>
      <c r="U105" s="766" t="str">
        <f>
IF(P105="","",VLOOKUP(P105,【参考】数式用2!$A$3:$C$36,3,FALSE))</f>
        <v/>
      </c>
      <c r="V105" s="630" t="s">
        <v>
172</v>
      </c>
      <c r="W105" s="628"/>
      <c r="X105" s="627" t="s">
        <v>
173</v>
      </c>
      <c r="Y105" s="628"/>
      <c r="Z105" s="629" t="s">
        <v>
174</v>
      </c>
      <c r="AA105" s="631"/>
      <c r="AB105" s="630" t="s">
        <v>
173</v>
      </c>
      <c r="AC105" s="631"/>
      <c r="AD105" s="630" t="s">
        <v>
175</v>
      </c>
      <c r="AE105" s="632" t="s">
        <v>
176</v>
      </c>
      <c r="AF105" s="633" t="str">
        <f t="shared" si="5"/>
        <v/>
      </c>
      <c r="AG105" s="634" t="s">
        <v>
177</v>
      </c>
      <c r="AH105" s="635" t="str">
        <f t="shared" si="4"/>
        <v/>
      </c>
      <c r="AI105" s="636"/>
      <c r="AJ105" s="637"/>
      <c r="AK105" s="636"/>
      <c r="AL105" s="746"/>
    </row>
    <row r="106" spans="1:38" ht="36.75" customHeight="1">
      <c r="A106" s="622">
        <f t="shared" si="6"/>
        <v>
95</v>
      </c>
      <c r="B106" s="623" t="str">
        <f>
IF(基本情報入力シート!C127="","",基本情報入力シート!C127)</f>
        <v/>
      </c>
      <c r="C106" s="624" t="str">
        <f>
IF(基本情報入力シート!D127="","",基本情報入力シート!D127)</f>
        <v/>
      </c>
      <c r="D106" s="624" t="str">
        <f>
IF(基本情報入力シート!E127="","",基本情報入力シート!E127)</f>
        <v/>
      </c>
      <c r="E106" s="624" t="str">
        <f>
IF(基本情報入力シート!F127="","",基本情報入力シート!F127)</f>
        <v/>
      </c>
      <c r="F106" s="624" t="str">
        <f>
IF(基本情報入力シート!G127="","",基本情報入力シート!G127)</f>
        <v/>
      </c>
      <c r="G106" s="624" t="str">
        <f>
IF(基本情報入力シート!H127="","",基本情報入力シート!H127)</f>
        <v/>
      </c>
      <c r="H106" s="624" t="str">
        <f>
IF(基本情報入力シート!I127="","",基本情報入力シート!I127)</f>
        <v/>
      </c>
      <c r="I106" s="624" t="str">
        <f>
IF(基本情報入力シート!J127="","",基本情報入力シート!J127)</f>
        <v/>
      </c>
      <c r="J106" s="624" t="str">
        <f>
IF(基本情報入力シート!K127="","",基本情報入力シート!K127)</f>
        <v/>
      </c>
      <c r="K106" s="647" t="str">
        <f>
IF(基本情報入力シート!L127="","",基本情報入力シート!L127)</f>
        <v/>
      </c>
      <c r="L106" s="625" t="str">
        <f>
IF(基本情報入力シート!M127="","",基本情報入力シート!M127)</f>
        <v/>
      </c>
      <c r="M106" s="625" t="str">
        <f>
IF(基本情報入力シート!R127="","",基本情報入力シート!R127)</f>
        <v/>
      </c>
      <c r="N106" s="625" t="str">
        <f>
IF(基本情報入力シート!W127="","",基本情報入力シート!W127)</f>
        <v/>
      </c>
      <c r="O106" s="622" t="str">
        <f>
IF(基本情報入力シート!X127="","",基本情報入力シート!X127)</f>
        <v/>
      </c>
      <c r="P106" s="626" t="str">
        <f>
IF(基本情報入力シート!Y127="","",基本情報入力シート!Y127)</f>
        <v/>
      </c>
      <c r="Q106" s="783"/>
      <c r="R106" s="505" t="str">
        <f>
IF(基本情報入力シート!Z127="","",基本情報入力シート!Z127)</f>
        <v/>
      </c>
      <c r="S106" s="506" t="str">
        <f>
IF(基本情報入力シート!AA127="","",基本情報入力シート!AA127)</f>
        <v/>
      </c>
      <c r="T106" s="764"/>
      <c r="U106" s="766" t="str">
        <f>
IF(P106="","",VLOOKUP(P106,【参考】数式用2!$A$3:$C$36,3,FALSE))</f>
        <v/>
      </c>
      <c r="V106" s="630" t="s">
        <v>
172</v>
      </c>
      <c r="W106" s="628"/>
      <c r="X106" s="627" t="s">
        <v>
173</v>
      </c>
      <c r="Y106" s="628"/>
      <c r="Z106" s="629" t="s">
        <v>
174</v>
      </c>
      <c r="AA106" s="631"/>
      <c r="AB106" s="630" t="s">
        <v>
173</v>
      </c>
      <c r="AC106" s="631"/>
      <c r="AD106" s="630" t="s">
        <v>
175</v>
      </c>
      <c r="AE106" s="632" t="s">
        <v>
176</v>
      </c>
      <c r="AF106" s="633" t="str">
        <f t="shared" si="5"/>
        <v/>
      </c>
      <c r="AG106" s="634" t="s">
        <v>
177</v>
      </c>
      <c r="AH106" s="635" t="str">
        <f t="shared" si="4"/>
        <v/>
      </c>
      <c r="AI106" s="636"/>
      <c r="AJ106" s="637"/>
      <c r="AK106" s="636"/>
      <c r="AL106" s="746"/>
    </row>
    <row r="107" spans="1:38" ht="36.75" customHeight="1">
      <c r="A107" s="622">
        <f t="shared" si="6"/>
        <v>
96</v>
      </c>
      <c r="B107" s="623" t="str">
        <f>
IF(基本情報入力シート!C128="","",基本情報入力シート!C128)</f>
        <v/>
      </c>
      <c r="C107" s="624" t="str">
        <f>
IF(基本情報入力シート!D128="","",基本情報入力シート!D128)</f>
        <v/>
      </c>
      <c r="D107" s="624" t="str">
        <f>
IF(基本情報入力シート!E128="","",基本情報入力シート!E128)</f>
        <v/>
      </c>
      <c r="E107" s="624" t="str">
        <f>
IF(基本情報入力シート!F128="","",基本情報入力シート!F128)</f>
        <v/>
      </c>
      <c r="F107" s="624" t="str">
        <f>
IF(基本情報入力シート!G128="","",基本情報入力シート!G128)</f>
        <v/>
      </c>
      <c r="G107" s="624" t="str">
        <f>
IF(基本情報入力シート!H128="","",基本情報入力シート!H128)</f>
        <v/>
      </c>
      <c r="H107" s="624" t="str">
        <f>
IF(基本情報入力シート!I128="","",基本情報入力シート!I128)</f>
        <v/>
      </c>
      <c r="I107" s="624" t="str">
        <f>
IF(基本情報入力シート!J128="","",基本情報入力シート!J128)</f>
        <v/>
      </c>
      <c r="J107" s="624" t="str">
        <f>
IF(基本情報入力シート!K128="","",基本情報入力シート!K128)</f>
        <v/>
      </c>
      <c r="K107" s="647" t="str">
        <f>
IF(基本情報入力シート!L128="","",基本情報入力シート!L128)</f>
        <v/>
      </c>
      <c r="L107" s="625" t="str">
        <f>
IF(基本情報入力シート!M128="","",基本情報入力シート!M128)</f>
        <v/>
      </c>
      <c r="M107" s="625" t="str">
        <f>
IF(基本情報入力シート!R128="","",基本情報入力シート!R128)</f>
        <v/>
      </c>
      <c r="N107" s="625" t="str">
        <f>
IF(基本情報入力シート!W128="","",基本情報入力シート!W128)</f>
        <v/>
      </c>
      <c r="O107" s="622" t="str">
        <f>
IF(基本情報入力シート!X128="","",基本情報入力シート!X128)</f>
        <v/>
      </c>
      <c r="P107" s="626" t="str">
        <f>
IF(基本情報入力シート!Y128="","",基本情報入力シート!Y128)</f>
        <v/>
      </c>
      <c r="Q107" s="783"/>
      <c r="R107" s="505" t="str">
        <f>
IF(基本情報入力シート!Z128="","",基本情報入力シート!Z128)</f>
        <v/>
      </c>
      <c r="S107" s="506" t="str">
        <f>
IF(基本情報入力シート!AA128="","",基本情報入力シート!AA128)</f>
        <v/>
      </c>
      <c r="T107" s="764"/>
      <c r="U107" s="766" t="str">
        <f>
IF(P107="","",VLOOKUP(P107,【参考】数式用2!$A$3:$C$36,3,FALSE))</f>
        <v/>
      </c>
      <c r="V107" s="630" t="s">
        <v>
172</v>
      </c>
      <c r="W107" s="628"/>
      <c r="X107" s="627" t="s">
        <v>
173</v>
      </c>
      <c r="Y107" s="628"/>
      <c r="Z107" s="629" t="s">
        <v>
174</v>
      </c>
      <c r="AA107" s="631"/>
      <c r="AB107" s="630" t="s">
        <v>
173</v>
      </c>
      <c r="AC107" s="631"/>
      <c r="AD107" s="630" t="s">
        <v>
175</v>
      </c>
      <c r="AE107" s="632" t="s">
        <v>
176</v>
      </c>
      <c r="AF107" s="633" t="str">
        <f t="shared" si="5"/>
        <v/>
      </c>
      <c r="AG107" s="634" t="s">
        <v>
177</v>
      </c>
      <c r="AH107" s="635" t="str">
        <f t="shared" si="4"/>
        <v/>
      </c>
      <c r="AI107" s="636"/>
      <c r="AJ107" s="637"/>
      <c r="AK107" s="636"/>
      <c r="AL107" s="746"/>
    </row>
    <row r="108" spans="1:38" ht="36.75" customHeight="1">
      <c r="A108" s="622">
        <f t="shared" si="6"/>
        <v>
97</v>
      </c>
      <c r="B108" s="623" t="str">
        <f>
IF(基本情報入力シート!C129="","",基本情報入力シート!C129)</f>
        <v/>
      </c>
      <c r="C108" s="624" t="str">
        <f>
IF(基本情報入力シート!D129="","",基本情報入力シート!D129)</f>
        <v/>
      </c>
      <c r="D108" s="624" t="str">
        <f>
IF(基本情報入力シート!E129="","",基本情報入力シート!E129)</f>
        <v/>
      </c>
      <c r="E108" s="624" t="str">
        <f>
IF(基本情報入力シート!F129="","",基本情報入力シート!F129)</f>
        <v/>
      </c>
      <c r="F108" s="624" t="str">
        <f>
IF(基本情報入力シート!G129="","",基本情報入力シート!G129)</f>
        <v/>
      </c>
      <c r="G108" s="624" t="str">
        <f>
IF(基本情報入力シート!H129="","",基本情報入力シート!H129)</f>
        <v/>
      </c>
      <c r="H108" s="624" t="str">
        <f>
IF(基本情報入力シート!I129="","",基本情報入力シート!I129)</f>
        <v/>
      </c>
      <c r="I108" s="624" t="str">
        <f>
IF(基本情報入力シート!J129="","",基本情報入力シート!J129)</f>
        <v/>
      </c>
      <c r="J108" s="624" t="str">
        <f>
IF(基本情報入力シート!K129="","",基本情報入力シート!K129)</f>
        <v/>
      </c>
      <c r="K108" s="647" t="str">
        <f>
IF(基本情報入力シート!L129="","",基本情報入力シート!L129)</f>
        <v/>
      </c>
      <c r="L108" s="625" t="str">
        <f>
IF(基本情報入力シート!M129="","",基本情報入力シート!M129)</f>
        <v/>
      </c>
      <c r="M108" s="625" t="str">
        <f>
IF(基本情報入力シート!R129="","",基本情報入力シート!R129)</f>
        <v/>
      </c>
      <c r="N108" s="625" t="str">
        <f>
IF(基本情報入力シート!W129="","",基本情報入力シート!W129)</f>
        <v/>
      </c>
      <c r="O108" s="622" t="str">
        <f>
IF(基本情報入力シート!X129="","",基本情報入力シート!X129)</f>
        <v/>
      </c>
      <c r="P108" s="626" t="str">
        <f>
IF(基本情報入力シート!Y129="","",基本情報入力シート!Y129)</f>
        <v/>
      </c>
      <c r="Q108" s="783"/>
      <c r="R108" s="505" t="str">
        <f>
IF(基本情報入力シート!Z129="","",基本情報入力シート!Z129)</f>
        <v/>
      </c>
      <c r="S108" s="506" t="str">
        <f>
IF(基本情報入力シート!AA129="","",基本情報入力シート!AA129)</f>
        <v/>
      </c>
      <c r="T108" s="764"/>
      <c r="U108" s="766" t="str">
        <f>
IF(P108="","",VLOOKUP(P108,【参考】数式用2!$A$3:$C$36,3,FALSE))</f>
        <v/>
      </c>
      <c r="V108" s="630" t="s">
        <v>
172</v>
      </c>
      <c r="W108" s="628"/>
      <c r="X108" s="627" t="s">
        <v>
173</v>
      </c>
      <c r="Y108" s="628"/>
      <c r="Z108" s="629" t="s">
        <v>
174</v>
      </c>
      <c r="AA108" s="631"/>
      <c r="AB108" s="630" t="s">
        <v>
173</v>
      </c>
      <c r="AC108" s="631"/>
      <c r="AD108" s="630" t="s">
        <v>
175</v>
      </c>
      <c r="AE108" s="632" t="s">
        <v>
176</v>
      </c>
      <c r="AF108" s="633" t="str">
        <f t="shared" si="5"/>
        <v/>
      </c>
      <c r="AG108" s="634" t="s">
        <v>
177</v>
      </c>
      <c r="AH108" s="635" t="str">
        <f t="shared" si="4"/>
        <v/>
      </c>
      <c r="AI108" s="636"/>
      <c r="AJ108" s="637"/>
      <c r="AK108" s="636"/>
      <c r="AL108" s="746"/>
    </row>
    <row r="109" spans="1:38" ht="36.75" customHeight="1">
      <c r="A109" s="622">
        <f t="shared" si="6"/>
        <v>
98</v>
      </c>
      <c r="B109" s="623" t="str">
        <f>
IF(基本情報入力シート!C130="","",基本情報入力シート!C130)</f>
        <v/>
      </c>
      <c r="C109" s="624" t="str">
        <f>
IF(基本情報入力シート!D130="","",基本情報入力シート!D130)</f>
        <v/>
      </c>
      <c r="D109" s="624" t="str">
        <f>
IF(基本情報入力シート!E130="","",基本情報入力シート!E130)</f>
        <v/>
      </c>
      <c r="E109" s="624" t="str">
        <f>
IF(基本情報入力シート!F130="","",基本情報入力シート!F130)</f>
        <v/>
      </c>
      <c r="F109" s="624" t="str">
        <f>
IF(基本情報入力シート!G130="","",基本情報入力シート!G130)</f>
        <v/>
      </c>
      <c r="G109" s="624" t="str">
        <f>
IF(基本情報入力シート!H130="","",基本情報入力シート!H130)</f>
        <v/>
      </c>
      <c r="H109" s="624" t="str">
        <f>
IF(基本情報入力シート!I130="","",基本情報入力シート!I130)</f>
        <v/>
      </c>
      <c r="I109" s="624" t="str">
        <f>
IF(基本情報入力シート!J130="","",基本情報入力シート!J130)</f>
        <v/>
      </c>
      <c r="J109" s="624" t="str">
        <f>
IF(基本情報入力シート!K130="","",基本情報入力シート!K130)</f>
        <v/>
      </c>
      <c r="K109" s="647" t="str">
        <f>
IF(基本情報入力シート!L130="","",基本情報入力シート!L130)</f>
        <v/>
      </c>
      <c r="L109" s="625" t="str">
        <f>
IF(基本情報入力シート!M130="","",基本情報入力シート!M130)</f>
        <v/>
      </c>
      <c r="M109" s="625" t="str">
        <f>
IF(基本情報入力シート!R130="","",基本情報入力シート!R130)</f>
        <v/>
      </c>
      <c r="N109" s="625" t="str">
        <f>
IF(基本情報入力シート!W130="","",基本情報入力シート!W130)</f>
        <v/>
      </c>
      <c r="O109" s="622" t="str">
        <f>
IF(基本情報入力シート!X130="","",基本情報入力シート!X130)</f>
        <v/>
      </c>
      <c r="P109" s="626" t="str">
        <f>
IF(基本情報入力シート!Y130="","",基本情報入力シート!Y130)</f>
        <v/>
      </c>
      <c r="Q109" s="783"/>
      <c r="R109" s="505" t="str">
        <f>
IF(基本情報入力シート!Z130="","",基本情報入力シート!Z130)</f>
        <v/>
      </c>
      <c r="S109" s="506" t="str">
        <f>
IF(基本情報入力シート!AA130="","",基本情報入力シート!AA130)</f>
        <v/>
      </c>
      <c r="T109" s="764"/>
      <c r="U109" s="766" t="str">
        <f>
IF(P109="","",VLOOKUP(P109,【参考】数式用2!$A$3:$C$36,3,FALSE))</f>
        <v/>
      </c>
      <c r="V109" s="630" t="s">
        <v>
172</v>
      </c>
      <c r="W109" s="628"/>
      <c r="X109" s="627" t="s">
        <v>
173</v>
      </c>
      <c r="Y109" s="628"/>
      <c r="Z109" s="629" t="s">
        <v>
174</v>
      </c>
      <c r="AA109" s="631"/>
      <c r="AB109" s="630" t="s">
        <v>
173</v>
      </c>
      <c r="AC109" s="631"/>
      <c r="AD109" s="630" t="s">
        <v>
175</v>
      </c>
      <c r="AE109" s="632" t="s">
        <v>
176</v>
      </c>
      <c r="AF109" s="633" t="str">
        <f t="shared" si="5"/>
        <v/>
      </c>
      <c r="AG109" s="634" t="s">
        <v>
177</v>
      </c>
      <c r="AH109" s="635" t="str">
        <f t="shared" si="4"/>
        <v/>
      </c>
      <c r="AI109" s="636"/>
      <c r="AJ109" s="637"/>
      <c r="AK109" s="636"/>
      <c r="AL109" s="746"/>
    </row>
    <row r="110" spans="1:38" ht="36.75" customHeight="1">
      <c r="A110" s="622">
        <f t="shared" si="6"/>
        <v>
99</v>
      </c>
      <c r="B110" s="623" t="str">
        <f>
IF(基本情報入力シート!C131="","",基本情報入力シート!C131)</f>
        <v/>
      </c>
      <c r="C110" s="624" t="str">
        <f>
IF(基本情報入力シート!D131="","",基本情報入力シート!D131)</f>
        <v/>
      </c>
      <c r="D110" s="624" t="str">
        <f>
IF(基本情報入力シート!E131="","",基本情報入力シート!E131)</f>
        <v/>
      </c>
      <c r="E110" s="624" t="str">
        <f>
IF(基本情報入力シート!F131="","",基本情報入力シート!F131)</f>
        <v/>
      </c>
      <c r="F110" s="624" t="str">
        <f>
IF(基本情報入力シート!G131="","",基本情報入力シート!G131)</f>
        <v/>
      </c>
      <c r="G110" s="624" t="str">
        <f>
IF(基本情報入力シート!H131="","",基本情報入力シート!H131)</f>
        <v/>
      </c>
      <c r="H110" s="624" t="str">
        <f>
IF(基本情報入力シート!I131="","",基本情報入力シート!I131)</f>
        <v/>
      </c>
      <c r="I110" s="624" t="str">
        <f>
IF(基本情報入力シート!J131="","",基本情報入力シート!J131)</f>
        <v/>
      </c>
      <c r="J110" s="624" t="str">
        <f>
IF(基本情報入力シート!K131="","",基本情報入力シート!K131)</f>
        <v/>
      </c>
      <c r="K110" s="647" t="str">
        <f>
IF(基本情報入力シート!L131="","",基本情報入力シート!L131)</f>
        <v/>
      </c>
      <c r="L110" s="625" t="str">
        <f>
IF(基本情報入力シート!M131="","",基本情報入力シート!M131)</f>
        <v/>
      </c>
      <c r="M110" s="625" t="str">
        <f>
IF(基本情報入力シート!R131="","",基本情報入力シート!R131)</f>
        <v/>
      </c>
      <c r="N110" s="625" t="str">
        <f>
IF(基本情報入力シート!W131="","",基本情報入力シート!W131)</f>
        <v/>
      </c>
      <c r="O110" s="622" t="str">
        <f>
IF(基本情報入力シート!X131="","",基本情報入力シート!X131)</f>
        <v/>
      </c>
      <c r="P110" s="626" t="str">
        <f>
IF(基本情報入力シート!Y131="","",基本情報入力シート!Y131)</f>
        <v/>
      </c>
      <c r="Q110" s="783"/>
      <c r="R110" s="505" t="str">
        <f>
IF(基本情報入力シート!Z131="","",基本情報入力シート!Z131)</f>
        <v/>
      </c>
      <c r="S110" s="506" t="str">
        <f>
IF(基本情報入力シート!AA131="","",基本情報入力シート!AA131)</f>
        <v/>
      </c>
      <c r="T110" s="764"/>
      <c r="U110" s="766" t="str">
        <f>
IF(P110="","",VLOOKUP(P110,【参考】数式用2!$A$3:$C$36,3,FALSE))</f>
        <v/>
      </c>
      <c r="V110" s="630" t="s">
        <v>
172</v>
      </c>
      <c r="W110" s="628"/>
      <c r="X110" s="627" t="s">
        <v>
173</v>
      </c>
      <c r="Y110" s="628"/>
      <c r="Z110" s="629" t="s">
        <v>
174</v>
      </c>
      <c r="AA110" s="631"/>
      <c r="AB110" s="630" t="s">
        <v>
173</v>
      </c>
      <c r="AC110" s="631"/>
      <c r="AD110" s="630" t="s">
        <v>
175</v>
      </c>
      <c r="AE110" s="632" t="s">
        <v>
176</v>
      </c>
      <c r="AF110" s="633" t="str">
        <f t="shared" si="5"/>
        <v/>
      </c>
      <c r="AG110" s="634" t="s">
        <v>
177</v>
      </c>
      <c r="AH110" s="635" t="str">
        <f t="shared" si="4"/>
        <v/>
      </c>
      <c r="AI110" s="636"/>
      <c r="AJ110" s="637"/>
      <c r="AK110" s="636"/>
      <c r="AL110" s="746"/>
    </row>
    <row r="111" spans="1:38" ht="36.75" customHeight="1" thickBot="1">
      <c r="A111" s="622">
        <f t="shared" si="6"/>
        <v>
100</v>
      </c>
      <c r="B111" s="623" t="str">
        <f>
IF(基本情報入力シート!C132="","",基本情報入力シート!C132)</f>
        <v/>
      </c>
      <c r="C111" s="624" t="str">
        <f>
IF(基本情報入力シート!D132="","",基本情報入力シート!D132)</f>
        <v/>
      </c>
      <c r="D111" s="624" t="str">
        <f>
IF(基本情報入力シート!E132="","",基本情報入力シート!E132)</f>
        <v/>
      </c>
      <c r="E111" s="624" t="str">
        <f>
IF(基本情報入力シート!F132="","",基本情報入力シート!F132)</f>
        <v/>
      </c>
      <c r="F111" s="624" t="str">
        <f>
IF(基本情報入力シート!G132="","",基本情報入力シート!G132)</f>
        <v/>
      </c>
      <c r="G111" s="624" t="str">
        <f>
IF(基本情報入力シート!H132="","",基本情報入力シート!H132)</f>
        <v/>
      </c>
      <c r="H111" s="624" t="str">
        <f>
IF(基本情報入力シート!I132="","",基本情報入力シート!I132)</f>
        <v/>
      </c>
      <c r="I111" s="624" t="str">
        <f>
IF(基本情報入力シート!J132="","",基本情報入力シート!J132)</f>
        <v/>
      </c>
      <c r="J111" s="624" t="str">
        <f>
IF(基本情報入力シート!K132="","",基本情報入力シート!K132)</f>
        <v/>
      </c>
      <c r="K111" s="647" t="str">
        <f>
IF(基本情報入力シート!L132="","",基本情報入力シート!L132)</f>
        <v/>
      </c>
      <c r="L111" s="625" t="str">
        <f>
IF(基本情報入力シート!M132="","",基本情報入力シート!M132)</f>
        <v/>
      </c>
      <c r="M111" s="625" t="str">
        <f>
IF(基本情報入力シート!R132="","",基本情報入力シート!R132)</f>
        <v/>
      </c>
      <c r="N111" s="625" t="str">
        <f>
IF(基本情報入力シート!W132="","",基本情報入力シート!W132)</f>
        <v/>
      </c>
      <c r="O111" s="622" t="str">
        <f>
IF(基本情報入力シート!X132="","",基本情報入力シート!X132)</f>
        <v/>
      </c>
      <c r="P111" s="626" t="str">
        <f>
IF(基本情報入力シート!Y132="","",基本情報入力シート!Y132)</f>
        <v/>
      </c>
      <c r="Q111" s="783"/>
      <c r="R111" s="505" t="str">
        <f>
IF(基本情報入力シート!Z132="","",基本情報入力シート!Z132)</f>
        <v/>
      </c>
      <c r="S111" s="506" t="str">
        <f>
IF(基本情報入力シート!AA132="","",基本情報入力シート!AA132)</f>
        <v/>
      </c>
      <c r="T111" s="767"/>
      <c r="U111" s="778" t="str">
        <f>
IF(P111="","",VLOOKUP(P111,【参考】数式用2!$A$3:$C$36,3,FALSE))</f>
        <v/>
      </c>
      <c r="V111" s="756" t="s">
        <v>
172</v>
      </c>
      <c r="W111" s="754"/>
      <c r="X111" s="753" t="s">
        <v>
173</v>
      </c>
      <c r="Y111" s="754"/>
      <c r="Z111" s="755" t="s">
        <v>
174</v>
      </c>
      <c r="AA111" s="757"/>
      <c r="AB111" s="756" t="s">
        <v>
173</v>
      </c>
      <c r="AC111" s="757"/>
      <c r="AD111" s="756" t="s">
        <v>
175</v>
      </c>
      <c r="AE111" s="758" t="s">
        <v>
176</v>
      </c>
      <c r="AF111" s="633" t="str">
        <f t="shared" si="5"/>
        <v/>
      </c>
      <c r="AG111" s="759" t="s">
        <v>
177</v>
      </c>
      <c r="AH111" s="752" t="str">
        <f t="shared" si="4"/>
        <v/>
      </c>
      <c r="AI111" s="747"/>
      <c r="AJ111" s="748"/>
      <c r="AK111" s="747"/>
      <c r="AL111" s="749"/>
    </row>
  </sheetData>
  <sheetProtection formatCells="0" formatColumns="0" formatRows="0" insertRows="0" deleteRows="0" autoFilter="0"/>
  <autoFilter ref="B11:AL111"/>
  <mergeCells count="20">
    <mergeCell ref="Q2:AK5"/>
    <mergeCell ref="AI9:AJ9"/>
    <mergeCell ref="A3:C3"/>
    <mergeCell ref="D3:O3"/>
    <mergeCell ref="A5:N5"/>
    <mergeCell ref="A7:A10"/>
    <mergeCell ref="B7:K10"/>
    <mergeCell ref="L7:L10"/>
    <mergeCell ref="O7:O10"/>
    <mergeCell ref="M8:N8"/>
    <mergeCell ref="P7:P10"/>
    <mergeCell ref="R7:R10"/>
    <mergeCell ref="S7:S10"/>
    <mergeCell ref="AI8:AL8"/>
    <mergeCell ref="U8:U10"/>
    <mergeCell ref="V8:AG10"/>
    <mergeCell ref="T7:AL7"/>
    <mergeCell ref="T8:T10"/>
    <mergeCell ref="AH8:AH10"/>
    <mergeCell ref="Q7:Q10"/>
  </mergeCells>
  <phoneticPr fontId="7"/>
  <dataValidations count="3">
    <dataValidation imeMode="halfAlpha" allowBlank="1" showInputMessage="1" showErrorMessage="1" sqref="R12:S111 W12:W111 AA12:AA111 AC12:AC111 Y12:Y111 B12:P111"/>
    <dataValidation type="list" allowBlank="1" showInputMessage="1" showErrorMessage="1" sqref="T12:T111">
      <formula1>
"新規,継続"</formula1>
    </dataValidation>
    <dataValidation type="list" imeMode="halfAlpha" allowBlank="1" showInputMessage="1" showErrorMessage="1" sqref="Q12:Q111">
      <formula1>
"加算Ⅰ,加算Ⅱ,加算Ⅲ"</formula1>
    </dataValidation>
  </dataValidations>
  <pageMargins left="0.39370078740157483" right="0.39370078740157483" top="0.6692913385826772" bottom="0.62992125984251968" header="0.31496062992125984" footer="0.35433070866141736"/>
  <headerFooter alignWithMargins="0"/>
  <rowBreaks count="1" manualBreakCount="1">
    <brk id="31" max="3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38"/>
  <sheetViews>
    <sheetView zoomScale="70" zoomScaleNormal="70" zoomScaleSheetLayoutView="85" workbookViewId="0"/>
  </sheetViews>
  <sheetFormatPr defaultColWidth="9" defaultRowHeight="13.5"/>
  <cols>
    <col min="1" max="1" width="21.75" style="1" customWidth="1"/>
    <col min="2" max="2" width="20.375" style="3" customWidth="1"/>
    <col min="3" max="7" width="6" style="3" customWidth="1"/>
    <col min="8" max="8" width="8.625" style="40" customWidth="1"/>
    <col min="9" max="9" width="8.5" style="40" customWidth="1"/>
    <col min="10" max="10" width="26.875" style="40" customWidth="1"/>
    <col min="11" max="11" width="29.5" style="40" bestFit="1" customWidth="1"/>
    <col min="12" max="12" width="65.75" style="40" customWidth="1"/>
    <col min="13" max="13" width="8.875" style="1" customWidth="1"/>
    <col min="14" max="14" width="9.125" style="1" customWidth="1"/>
    <col min="15" max="16384" width="9" style="1"/>
  </cols>
  <sheetData>
    <row r="1" spans="1:13" ht="14.25" thickBot="1">
      <c r="A1" s="6" t="s">
        <v>
455</v>
      </c>
      <c r="B1" s="6"/>
      <c r="C1" s="6"/>
      <c r="D1" s="6"/>
      <c r="E1" s="6"/>
      <c r="F1" s="6"/>
      <c r="G1" s="6"/>
    </row>
    <row r="2" spans="1:13" s="3" customFormat="1" ht="27.75" customHeight="1">
      <c r="A2" s="1334" t="s">
        <v>
29</v>
      </c>
      <c r="B2" s="1324"/>
      <c r="C2" s="1331" t="s">
        <v>
82</v>
      </c>
      <c r="D2" s="1332"/>
      <c r="E2" s="1332"/>
      <c r="F2" s="1332"/>
      <c r="G2" s="1333"/>
      <c r="H2" s="1320" t="s">
        <v>
259</v>
      </c>
      <c r="I2" s="1321"/>
      <c r="J2" s="1321"/>
      <c r="K2" s="1321"/>
      <c r="L2" s="1322"/>
    </row>
    <row r="3" spans="1:13" ht="39" customHeight="1">
      <c r="A3" s="1335"/>
      <c r="B3" s="1336"/>
      <c r="C3" s="1338" t="s">
        <v>
83</v>
      </c>
      <c r="D3" s="1340"/>
      <c r="E3" s="1340"/>
      <c r="F3" s="1340"/>
      <c r="G3" s="1339"/>
      <c r="H3" s="1338" t="s">
        <v>
80</v>
      </c>
      <c r="I3" s="1339"/>
      <c r="J3" s="1323" t="s">
        <v>
202</v>
      </c>
      <c r="K3" s="1324"/>
      <c r="L3" s="1325"/>
    </row>
    <row r="4" spans="1:13" ht="18" customHeight="1">
      <c r="A4" s="1337"/>
      <c r="B4" s="1327"/>
      <c r="C4" s="15" t="s">
        <v>
77</v>
      </c>
      <c r="D4" s="16" t="s">
        <v>
78</v>
      </c>
      <c r="E4" s="16" t="s">
        <v>
79</v>
      </c>
      <c r="F4" s="16"/>
      <c r="G4" s="17"/>
      <c r="H4" s="25" t="s">
        <v>
35</v>
      </c>
      <c r="I4" s="24" t="s">
        <v>
36</v>
      </c>
      <c r="J4" s="1326"/>
      <c r="K4" s="1327"/>
      <c r="L4" s="1328"/>
    </row>
    <row r="5" spans="1:13" ht="18" customHeight="1">
      <c r="A5" s="1329" t="s">
        <v>
30</v>
      </c>
      <c r="B5" s="1330"/>
      <c r="C5" s="13">
        <v>
0.13700000000000001</v>
      </c>
      <c r="D5" s="7">
        <v>
0.1</v>
      </c>
      <c r="E5" s="11">
        <v>
5.5E-2</v>
      </c>
      <c r="F5" s="4">
        <v>
0</v>
      </c>
      <c r="G5" s="4">
        <v>
0</v>
      </c>
      <c r="H5" s="13">
        <v>
6.3E-2</v>
      </c>
      <c r="I5" s="8">
        <v>
4.2000000000000003E-2</v>
      </c>
      <c r="J5" s="11" t="s">
        <v>
274</v>
      </c>
      <c r="K5" s="41" t="s">
        <v>
275</v>
      </c>
      <c r="L5" s="8" t="s">
        <v>
193</v>
      </c>
      <c r="M5" s="1" t="s">
        <v>
205</v>
      </c>
    </row>
    <row r="6" spans="1:13" ht="18" customHeight="1">
      <c r="A6" s="1329" t="s">
        <v>
20</v>
      </c>
      <c r="B6" s="1330"/>
      <c r="C6" s="13">
        <v>
0.13700000000000001</v>
      </c>
      <c r="D6" s="7">
        <v>
0.1</v>
      </c>
      <c r="E6" s="11">
        <v>
5.5E-2</v>
      </c>
      <c r="F6" s="4">
        <v>
0</v>
      </c>
      <c r="G6" s="4">
        <v>
0</v>
      </c>
      <c r="H6" s="13">
        <v>
6.3E-2</v>
      </c>
      <c r="I6" s="8">
        <v>
4.2000000000000003E-2</v>
      </c>
      <c r="J6" s="11" t="s">
        <v>
273</v>
      </c>
      <c r="K6" s="41" t="s">
        <v>
272</v>
      </c>
      <c r="L6" s="8" t="s">
        <v>
203</v>
      </c>
      <c r="M6" s="3" t="s">
        <v>
205</v>
      </c>
    </row>
    <row r="7" spans="1:13" ht="18" customHeight="1">
      <c r="A7" s="1329" t="s">
        <v>
260</v>
      </c>
      <c r="B7" s="1330"/>
      <c r="C7" s="13">
        <v>
0.13700000000000001</v>
      </c>
      <c r="D7" s="7">
        <v>
0.1</v>
      </c>
      <c r="E7" s="11">
        <v>
5.5E-2</v>
      </c>
      <c r="F7" s="4">
        <v>
0</v>
      </c>
      <c r="G7" s="4">
        <v>
0</v>
      </c>
      <c r="H7" s="13">
        <v>
6.3E-2</v>
      </c>
      <c r="I7" s="8">
        <v>
4.2000000000000003E-2</v>
      </c>
      <c r="J7" s="11" t="s">
        <v>
273</v>
      </c>
      <c r="K7" s="41" t="s">
        <v>
272</v>
      </c>
      <c r="L7" s="8" t="s">
        <v>
203</v>
      </c>
      <c r="M7" s="3" t="s">
        <v>
205</v>
      </c>
    </row>
    <row r="8" spans="1:13" ht="18" customHeight="1">
      <c r="A8" s="1329" t="s">
        <v>
349</v>
      </c>
      <c r="B8" s="1330"/>
      <c r="C8" s="13">
        <v>
5.8000000000000003E-2</v>
      </c>
      <c r="D8" s="7">
        <v>
4.2000000000000003E-2</v>
      </c>
      <c r="E8" s="11">
        <v>
2.3E-2</v>
      </c>
      <c r="F8" s="4">
        <v>
0</v>
      </c>
      <c r="G8" s="4">
        <v>
0</v>
      </c>
      <c r="H8" s="13">
        <v>
2.1000000000000001E-2</v>
      </c>
      <c r="I8" s="8">
        <v>
1.4999999999999999E-2</v>
      </c>
      <c r="J8" s="11" t="s">
        <v>
273</v>
      </c>
      <c r="K8" s="41" t="s">
        <v>
272</v>
      </c>
      <c r="L8" s="8" t="s">
        <v>
203</v>
      </c>
      <c r="M8" s="3" t="s">
        <v>
205</v>
      </c>
    </row>
    <row r="9" spans="1:13" ht="18" customHeight="1">
      <c r="A9" s="1329" t="s">
        <v>
31</v>
      </c>
      <c r="B9" s="1330"/>
      <c r="C9" s="13">
        <v>
5.8999999999999997E-2</v>
      </c>
      <c r="D9" s="7">
        <v>
4.2999999999999997E-2</v>
      </c>
      <c r="E9" s="11">
        <v>
2.3E-2</v>
      </c>
      <c r="F9" s="4">
        <v>
0</v>
      </c>
      <c r="G9" s="4">
        <v>
0</v>
      </c>
      <c r="H9" s="13">
        <v>
1.2E-2</v>
      </c>
      <c r="I9" s="8">
        <v>
0.01</v>
      </c>
      <c r="J9" s="11" t="s">
        <v>
273</v>
      </c>
      <c r="K9" s="41" t="s">
        <v>
272</v>
      </c>
      <c r="L9" s="8" t="s">
        <v>
203</v>
      </c>
      <c r="M9" s="3" t="s">
        <v>
205</v>
      </c>
    </row>
    <row r="10" spans="1:13" ht="18" customHeight="1">
      <c r="A10" s="1329" t="s">
        <v>
21</v>
      </c>
      <c r="B10" s="1330"/>
      <c r="C10" s="13">
        <v>
5.8999999999999997E-2</v>
      </c>
      <c r="D10" s="7">
        <v>
4.2999999999999997E-2</v>
      </c>
      <c r="E10" s="11">
        <v>
2.3E-2</v>
      </c>
      <c r="F10" s="4">
        <v>
0</v>
      </c>
      <c r="G10" s="4">
        <v>
0</v>
      </c>
      <c r="H10" s="13">
        <v>
1.2E-2</v>
      </c>
      <c r="I10" s="8">
        <v>
0.01</v>
      </c>
      <c r="J10" s="11" t="s">
        <v>
273</v>
      </c>
      <c r="K10" s="41" t="s">
        <v>
272</v>
      </c>
      <c r="L10" s="8" t="s">
        <v>
276</v>
      </c>
      <c r="M10" s="3" t="s">
        <v>
205</v>
      </c>
    </row>
    <row r="11" spans="1:13" ht="18" customHeight="1">
      <c r="A11" s="1329" t="s">
        <v>
350</v>
      </c>
      <c r="B11" s="1330"/>
      <c r="C11" s="13">
        <v>
4.7E-2</v>
      </c>
      <c r="D11" s="7">
        <v>
3.4000000000000002E-2</v>
      </c>
      <c r="E11" s="11">
        <v>
1.9E-2</v>
      </c>
      <c r="F11" s="4">
        <v>
0</v>
      </c>
      <c r="G11" s="4">
        <v>
0</v>
      </c>
      <c r="H11" s="13">
        <v>
0.02</v>
      </c>
      <c r="I11" s="8">
        <v>
1.7000000000000001E-2</v>
      </c>
      <c r="J11" s="11" t="s">
        <v>
273</v>
      </c>
      <c r="K11" s="41" t="s">
        <v>
272</v>
      </c>
      <c r="L11" s="8" t="s">
        <v>
203</v>
      </c>
      <c r="M11" s="3" t="s">
        <v>
205</v>
      </c>
    </row>
    <row r="12" spans="1:13" ht="18" customHeight="1">
      <c r="A12" s="1329" t="s">
        <v>
351</v>
      </c>
      <c r="B12" s="1330"/>
      <c r="C12" s="13">
        <v>
8.2000000000000003E-2</v>
      </c>
      <c r="D12" s="7">
        <v>
0.06</v>
      </c>
      <c r="E12" s="11">
        <v>
3.3000000000000002E-2</v>
      </c>
      <c r="F12" s="4">
        <v>
0</v>
      </c>
      <c r="G12" s="4">
        <v>
0</v>
      </c>
      <c r="H12" s="13">
        <v>
1.7999999999999999E-2</v>
      </c>
      <c r="I12" s="8">
        <v>
1.2E-2</v>
      </c>
      <c r="J12" s="11" t="s">
        <v>
273</v>
      </c>
      <c r="K12" s="41" t="s">
        <v>
272</v>
      </c>
      <c r="L12" s="8" t="s">
        <v>
277</v>
      </c>
      <c r="M12" s="3" t="s">
        <v>
205</v>
      </c>
    </row>
    <row r="13" spans="1:13" ht="18" customHeight="1">
      <c r="A13" s="1329" t="s">
        <v>
22</v>
      </c>
      <c r="B13" s="1330"/>
      <c r="C13" s="13">
        <v>
8.2000000000000003E-2</v>
      </c>
      <c r="D13" s="7">
        <v>
0.06</v>
      </c>
      <c r="E13" s="11">
        <v>
3.3000000000000002E-2</v>
      </c>
      <c r="F13" s="4">
        <v>
0</v>
      </c>
      <c r="G13" s="4">
        <v>
0</v>
      </c>
      <c r="H13" s="13">
        <v>
1.7999999999999999E-2</v>
      </c>
      <c r="I13" s="8">
        <v>
1.2E-2</v>
      </c>
      <c r="J13" s="11" t="s">
        <v>
273</v>
      </c>
      <c r="K13" s="41" t="s">
        <v>
272</v>
      </c>
      <c r="L13" s="8" t="s">
        <v>
277</v>
      </c>
      <c r="M13" s="3" t="s">
        <v>
205</v>
      </c>
    </row>
    <row r="14" spans="1:13" ht="18" customHeight="1">
      <c r="A14" s="1329" t="s">
        <v>
352</v>
      </c>
      <c r="B14" s="1330"/>
      <c r="C14" s="13">
        <v>
0.104</v>
      </c>
      <c r="D14" s="7">
        <v>
7.5999999999999998E-2</v>
      </c>
      <c r="E14" s="11">
        <v>
4.2000000000000003E-2</v>
      </c>
      <c r="F14" s="4">
        <v>
0</v>
      </c>
      <c r="G14" s="4">
        <v>
0</v>
      </c>
      <c r="H14" s="13">
        <v>
3.1E-2</v>
      </c>
      <c r="I14" s="8">
        <v>
2.4E-2</v>
      </c>
      <c r="J14" s="11" t="s">
        <v>
273</v>
      </c>
      <c r="K14" s="41" t="s">
        <v>
272</v>
      </c>
      <c r="L14" s="8" t="s">
        <v>
203</v>
      </c>
      <c r="M14" s="3" t="s">
        <v>
205</v>
      </c>
    </row>
    <row r="15" spans="1:13" ht="18" customHeight="1">
      <c r="A15" s="1329" t="s">
        <v>
353</v>
      </c>
      <c r="B15" s="1330"/>
      <c r="C15" s="13">
        <v>
0.10199999999999999</v>
      </c>
      <c r="D15" s="7">
        <v>
7.3999999999999996E-2</v>
      </c>
      <c r="E15" s="11">
        <v>
4.1000000000000002E-2</v>
      </c>
      <c r="F15" s="4">
        <v>
0</v>
      </c>
      <c r="G15" s="4">
        <v>
0</v>
      </c>
      <c r="H15" s="13">
        <v>
1.4999999999999999E-2</v>
      </c>
      <c r="I15" s="8">
        <v>
1.2E-2</v>
      </c>
      <c r="J15" s="11" t="s">
        <v>
273</v>
      </c>
      <c r="K15" s="41" t="s">
        <v>
272</v>
      </c>
      <c r="L15" s="8" t="s">
        <v>
203</v>
      </c>
      <c r="M15" s="3" t="s">
        <v>
205</v>
      </c>
    </row>
    <row r="16" spans="1:13" ht="18" customHeight="1">
      <c r="A16" s="1329" t="s">
        <v>
24</v>
      </c>
      <c r="B16" s="1330"/>
      <c r="C16" s="13">
        <v>
0.10199999999999999</v>
      </c>
      <c r="D16" s="7">
        <v>
7.3999999999999996E-2</v>
      </c>
      <c r="E16" s="11">
        <v>
4.1000000000000002E-2</v>
      </c>
      <c r="F16" s="4">
        <v>
0</v>
      </c>
      <c r="G16" s="4">
        <v>
0</v>
      </c>
      <c r="H16" s="13">
        <v>
1.4999999999999999E-2</v>
      </c>
      <c r="I16" s="8">
        <v>
1.2E-2</v>
      </c>
      <c r="J16" s="11" t="s">
        <v>
273</v>
      </c>
      <c r="K16" s="41" t="s">
        <v>
272</v>
      </c>
      <c r="L16" s="8" t="s">
        <v>
203</v>
      </c>
      <c r="M16" s="3" t="s">
        <v>
205</v>
      </c>
    </row>
    <row r="17" spans="1:13" ht="18" customHeight="1">
      <c r="A17" s="1329" t="s">
        <v>
354</v>
      </c>
      <c r="B17" s="1330"/>
      <c r="C17" s="13">
        <v>
0.111</v>
      </c>
      <c r="D17" s="7">
        <v>
8.1000000000000003E-2</v>
      </c>
      <c r="E17" s="11">
        <v>
4.4999999999999998E-2</v>
      </c>
      <c r="F17" s="4">
        <v>
0</v>
      </c>
      <c r="G17" s="4">
        <v>
0</v>
      </c>
      <c r="H17" s="13">
        <v>
3.1E-2</v>
      </c>
      <c r="I17" s="8">
        <v>
2.3E-2</v>
      </c>
      <c r="J17" s="11" t="s">
        <v>
273</v>
      </c>
      <c r="K17" s="41" t="s">
        <v>
272</v>
      </c>
      <c r="L17" s="8" t="s">
        <v>
203</v>
      </c>
      <c r="M17" s="3" t="s">
        <v>
205</v>
      </c>
    </row>
    <row r="18" spans="1:13" ht="18" customHeight="1">
      <c r="A18" s="1329" t="s">
        <v>
25</v>
      </c>
      <c r="B18" s="1330"/>
      <c r="C18" s="13">
        <v>
8.3000000000000004E-2</v>
      </c>
      <c r="D18" s="7">
        <v>
0.06</v>
      </c>
      <c r="E18" s="11">
        <v>
3.3000000000000002E-2</v>
      </c>
      <c r="F18" s="4">
        <v>
0</v>
      </c>
      <c r="G18" s="4">
        <v>
0</v>
      </c>
      <c r="H18" s="13">
        <v>
2.7E-2</v>
      </c>
      <c r="I18" s="8">
        <v>
2.3E-2</v>
      </c>
      <c r="J18" s="11" t="s">
        <v>
273</v>
      </c>
      <c r="K18" s="41" t="s">
        <v>
272</v>
      </c>
      <c r="L18" s="8" t="s">
        <v>
278</v>
      </c>
      <c r="M18" s="3" t="s">
        <v>
205</v>
      </c>
    </row>
    <row r="19" spans="1:13" ht="18" customHeight="1">
      <c r="A19" s="1329" t="s">
        <v>
23</v>
      </c>
      <c r="B19" s="1330"/>
      <c r="C19" s="13">
        <v>
8.3000000000000004E-2</v>
      </c>
      <c r="D19" s="7">
        <v>
0.06</v>
      </c>
      <c r="E19" s="11">
        <v>
3.3000000000000002E-2</v>
      </c>
      <c r="F19" s="4">
        <v>
0</v>
      </c>
      <c r="G19" s="4">
        <v>
0</v>
      </c>
      <c r="H19" s="13">
        <v>
2.7E-2</v>
      </c>
      <c r="I19" s="8">
        <v>
2.3E-2</v>
      </c>
      <c r="J19" s="11" t="s">
        <v>
273</v>
      </c>
      <c r="K19" s="41" t="s">
        <v>
272</v>
      </c>
      <c r="L19" s="8" t="s">
        <v>
278</v>
      </c>
      <c r="M19" s="3" t="s">
        <v>
205</v>
      </c>
    </row>
    <row r="20" spans="1:13" ht="27.75" customHeight="1">
      <c r="A20" s="1329" t="s">
        <v>
355</v>
      </c>
      <c r="B20" s="1330"/>
      <c r="C20" s="13">
        <v>
8.3000000000000004E-2</v>
      </c>
      <c r="D20" s="7">
        <v>
0.06</v>
      </c>
      <c r="E20" s="11">
        <v>
3.3000000000000002E-2</v>
      </c>
      <c r="F20" s="4">
        <v>
0</v>
      </c>
      <c r="G20" s="4">
        <v>
0</v>
      </c>
      <c r="H20" s="13">
        <v>
2.7E-2</v>
      </c>
      <c r="I20" s="8">
        <v>
2.3E-2</v>
      </c>
      <c r="J20" s="11" t="s">
        <v>
273</v>
      </c>
      <c r="K20" s="41" t="s">
        <v>
272</v>
      </c>
      <c r="L20" s="8" t="s">
        <v>
317</v>
      </c>
      <c r="M20" s="3" t="s">
        <v>
205</v>
      </c>
    </row>
    <row r="21" spans="1:13" ht="18" customHeight="1">
      <c r="A21" s="1329" t="s">
        <v>
26</v>
      </c>
      <c r="B21" s="1330"/>
      <c r="C21" s="13">
        <v>
3.9E-2</v>
      </c>
      <c r="D21" s="7">
        <v>
2.9000000000000001E-2</v>
      </c>
      <c r="E21" s="11">
        <v>
1.6E-2</v>
      </c>
      <c r="F21" s="4">
        <v>
0</v>
      </c>
      <c r="G21" s="4">
        <v>
0</v>
      </c>
      <c r="H21" s="13">
        <v>
2.1000000000000001E-2</v>
      </c>
      <c r="I21" s="8">
        <v>
1.7000000000000001E-2</v>
      </c>
      <c r="J21" s="11" t="s">
        <v>
273</v>
      </c>
      <c r="K21" s="41" t="s">
        <v>
272</v>
      </c>
      <c r="L21" s="8" t="s">
        <v>
203</v>
      </c>
      <c r="M21" s="3" t="s">
        <v>
205</v>
      </c>
    </row>
    <row r="22" spans="1:13" ht="29.25" customHeight="1">
      <c r="A22" s="1329" t="s">
        <v>
356</v>
      </c>
      <c r="B22" s="1330"/>
      <c r="C22" s="13">
        <v>
3.9E-2</v>
      </c>
      <c r="D22" s="7">
        <v>
2.9000000000000001E-2</v>
      </c>
      <c r="E22" s="11">
        <v>
1.6E-2</v>
      </c>
      <c r="F22" s="4">
        <v>
0</v>
      </c>
      <c r="G22" s="4">
        <v>
0</v>
      </c>
      <c r="H22" s="13">
        <v>
2.1000000000000001E-2</v>
      </c>
      <c r="I22" s="8">
        <v>
1.7000000000000001E-2</v>
      </c>
      <c r="J22" s="11" t="s">
        <v>
273</v>
      </c>
      <c r="K22" s="41" t="s">
        <v>
272</v>
      </c>
      <c r="L22" s="8" t="s">
        <v>
316</v>
      </c>
      <c r="M22" s="3" t="s">
        <v>
205</v>
      </c>
    </row>
    <row r="23" spans="1:13" ht="18" customHeight="1">
      <c r="A23" s="1329" t="s">
        <v>
27</v>
      </c>
      <c r="B23" s="1330"/>
      <c r="C23" s="13">
        <v>
2.5999999999999999E-2</v>
      </c>
      <c r="D23" s="7">
        <v>
1.9E-2</v>
      </c>
      <c r="E23" s="11">
        <v>
0.01</v>
      </c>
      <c r="F23" s="4">
        <v>
0</v>
      </c>
      <c r="G23" s="4">
        <v>
0</v>
      </c>
      <c r="H23" s="13">
        <v>
1.4999999999999999E-2</v>
      </c>
      <c r="I23" s="8">
        <v>
1.0999999999999999E-2</v>
      </c>
      <c r="J23" s="11" t="s">
        <v>
273</v>
      </c>
      <c r="K23" s="41" t="s">
        <v>
272</v>
      </c>
      <c r="L23" s="8" t="s">
        <v>
203</v>
      </c>
      <c r="M23" s="3" t="s">
        <v>
205</v>
      </c>
    </row>
    <row r="24" spans="1:13" ht="27.75" customHeight="1">
      <c r="A24" s="1329" t="s">
        <v>
357</v>
      </c>
      <c r="B24" s="1330"/>
      <c r="C24" s="13">
        <v>
2.5999999999999999E-2</v>
      </c>
      <c r="D24" s="7">
        <v>
1.9E-2</v>
      </c>
      <c r="E24" s="11">
        <v>
0.01</v>
      </c>
      <c r="F24" s="4">
        <v>
0</v>
      </c>
      <c r="G24" s="4">
        <v>
0</v>
      </c>
      <c r="H24" s="13">
        <v>
1.4999999999999999E-2</v>
      </c>
      <c r="I24" s="8">
        <v>
1.0999999999999999E-2</v>
      </c>
      <c r="J24" s="11" t="s">
        <v>
273</v>
      </c>
      <c r="K24" s="41" t="s">
        <v>
272</v>
      </c>
      <c r="L24" s="8" t="s">
        <v>
316</v>
      </c>
      <c r="M24" s="3" t="s">
        <v>
205</v>
      </c>
    </row>
    <row r="25" spans="1:13" ht="18" customHeight="1">
      <c r="A25" s="1329" t="s">
        <v>
32</v>
      </c>
      <c r="B25" s="1330"/>
      <c r="C25" s="13">
        <v>
2.5999999999999999E-2</v>
      </c>
      <c r="D25" s="7">
        <v>
1.9E-2</v>
      </c>
      <c r="E25" s="11">
        <v>
0.01</v>
      </c>
      <c r="F25" s="4">
        <v>
0</v>
      </c>
      <c r="G25" s="4">
        <v>
0</v>
      </c>
      <c r="H25" s="13">
        <v>
1.4999999999999999E-2</v>
      </c>
      <c r="I25" s="8">
        <v>
1.0999999999999999E-2</v>
      </c>
      <c r="J25" s="11" t="s">
        <v>
273</v>
      </c>
      <c r="K25" s="41" t="s">
        <v>
272</v>
      </c>
      <c r="L25" s="8" t="s">
        <v>
203</v>
      </c>
      <c r="M25" s="3" t="s">
        <v>
205</v>
      </c>
    </row>
    <row r="26" spans="1:13" s="3" customFormat="1" ht="27.75" customHeight="1" thickBot="1">
      <c r="A26" s="1341" t="s">
        <v>
358</v>
      </c>
      <c r="B26" s="1342"/>
      <c r="C26" s="14">
        <v>
2.5999999999999999E-2</v>
      </c>
      <c r="D26" s="9">
        <v>
1.9E-2</v>
      </c>
      <c r="E26" s="12">
        <v>
0.01</v>
      </c>
      <c r="F26" s="4">
        <v>
0</v>
      </c>
      <c r="G26" s="4">
        <v>
0</v>
      </c>
      <c r="H26" s="14">
        <v>
1.4999999999999999E-2</v>
      </c>
      <c r="I26" s="10">
        <v>
1.0999999999999999E-2</v>
      </c>
      <c r="J26" s="12" t="s">
        <v>
273</v>
      </c>
      <c r="K26" s="42" t="s">
        <v>
272</v>
      </c>
      <c r="L26" s="10" t="s">
        <v>
317</v>
      </c>
      <c r="M26" s="3" t="s">
        <v>
205</v>
      </c>
    </row>
    <row r="27" spans="1:13" s="3" customFormat="1" ht="28.5" customHeight="1">
      <c r="A27" s="1343" t="s">
        <v>
328</v>
      </c>
      <c r="B27" s="1344"/>
      <c r="C27" s="142">
        <v>
0.13700000000000001</v>
      </c>
      <c r="D27" s="143">
        <v>
0.1</v>
      </c>
      <c r="E27" s="144">
        <v>
5.5E-2</v>
      </c>
      <c r="F27" s="145">
        <v>
0</v>
      </c>
      <c r="G27" s="145">
        <v>
0</v>
      </c>
      <c r="H27" s="142">
        <v>
6.3E-2</v>
      </c>
      <c r="I27" s="146">
        <v>
4.2000000000000003E-2</v>
      </c>
      <c r="J27" s="560" t="s">
        <v>
313</v>
      </c>
      <c r="K27" s="561" t="s">
        <v>
314</v>
      </c>
      <c r="L27" s="562" t="s">
        <v>
315</v>
      </c>
      <c r="M27" s="3" t="s">
        <v>
205</v>
      </c>
    </row>
    <row r="28" spans="1:13" ht="18" customHeight="1" thickBot="1">
      <c r="A28" s="1341" t="s">
        <v>
329</v>
      </c>
      <c r="B28" s="1342"/>
      <c r="C28" s="14">
        <v>
5.8999999999999997E-2</v>
      </c>
      <c r="D28" s="9">
        <v>
4.2999999999999997E-2</v>
      </c>
      <c r="E28" s="12">
        <v>
2.3E-2</v>
      </c>
      <c r="F28" s="5">
        <v>
0</v>
      </c>
      <c r="G28" s="5">
        <v>
0</v>
      </c>
      <c r="H28" s="14">
        <v>
1.2E-2</v>
      </c>
      <c r="I28" s="10">
        <v>
0.01</v>
      </c>
      <c r="J28" s="563" t="s">
        <v>
318</v>
      </c>
      <c r="K28" s="564" t="s">
        <v>
320</v>
      </c>
      <c r="L28" s="565" t="s">
        <v>
319</v>
      </c>
      <c r="M28" s="3" t="s">
        <v>
205</v>
      </c>
    </row>
    <row r="29" spans="1:13" s="3" customFormat="1" ht="18" customHeight="1">
      <c r="A29" s="1329" t="s">
        <v>
339</v>
      </c>
      <c r="B29" s="1330"/>
      <c r="C29" s="13">
        <v>
5.8000000000000003E-2</v>
      </c>
      <c r="D29" s="7">
        <v>
4.2000000000000003E-2</v>
      </c>
      <c r="E29" s="11">
        <v>
2.3E-2</v>
      </c>
      <c r="F29" s="4">
        <v>
0</v>
      </c>
      <c r="G29" s="4">
        <v>
0</v>
      </c>
      <c r="H29" s="13">
        <v>
2.1000000000000001E-2</v>
      </c>
      <c r="I29" s="8">
        <v>
1.4999999999999999E-2</v>
      </c>
      <c r="J29" s="11" t="s">
        <v>
273</v>
      </c>
      <c r="K29" s="41" t="s">
        <v>
272</v>
      </c>
      <c r="L29" s="8" t="s">
        <v>
203</v>
      </c>
      <c r="M29" s="3" t="s">
        <v>
205</v>
      </c>
    </row>
    <row r="30" spans="1:13" s="3" customFormat="1" ht="18" customHeight="1">
      <c r="A30" s="1329" t="s">
        <v>
340</v>
      </c>
      <c r="B30" s="1330"/>
      <c r="C30" s="13">
        <v>
4.7E-2</v>
      </c>
      <c r="D30" s="7">
        <v>
3.4000000000000002E-2</v>
      </c>
      <c r="E30" s="11">
        <v>
1.9E-2</v>
      </c>
      <c r="F30" s="4">
        <v>
0</v>
      </c>
      <c r="G30" s="4">
        <v>
0</v>
      </c>
      <c r="H30" s="13">
        <v>
0.02</v>
      </c>
      <c r="I30" s="8">
        <v>
1.7000000000000001E-2</v>
      </c>
      <c r="J30" s="11" t="s">
        <v>
273</v>
      </c>
      <c r="K30" s="41" t="s">
        <v>
272</v>
      </c>
      <c r="L30" s="8" t="s">
        <v>
203</v>
      </c>
      <c r="M30" s="3" t="s">
        <v>
205</v>
      </c>
    </row>
    <row r="31" spans="1:13" s="3" customFormat="1" ht="18" customHeight="1">
      <c r="A31" s="1329" t="s">
        <v>
341</v>
      </c>
      <c r="B31" s="1330"/>
      <c r="C31" s="13">
        <v>
8.2000000000000003E-2</v>
      </c>
      <c r="D31" s="7">
        <v>
0.06</v>
      </c>
      <c r="E31" s="11">
        <v>
3.3000000000000002E-2</v>
      </c>
      <c r="F31" s="4">
        <v>
0</v>
      </c>
      <c r="G31" s="4">
        <v>
0</v>
      </c>
      <c r="H31" s="13">
        <v>
1.7999999999999999E-2</v>
      </c>
      <c r="I31" s="8">
        <v>
1.2E-2</v>
      </c>
      <c r="J31" s="11" t="s">
        <v>
273</v>
      </c>
      <c r="K31" s="41" t="s">
        <v>
272</v>
      </c>
      <c r="L31" s="8" t="s">
        <v>
359</v>
      </c>
      <c r="M31" s="3" t="s">
        <v>
205</v>
      </c>
    </row>
    <row r="32" spans="1:13" s="3" customFormat="1" ht="18" customHeight="1">
      <c r="A32" s="1329" t="s">
        <v>
342</v>
      </c>
      <c r="B32" s="1330"/>
      <c r="C32" s="13">
        <v>
0.104</v>
      </c>
      <c r="D32" s="7">
        <v>
7.5999999999999998E-2</v>
      </c>
      <c r="E32" s="11">
        <v>
4.2000000000000003E-2</v>
      </c>
      <c r="F32" s="4">
        <v>
0</v>
      </c>
      <c r="G32" s="4">
        <v>
0</v>
      </c>
      <c r="H32" s="13">
        <v>
3.1E-2</v>
      </c>
      <c r="I32" s="8">
        <v>
2.4E-2</v>
      </c>
      <c r="J32" s="11" t="s">
        <v>
273</v>
      </c>
      <c r="K32" s="41" t="s">
        <v>
272</v>
      </c>
      <c r="L32" s="8" t="s">
        <v>
203</v>
      </c>
      <c r="M32" s="3" t="s">
        <v>
205</v>
      </c>
    </row>
    <row r="33" spans="1:13" s="3" customFormat="1" ht="18" customHeight="1">
      <c r="A33" s="1329" t="s">
        <v>
343</v>
      </c>
      <c r="B33" s="1330"/>
      <c r="C33" s="13">
        <v>
0.10199999999999999</v>
      </c>
      <c r="D33" s="7">
        <v>
7.3999999999999996E-2</v>
      </c>
      <c r="E33" s="11">
        <v>
4.1000000000000002E-2</v>
      </c>
      <c r="F33" s="4">
        <v>
0</v>
      </c>
      <c r="G33" s="4">
        <v>
0</v>
      </c>
      <c r="H33" s="13">
        <v>
1.4999999999999999E-2</v>
      </c>
      <c r="I33" s="8">
        <v>
1.2E-2</v>
      </c>
      <c r="J33" s="11" t="s">
        <v>
273</v>
      </c>
      <c r="K33" s="41" t="s">
        <v>
272</v>
      </c>
      <c r="L33" s="8" t="s">
        <v>
203</v>
      </c>
      <c r="M33" s="3" t="s">
        <v>
205</v>
      </c>
    </row>
    <row r="34" spans="1:13" s="3" customFormat="1" ht="18" customHeight="1">
      <c r="A34" s="1329" t="s">
        <v>
344</v>
      </c>
      <c r="B34" s="1330"/>
      <c r="C34" s="13">
        <v>
0.111</v>
      </c>
      <c r="D34" s="7">
        <v>
8.1000000000000003E-2</v>
      </c>
      <c r="E34" s="11">
        <v>
4.4999999999999998E-2</v>
      </c>
      <c r="F34" s="4">
        <v>
0</v>
      </c>
      <c r="G34" s="4">
        <v>
0</v>
      </c>
      <c r="H34" s="13">
        <v>
3.1E-2</v>
      </c>
      <c r="I34" s="8">
        <v>
2.3E-2</v>
      </c>
      <c r="J34" s="11" t="s">
        <v>
273</v>
      </c>
      <c r="K34" s="41" t="s">
        <v>
272</v>
      </c>
      <c r="L34" s="8" t="s">
        <v>
203</v>
      </c>
      <c r="M34" s="3" t="s">
        <v>
205</v>
      </c>
    </row>
    <row r="35" spans="1:13" s="3" customFormat="1" ht="27.75" customHeight="1">
      <c r="A35" s="1329" t="s">
        <v>
345</v>
      </c>
      <c r="B35" s="1330"/>
      <c r="C35" s="13">
        <v>
8.3000000000000004E-2</v>
      </c>
      <c r="D35" s="7">
        <v>
0.06</v>
      </c>
      <c r="E35" s="11">
        <v>
3.3000000000000002E-2</v>
      </c>
      <c r="F35" s="4">
        <v>
0</v>
      </c>
      <c r="G35" s="4">
        <v>
0</v>
      </c>
      <c r="H35" s="13">
        <v>
2.7E-2</v>
      </c>
      <c r="I35" s="8">
        <v>
2.3E-2</v>
      </c>
      <c r="J35" s="11" t="s">
        <v>
273</v>
      </c>
      <c r="K35" s="41" t="s">
        <v>
272</v>
      </c>
      <c r="L35" s="8" t="s">
        <v>
317</v>
      </c>
      <c r="M35" s="3" t="s">
        <v>
205</v>
      </c>
    </row>
    <row r="36" spans="1:13" s="3" customFormat="1" ht="29.25" customHeight="1">
      <c r="A36" s="1329" t="s">
        <v>
346</v>
      </c>
      <c r="B36" s="1330"/>
      <c r="C36" s="13">
        <v>
3.9E-2</v>
      </c>
      <c r="D36" s="7">
        <v>
2.9000000000000001E-2</v>
      </c>
      <c r="E36" s="11">
        <v>
1.6E-2</v>
      </c>
      <c r="F36" s="4">
        <v>
0</v>
      </c>
      <c r="G36" s="4">
        <v>
0</v>
      </c>
      <c r="H36" s="13">
        <v>
2.1000000000000001E-2</v>
      </c>
      <c r="I36" s="8">
        <v>
1.7000000000000001E-2</v>
      </c>
      <c r="J36" s="11" t="s">
        <v>
273</v>
      </c>
      <c r="K36" s="41" t="s">
        <v>
272</v>
      </c>
      <c r="L36" s="8" t="s">
        <v>
316</v>
      </c>
      <c r="M36" s="3" t="s">
        <v>
205</v>
      </c>
    </row>
    <row r="37" spans="1:13" s="3" customFormat="1" ht="27.75" customHeight="1">
      <c r="A37" s="1329" t="s">
        <v>
347</v>
      </c>
      <c r="B37" s="1330"/>
      <c r="C37" s="13">
        <v>
2.5999999999999999E-2</v>
      </c>
      <c r="D37" s="7">
        <v>
1.9E-2</v>
      </c>
      <c r="E37" s="11">
        <v>
0.01</v>
      </c>
      <c r="F37" s="4">
        <v>
0</v>
      </c>
      <c r="G37" s="4">
        <v>
0</v>
      </c>
      <c r="H37" s="13">
        <v>
1.4999999999999999E-2</v>
      </c>
      <c r="I37" s="8">
        <v>
1.0999999999999999E-2</v>
      </c>
      <c r="J37" s="11" t="s">
        <v>
273</v>
      </c>
      <c r="K37" s="41" t="s">
        <v>
272</v>
      </c>
      <c r="L37" s="8" t="s">
        <v>
316</v>
      </c>
      <c r="M37" s="3" t="s">
        <v>
205</v>
      </c>
    </row>
    <row r="38" spans="1:13" s="3" customFormat="1" ht="27.75" customHeight="1" thickBot="1">
      <c r="A38" s="1341" t="s">
        <v>
348</v>
      </c>
      <c r="B38" s="1342"/>
      <c r="C38" s="14">
        <v>
2.5999999999999999E-2</v>
      </c>
      <c r="D38" s="9">
        <v>
1.9E-2</v>
      </c>
      <c r="E38" s="12">
        <v>
0.01</v>
      </c>
      <c r="F38" s="5">
        <v>
0</v>
      </c>
      <c r="G38" s="658">
        <v>
0</v>
      </c>
      <c r="H38" s="14">
        <v>
1.4999999999999999E-2</v>
      </c>
      <c r="I38" s="10">
        <v>
1.0999999999999999E-2</v>
      </c>
      <c r="J38" s="12" t="s">
        <v>
273</v>
      </c>
      <c r="K38" s="42" t="s">
        <v>
272</v>
      </c>
      <c r="L38" s="10" t="s">
        <v>
317</v>
      </c>
      <c r="M38" s="3" t="s">
        <v>
205</v>
      </c>
    </row>
  </sheetData>
  <mergeCells count="40">
    <mergeCell ref="A37:B37"/>
    <mergeCell ref="A38:B38"/>
    <mergeCell ref="A35:B35"/>
    <mergeCell ref="A36:B36"/>
    <mergeCell ref="A32:B32"/>
    <mergeCell ref="A33:B33"/>
    <mergeCell ref="A34:B34"/>
    <mergeCell ref="A30:B30"/>
    <mergeCell ref="A31:B31"/>
    <mergeCell ref="A26:B26"/>
    <mergeCell ref="A27:B27"/>
    <mergeCell ref="A28:B28"/>
    <mergeCell ref="A5:B5"/>
    <mergeCell ref="A6:B6"/>
    <mergeCell ref="A29:B29"/>
    <mergeCell ref="A7:B7"/>
    <mergeCell ref="A8:B8"/>
    <mergeCell ref="A9:B9"/>
    <mergeCell ref="A24:B24"/>
    <mergeCell ref="A25:B25"/>
    <mergeCell ref="A20:B20"/>
    <mergeCell ref="A21:B21"/>
    <mergeCell ref="A22:B22"/>
    <mergeCell ref="A23:B23"/>
    <mergeCell ref="H2:L2"/>
    <mergeCell ref="J3:L4"/>
    <mergeCell ref="A17:B17"/>
    <mergeCell ref="A18:B18"/>
    <mergeCell ref="A19:B19"/>
    <mergeCell ref="C2:G2"/>
    <mergeCell ref="A2:B4"/>
    <mergeCell ref="A12:B12"/>
    <mergeCell ref="A13:B13"/>
    <mergeCell ref="A14:B14"/>
    <mergeCell ref="A15:B15"/>
    <mergeCell ref="A16:B16"/>
    <mergeCell ref="A10:B10"/>
    <mergeCell ref="A11:B11"/>
    <mergeCell ref="H3:I3"/>
    <mergeCell ref="C3:G3"/>
  </mergeCells>
  <phoneticPr fontId="7"/>
  <pageMargins left="0.75" right="0.75" top="0.73" bottom="0.52" header="0.51200000000000001" footer="0.27"/>
  <headerFooter alignWithMargins="0"/>
  <cellWatches>
    <cellWatch r="A6"/>
    <cellWatch r="A7"/>
    <cellWatch r="A8"/>
    <cellWatch r="A9"/>
    <cellWatch r="A11"/>
    <cellWatch r="A12"/>
    <cellWatch r="A13"/>
    <cellWatch r="A14"/>
    <cellWatch r="A16"/>
    <cellWatch r="A17"/>
  </cellWatch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topLeftCell="A10" zoomScaleNormal="100" zoomScaleSheetLayoutView="85" workbookViewId="0">
      <selection activeCell="C36" sqref="C36"/>
    </sheetView>
  </sheetViews>
  <sheetFormatPr defaultColWidth="9" defaultRowHeight="13.5"/>
  <cols>
    <col min="1" max="1" width="21.75" style="3" customWidth="1"/>
    <col min="2" max="2" width="20.375" style="3" customWidth="1"/>
    <col min="3" max="3" width="29.75" style="3" customWidth="1"/>
    <col min="4" max="16384" width="9" style="3"/>
  </cols>
  <sheetData>
    <row r="1" spans="1:7" ht="14.25" thickBot="1">
      <c r="A1" s="6" t="s">
        <v>
456</v>
      </c>
      <c r="B1" s="6"/>
      <c r="C1" s="6"/>
    </row>
    <row r="2" spans="1:7" ht="27.75" customHeight="1">
      <c r="A2" s="1334" t="s">
        <v>
29</v>
      </c>
      <c r="B2" s="1324"/>
      <c r="C2" s="654" t="s">
        <v>
364</v>
      </c>
      <c r="E2" s="1331" t="s">
        <v>
82</v>
      </c>
      <c r="F2" s="1332"/>
      <c r="G2" s="1332"/>
    </row>
    <row r="3" spans="1:7" ht="18" customHeight="1">
      <c r="A3" s="593" t="s">
        <v>
30</v>
      </c>
      <c r="B3" s="594"/>
      <c r="C3" s="655">
        <v>
2.4E-2</v>
      </c>
      <c r="E3" s="1338" t="s">
        <v>
330</v>
      </c>
      <c r="F3" s="1340"/>
      <c r="G3" s="1340"/>
    </row>
    <row r="4" spans="1:7" ht="18" customHeight="1">
      <c r="A4" s="595" t="s">
        <v>
20</v>
      </c>
      <c r="B4" s="594"/>
      <c r="C4" s="655">
        <v>
2.4E-2</v>
      </c>
      <c r="E4" s="566" t="s">
        <v>
77</v>
      </c>
      <c r="F4" s="567" t="s">
        <v>
78</v>
      </c>
      <c r="G4" s="567" t="s">
        <v>
79</v>
      </c>
    </row>
    <row r="5" spans="1:7" ht="18" customHeight="1">
      <c r="A5" s="595" t="s">
        <v>
260</v>
      </c>
      <c r="B5" s="594"/>
      <c r="C5" s="655">
        <v>
2.4E-2</v>
      </c>
    </row>
    <row r="6" spans="1:7" ht="18" customHeight="1">
      <c r="A6" s="595" t="s">
        <v>
349</v>
      </c>
      <c r="B6" s="594"/>
      <c r="C6" s="655">
        <v>
1.0999999999999999E-2</v>
      </c>
    </row>
    <row r="7" spans="1:7" ht="18" customHeight="1">
      <c r="A7" s="595" t="s">
        <v>
31</v>
      </c>
      <c r="B7" s="594"/>
      <c r="C7" s="655">
        <v>
1.0999999999999999E-2</v>
      </c>
    </row>
    <row r="8" spans="1:7" ht="18" customHeight="1">
      <c r="A8" s="595" t="s">
        <v>
21</v>
      </c>
      <c r="B8" s="594"/>
      <c r="C8" s="655">
        <v>
1.0999999999999999E-2</v>
      </c>
    </row>
    <row r="9" spans="1:7" ht="18" customHeight="1">
      <c r="A9" s="595" t="s">
        <v>
350</v>
      </c>
      <c r="B9" s="594"/>
      <c r="C9" s="655">
        <v>
0.01</v>
      </c>
    </row>
    <row r="10" spans="1:7" ht="18" customHeight="1">
      <c r="A10" s="595" t="s">
        <v>
351</v>
      </c>
      <c r="B10" s="594"/>
      <c r="C10" s="655">
        <v>
1.4999999999999999E-2</v>
      </c>
    </row>
    <row r="11" spans="1:7" ht="18" customHeight="1">
      <c r="A11" s="595" t="s">
        <v>
22</v>
      </c>
      <c r="B11" s="594"/>
      <c r="C11" s="655">
        <v>
1.4999999999999999E-2</v>
      </c>
    </row>
    <row r="12" spans="1:7" ht="18" customHeight="1">
      <c r="A12" s="595" t="s">
        <v>
352</v>
      </c>
      <c r="B12" s="594"/>
      <c r="C12" s="655">
        <v>
2.3E-2</v>
      </c>
    </row>
    <row r="13" spans="1:7" ht="18" customHeight="1">
      <c r="A13" s="595" t="s">
        <v>
353</v>
      </c>
      <c r="B13" s="594"/>
      <c r="C13" s="655">
        <v>
1.7000000000000001E-2</v>
      </c>
    </row>
    <row r="14" spans="1:7" ht="18" customHeight="1">
      <c r="A14" s="595" t="s">
        <v>
24</v>
      </c>
      <c r="B14" s="594"/>
      <c r="C14" s="655">
        <v>
1.7000000000000001E-2</v>
      </c>
    </row>
    <row r="15" spans="1:7" ht="18" customHeight="1">
      <c r="A15" s="595" t="s">
        <v>
354</v>
      </c>
      <c r="B15" s="594"/>
      <c r="C15" s="655">
        <v>
2.3E-2</v>
      </c>
    </row>
    <row r="16" spans="1:7" ht="18" customHeight="1">
      <c r="A16" s="595" t="s">
        <v>
25</v>
      </c>
      <c r="B16" s="594"/>
      <c r="C16" s="655">
        <v>
1.6E-2</v>
      </c>
    </row>
    <row r="17" spans="1:3" ht="18" customHeight="1">
      <c r="A17" s="595" t="s">
        <v>
23</v>
      </c>
      <c r="B17" s="594"/>
      <c r="C17" s="655">
        <v>
1.6E-2</v>
      </c>
    </row>
    <row r="18" spans="1:3" ht="18" customHeight="1">
      <c r="A18" s="595" t="s">
        <v>
355</v>
      </c>
      <c r="B18" s="594"/>
      <c r="C18" s="655">
        <v>
1.6E-2</v>
      </c>
    </row>
    <row r="19" spans="1:3" ht="18" customHeight="1">
      <c r="A19" s="595" t="s">
        <v>
26</v>
      </c>
      <c r="B19" s="594"/>
      <c r="C19" s="655">
        <v>
8.0000000000000002E-3</v>
      </c>
    </row>
    <row r="20" spans="1:3" ht="18" customHeight="1">
      <c r="A20" s="595" t="s">
        <v>
356</v>
      </c>
      <c r="B20" s="594"/>
      <c r="C20" s="655">
        <v>
8.0000000000000002E-3</v>
      </c>
    </row>
    <row r="21" spans="1:3" ht="18" customHeight="1">
      <c r="A21" s="595" t="s">
        <v>
27</v>
      </c>
      <c r="B21" s="594"/>
      <c r="C21" s="655">
        <v>
5.0000000000000001E-3</v>
      </c>
    </row>
    <row r="22" spans="1:3" ht="18" customHeight="1">
      <c r="A22" s="595" t="s">
        <v>
357</v>
      </c>
      <c r="B22" s="594"/>
      <c r="C22" s="655">
        <v>
5.0000000000000001E-3</v>
      </c>
    </row>
    <row r="23" spans="1:3" ht="18" customHeight="1">
      <c r="A23" s="595" t="s">
        <v>
32</v>
      </c>
      <c r="B23" s="594"/>
      <c r="C23" s="655">
        <v>
5.0000000000000001E-3</v>
      </c>
    </row>
    <row r="24" spans="1:3" ht="18" customHeight="1" thickBot="1">
      <c r="A24" s="596" t="s">
        <v>
358</v>
      </c>
      <c r="B24" s="597"/>
      <c r="C24" s="655">
        <v>
5.0000000000000001E-3</v>
      </c>
    </row>
    <row r="25" spans="1:3" ht="18" customHeight="1">
      <c r="A25" s="598" t="s">
        <v>
328</v>
      </c>
      <c r="B25" s="599"/>
      <c r="C25" s="656">
        <v>
2.4E-2</v>
      </c>
    </row>
    <row r="26" spans="1:3" ht="18" customHeight="1" thickBot="1">
      <c r="A26" s="596" t="s">
        <v>
329</v>
      </c>
      <c r="B26" s="597"/>
      <c r="C26" s="657">
        <v>
1.0999999999999999E-2</v>
      </c>
    </row>
    <row r="27" spans="1:3" ht="18" customHeight="1">
      <c r="A27" s="595" t="s">
        <v>
339</v>
      </c>
      <c r="B27" s="594"/>
      <c r="C27" s="655">
        <v>
1.0999999999999999E-2</v>
      </c>
    </row>
    <row r="28" spans="1:3" ht="18" customHeight="1">
      <c r="A28" s="595" t="s">
        <v>
340</v>
      </c>
      <c r="B28" s="594"/>
      <c r="C28" s="655">
        <v>
0.01</v>
      </c>
    </row>
    <row r="29" spans="1:3" ht="18" customHeight="1">
      <c r="A29" s="595" t="s">
        <v>
341</v>
      </c>
      <c r="B29" s="594"/>
      <c r="C29" s="655">
        <v>
1.4999999999999999E-2</v>
      </c>
    </row>
    <row r="30" spans="1:3" ht="18" customHeight="1">
      <c r="A30" s="595" t="s">
        <v>
342</v>
      </c>
      <c r="B30" s="594"/>
      <c r="C30" s="655">
        <v>
2.3E-2</v>
      </c>
    </row>
    <row r="31" spans="1:3" ht="18" customHeight="1">
      <c r="A31" s="595" t="s">
        <v>
343</v>
      </c>
      <c r="B31" s="594"/>
      <c r="C31" s="655">
        <v>
1.7000000000000001E-2</v>
      </c>
    </row>
    <row r="32" spans="1:3" ht="18" customHeight="1">
      <c r="A32" s="595" t="s">
        <v>
344</v>
      </c>
      <c r="B32" s="594"/>
      <c r="C32" s="655">
        <v>
2.3E-2</v>
      </c>
    </row>
    <row r="33" spans="1:3" ht="18" customHeight="1">
      <c r="A33" s="595" t="s">
        <v>
345</v>
      </c>
      <c r="B33" s="594"/>
      <c r="C33" s="655">
        <v>
1.6E-2</v>
      </c>
    </row>
    <row r="34" spans="1:3" ht="18" customHeight="1">
      <c r="A34" s="595" t="s">
        <v>
346</v>
      </c>
      <c r="B34" s="594"/>
      <c r="C34" s="655">
        <v>
8.0000000000000002E-3</v>
      </c>
    </row>
    <row r="35" spans="1:3" ht="18" customHeight="1">
      <c r="A35" s="595" t="s">
        <v>
347</v>
      </c>
      <c r="B35" s="594"/>
      <c r="C35" s="655">
        <v>
5.0000000000000001E-3</v>
      </c>
    </row>
    <row r="36" spans="1:3" ht="18" customHeight="1" thickBot="1">
      <c r="A36" s="596" t="s">
        <v>
348</v>
      </c>
      <c r="B36" s="597"/>
      <c r="C36" s="657">
        <v>
5.0000000000000001E-3</v>
      </c>
    </row>
  </sheetData>
  <mergeCells count="3">
    <mergeCell ref="A2:B2"/>
    <mergeCell ref="E2:G2"/>
    <mergeCell ref="E3:G3"/>
  </mergeCells>
  <phoneticPr fontId="7"/>
  <pageMargins left="0.75" right="0.75" top="0.73" bottom="0.52" header="0.51200000000000001" footer="0.27"/>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8</vt:i4>
      </vt:variant>
      <vt:variant>
        <vt:lpstr>名前付き一覧</vt:lpstr>
      </vt:variant>
      <vt:variant>
        <vt:i4>13</vt:i4>
      </vt:variant>
    </vt:vector>
  </HeadingPairs>
  <TitlesOfParts>
    <vt:vector size="21" baseType="lpstr">
      <vt:lpstr>はじめに</vt:lpstr>
      <vt:lpstr>基本情報入力シート</vt:lpstr>
      <vt:lpstr>別紙様式2-1 計画書_総括表</vt:lpstr>
      <vt:lpstr>別紙様式2-2 個表_処遇</vt:lpstr>
      <vt:lpstr>別紙様式2-3 個表_特定</vt:lpstr>
      <vt:lpstr>別紙様式2-4 個表_ベースアップ</vt:lpstr>
      <vt:lpstr>【参考】数式用</vt:lpstr>
      <vt:lpstr>【参考】数式用2</vt:lpstr>
      <vt:lpstr>【参考】数式用!Print_Area</vt:lpstr>
      <vt:lpstr>【参考】数式用2!Print_Area</vt:lpstr>
      <vt:lpstr>はじめに!Print_Area</vt:lpstr>
      <vt:lpstr>基本情報入力シート!Print_Area</vt:lpstr>
      <vt:lpstr>'別紙様式2-1 計画書_総括表'!Print_Area</vt:lpstr>
      <vt:lpstr>'別紙様式2-2 個表_処遇'!Print_Area</vt:lpstr>
      <vt:lpstr>'別紙様式2-3 個表_特定'!Print_Area</vt:lpstr>
      <vt:lpstr>'別紙様式2-4 個表_ベースアップ'!Print_Area</vt:lpstr>
      <vt:lpstr>'別紙様式2-2 個表_処遇'!Print_Titles</vt:lpstr>
      <vt:lpstr>'別紙様式2-3 個表_特定'!Print_Titles</vt:lpstr>
      <vt:lpstr>'別紙様式2-4 個表_ベースアップ'!Print_Titles</vt:lpstr>
      <vt:lpstr>【参考】数式用2!サービス名</vt:lpstr>
      <vt:lpstr>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2022-06-27T08:04:18Z</dcterms:modified>
</cp:coreProperties>
</file>