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bookViews>
  <sheets>
    <sheet name="工事費費目別内訳、面積・事業費按分表等" sheetId="1" r:id="rId1"/>
  </sheets>
  <definedNames>
    <definedName name="_xlnm.Print_Area" localSheetId="0">'工事費費目別内訳、面積・事業費按分表等'!$B$1:$AC$48</definedName>
    <definedName name="Z_D3D8BAF4_BD87_4EAE_A5A9_00D10A04ACA5_.wvu.PrintArea" localSheetId="0" hidden="1">'工事費費目別内訳、面積・事業費按分表等'!$B$1:$AC$48</definedName>
  </definedNames>
  <calcPr calcId="145621" calcMode="manual"/>
</workbook>
</file>

<file path=xl/calcChain.xml><?xml version="1.0" encoding="utf-8"?>
<calcChain xmlns="http://schemas.openxmlformats.org/spreadsheetml/2006/main">
  <c r="G40" i="1" l="1"/>
  <c r="K29" i="1" l="1"/>
  <c r="G12" i="1" l="1"/>
  <c r="G19" i="1"/>
  <c r="G20" i="1" s="1"/>
  <c r="R22" i="1"/>
  <c r="R28" i="1"/>
  <c r="V28" i="1"/>
  <c r="L29" i="1"/>
  <c r="G30" i="1"/>
  <c r="H30" i="1"/>
  <c r="T30" i="1" s="1"/>
  <c r="I30" i="1"/>
  <c r="U30" i="1" s="1"/>
  <c r="O30" i="1"/>
  <c r="S30" i="1"/>
  <c r="G31" i="1"/>
  <c r="J31" i="1" s="1"/>
  <c r="H31" i="1"/>
  <c r="T31" i="1" s="1"/>
  <c r="I31" i="1"/>
  <c r="K31" i="1"/>
  <c r="L31" i="1"/>
  <c r="M31" i="1" s="1"/>
  <c r="N31" i="1"/>
  <c r="I32" i="1" s="1"/>
  <c r="P31" i="1"/>
  <c r="Q31" i="1"/>
  <c r="U31" i="1"/>
  <c r="G32" i="1"/>
  <c r="H32" i="1"/>
  <c r="P32" i="1" s="1"/>
  <c r="K32" i="1"/>
  <c r="L32" i="1"/>
  <c r="S32" i="1"/>
  <c r="T32" i="1"/>
  <c r="Q39" i="1"/>
  <c r="R39" i="1"/>
  <c r="U39" i="1"/>
  <c r="V39" i="1"/>
  <c r="N40" i="1"/>
  <c r="I40" i="1" s="1"/>
  <c r="I41" i="1"/>
  <c r="K41" i="1"/>
  <c r="N41" i="1"/>
  <c r="H41" i="1" s="1"/>
  <c r="P41" i="1" s="1"/>
  <c r="Q41" i="1"/>
  <c r="Q40" i="1" l="1"/>
  <c r="Q42" i="1" s="1"/>
  <c r="I42" i="1"/>
  <c r="Q32" i="1"/>
  <c r="U32" i="1"/>
  <c r="V32" i="1" s="1"/>
  <c r="I9" i="1"/>
  <c r="J9" i="1" s="1"/>
  <c r="H9" i="1"/>
  <c r="H22" i="1"/>
  <c r="H14" i="1"/>
  <c r="I14" i="1" s="1"/>
  <c r="J20" i="1"/>
  <c r="H18" i="1"/>
  <c r="I18" i="1" s="1"/>
  <c r="J32" i="1"/>
  <c r="T40" i="1"/>
  <c r="K40" i="1"/>
  <c r="O31" i="1"/>
  <c r="R31" i="1" s="1"/>
  <c r="Q30" i="1"/>
  <c r="K42" i="1"/>
  <c r="H40" i="1"/>
  <c r="L40" i="1"/>
  <c r="L42" i="1" s="1"/>
  <c r="N42" i="1"/>
  <c r="L41" i="1"/>
  <c r="G41" i="1"/>
  <c r="O41" i="1" s="1"/>
  <c r="R41" i="1" s="1"/>
  <c r="O32" i="1"/>
  <c r="R32" i="1" s="1"/>
  <c r="S31" i="1"/>
  <c r="V31" i="1" s="1"/>
  <c r="M32" i="1"/>
  <c r="M40" i="1"/>
  <c r="M41" i="1"/>
  <c r="J41" i="1"/>
  <c r="P30" i="1"/>
  <c r="H15" i="1"/>
  <c r="H10" i="1"/>
  <c r="S41" i="1"/>
  <c r="U41" i="1"/>
  <c r="U40" i="1"/>
  <c r="J18" i="1"/>
  <c r="H16" i="1"/>
  <c r="I13" i="1"/>
  <c r="H11" i="1"/>
  <c r="T41" i="1"/>
  <c r="T42" i="1" s="1"/>
  <c r="H17" i="1"/>
  <c r="H13" i="1"/>
  <c r="J42" i="1" l="1"/>
  <c r="J40" i="1"/>
  <c r="O40" i="1"/>
  <c r="G42" i="1"/>
  <c r="S40" i="1"/>
  <c r="V40" i="1" s="1"/>
  <c r="V42" i="1" s="1"/>
  <c r="M42" i="1"/>
  <c r="J14" i="1"/>
  <c r="N32" i="1"/>
  <c r="P40" i="1"/>
  <c r="P42" i="1" s="1"/>
  <c r="H42" i="1"/>
  <c r="I17" i="1"/>
  <c r="J17" i="1" s="1"/>
  <c r="I19" i="1"/>
  <c r="U42" i="1"/>
  <c r="I15" i="1"/>
  <c r="J15" i="1" s="1"/>
  <c r="I11" i="1"/>
  <c r="J11" i="1" s="1"/>
  <c r="I16" i="1"/>
  <c r="J16" i="1" s="1"/>
  <c r="V41" i="1"/>
  <c r="S42" i="1"/>
  <c r="H19" i="1"/>
  <c r="J13" i="1"/>
  <c r="N34" i="1" s="1"/>
  <c r="H12" i="1"/>
  <c r="I10" i="1"/>
  <c r="I12" i="1" s="1"/>
  <c r="R40" i="1" l="1"/>
  <c r="R42" i="1" s="1"/>
  <c r="O42" i="1"/>
  <c r="J19" i="1"/>
  <c r="J10" i="1"/>
  <c r="J12" i="1" s="1"/>
  <c r="N33" i="1" s="1"/>
  <c r="H34" i="1"/>
  <c r="L34" i="1"/>
  <c r="I34" i="1"/>
  <c r="M34" i="1"/>
  <c r="K34" i="1"/>
  <c r="G34" i="1"/>
  <c r="H33" i="1" l="1"/>
  <c r="L33" i="1"/>
  <c r="L35" i="1" s="1"/>
  <c r="I33" i="1"/>
  <c r="M33" i="1"/>
  <c r="M35" i="1" s="1"/>
  <c r="G33" i="1"/>
  <c r="K33" i="1"/>
  <c r="K35" i="1" s="1"/>
  <c r="N35" i="1"/>
  <c r="Q34" i="1"/>
  <c r="U34" i="1"/>
  <c r="O34" i="1"/>
  <c r="J34" i="1"/>
  <c r="S34" i="1"/>
  <c r="P34" i="1"/>
  <c r="T34" i="1"/>
  <c r="P33" i="1" l="1"/>
  <c r="P35" i="1" s="1"/>
  <c r="T33" i="1"/>
  <c r="T35" i="1" s="1"/>
  <c r="H35" i="1"/>
  <c r="V34" i="1"/>
  <c r="Q33" i="1"/>
  <c r="Q35" i="1" s="1"/>
  <c r="U33" i="1"/>
  <c r="U35" i="1" s="1"/>
  <c r="I35" i="1"/>
  <c r="R34" i="1"/>
  <c r="O33" i="1"/>
  <c r="S33" i="1"/>
  <c r="G35" i="1"/>
  <c r="J33" i="1"/>
  <c r="J35" i="1" s="1"/>
  <c r="O35" i="1" l="1"/>
  <c r="R33" i="1"/>
  <c r="V33" i="1"/>
  <c r="S35" i="1"/>
  <c r="U46" i="1" l="1"/>
  <c r="V35" i="1"/>
  <c r="V46" i="1"/>
  <c r="R46" i="1"/>
  <c r="Q46" i="1"/>
  <c r="R35" i="1"/>
</calcChain>
</file>

<file path=xl/comments1.xml><?xml version="1.0" encoding="utf-8"?>
<comments xmlns="http://schemas.openxmlformats.org/spreadsheetml/2006/main">
  <authors>
    <author>東京都</author>
  </authors>
  <commentList>
    <comment ref="H9" authorId="0">
      <text>
        <r>
          <rPr>
            <b/>
            <sz val="9"/>
            <color indexed="81"/>
            <rFont val="ＭＳ Ｐゴシック"/>
            <family val="3"/>
            <charset val="128"/>
          </rPr>
          <t>1,392,592,593×(100,000,000÷1,536,363,637）
＝90,642,121(四捨五入)
※四捨五入した結果、総合計と1円ズレが生じた場合は、対象外工事費に±１円して調整する。</t>
        </r>
        <r>
          <rPr>
            <sz val="9"/>
            <color indexed="81"/>
            <rFont val="ＭＳ Ｐゴシック"/>
            <family val="3"/>
            <charset val="128"/>
          </rPr>
          <t xml:space="preserve">
</t>
        </r>
      </text>
    </comment>
    <comment ref="P18" authorId="0">
      <text>
        <r>
          <rPr>
            <b/>
            <sz val="9"/>
            <color indexed="81"/>
            <rFont val="ＭＳ Ｐゴシック"/>
            <family val="3"/>
            <charset val="128"/>
          </rPr>
          <t>事業毎の床面積が大きい順に記載すること。</t>
        </r>
        <r>
          <rPr>
            <sz val="9"/>
            <color indexed="81"/>
            <rFont val="ＭＳ Ｐゴシック"/>
            <family val="3"/>
            <charset val="128"/>
          </rPr>
          <t xml:space="preserve">
</t>
        </r>
      </text>
    </comment>
    <comment ref="J20" authorId="0">
      <text>
        <r>
          <rPr>
            <b/>
            <sz val="9"/>
            <color indexed="81"/>
            <rFont val="ＭＳ Ｐゴシック"/>
            <family val="3"/>
            <charset val="128"/>
          </rPr>
          <t xml:space="preserve">D欄で算出された金額を、「１９ 面積・事業費按分表」の100％事業費の計欄(右端1列)に転記する。
</t>
        </r>
      </text>
    </comment>
    <comment ref="P21" authorId="0">
      <text>
        <r>
          <rPr>
            <b/>
            <sz val="9"/>
            <color indexed="81"/>
            <rFont val="ＭＳ Ｐゴシック"/>
            <family val="3"/>
            <charset val="128"/>
          </rPr>
          <t>記載しきれない事業は、「その他」扱いとし、一括で合計する。</t>
        </r>
      </text>
    </comment>
    <comment ref="N29" authorId="0">
      <text>
        <r>
          <rPr>
            <b/>
            <sz val="9"/>
            <color indexed="81"/>
            <rFont val="ＭＳ Ｐゴシック"/>
            <family val="3"/>
            <charset val="128"/>
          </rPr>
          <t>全体事業費は、工事費目別内訳から転記。</t>
        </r>
        <r>
          <rPr>
            <sz val="9"/>
            <color indexed="81"/>
            <rFont val="ＭＳ Ｐゴシック"/>
            <family val="3"/>
            <charset val="128"/>
          </rPr>
          <t xml:space="preserve">
</t>
        </r>
      </text>
    </comment>
    <comment ref="O33" authorId="0">
      <text>
        <r>
          <rPr>
            <b/>
            <sz val="9"/>
            <color indexed="81"/>
            <rFont val="ＭＳ Ｐゴシック"/>
            <family val="3"/>
            <charset val="128"/>
          </rPr>
          <t>該当項目100％事業費×年度出来高
1,208,561,619×25％＝302,140,405（四捨五入）</t>
        </r>
      </text>
    </comment>
    <comment ref="U33" authorId="0">
      <text>
        <r>
          <rPr>
            <b/>
            <sz val="9"/>
            <color indexed="81"/>
            <rFont val="ＭＳ Ｐゴシック"/>
            <family val="3"/>
            <charset val="128"/>
          </rPr>
          <t>端数調整２　（1年目）30,214,041+（2年目）90,642,122≠（100％）120,856,162の時は、最終年度事業を±１円して調整する。</t>
        </r>
      </text>
    </comment>
    <comment ref="K34" authorId="0">
      <text>
        <r>
          <rPr>
            <b/>
            <sz val="9"/>
            <color indexed="81"/>
            <rFont val="ＭＳ Ｐゴシック"/>
            <family val="3"/>
            <charset val="128"/>
          </rPr>
          <t>端数調整１　按分した結果　168,441,815÷5,400㎡×500㎡＝15,596,464
補助対象152,845,350+補助対象外15,596,464≠全体168,441,815
となった時は、補助対象外の事業を±１円して調整する。</t>
        </r>
      </text>
    </comment>
  </commentList>
</comments>
</file>

<file path=xl/sharedStrings.xml><?xml version="1.0" encoding="utf-8"?>
<sst xmlns="http://schemas.openxmlformats.org/spreadsheetml/2006/main" count="80" uniqueCount="61">
  <si>
    <t>補助対象工事費×2.6%</t>
    <rPh sb="0" eb="2">
      <t>ホジョ</t>
    </rPh>
    <rPh sb="2" eb="4">
      <t>タイショウ</t>
    </rPh>
    <rPh sb="4" eb="6">
      <t>コウジ</t>
    </rPh>
    <rPh sb="6" eb="7">
      <t>ヒ</t>
    </rPh>
    <phoneticPr fontId="7"/>
  </si>
  <si>
    <t>補助対象事務費</t>
    <rPh sb="0" eb="2">
      <t>ホジョ</t>
    </rPh>
    <rPh sb="2" eb="4">
      <t>タイショウ</t>
    </rPh>
    <rPh sb="4" eb="6">
      <t>ジム</t>
    </rPh>
    <rPh sb="6" eb="7">
      <t>ヒ</t>
    </rPh>
    <phoneticPr fontId="7"/>
  </si>
  <si>
    <t>工事事務費は、補助対象工事費の２．６％を上限とし、補助する→</t>
    <rPh sb="0" eb="2">
      <t>コウジ</t>
    </rPh>
    <rPh sb="2" eb="4">
      <t>ジム</t>
    </rPh>
    <rPh sb="4" eb="5">
      <t>ヒ</t>
    </rPh>
    <rPh sb="7" eb="9">
      <t>ホジョ</t>
    </rPh>
    <rPh sb="9" eb="11">
      <t>タイショウ</t>
    </rPh>
    <rPh sb="11" eb="13">
      <t>コウジ</t>
    </rPh>
    <rPh sb="13" eb="14">
      <t>ヒ</t>
    </rPh>
    <rPh sb="20" eb="22">
      <t>ジョウゲン</t>
    </rPh>
    <rPh sb="25" eb="27">
      <t>ホジョ</t>
    </rPh>
    <phoneticPr fontId="7"/>
  </si>
  <si>
    <t>2年目</t>
    <rPh sb="1" eb="3">
      <t>ネンメ</t>
    </rPh>
    <phoneticPr fontId="7"/>
  </si>
  <si>
    <t>1年目</t>
    <rPh sb="1" eb="3">
      <t>ネンメ</t>
    </rPh>
    <phoneticPr fontId="7"/>
  </si>
  <si>
    <t>面積按分した結果を事業費資金調達一覧表に転記する。</t>
    <rPh sb="0" eb="2">
      <t>メンセキ</t>
    </rPh>
    <rPh sb="2" eb="4">
      <t>アンブン</t>
    </rPh>
    <rPh sb="6" eb="8">
      <t>ケッカ</t>
    </rPh>
    <rPh sb="9" eb="11">
      <t>ジギョウ</t>
    </rPh>
    <rPh sb="11" eb="12">
      <t>ヒ</t>
    </rPh>
    <rPh sb="12" eb="14">
      <t>シキン</t>
    </rPh>
    <rPh sb="14" eb="16">
      <t>チョウタツ</t>
    </rPh>
    <rPh sb="16" eb="18">
      <t>イチラン</t>
    </rPh>
    <rPh sb="18" eb="19">
      <t>ヒョウ</t>
    </rPh>
    <rPh sb="20" eb="22">
      <t>テンキ</t>
    </rPh>
    <phoneticPr fontId="7"/>
  </si>
  <si>
    <t>合計</t>
    <rPh sb="0" eb="2">
      <t>ゴウケイ</t>
    </rPh>
    <phoneticPr fontId="7"/>
  </si>
  <si>
    <t>補助対象外事務費</t>
    <rPh sb="0" eb="2">
      <t>ホジョ</t>
    </rPh>
    <rPh sb="2" eb="5">
      <t>タイショウガイ</t>
    </rPh>
    <rPh sb="5" eb="8">
      <t>ジムヒ</t>
    </rPh>
    <phoneticPr fontId="7"/>
  </si>
  <si>
    <t>補助対象事務費</t>
    <rPh sb="0" eb="2">
      <t>ホジョ</t>
    </rPh>
    <rPh sb="2" eb="4">
      <t>タイショウ</t>
    </rPh>
    <rPh sb="4" eb="7">
      <t>ジムヒ</t>
    </rPh>
    <phoneticPr fontId="7"/>
  </si>
  <si>
    <t>全体　　　１００％</t>
    <rPh sb="0" eb="1">
      <t>ゼン</t>
    </rPh>
    <rPh sb="1" eb="2">
      <t>カラダ</t>
    </rPh>
    <phoneticPr fontId="7"/>
  </si>
  <si>
    <t>工事事務費</t>
    <rPh sb="0" eb="2">
      <t>コウジ</t>
    </rPh>
    <rPh sb="2" eb="4">
      <t>ジム</t>
    </rPh>
    <rPh sb="4" eb="5">
      <t>ヒ</t>
    </rPh>
    <phoneticPr fontId="7"/>
  </si>
  <si>
    <t>補助対象外工事費</t>
    <rPh sb="0" eb="2">
      <t>ホジョ</t>
    </rPh>
    <rPh sb="2" eb="5">
      <t>タイショウガイ</t>
    </rPh>
    <rPh sb="5" eb="7">
      <t>コウジ</t>
    </rPh>
    <rPh sb="7" eb="8">
      <t>ヒ</t>
    </rPh>
    <phoneticPr fontId="7"/>
  </si>
  <si>
    <t>補助対象工事費</t>
    <rPh sb="0" eb="2">
      <t>ホジョ</t>
    </rPh>
    <rPh sb="4" eb="6">
      <t>コウジ</t>
    </rPh>
    <rPh sb="6" eb="7">
      <t>ヒ</t>
    </rPh>
    <phoneticPr fontId="7"/>
  </si>
  <si>
    <t>（参考）％</t>
    <rPh sb="1" eb="3">
      <t>サンコウ</t>
    </rPh>
    <phoneticPr fontId="7"/>
  </si>
  <si>
    <t>本体　㎡</t>
    <rPh sb="0" eb="2">
      <t>ホンタイ</t>
    </rPh>
    <phoneticPr fontId="7"/>
  </si>
  <si>
    <t>面 積</t>
    <rPh sb="0" eb="1">
      <t>メン</t>
    </rPh>
    <rPh sb="2" eb="3">
      <t>セキ</t>
    </rPh>
    <phoneticPr fontId="7"/>
  </si>
  <si>
    <t>小計</t>
    <rPh sb="0" eb="2">
      <t>ショウケイ</t>
    </rPh>
    <phoneticPr fontId="7"/>
  </si>
  <si>
    <t>補助対象</t>
    <rPh sb="0" eb="2">
      <t>ホジョ</t>
    </rPh>
    <rPh sb="2" eb="4">
      <t>タイショウ</t>
    </rPh>
    <phoneticPr fontId="7"/>
  </si>
  <si>
    <t>計</t>
    <rPh sb="0" eb="1">
      <t>ケイ</t>
    </rPh>
    <phoneticPr fontId="7"/>
  </si>
  <si>
    <t>その他</t>
    <rPh sb="2" eb="3">
      <t>タ</t>
    </rPh>
    <phoneticPr fontId="7"/>
  </si>
  <si>
    <t>区分</t>
    <rPh sb="0" eb="2">
      <t>クブン</t>
    </rPh>
    <phoneticPr fontId="7"/>
  </si>
  <si>
    <t>2年目</t>
    <rPh sb="1" eb="2">
      <t>ネン</t>
    </rPh>
    <rPh sb="2" eb="3">
      <t>メ</t>
    </rPh>
    <phoneticPr fontId="7"/>
  </si>
  <si>
    <t>1年目</t>
    <rPh sb="1" eb="2">
      <t>ネン</t>
    </rPh>
    <rPh sb="2" eb="3">
      <t>メ</t>
    </rPh>
    <phoneticPr fontId="7"/>
  </si>
  <si>
    <t>工事費</t>
    <rPh sb="0" eb="2">
      <t>コウジ</t>
    </rPh>
    <rPh sb="2" eb="3">
      <t>ヒ</t>
    </rPh>
    <phoneticPr fontId="7"/>
  </si>
  <si>
    <t>（単位：円）</t>
    <rPh sb="1" eb="3">
      <t>タンイ</t>
    </rPh>
    <rPh sb="4" eb="5">
      <t>エン</t>
    </rPh>
    <phoneticPr fontId="7"/>
  </si>
  <si>
    <t>色付きセルは、端数調整を行っています。入力した数値に合わせて、適宜削除、追記してください。</t>
    <rPh sb="0" eb="1">
      <t>イロ</t>
    </rPh>
    <rPh sb="1" eb="2">
      <t>ツ</t>
    </rPh>
    <rPh sb="7" eb="9">
      <t>ハスウ</t>
    </rPh>
    <rPh sb="9" eb="11">
      <t>チョウセイ</t>
    </rPh>
    <rPh sb="12" eb="13">
      <t>オコナ</t>
    </rPh>
    <rPh sb="19" eb="21">
      <t>ニュウリョク</t>
    </rPh>
    <rPh sb="23" eb="25">
      <t>スウチ</t>
    </rPh>
    <rPh sb="26" eb="27">
      <t>ア</t>
    </rPh>
    <rPh sb="31" eb="33">
      <t>テキギ</t>
    </rPh>
    <rPh sb="33" eb="35">
      <t>サクジョ</t>
    </rPh>
    <rPh sb="36" eb="38">
      <t>ツイキ</t>
    </rPh>
    <phoneticPr fontId="7"/>
  </si>
  <si>
    <t>５　面積・事業費按分表</t>
    <rPh sb="2" eb="3">
      <t>メン</t>
    </rPh>
    <rPh sb="3" eb="4">
      <t>セキ</t>
    </rPh>
    <rPh sb="5" eb="6">
      <t>コト</t>
    </rPh>
    <rPh sb="6" eb="7">
      <t>ギョウ</t>
    </rPh>
    <rPh sb="7" eb="8">
      <t>ヒ</t>
    </rPh>
    <rPh sb="8" eb="9">
      <t>アン</t>
    </rPh>
    <rPh sb="9" eb="10">
      <t>ブン</t>
    </rPh>
    <rPh sb="10" eb="11">
      <t>ヒョウ</t>
    </rPh>
    <phoneticPr fontId="7"/>
  </si>
  <si>
    <t>面積合計</t>
    <rPh sb="0" eb="2">
      <t>メンセキ</t>
    </rPh>
    <rPh sb="2" eb="4">
      <t>ゴウケイ</t>
    </rPh>
    <phoneticPr fontId="7"/>
  </si>
  <si>
    <t>諸経費率（B/A）</t>
    <rPh sb="0" eb="3">
      <t>ショケイヒ</t>
    </rPh>
    <rPh sb="3" eb="4">
      <t>リツ</t>
    </rPh>
    <phoneticPr fontId="7"/>
  </si>
  <si>
    <t>総　　 合 　　計</t>
    <rPh sb="0" eb="1">
      <t>フサ</t>
    </rPh>
    <rPh sb="4" eb="5">
      <t>ゴウ</t>
    </rPh>
    <rPh sb="8" eb="9">
      <t>ケイ</t>
    </rPh>
    <phoneticPr fontId="7"/>
  </si>
  <si>
    <t>補助対象外事務費</t>
    <rPh sb="0" eb="2">
      <t>ホジョ</t>
    </rPh>
    <rPh sb="2" eb="4">
      <t>タイショウ</t>
    </rPh>
    <rPh sb="4" eb="5">
      <t>ガイ</t>
    </rPh>
    <rPh sb="5" eb="7">
      <t>ジム</t>
    </rPh>
    <rPh sb="7" eb="8">
      <t>ヒ</t>
    </rPh>
    <phoneticPr fontId="7"/>
  </si>
  <si>
    <t>防災拠点型地域交流スペース</t>
    <rPh sb="0" eb="2">
      <t>ボウサイ</t>
    </rPh>
    <rPh sb="2" eb="5">
      <t>キョテンガタ</t>
    </rPh>
    <rPh sb="5" eb="7">
      <t>チイキ</t>
    </rPh>
    <rPh sb="7" eb="9">
      <t>コウリュウ</t>
    </rPh>
    <phoneticPr fontId="7"/>
  </si>
  <si>
    <t>ショート</t>
    <phoneticPr fontId="7"/>
  </si>
  <si>
    <t>汚染土壌除去費</t>
    <rPh sb="0" eb="2">
      <t>オセン</t>
    </rPh>
    <rPh sb="2" eb="4">
      <t>ドジョウ</t>
    </rPh>
    <rPh sb="4" eb="6">
      <t>ジョキョ</t>
    </rPh>
    <rPh sb="6" eb="7">
      <t>ヒ</t>
    </rPh>
    <phoneticPr fontId="7"/>
  </si>
  <si>
    <t>特養</t>
    <rPh sb="0" eb="2">
      <t>トクヨウ</t>
    </rPh>
    <phoneticPr fontId="7"/>
  </si>
  <si>
    <t>仮設建物工事費</t>
    <rPh sb="0" eb="2">
      <t>カセツ</t>
    </rPh>
    <rPh sb="2" eb="4">
      <t>タテモノ</t>
    </rPh>
    <rPh sb="4" eb="6">
      <t>コウジ</t>
    </rPh>
    <rPh sb="6" eb="7">
      <t>ヒ</t>
    </rPh>
    <phoneticPr fontId="7"/>
  </si>
  <si>
    <t>工事事務費の補助対象は内示以降の契約（業務）であり、内示前に行う基本設計等の業務については補助対象とならないので、別契約とすること。</t>
    <phoneticPr fontId="7"/>
  </si>
  <si>
    <t>解体撤去工事費</t>
    <rPh sb="0" eb="2">
      <t>カイタイ</t>
    </rPh>
    <rPh sb="2" eb="4">
      <t>テッキョ</t>
    </rPh>
    <rPh sb="4" eb="7">
      <t>コウジヒ</t>
    </rPh>
    <phoneticPr fontId="7"/>
  </si>
  <si>
    <t>４　工事事務費について　</t>
    <rPh sb="2" eb="4">
      <t>コウジ</t>
    </rPh>
    <rPh sb="4" eb="6">
      <t>ジム</t>
    </rPh>
    <rPh sb="6" eb="7">
      <t>ヒ</t>
    </rPh>
    <phoneticPr fontId="7"/>
  </si>
  <si>
    <t>３　事業別延床面積</t>
    <rPh sb="2" eb="4">
      <t>ジギョウ</t>
    </rPh>
    <rPh sb="4" eb="5">
      <t>ベツ</t>
    </rPh>
    <rPh sb="5" eb="7">
      <t>ノベユカ</t>
    </rPh>
    <rPh sb="7" eb="9">
      <t>メンセキ</t>
    </rPh>
    <phoneticPr fontId="7"/>
  </si>
  <si>
    <t>緑化・外構工事</t>
    <rPh sb="0" eb="2">
      <t>リョクカ</t>
    </rPh>
    <rPh sb="3" eb="4">
      <t>ガイ</t>
    </rPh>
    <rPh sb="4" eb="5">
      <t>コウ</t>
    </rPh>
    <rPh sb="5" eb="7">
      <t>コウジ</t>
    </rPh>
    <phoneticPr fontId="7"/>
  </si>
  <si>
    <t>対象外工事費</t>
    <rPh sb="0" eb="3">
      <t>タイショウガイ</t>
    </rPh>
    <rPh sb="3" eb="6">
      <t>コウジヒ</t>
    </rPh>
    <phoneticPr fontId="7"/>
  </si>
  <si>
    <t>仮設建物工事費</t>
    <rPh sb="0" eb="2">
      <t>カセツ</t>
    </rPh>
    <rPh sb="2" eb="4">
      <t>タテモノ</t>
    </rPh>
    <rPh sb="4" eb="7">
      <t>コウジヒ</t>
    </rPh>
    <phoneticPr fontId="7"/>
  </si>
  <si>
    <t>直接工事費・共通仮設費</t>
    <rPh sb="0" eb="2">
      <t>チョクセツ</t>
    </rPh>
    <rPh sb="2" eb="5">
      <t>コウジヒ</t>
    </rPh>
    <rPh sb="6" eb="8">
      <t>キョウツウ</t>
    </rPh>
    <rPh sb="8" eb="10">
      <t>カセツ</t>
    </rPh>
    <rPh sb="10" eb="11">
      <t>ヒ</t>
    </rPh>
    <phoneticPr fontId="7"/>
  </si>
  <si>
    <t>対象工事費</t>
    <rPh sb="0" eb="1">
      <t>タイ</t>
    </rPh>
    <rPh sb="1" eb="2">
      <t>ゾウ</t>
    </rPh>
    <rPh sb="2" eb="3">
      <t>コウ</t>
    </rPh>
    <rPh sb="3" eb="4">
      <t>コト</t>
    </rPh>
    <rPh sb="4" eb="5">
      <t>ヒ</t>
    </rPh>
    <phoneticPr fontId="7"/>
  </si>
  <si>
    <t>3年目</t>
    <rPh sb="1" eb="2">
      <t>ネン</t>
    </rPh>
    <rPh sb="2" eb="3">
      <t>メ</t>
    </rPh>
    <phoneticPr fontId="7"/>
  </si>
  <si>
    <t>備考</t>
    <rPh sb="0" eb="2">
      <t>ビコウ</t>
    </rPh>
    <phoneticPr fontId="7"/>
  </si>
  <si>
    <t>D　合計
（Ａ＋B＋C）</t>
    <rPh sb="2" eb="4">
      <t>ゴウケイ</t>
    </rPh>
    <phoneticPr fontId="7"/>
  </si>
  <si>
    <t>C　消費税
（（Ａ＋B）×10％）</t>
    <rPh sb="2" eb="5">
      <t>ショウヒゼイ</t>
    </rPh>
    <phoneticPr fontId="7"/>
  </si>
  <si>
    <t>B　諸経費</t>
    <rPh sb="2" eb="5">
      <t>ショケイヒ</t>
    </rPh>
    <phoneticPr fontId="7"/>
  </si>
  <si>
    <t>A　金額</t>
    <rPh sb="2" eb="4">
      <t>キンガク</t>
    </rPh>
    <phoneticPr fontId="7"/>
  </si>
  <si>
    <t>色の付いたセルに工事請負契約書（見積書）の内訳書から、諸経費及び消費税が含まれていない金額を転記する。</t>
    <rPh sb="16" eb="19">
      <t>ミツモリショ</t>
    </rPh>
    <phoneticPr fontId="7"/>
  </si>
  <si>
    <t>２　年度別出来高</t>
    <rPh sb="2" eb="4">
      <t>ネンド</t>
    </rPh>
    <rPh sb="4" eb="5">
      <t>ベツ</t>
    </rPh>
    <rPh sb="5" eb="8">
      <t>デキダカ</t>
    </rPh>
    <phoneticPr fontId="7"/>
  </si>
  <si>
    <t>１　工事費費目別内訳</t>
    <rPh sb="2" eb="4">
      <t>コウジ</t>
    </rPh>
    <rPh sb="4" eb="5">
      <t>ヒ</t>
    </rPh>
    <rPh sb="5" eb="6">
      <t>ヒ</t>
    </rPh>
    <rPh sb="6" eb="7">
      <t>メ</t>
    </rPh>
    <rPh sb="7" eb="8">
      <t>ベツ</t>
    </rPh>
    <rPh sb="8" eb="9">
      <t>ナイ</t>
    </rPh>
    <rPh sb="9" eb="10">
      <t>ヤク</t>
    </rPh>
    <phoneticPr fontId="7"/>
  </si>
  <si>
    <t>（福）○○会</t>
    <phoneticPr fontId="7"/>
  </si>
  <si>
    <t>法人名：</t>
    <rPh sb="0" eb="2">
      <t>ホウジン</t>
    </rPh>
    <rPh sb="2" eb="3">
      <t>メイ</t>
    </rPh>
    <phoneticPr fontId="7"/>
  </si>
  <si>
    <t>○色付きのセルに必要事項を入力すること。</t>
    <rPh sb="1" eb="2">
      <t>イロ</t>
    </rPh>
    <rPh sb="2" eb="3">
      <t>ツ</t>
    </rPh>
    <rPh sb="8" eb="10">
      <t>ヒツヨウ</t>
    </rPh>
    <rPh sb="10" eb="12">
      <t>ジコウ</t>
    </rPh>
    <rPh sb="13" eb="15">
      <t>ニュウリョク</t>
    </rPh>
    <phoneticPr fontId="7"/>
  </si>
  <si>
    <t>記載例</t>
    <rPh sb="0" eb="2">
      <t>キサイ</t>
    </rPh>
    <rPh sb="2" eb="3">
      <t>レイ</t>
    </rPh>
    <phoneticPr fontId="7"/>
  </si>
  <si>
    <t>○提出時、セルのコメントを非表示にし、Ａ３横で提出すること。</t>
  </si>
  <si>
    <t>　工事費費目別内訳、面積・事業費按分表等</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</si>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</sst>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
    <numFmt numFmtId="177" formatCode="#,##0_);[Red]\(#,##0\)"/>
    <numFmt numFmtId="178" formatCode="#,##0.00&quot;㎡&quot;"/>
  </numFmts>
  <fonts count="20">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name val="ＭＳ ゴシック"/>
      <family val="3"/>
      <charset val="128"/>
    </font>
    <font>
      <sz val="14"/>
      <name val="ＭＳ ゴシック"/>
      <family val="3"/>
      <charset val="128"/>
    </font>
    <font>
      <sz val="9"/>
      <name val="ＭＳ ゴシック"/>
      <family val="3"/>
      <charset val="128"/>
    </font>
    <font>
      <sz val="6"/>
      <name val="ＭＳ Ｐゴシック"/>
      <family val="3"/>
      <charset val="128"/>
    </font>
    <font>
      <b/>
      <sz val="12"/>
      <name val="ＭＳ ゴシック"/>
      <family val="3"/>
      <charset val="128"/>
    </font>
    <font>
      <sz val="8"/>
      <name val="ＭＳ ゴシック"/>
      <family val="3"/>
      <charset val="128"/>
    </font>
    <font>
      <b/>
      <sz val="16"/>
      <name val="ＭＳ ゴシック"/>
      <family val="3"/>
      <charset val="128"/>
    </font>
    <font>
      <sz val="10"/>
      <name val="ＭＳ ゴシック"/>
      <family val="3"/>
      <charset val="128"/>
    </font>
    <font>
      <b/>
      <sz val="18"/>
      <name val="ＭＳ 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6"/>
      <name val="ＭＳ ゴシック"/>
      <family val="3"/>
      <charset val="128"/>
    </font>
    <font>
      <b/>
      <sz val="9"/>
      <color indexed="81"/>
      <name val="ＭＳ Ｐゴシック"/>
      <family val="3"/>
      <charset val="128"/>
    </font>
    <font>
      <sz val="9"/>
      <color indexed="81"/>
      <name val="ＭＳ Ｐゴシック"/>
      <family val="3"/>
      <charset val="128"/>
    </font>
    <font>
      <b/>
      <sz val="20"/>
      <name val="ＭＳ ゴシック"/>
      <family val="3"/>
      <charset val="128"/>
    </font>
  </fonts>
  <fills count="7">
    <fill>
      <patternFill patternType="none"/>
    </fill>
    <fill>
      <patternFill patternType="gray125"/>
    </fill>
    <fill>
      <patternFill patternType="solid">
        <fgColor rgb="FFCCFFFF"/>
        <bgColor indexed="64"/>
      </patternFill>
    </fill>
    <fill>
      <patternFill patternType="solid">
        <fgColor rgb="FFCCFFCC"/>
        <bgColor indexed="64"/>
      </patternFill>
    </fill>
    <fill>
      <patternFill patternType="solid">
        <fgColor indexed="41"/>
        <bgColor indexed="64"/>
      </patternFill>
    </fill>
    <fill>
      <patternFill patternType="solid">
        <fgColor theme="0"/>
        <bgColor indexed="64"/>
      </patternFill>
    </fill>
    <fill>
      <patternFill patternType="solid">
        <fgColor indexed="42"/>
        <bgColor indexed="64"/>
      </patternFill>
    </fill>
  </fills>
  <borders count="6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9" fontId="1" fillId="0" borderId="0" applyFont="0" applyFill="0" applyBorder="0" applyAlignment="0" applyProtection="0"/>
    <xf numFmtId="0" fontId="1" fillId="0" borderId="0"/>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 fillId="0" borderId="0"/>
    <xf numFmtId="0" fontId="15" fillId="0" borderId="0">
      <alignment vertical="center"/>
    </xf>
  </cellStyleXfs>
  <cellXfs count="280">
    <xf numFmtId="0" fontId="0" fillId="0" borderId="0" xfId="0">
      <alignment vertical="center"/>
    </xf>
    <xf numFmtId="0" fontId="2" fillId="0" borderId="0" xfId="3" applyFont="1" applyFill="1"/>
    <xf numFmtId="0" fontId="2" fillId="0" borderId="0" xfId="3" applyFont="1" applyFill="1" applyAlignment="1">
      <alignment shrinkToFit="1"/>
    </xf>
    <xf numFmtId="38" fontId="2" fillId="0" borderId="0" xfId="3" applyNumberFormat="1" applyFont="1" applyFill="1"/>
    <xf numFmtId="0" fontId="2" fillId="0" borderId="0" xfId="3" applyNumberFormat="1" applyFont="1" applyFill="1"/>
    <xf numFmtId="0" fontId="2" fillId="0" borderId="0" xfId="3" applyFont="1" applyFill="1" applyAlignment="1">
      <alignment vertical="center"/>
    </xf>
    <xf numFmtId="0" fontId="2" fillId="0" borderId="0" xfId="3" applyFont="1" applyFill="1" applyAlignment="1">
      <alignment vertical="center" shrinkToFit="1"/>
    </xf>
    <xf numFmtId="0" fontId="2" fillId="0" borderId="1" xfId="3" applyFont="1" applyFill="1" applyBorder="1" applyAlignment="1">
      <alignment vertical="center" shrinkToFit="1"/>
    </xf>
    <xf numFmtId="0" fontId="2" fillId="0" borderId="2" xfId="3" applyFont="1" applyFill="1" applyBorder="1" applyAlignment="1">
      <alignment vertical="center"/>
    </xf>
    <xf numFmtId="0" fontId="2" fillId="0" borderId="3" xfId="3" applyFont="1" applyFill="1" applyBorder="1" applyAlignment="1">
      <alignment vertical="center"/>
    </xf>
    <xf numFmtId="0" fontId="2" fillId="0" borderId="4" xfId="3" applyFont="1" applyFill="1" applyBorder="1" applyAlignment="1">
      <alignment vertical="center" shrinkToFit="1"/>
    </xf>
    <xf numFmtId="0" fontId="2" fillId="0" borderId="0" xfId="3" applyFont="1" applyFill="1" applyBorder="1" applyAlignment="1">
      <alignment vertical="center"/>
    </xf>
    <xf numFmtId="176" fontId="2" fillId="0" borderId="5" xfId="1" applyNumberFormat="1" applyFont="1" applyFill="1" applyBorder="1" applyAlignment="1">
      <alignment horizontal="left" vertical="center" shrinkToFit="1"/>
    </xf>
    <xf numFmtId="38" fontId="2" fillId="0" borderId="5" xfId="1" applyFont="1" applyFill="1" applyBorder="1" applyAlignment="1">
      <alignment vertical="center"/>
    </xf>
    <xf numFmtId="0" fontId="5" fillId="0" borderId="0" xfId="3" applyFont="1" applyFill="1" applyBorder="1" applyAlignment="1">
      <alignment vertical="center"/>
    </xf>
    <xf numFmtId="0" fontId="2" fillId="0" borderId="6" xfId="3" applyFont="1" applyFill="1" applyBorder="1" applyAlignment="1">
      <alignment vertical="center"/>
    </xf>
    <xf numFmtId="0" fontId="2" fillId="0" borderId="4" xfId="3" applyFont="1" applyFill="1" applyBorder="1" applyAlignment="1">
      <alignment shrinkToFit="1"/>
    </xf>
    <xf numFmtId="0" fontId="2" fillId="0" borderId="0" xfId="3" applyFont="1" applyFill="1" applyBorder="1"/>
    <xf numFmtId="0" fontId="6" fillId="0" borderId="5" xfId="3" applyFont="1" applyFill="1" applyBorder="1" applyAlignment="1">
      <alignment vertical="center" wrapText="1"/>
    </xf>
    <xf numFmtId="0" fontId="6" fillId="0" borderId="5" xfId="3" applyFont="1" applyFill="1" applyBorder="1" applyAlignment="1">
      <alignment horizontal="left" vertical="center"/>
    </xf>
    <xf numFmtId="0" fontId="2" fillId="0" borderId="6" xfId="3" applyFont="1" applyFill="1" applyBorder="1"/>
    <xf numFmtId="177" fontId="5" fillId="0" borderId="0" xfId="3" applyNumberFormat="1" applyFont="1"/>
    <xf numFmtId="177" fontId="5" fillId="0" borderId="4" xfId="3" applyNumberFormat="1" applyFont="1" applyBorder="1"/>
    <xf numFmtId="38" fontId="2" fillId="0" borderId="0" xfId="4" applyFont="1" applyFill="1" applyBorder="1" applyAlignment="1">
      <alignment vertical="center" shrinkToFit="1"/>
    </xf>
    <xf numFmtId="177" fontId="5" fillId="0" borderId="0" xfId="3" applyNumberFormat="1" applyFont="1" applyBorder="1" applyAlignment="1">
      <alignment vertical="center" shrinkToFit="1"/>
    </xf>
    <xf numFmtId="177" fontId="5" fillId="0" borderId="0" xfId="3" applyNumberFormat="1" applyFont="1" applyBorder="1"/>
    <xf numFmtId="177" fontId="2" fillId="0" borderId="0" xfId="3" applyNumberFormat="1" applyFont="1" applyBorder="1" applyAlignment="1">
      <alignment vertical="center" shrinkToFit="1"/>
    </xf>
    <xf numFmtId="0" fontId="2" fillId="0" borderId="6" xfId="3" applyFont="1" applyFill="1" applyBorder="1" applyAlignment="1">
      <alignment horizontal="center" vertical="center" textRotation="255" shrinkToFit="1"/>
    </xf>
    <xf numFmtId="0" fontId="2" fillId="0" borderId="4" xfId="3" applyFont="1" applyFill="1" applyBorder="1"/>
    <xf numFmtId="0" fontId="5" fillId="0" borderId="0" xfId="3" applyFont="1" applyBorder="1" applyAlignment="1">
      <alignment horizontal="center" vertical="center" shrinkToFit="1"/>
    </xf>
    <xf numFmtId="0" fontId="5" fillId="0" borderId="6" xfId="3" applyFont="1" applyBorder="1" applyAlignment="1">
      <alignment horizontal="center" vertical="center" shrinkToFit="1"/>
    </xf>
    <xf numFmtId="38" fontId="2" fillId="0" borderId="8" xfId="4" applyFont="1" applyFill="1" applyBorder="1" applyAlignment="1">
      <alignment vertical="center" shrinkToFit="1"/>
    </xf>
    <xf numFmtId="38" fontId="2" fillId="0" borderId="9" xfId="4" applyFont="1" applyFill="1" applyBorder="1" applyAlignment="1">
      <alignment vertical="center" shrinkToFit="1"/>
    </xf>
    <xf numFmtId="38" fontId="2" fillId="0" borderId="10" xfId="4" applyFont="1" applyFill="1" applyBorder="1" applyAlignment="1">
      <alignment vertical="center" shrinkToFit="1"/>
    </xf>
    <xf numFmtId="38" fontId="2" fillId="0" borderId="11" xfId="4" applyFont="1" applyFill="1" applyBorder="1" applyAlignment="1">
      <alignment vertical="center" shrinkToFit="1"/>
    </xf>
    <xf numFmtId="38" fontId="2" fillId="0" borderId="12" xfId="4" applyFont="1" applyFill="1" applyBorder="1" applyAlignment="1">
      <alignment vertical="center" shrinkToFit="1"/>
    </xf>
    <xf numFmtId="38" fontId="2" fillId="0" borderId="13" xfId="4" applyFont="1" applyFill="1" applyBorder="1" applyAlignment="1">
      <alignment vertical="center" shrinkToFit="1"/>
    </xf>
    <xf numFmtId="38" fontId="2" fillId="0" borderId="14" xfId="4" applyFont="1" applyFill="1" applyBorder="1" applyAlignment="1">
      <alignment vertical="center" shrinkToFit="1"/>
    </xf>
    <xf numFmtId="38" fontId="2" fillId="0" borderId="15" xfId="4" applyFont="1" applyFill="1" applyBorder="1" applyAlignment="1">
      <alignment vertical="center" shrinkToFit="1"/>
    </xf>
    <xf numFmtId="38" fontId="2" fillId="0" borderId="2" xfId="4" applyFont="1" applyFill="1" applyBorder="1" applyAlignment="1">
      <alignment vertical="center" shrinkToFit="1"/>
    </xf>
    <xf numFmtId="38" fontId="2" fillId="0" borderId="3" xfId="4" applyFont="1" applyFill="1" applyBorder="1" applyAlignment="1">
      <alignment vertical="center" shrinkToFit="1"/>
    </xf>
    <xf numFmtId="38" fontId="2" fillId="0" borderId="17" xfId="4" applyFont="1" applyFill="1" applyBorder="1" applyAlignment="1">
      <alignment vertical="center" shrinkToFit="1"/>
    </xf>
    <xf numFmtId="38" fontId="2" fillId="0" borderId="18" xfId="4" applyFont="1" applyFill="1" applyBorder="1" applyAlignment="1">
      <alignment vertical="center" shrinkToFit="1"/>
    </xf>
    <xf numFmtId="38" fontId="2" fillId="2" borderId="18" xfId="4" applyFont="1" applyFill="1" applyBorder="1" applyAlignment="1">
      <alignment vertical="center" shrinkToFit="1"/>
    </xf>
    <xf numFmtId="38" fontId="2" fillId="0" borderId="19" xfId="4" applyFont="1" applyFill="1" applyBorder="1" applyAlignment="1">
      <alignment vertical="center" shrinkToFit="1"/>
    </xf>
    <xf numFmtId="38" fontId="2" fillId="0" borderId="20" xfId="4" applyFont="1" applyFill="1" applyBorder="1" applyAlignment="1">
      <alignment vertical="center" shrinkToFit="1"/>
    </xf>
    <xf numFmtId="38" fontId="2" fillId="0" borderId="21" xfId="4" applyFont="1" applyFill="1" applyBorder="1" applyAlignment="1">
      <alignment vertical="center" shrinkToFit="1"/>
    </xf>
    <xf numFmtId="38" fontId="2" fillId="0" borderId="22" xfId="4" applyFont="1" applyFill="1" applyBorder="1" applyAlignment="1">
      <alignment vertical="center" shrinkToFit="1"/>
    </xf>
    <xf numFmtId="38" fontId="2" fillId="0" borderId="23" xfId="4" applyFont="1" applyFill="1" applyBorder="1" applyAlignment="1">
      <alignment vertical="center" shrinkToFit="1"/>
    </xf>
    <xf numFmtId="38" fontId="2" fillId="0" borderId="24" xfId="4" applyFont="1" applyFill="1" applyBorder="1" applyAlignment="1">
      <alignment vertical="center" shrinkToFit="1"/>
    </xf>
    <xf numFmtId="38" fontId="2" fillId="2" borderId="24" xfId="4" applyFont="1" applyFill="1" applyBorder="1" applyAlignment="1">
      <alignment vertical="center" shrinkToFit="1"/>
    </xf>
    <xf numFmtId="38" fontId="2" fillId="0" borderId="25" xfId="4" applyFont="1" applyFill="1" applyBorder="1" applyAlignment="1">
      <alignment vertical="center" shrinkToFit="1"/>
    </xf>
    <xf numFmtId="38" fontId="2" fillId="0" borderId="26" xfId="4" applyFont="1" applyFill="1" applyBorder="1" applyAlignment="1">
      <alignment vertical="center" shrinkToFit="1"/>
    </xf>
    <xf numFmtId="38" fontId="2" fillId="0" borderId="27" xfId="4" applyFont="1" applyFill="1" applyBorder="1" applyAlignment="1">
      <alignment vertical="center" shrinkToFit="1"/>
    </xf>
    <xf numFmtId="38" fontId="2" fillId="0" borderId="28" xfId="4" applyFont="1" applyFill="1" applyBorder="1" applyAlignment="1">
      <alignment vertical="center" shrinkToFit="1"/>
    </xf>
    <xf numFmtId="9" fontId="8" fillId="0" borderId="29" xfId="3" applyNumberFormat="1" applyFont="1" applyFill="1" applyBorder="1" applyAlignment="1">
      <alignment horizontal="center" vertical="center"/>
    </xf>
    <xf numFmtId="0" fontId="8" fillId="0" borderId="7" xfId="3" applyFont="1" applyFill="1" applyBorder="1" applyAlignment="1">
      <alignment horizontal="center" vertical="center"/>
    </xf>
    <xf numFmtId="0" fontId="2" fillId="0" borderId="7" xfId="3" applyFont="1" applyFill="1" applyBorder="1" applyAlignment="1">
      <alignment vertical="center"/>
    </xf>
    <xf numFmtId="0" fontId="2" fillId="0" borderId="30" xfId="3" applyFont="1" applyFill="1" applyBorder="1" applyAlignment="1">
      <alignment vertical="center"/>
    </xf>
    <xf numFmtId="9" fontId="8" fillId="0" borderId="7" xfId="3" applyNumberFormat="1" applyFont="1" applyFill="1" applyBorder="1" applyAlignment="1">
      <alignment horizontal="center" vertical="center"/>
    </xf>
    <xf numFmtId="0" fontId="2" fillId="0" borderId="31" xfId="3" applyFont="1" applyFill="1" applyBorder="1" applyAlignment="1">
      <alignment horizontal="centerContinuous" vertical="center"/>
    </xf>
    <xf numFmtId="0" fontId="2" fillId="0" borderId="32" xfId="3" applyFont="1" applyFill="1" applyBorder="1" applyAlignment="1">
      <alignment horizontal="centerContinuous" vertical="center"/>
    </xf>
    <xf numFmtId="0" fontId="2" fillId="0" borderId="32" xfId="3" applyFont="1" applyFill="1" applyBorder="1" applyAlignment="1">
      <alignment horizontal="centerContinuous" vertical="center" shrinkToFit="1"/>
    </xf>
    <xf numFmtId="0" fontId="8" fillId="0" borderId="33" xfId="3" applyFont="1" applyFill="1" applyBorder="1" applyAlignment="1">
      <alignment horizontal="centerContinuous" vertical="center"/>
    </xf>
    <xf numFmtId="38" fontId="2" fillId="0" borderId="4" xfId="4" applyFont="1" applyFill="1" applyBorder="1" applyAlignment="1">
      <alignment vertical="center" shrinkToFit="1"/>
    </xf>
    <xf numFmtId="0" fontId="2" fillId="0" borderId="0" xfId="3" applyFont="1" applyFill="1" applyBorder="1" applyAlignment="1">
      <alignment horizontal="center" vertical="center" shrinkToFit="1"/>
    </xf>
    <xf numFmtId="0" fontId="5" fillId="0" borderId="6" xfId="3" applyFont="1" applyFill="1" applyBorder="1" applyAlignment="1">
      <alignment horizontal="center" vertical="distributed" textRotation="255" shrinkToFit="1"/>
    </xf>
    <xf numFmtId="0" fontId="2" fillId="0" borderId="0" xfId="3" applyFont="1" applyFill="1" applyBorder="1" applyAlignment="1">
      <alignment horizontal="left" vertical="center" shrinkToFit="1"/>
    </xf>
    <xf numFmtId="0" fontId="5" fillId="0" borderId="6" xfId="3" applyFont="1" applyBorder="1" applyAlignment="1">
      <alignment horizontal="center" vertical="center" textRotation="255" shrinkToFit="1"/>
    </xf>
    <xf numFmtId="38" fontId="2" fillId="0" borderId="0" xfId="4" applyFont="1" applyFill="1" applyBorder="1" applyAlignment="1">
      <alignment vertical="center"/>
    </xf>
    <xf numFmtId="38" fontId="2" fillId="0" borderId="8" xfId="4" applyNumberFormat="1" applyFont="1" applyFill="1" applyBorder="1" applyAlignment="1">
      <alignment vertical="center" shrinkToFit="1"/>
    </xf>
    <xf numFmtId="38" fontId="2" fillId="0" borderId="9" xfId="4" applyNumberFormat="1" applyFont="1" applyFill="1" applyBorder="1" applyAlignment="1">
      <alignment vertical="center" shrinkToFit="1"/>
    </xf>
    <xf numFmtId="38" fontId="2" fillId="0" borderId="10" xfId="4" applyNumberFormat="1" applyFont="1" applyFill="1" applyBorder="1" applyAlignment="1">
      <alignment vertical="center" shrinkToFit="1"/>
    </xf>
    <xf numFmtId="38" fontId="2" fillId="0" borderId="11" xfId="4" applyNumberFormat="1" applyFont="1" applyFill="1" applyBorder="1" applyAlignment="1">
      <alignment vertical="center" shrinkToFit="1"/>
    </xf>
    <xf numFmtId="10" fontId="2" fillId="0" borderId="40" xfId="5" applyNumberFormat="1" applyFont="1" applyFill="1" applyBorder="1" applyAlignment="1">
      <alignment vertical="center" shrinkToFit="1"/>
    </xf>
    <xf numFmtId="10" fontId="2" fillId="0" borderId="41" xfId="5" applyNumberFormat="1" applyFont="1" applyFill="1" applyBorder="1" applyAlignment="1">
      <alignment vertical="center" shrinkToFit="1"/>
    </xf>
    <xf numFmtId="10" fontId="2" fillId="0" borderId="39" xfId="5" applyNumberFormat="1" applyFont="1" applyFill="1" applyBorder="1" applyAlignment="1">
      <alignment vertical="center" shrinkToFit="1"/>
    </xf>
    <xf numFmtId="10" fontId="2" fillId="0" borderId="42" xfId="5" applyNumberFormat="1" applyFont="1" applyFill="1" applyBorder="1" applyAlignment="1">
      <alignment vertical="center" shrinkToFit="1"/>
    </xf>
    <xf numFmtId="10" fontId="2" fillId="0" borderId="1" xfId="5" applyNumberFormat="1" applyFont="1" applyFill="1" applyBorder="1" applyAlignment="1">
      <alignment vertical="center" shrinkToFit="1"/>
    </xf>
    <xf numFmtId="10" fontId="2" fillId="0" borderId="43" xfId="5" applyNumberFormat="1" applyFont="1" applyFill="1" applyBorder="1" applyAlignment="1">
      <alignment vertical="center" shrinkToFit="1"/>
    </xf>
    <xf numFmtId="10" fontId="2" fillId="0" borderId="44" xfId="5" applyNumberFormat="1" applyFont="1" applyFill="1" applyBorder="1" applyAlignment="1">
      <alignment vertical="center" shrinkToFit="1"/>
    </xf>
    <xf numFmtId="10" fontId="2" fillId="0" borderId="44" xfId="2" applyNumberFormat="1" applyFont="1" applyFill="1" applyBorder="1" applyAlignment="1">
      <alignment vertical="center" shrinkToFit="1"/>
    </xf>
    <xf numFmtId="10" fontId="2" fillId="0" borderId="3" xfId="2" applyNumberFormat="1" applyFont="1" applyFill="1" applyBorder="1" applyAlignment="1">
      <alignment vertical="center" shrinkToFit="1"/>
    </xf>
    <xf numFmtId="0" fontId="2" fillId="0" borderId="45" xfId="3" applyFont="1" applyFill="1" applyBorder="1" applyAlignment="1">
      <alignment horizontal="right" vertical="center" shrinkToFit="1"/>
    </xf>
    <xf numFmtId="178" fontId="2" fillId="0" borderId="40" xfId="4" applyNumberFormat="1" applyFont="1" applyFill="1" applyBorder="1" applyAlignment="1">
      <alignment horizontal="right" vertical="center" shrinkToFit="1"/>
    </xf>
    <xf numFmtId="178" fontId="2" fillId="0" borderId="41" xfId="4" applyNumberFormat="1" applyFont="1" applyFill="1" applyBorder="1" applyAlignment="1">
      <alignment horizontal="right" vertical="center" shrinkToFit="1"/>
    </xf>
    <xf numFmtId="178" fontId="2" fillId="0" borderId="39" xfId="4" applyNumberFormat="1" applyFont="1" applyFill="1" applyBorder="1" applyAlignment="1">
      <alignment horizontal="right" vertical="center" shrinkToFit="1"/>
    </xf>
    <xf numFmtId="178" fontId="2" fillId="0" borderId="42" xfId="4" applyNumberFormat="1" applyFont="1" applyFill="1" applyBorder="1" applyAlignment="1">
      <alignment horizontal="right" vertical="center" shrinkToFit="1"/>
    </xf>
    <xf numFmtId="178" fontId="2" fillId="0" borderId="4" xfId="4" applyNumberFormat="1" applyFont="1" applyFill="1" applyBorder="1" applyAlignment="1">
      <alignment horizontal="right" vertical="center" shrinkToFit="1"/>
    </xf>
    <xf numFmtId="178" fontId="2" fillId="0" borderId="47" xfId="4" applyNumberFormat="1" applyFont="1" applyFill="1" applyBorder="1" applyAlignment="1">
      <alignment horizontal="right" vertical="center" shrinkToFit="1"/>
    </xf>
    <xf numFmtId="0" fontId="2" fillId="0" borderId="42" xfId="3" applyFont="1" applyFill="1" applyBorder="1" applyAlignment="1">
      <alignment horizontal="distributed" vertical="center" shrinkToFit="1"/>
    </xf>
    <xf numFmtId="0" fontId="2" fillId="0" borderId="49" xfId="3" applyFont="1" applyBorder="1" applyAlignment="1">
      <alignment horizontal="center" vertical="center" shrinkToFit="1"/>
    </xf>
    <xf numFmtId="0" fontId="9" fillId="0" borderId="18" xfId="3" applyFont="1" applyFill="1" applyBorder="1" applyAlignment="1">
      <alignment horizontal="center" vertical="center" wrapText="1" shrinkToFit="1"/>
    </xf>
    <xf numFmtId="0" fontId="2" fillId="0" borderId="50" xfId="3" applyFont="1" applyFill="1" applyBorder="1" applyAlignment="1">
      <alignment horizontal="center" vertical="center" wrapText="1"/>
    </xf>
    <xf numFmtId="0" fontId="2" fillId="0" borderId="19" xfId="3" applyFont="1" applyFill="1" applyBorder="1" applyAlignment="1">
      <alignment horizontal="center" vertical="center" wrapText="1"/>
    </xf>
    <xf numFmtId="0" fontId="2" fillId="0" borderId="45" xfId="3" applyFont="1" applyBorder="1" applyAlignment="1">
      <alignment horizontal="center" vertical="center" shrinkToFit="1"/>
    </xf>
    <xf numFmtId="0" fontId="2" fillId="0" borderId="44" xfId="3" applyFont="1" applyBorder="1" applyAlignment="1">
      <alignment horizontal="center" vertical="center" shrinkToFit="1"/>
    </xf>
    <xf numFmtId="0" fontId="2" fillId="0" borderId="18" xfId="3" applyFont="1" applyFill="1" applyBorder="1" applyAlignment="1">
      <alignment horizontal="center" vertical="center"/>
    </xf>
    <xf numFmtId="0" fontId="2" fillId="0" borderId="19" xfId="3" applyFont="1" applyFill="1" applyBorder="1" applyAlignment="1">
      <alignment horizontal="center" vertical="center"/>
    </xf>
    <xf numFmtId="9" fontId="8" fillId="0" borderId="16" xfId="3" applyNumberFormat="1" applyFont="1" applyFill="1" applyBorder="1" applyAlignment="1">
      <alignment horizontal="center" vertical="center"/>
    </xf>
    <xf numFmtId="0" fontId="8" fillId="0" borderId="10" xfId="3" applyFont="1" applyFill="1" applyBorder="1" applyAlignment="1">
      <alignment horizontal="center" vertical="center"/>
    </xf>
    <xf numFmtId="0" fontId="2" fillId="0" borderId="10" xfId="3" applyFont="1" applyFill="1" applyBorder="1" applyAlignment="1">
      <alignment vertical="center"/>
    </xf>
    <xf numFmtId="0" fontId="2" fillId="0" borderId="12" xfId="3" applyFont="1" applyFill="1" applyBorder="1" applyAlignment="1">
      <alignment vertical="center"/>
    </xf>
    <xf numFmtId="9" fontId="8" fillId="0" borderId="10" xfId="3" applyNumberFormat="1" applyFont="1" applyFill="1" applyBorder="1" applyAlignment="1">
      <alignment horizontal="center" vertical="center"/>
    </xf>
    <xf numFmtId="0" fontId="8" fillId="0" borderId="12" xfId="3" applyFont="1" applyFill="1" applyBorder="1" applyAlignment="1">
      <alignment vertical="center"/>
    </xf>
    <xf numFmtId="0" fontId="2" fillId="0" borderId="9" xfId="3" applyFont="1" applyFill="1" applyBorder="1" applyAlignment="1">
      <alignment horizontal="centerContinuous" vertical="center"/>
    </xf>
    <xf numFmtId="0" fontId="2" fillId="0" borderId="15" xfId="3" applyFont="1" applyFill="1" applyBorder="1" applyAlignment="1">
      <alignment horizontal="centerContinuous" vertical="center"/>
    </xf>
    <xf numFmtId="0" fontId="2" fillId="0" borderId="15" xfId="3" applyFont="1" applyFill="1" applyBorder="1" applyAlignment="1">
      <alignment horizontal="centerContinuous" vertical="center" shrinkToFit="1"/>
    </xf>
    <xf numFmtId="0" fontId="8" fillId="0" borderId="11" xfId="3" applyFont="1" applyFill="1" applyBorder="1" applyAlignment="1">
      <alignment horizontal="centerContinuous" vertical="center"/>
    </xf>
    <xf numFmtId="0" fontId="2" fillId="0" borderId="0" xfId="3" applyFont="1" applyFill="1" applyAlignment="1">
      <alignment horizontal="right" vertical="center"/>
    </xf>
    <xf numFmtId="0" fontId="4" fillId="0" borderId="0" xfId="6" applyFont="1" applyBorder="1"/>
    <xf numFmtId="0" fontId="2" fillId="0" borderId="29" xfId="3" applyFont="1" applyFill="1" applyBorder="1" applyAlignment="1">
      <alignment vertical="center" shrinkToFit="1"/>
    </xf>
    <xf numFmtId="0" fontId="2" fillId="0" borderId="7" xfId="3" applyFont="1" applyFill="1" applyBorder="1"/>
    <xf numFmtId="0" fontId="4" fillId="0" borderId="7" xfId="6" applyFont="1" applyBorder="1"/>
    <xf numFmtId="0" fontId="11" fillId="0" borderId="7" xfId="6" applyFont="1" applyFill="1" applyBorder="1" applyAlignment="1"/>
    <xf numFmtId="0" fontId="12" fillId="0" borderId="30" xfId="3" applyFont="1" applyFill="1" applyBorder="1" applyAlignment="1">
      <alignment vertical="center"/>
    </xf>
    <xf numFmtId="0" fontId="4" fillId="0" borderId="0" xfId="6" applyFont="1"/>
    <xf numFmtId="0" fontId="11" fillId="0" borderId="0" xfId="6" applyFont="1" applyFill="1" applyBorder="1" applyAlignment="1"/>
    <xf numFmtId="0" fontId="2" fillId="0" borderId="1" xfId="3" applyFont="1" applyFill="1" applyBorder="1" applyAlignment="1">
      <alignment vertical="center"/>
    </xf>
    <xf numFmtId="0" fontId="2" fillId="0" borderId="2" xfId="3" applyFont="1" applyFill="1" applyBorder="1"/>
    <xf numFmtId="0" fontId="2" fillId="0" borderId="3" xfId="3" applyFont="1" applyFill="1" applyBorder="1"/>
    <xf numFmtId="0" fontId="2" fillId="0" borderId="1" xfId="3" applyFont="1" applyFill="1" applyBorder="1"/>
    <xf numFmtId="0" fontId="4" fillId="0" borderId="2" xfId="6" applyFont="1" applyBorder="1" applyAlignment="1">
      <alignment horizontal="centerContinuous"/>
    </xf>
    <xf numFmtId="0" fontId="4" fillId="0" borderId="2" xfId="6" applyFont="1" applyBorder="1"/>
    <xf numFmtId="0" fontId="13" fillId="0" borderId="0" xfId="3" applyFont="1" applyFill="1" applyAlignment="1">
      <alignment vertical="center"/>
    </xf>
    <xf numFmtId="0" fontId="13" fillId="0" borderId="0" xfId="3" applyFont="1" applyFill="1" applyAlignment="1">
      <alignment vertical="center" shrinkToFit="1"/>
    </xf>
    <xf numFmtId="178" fontId="13" fillId="0" borderId="40" xfId="3" applyNumberFormat="1" applyFont="1" applyFill="1" applyBorder="1" applyAlignment="1">
      <alignment vertical="center"/>
    </xf>
    <xf numFmtId="178" fontId="13" fillId="0" borderId="51" xfId="3" applyNumberFormat="1" applyFont="1" applyFill="1" applyBorder="1" applyAlignment="1">
      <alignment vertical="center"/>
    </xf>
    <xf numFmtId="0" fontId="13" fillId="0" borderId="6" xfId="3" applyFont="1" applyFill="1" applyBorder="1" applyAlignment="1">
      <alignment vertical="center"/>
    </xf>
    <xf numFmtId="0" fontId="13" fillId="0" borderId="4" xfId="3" applyFont="1" applyFill="1" applyBorder="1" applyAlignment="1">
      <alignment vertical="center"/>
    </xf>
    <xf numFmtId="0" fontId="1" fillId="0" borderId="0" xfId="6" applyFont="1" applyBorder="1" applyAlignment="1">
      <alignment horizontal="centerContinuous" vertical="center"/>
    </xf>
    <xf numFmtId="10" fontId="1" fillId="0" borderId="5" xfId="4" applyNumberFormat="1" applyFont="1" applyBorder="1" applyAlignment="1">
      <alignment vertical="center"/>
    </xf>
    <xf numFmtId="38" fontId="1" fillId="0" borderId="0" xfId="4" applyFont="1" applyBorder="1" applyAlignment="1">
      <alignment vertical="center"/>
    </xf>
    <xf numFmtId="0" fontId="13" fillId="0" borderId="0" xfId="3" applyFont="1" applyFill="1" applyBorder="1" applyAlignment="1">
      <alignment vertical="center"/>
    </xf>
    <xf numFmtId="0" fontId="13" fillId="0" borderId="0" xfId="3" applyFont="1" applyFill="1" applyBorder="1" applyAlignment="1">
      <alignment horizontal="distributed" vertical="center"/>
    </xf>
    <xf numFmtId="178" fontId="13" fillId="3" borderId="51" xfId="3" applyNumberFormat="1" applyFont="1" applyFill="1" applyBorder="1" applyAlignment="1">
      <alignment vertical="center"/>
    </xf>
    <xf numFmtId="0" fontId="13" fillId="0" borderId="1" xfId="3" applyFont="1" applyFill="1" applyBorder="1" applyAlignment="1">
      <alignment vertical="center"/>
    </xf>
    <xf numFmtId="0" fontId="13" fillId="0" borderId="2" xfId="3" applyFont="1" applyFill="1" applyBorder="1" applyAlignment="1">
      <alignment vertical="center"/>
    </xf>
    <xf numFmtId="0" fontId="13" fillId="0" borderId="3" xfId="3" applyFont="1" applyFill="1" applyBorder="1" applyAlignment="1">
      <alignment vertical="center"/>
    </xf>
    <xf numFmtId="0" fontId="13" fillId="0" borderId="5" xfId="6" applyFont="1" applyBorder="1" applyAlignment="1">
      <alignment vertical="center"/>
    </xf>
    <xf numFmtId="38" fontId="13" fillId="0" borderId="5" xfId="6" applyNumberFormat="1" applyFont="1" applyBorder="1" applyAlignment="1">
      <alignment vertical="center"/>
    </xf>
    <xf numFmtId="38" fontId="13" fillId="4" borderId="5" xfId="4" applyFont="1" applyFill="1" applyBorder="1" applyAlignment="1">
      <alignment vertical="center"/>
    </xf>
    <xf numFmtId="38" fontId="13" fillId="0" borderId="5" xfId="4" applyFont="1" applyBorder="1" applyAlignment="1">
      <alignment vertical="center"/>
    </xf>
    <xf numFmtId="0" fontId="14" fillId="0" borderId="6" xfId="3" applyFont="1" applyFill="1" applyBorder="1" applyAlignment="1">
      <alignment vertical="center"/>
    </xf>
    <xf numFmtId="38" fontId="13" fillId="0" borderId="5" xfId="4" applyNumberFormat="1" applyFont="1" applyBorder="1" applyAlignment="1">
      <alignment vertical="center"/>
    </xf>
    <xf numFmtId="38" fontId="13" fillId="3" borderId="5" xfId="4" applyFont="1" applyFill="1" applyBorder="1" applyAlignment="1">
      <alignment vertical="center"/>
    </xf>
    <xf numFmtId="0" fontId="10" fillId="0" borderId="4" xfId="3" applyFont="1" applyFill="1" applyBorder="1" applyAlignment="1">
      <alignment vertical="center" wrapText="1"/>
    </xf>
    <xf numFmtId="0" fontId="10" fillId="0" borderId="0" xfId="3" applyFont="1" applyFill="1" applyBorder="1" applyAlignment="1">
      <alignment vertical="center" wrapText="1"/>
    </xf>
    <xf numFmtId="0" fontId="13" fillId="3" borderId="52" xfId="6" applyFont="1" applyFill="1" applyBorder="1" applyAlignment="1">
      <alignment horizontal="center" vertical="center"/>
    </xf>
    <xf numFmtId="0" fontId="13" fillId="3" borderId="53" xfId="6" applyFont="1" applyFill="1" applyBorder="1" applyAlignment="1">
      <alignment horizontal="center" vertical="center"/>
    </xf>
    <xf numFmtId="0" fontId="13" fillId="3" borderId="51" xfId="6" applyFont="1" applyFill="1" applyBorder="1" applyAlignment="1">
      <alignment horizontal="center" vertical="center"/>
    </xf>
    <xf numFmtId="0" fontId="13" fillId="0" borderId="29" xfId="3" applyFont="1" applyFill="1" applyBorder="1" applyAlignment="1">
      <alignment vertical="center"/>
    </xf>
    <xf numFmtId="0" fontId="13" fillId="0" borderId="7" xfId="3" applyFont="1" applyFill="1" applyBorder="1" applyAlignment="1">
      <alignment vertical="center"/>
    </xf>
    <xf numFmtId="0" fontId="12" fillId="0" borderId="7" xfId="6" applyFont="1" applyBorder="1" applyAlignment="1">
      <alignment vertical="center"/>
    </xf>
    <xf numFmtId="0" fontId="13" fillId="0" borderId="30" xfId="3" applyFont="1" applyFill="1" applyBorder="1" applyAlignment="1">
      <alignment vertical="center"/>
    </xf>
    <xf numFmtId="0" fontId="13" fillId="0" borderId="0" xfId="3" applyFont="1" applyFill="1" applyBorder="1" applyAlignment="1">
      <alignment horizontal="center" vertical="center"/>
    </xf>
    <xf numFmtId="9" fontId="13" fillId="0" borderId="0" xfId="2" applyFont="1" applyFill="1" applyBorder="1" applyAlignment="1">
      <alignment vertical="center"/>
    </xf>
    <xf numFmtId="9" fontId="13" fillId="3" borderId="5" xfId="2" applyFont="1" applyFill="1" applyBorder="1" applyAlignment="1">
      <alignment vertical="center"/>
    </xf>
    <xf numFmtId="0" fontId="13" fillId="0" borderId="5" xfId="3" applyFont="1" applyFill="1" applyBorder="1" applyAlignment="1">
      <alignment horizontal="center" vertical="center"/>
    </xf>
    <xf numFmtId="0" fontId="13" fillId="0" borderId="56" xfId="6" applyFont="1" applyBorder="1" applyAlignment="1">
      <alignment horizontal="center" vertical="center"/>
    </xf>
    <xf numFmtId="0" fontId="14" fillId="0" borderId="0" xfId="3" applyFont="1" applyFill="1" applyBorder="1" applyAlignment="1">
      <alignment vertical="center"/>
    </xf>
    <xf numFmtId="0" fontId="13" fillId="0" borderId="58" xfId="6" applyFont="1" applyBorder="1" applyAlignment="1">
      <alignment horizontal="center" vertical="center"/>
    </xf>
    <xf numFmtId="0" fontId="2" fillId="0" borderId="0" xfId="3" applyFont="1" applyFill="1" applyBorder="1" applyAlignment="1">
      <alignment horizontal="distributed" vertical="center"/>
    </xf>
    <xf numFmtId="0" fontId="2" fillId="0" borderId="0" xfId="3" applyFont="1" applyFill="1" applyBorder="1" applyAlignment="1">
      <alignment vertical="center" shrinkToFit="1"/>
    </xf>
    <xf numFmtId="0" fontId="2" fillId="0" borderId="4" xfId="3" applyFont="1" applyFill="1" applyBorder="1" applyAlignment="1">
      <alignment vertical="center"/>
    </xf>
    <xf numFmtId="0" fontId="4" fillId="0" borderId="0" xfId="6" applyFont="1" applyAlignment="1">
      <alignment vertical="center"/>
    </xf>
    <xf numFmtId="0" fontId="4" fillId="0" borderId="4" xfId="6" applyFont="1" applyBorder="1" applyAlignment="1">
      <alignment vertical="center"/>
    </xf>
    <xf numFmtId="0" fontId="10" fillId="0" borderId="6" xfId="3" applyFont="1" applyFill="1" applyBorder="1" applyAlignment="1">
      <alignment vertical="center"/>
    </xf>
    <xf numFmtId="0" fontId="4" fillId="0" borderId="0" xfId="6" applyFont="1" applyBorder="1" applyAlignment="1">
      <alignment vertical="center"/>
    </xf>
    <xf numFmtId="38" fontId="4" fillId="5" borderId="0" xfId="7" applyFont="1" applyFill="1" applyBorder="1" applyAlignment="1">
      <alignment horizontal="center" vertical="center"/>
    </xf>
    <xf numFmtId="38" fontId="4" fillId="0" borderId="0" xfId="7" applyFont="1" applyBorder="1" applyAlignment="1">
      <alignment vertical="center"/>
    </xf>
    <xf numFmtId="0" fontId="2" fillId="0" borderId="29" xfId="3" applyFont="1" applyFill="1" applyBorder="1" applyAlignment="1">
      <alignment vertical="center"/>
    </xf>
    <xf numFmtId="0" fontId="4" fillId="0" borderId="7" xfId="6" applyFont="1" applyBorder="1" applyAlignment="1">
      <alignment vertical="center"/>
    </xf>
    <xf numFmtId="0" fontId="4" fillId="0" borderId="29" xfId="6" applyFont="1" applyBorder="1" applyAlignment="1">
      <alignment vertical="center"/>
    </xf>
    <xf numFmtId="0" fontId="13" fillId="0" borderId="7" xfId="6" applyFont="1" applyBorder="1" applyAlignment="1">
      <alignment vertical="center"/>
    </xf>
    <xf numFmtId="0" fontId="12" fillId="0" borderId="30" xfId="6" applyFont="1" applyBorder="1" applyAlignment="1">
      <alignment vertical="center"/>
    </xf>
    <xf numFmtId="0" fontId="16" fillId="0" borderId="0" xfId="3" applyFont="1" applyFill="1" applyAlignment="1">
      <alignment vertical="center"/>
    </xf>
    <xf numFmtId="0" fontId="16" fillId="0" borderId="0" xfId="3" applyFont="1" applyFill="1" applyBorder="1" applyAlignment="1">
      <alignment horizontal="distributed" vertical="center"/>
    </xf>
    <xf numFmtId="0" fontId="16" fillId="0" borderId="0" xfId="3" applyFont="1" applyFill="1" applyAlignment="1">
      <alignment vertical="center" shrinkToFit="1"/>
    </xf>
    <xf numFmtId="38" fontId="4" fillId="0" borderId="37" xfId="7" applyFont="1" applyBorder="1" applyAlignment="1">
      <alignment vertical="center"/>
    </xf>
    <xf numFmtId="0" fontId="16" fillId="0" borderId="0" xfId="6" applyFont="1" applyBorder="1" applyAlignment="1">
      <alignment horizontal="center" vertical="center"/>
    </xf>
    <xf numFmtId="0" fontId="16" fillId="0" borderId="0" xfId="6" applyFont="1" applyAlignment="1">
      <alignment vertical="center"/>
    </xf>
    <xf numFmtId="38" fontId="12" fillId="0" borderId="0" xfId="7" applyFont="1" applyFill="1" applyAlignment="1">
      <alignment vertical="center"/>
    </xf>
    <xf numFmtId="0" fontId="2" fillId="0" borderId="61" xfId="3" applyFont="1" applyFill="1" applyBorder="1" applyAlignment="1">
      <alignment horizontal="distributed" vertical="center"/>
    </xf>
    <xf numFmtId="38" fontId="19" fillId="0" borderId="0" xfId="7" applyFont="1" applyFill="1" applyAlignment="1">
      <alignment vertical="center"/>
    </xf>
    <xf numFmtId="0" fontId="13" fillId="3" borderId="51" xfId="6" applyFont="1" applyFill="1" applyBorder="1" applyAlignment="1">
      <alignment horizontal="center" vertical="center"/>
    </xf>
    <xf numFmtId="0" fontId="13" fillId="3" borderId="53" xfId="6" applyFont="1" applyFill="1" applyBorder="1" applyAlignment="1">
      <alignment horizontal="center" vertical="center"/>
    </xf>
    <xf numFmtId="0" fontId="13" fillId="3" borderId="52" xfId="6" applyFont="1" applyFill="1" applyBorder="1" applyAlignment="1">
      <alignment horizontal="center" vertical="center"/>
    </xf>
    <xf numFmtId="0" fontId="13" fillId="3" borderId="51" xfId="6" applyFont="1" applyFill="1" applyBorder="1" applyAlignment="1">
      <alignment horizontal="center" vertical="center" wrapText="1"/>
    </xf>
    <xf numFmtId="0" fontId="13" fillId="3" borderId="53" xfId="6" applyFont="1" applyFill="1" applyBorder="1" applyAlignment="1">
      <alignment horizontal="center" vertical="center" wrapText="1"/>
    </xf>
    <xf numFmtId="0" fontId="13" fillId="3" borderId="52" xfId="6" applyFont="1" applyFill="1" applyBorder="1" applyAlignment="1">
      <alignment horizontal="center" vertical="center" wrapText="1"/>
    </xf>
    <xf numFmtId="0" fontId="10" fillId="0" borderId="0" xfId="3" applyFont="1" applyFill="1" applyBorder="1" applyAlignment="1">
      <alignment horizontal="left" vertical="center" wrapText="1"/>
    </xf>
    <xf numFmtId="0" fontId="10" fillId="0" borderId="37" xfId="3" applyFont="1" applyFill="1" applyBorder="1" applyAlignment="1">
      <alignment horizontal="left" vertical="center" wrapText="1"/>
    </xf>
    <xf numFmtId="38" fontId="4" fillId="6" borderId="37" xfId="7" applyFont="1" applyFill="1" applyBorder="1" applyAlignment="1">
      <alignment horizontal="center" vertical="center"/>
    </xf>
    <xf numFmtId="0" fontId="13" fillId="0" borderId="55" xfId="6" applyFont="1" applyBorder="1" applyAlignment="1">
      <alignment horizontal="center" vertical="center"/>
    </xf>
    <xf numFmtId="0" fontId="13" fillId="0" borderId="60" xfId="6" applyFont="1" applyBorder="1" applyAlignment="1">
      <alignment horizontal="center" vertical="center"/>
    </xf>
    <xf numFmtId="0" fontId="13" fillId="0" borderId="59" xfId="6" applyFont="1" applyBorder="1" applyAlignment="1">
      <alignment horizontal="center" vertical="center"/>
    </xf>
    <xf numFmtId="0" fontId="13" fillId="0" borderId="38" xfId="6" applyFont="1" applyBorder="1" applyAlignment="1">
      <alignment horizontal="center" vertical="center"/>
    </xf>
    <xf numFmtId="0" fontId="13" fillId="0" borderId="37" xfId="6" applyFont="1" applyBorder="1" applyAlignment="1">
      <alignment horizontal="center" vertical="center"/>
    </xf>
    <xf numFmtId="0" fontId="13" fillId="0" borderId="57" xfId="6" applyFont="1" applyBorder="1" applyAlignment="1">
      <alignment horizontal="center" vertical="center"/>
    </xf>
    <xf numFmtId="0" fontId="13" fillId="0" borderId="5" xfId="6" applyFont="1" applyBorder="1" applyAlignment="1">
      <alignment horizontal="center" vertical="center" wrapText="1"/>
    </xf>
    <xf numFmtId="0" fontId="13" fillId="0" borderId="5" xfId="6" applyFont="1" applyBorder="1" applyAlignment="1">
      <alignment horizontal="center" vertical="center"/>
    </xf>
    <xf numFmtId="0" fontId="13" fillId="0" borderId="58" xfId="6" applyFont="1" applyBorder="1" applyAlignment="1">
      <alignment horizontal="center" vertical="center"/>
    </xf>
    <xf numFmtId="0" fontId="13" fillId="0" borderId="56" xfId="6" applyFont="1" applyBorder="1" applyAlignment="1">
      <alignment horizontal="center" vertical="center"/>
    </xf>
    <xf numFmtId="0" fontId="13" fillId="0" borderId="41" xfId="6" applyFont="1" applyBorder="1" applyAlignment="1">
      <alignment horizontal="center" vertical="center" textRotation="255"/>
    </xf>
    <xf numFmtId="0" fontId="13" fillId="0" borderId="56" xfId="6" applyFont="1" applyBorder="1" applyAlignment="1">
      <alignment horizontal="center" vertical="center" textRotation="255"/>
    </xf>
    <xf numFmtId="0" fontId="13" fillId="0" borderId="51" xfId="6" applyFont="1" applyBorder="1" applyAlignment="1">
      <alignment horizontal="center" vertical="center" wrapText="1" shrinkToFit="1"/>
    </xf>
    <xf numFmtId="0" fontId="13" fillId="0" borderId="53" xfId="6" applyFont="1" applyBorder="1" applyAlignment="1">
      <alignment horizontal="center" vertical="center" wrapText="1" shrinkToFit="1"/>
    </xf>
    <xf numFmtId="0" fontId="13" fillId="0" borderId="52" xfId="6" applyFont="1" applyBorder="1" applyAlignment="1">
      <alignment horizontal="center" vertical="center" wrapText="1" shrinkToFit="1"/>
    </xf>
    <xf numFmtId="0" fontId="13" fillId="0" borderId="51" xfId="6" applyFont="1" applyBorder="1" applyAlignment="1">
      <alignment horizontal="center" vertical="center"/>
    </xf>
    <xf numFmtId="0" fontId="13" fillId="0" borderId="53" xfId="6" applyFont="1" applyBorder="1" applyAlignment="1">
      <alignment horizontal="center" vertical="center"/>
    </xf>
    <xf numFmtId="0" fontId="13" fillId="0" borderId="52" xfId="6" applyFont="1" applyBorder="1" applyAlignment="1">
      <alignment horizontal="center" vertical="center"/>
    </xf>
    <xf numFmtId="0" fontId="13" fillId="0" borderId="51" xfId="3" applyFont="1" applyFill="1" applyBorder="1" applyAlignment="1">
      <alignment horizontal="center" vertical="center" shrinkToFit="1"/>
    </xf>
    <xf numFmtId="0" fontId="13" fillId="0" borderId="52" xfId="3" applyFont="1" applyFill="1" applyBorder="1" applyAlignment="1">
      <alignment horizontal="center" vertical="center" shrinkToFit="1"/>
    </xf>
    <xf numFmtId="0" fontId="1" fillId="0" borderId="0" xfId="3" applyFont="1" applyFill="1" applyBorder="1" applyAlignment="1">
      <alignment horizontal="center" vertical="center"/>
    </xf>
    <xf numFmtId="0" fontId="4" fillId="0" borderId="0" xfId="3" applyFont="1" applyFill="1" applyBorder="1" applyAlignment="1">
      <alignment horizontal="center"/>
    </xf>
    <xf numFmtId="0" fontId="13" fillId="0" borderId="54" xfId="3" applyFont="1" applyFill="1" applyBorder="1" applyAlignment="1">
      <alignment horizontal="left" vertical="center" wrapText="1"/>
    </xf>
    <xf numFmtId="0" fontId="13" fillId="0" borderId="5" xfId="3" applyFont="1" applyFill="1" applyBorder="1" applyAlignment="1">
      <alignment horizontal="left" vertical="center" wrapText="1"/>
    </xf>
    <xf numFmtId="38" fontId="13" fillId="3" borderId="5" xfId="1" applyFont="1" applyFill="1" applyBorder="1" applyAlignment="1">
      <alignment horizontal="center" vertical="center"/>
    </xf>
    <xf numFmtId="0" fontId="13" fillId="0" borderId="0" xfId="3" applyFont="1" applyFill="1" applyBorder="1" applyAlignment="1">
      <alignment horizontal="center" vertical="center" shrinkToFit="1"/>
    </xf>
    <xf numFmtId="0" fontId="13" fillId="0" borderId="4" xfId="3" applyFont="1" applyFill="1" applyBorder="1" applyAlignment="1">
      <alignment horizontal="center" vertical="center" shrinkToFit="1"/>
    </xf>
    <xf numFmtId="0" fontId="8" fillId="0" borderId="12" xfId="3" applyFont="1" applyFill="1" applyBorder="1" applyAlignment="1">
      <alignment horizontal="center" vertical="center"/>
    </xf>
    <xf numFmtId="0" fontId="8" fillId="0" borderId="10" xfId="3" applyFont="1" applyFill="1" applyBorder="1" applyAlignment="1">
      <alignment horizontal="center" vertical="center"/>
    </xf>
    <xf numFmtId="0" fontId="8" fillId="0" borderId="16" xfId="3" applyFont="1" applyFill="1" applyBorder="1" applyAlignment="1">
      <alignment horizontal="center" vertical="center"/>
    </xf>
    <xf numFmtId="0" fontId="2" fillId="0" borderId="25" xfId="3" applyFont="1" applyFill="1" applyBorder="1" applyAlignment="1">
      <alignment horizontal="center" vertical="center"/>
    </xf>
    <xf numFmtId="0" fontId="2" fillId="0" borderId="24" xfId="3" applyFont="1" applyFill="1" applyBorder="1" applyAlignment="1">
      <alignment horizontal="center" vertical="center"/>
    </xf>
    <xf numFmtId="0" fontId="2" fillId="0" borderId="23" xfId="3" applyFont="1" applyFill="1" applyBorder="1" applyAlignment="1">
      <alignment horizontal="center" vertical="center"/>
    </xf>
    <xf numFmtId="0" fontId="2" fillId="0" borderId="19" xfId="3" applyFont="1" applyFill="1" applyBorder="1" applyAlignment="1">
      <alignment horizontal="center" vertical="center"/>
    </xf>
    <xf numFmtId="0" fontId="2" fillId="0" borderId="18" xfId="3" applyFont="1" applyFill="1" applyBorder="1" applyAlignment="1">
      <alignment horizontal="center" vertical="center"/>
    </xf>
    <xf numFmtId="0" fontId="2" fillId="0" borderId="17" xfId="3" applyFont="1" applyFill="1" applyBorder="1" applyAlignment="1">
      <alignment horizontal="center" vertical="center"/>
    </xf>
    <xf numFmtId="0" fontId="2" fillId="0" borderId="30" xfId="3" applyFont="1" applyBorder="1" applyAlignment="1">
      <alignment horizontal="center" vertical="center" wrapText="1" shrinkToFit="1"/>
    </xf>
    <xf numFmtId="0" fontId="2" fillId="0" borderId="7" xfId="3" applyFont="1" applyBorder="1" applyAlignment="1">
      <alignment horizontal="center" vertical="center" wrapText="1" shrinkToFit="1"/>
    </xf>
    <xf numFmtId="0" fontId="2" fillId="0" borderId="48" xfId="3" applyFont="1" applyBorder="1" applyAlignment="1">
      <alignment horizontal="center" vertical="center" wrapText="1" shrinkToFit="1"/>
    </xf>
    <xf numFmtId="0" fontId="2" fillId="0" borderId="24" xfId="3" applyFont="1" applyFill="1" applyBorder="1" applyAlignment="1">
      <alignment horizontal="center" vertical="center" shrinkToFit="1"/>
    </xf>
    <xf numFmtId="0" fontId="4" fillId="0" borderId="18" xfId="3" applyFont="1" applyBorder="1" applyAlignment="1">
      <alignment vertical="center" shrinkToFit="1"/>
    </xf>
    <xf numFmtId="0" fontId="5" fillId="0" borderId="12" xfId="3" applyFont="1" applyBorder="1" applyAlignment="1">
      <alignment horizontal="center" vertical="center" shrinkToFit="1"/>
    </xf>
    <xf numFmtId="0" fontId="5" fillId="0" borderId="10" xfId="3" applyFont="1" applyBorder="1" applyAlignment="1">
      <alignment horizontal="center" vertical="center" shrinkToFit="1"/>
    </xf>
    <xf numFmtId="0" fontId="5" fillId="0" borderId="16" xfId="3" applyFont="1" applyBorder="1" applyAlignment="1">
      <alignment horizontal="center" vertical="center" shrinkToFit="1"/>
    </xf>
    <xf numFmtId="0" fontId="2" fillId="0" borderId="30" xfId="3" applyFont="1" applyFill="1" applyBorder="1" applyAlignment="1">
      <alignment horizontal="center" vertical="center" shrinkToFit="1"/>
    </xf>
    <xf numFmtId="0" fontId="2" fillId="0" borderId="7" xfId="3" applyFont="1" applyFill="1" applyBorder="1" applyAlignment="1">
      <alignment horizontal="center" vertical="center" shrinkToFit="1"/>
    </xf>
    <xf numFmtId="0" fontId="2" fillId="0" borderId="48" xfId="3" applyFont="1" applyFill="1" applyBorder="1" applyAlignment="1">
      <alignment horizontal="center" vertical="center" shrinkToFit="1"/>
    </xf>
    <xf numFmtId="0" fontId="2" fillId="0" borderId="3" xfId="3" applyFont="1" applyFill="1" applyBorder="1" applyAlignment="1">
      <alignment horizontal="center" vertical="center" shrinkToFit="1"/>
    </xf>
    <xf numFmtId="0" fontId="2" fillId="0" borderId="2" xfId="3" applyFont="1" applyFill="1" applyBorder="1" applyAlignment="1">
      <alignment horizontal="center" vertical="center" shrinkToFit="1"/>
    </xf>
    <xf numFmtId="0" fontId="2" fillId="0" borderId="46" xfId="3" applyFont="1" applyFill="1" applyBorder="1" applyAlignment="1">
      <alignment horizontal="center" vertical="center" shrinkToFit="1"/>
    </xf>
    <xf numFmtId="0" fontId="5" fillId="0" borderId="39" xfId="3" applyFont="1" applyBorder="1" applyAlignment="1">
      <alignment horizontal="center" vertical="center" textRotation="255" shrinkToFit="1"/>
    </xf>
    <xf numFmtId="0" fontId="5" fillId="0" borderId="35" xfId="3" applyFont="1" applyBorder="1" applyAlignment="1">
      <alignment horizontal="center" vertical="center" textRotation="255" shrinkToFit="1"/>
    </xf>
    <xf numFmtId="0" fontId="2" fillId="0" borderId="38" xfId="3" applyFont="1" applyFill="1" applyBorder="1" applyAlignment="1">
      <alignment horizontal="left" vertical="center" shrinkToFit="1"/>
    </xf>
    <xf numFmtId="0" fontId="2" fillId="0" borderId="37" xfId="3" applyFont="1" applyFill="1" applyBorder="1" applyAlignment="1">
      <alignment horizontal="left" vertical="center" shrinkToFit="1"/>
    </xf>
    <xf numFmtId="0" fontId="2" fillId="0" borderId="36" xfId="3" applyFont="1" applyFill="1" applyBorder="1" applyAlignment="1">
      <alignment horizontal="left" vertical="center" shrinkToFit="1"/>
    </xf>
    <xf numFmtId="0" fontId="2" fillId="0" borderId="20" xfId="3" applyFont="1" applyFill="1" applyBorder="1" applyAlignment="1">
      <alignment horizontal="left" vertical="center" shrinkToFit="1"/>
    </xf>
    <xf numFmtId="0" fontId="2" fillId="0" borderId="34" xfId="3" applyFont="1" applyFill="1" applyBorder="1" applyAlignment="1">
      <alignment horizontal="left" vertical="center" shrinkToFit="1"/>
    </xf>
    <xf numFmtId="0" fontId="2" fillId="0" borderId="21" xfId="3" applyFont="1" applyFill="1" applyBorder="1" applyAlignment="1">
      <alignment horizontal="left" vertical="center" shrinkToFit="1"/>
    </xf>
    <xf numFmtId="0" fontId="8" fillId="0" borderId="12" xfId="3" applyFont="1" applyFill="1" applyBorder="1" applyAlignment="1">
      <alignment horizontal="center" vertical="distributed" shrinkToFit="1"/>
    </xf>
    <xf numFmtId="0" fontId="8" fillId="0" borderId="10" xfId="3" applyFont="1" applyFill="1" applyBorder="1" applyAlignment="1">
      <alignment horizontal="center" vertical="distributed" shrinkToFit="1"/>
    </xf>
    <xf numFmtId="0" fontId="8" fillId="0" borderId="16" xfId="3" applyFont="1" applyFill="1" applyBorder="1" applyAlignment="1">
      <alignment horizontal="center" vertical="distributed" shrinkToFit="1"/>
    </xf>
    <xf numFmtId="0" fontId="2" fillId="0" borderId="25" xfId="3" applyFont="1" applyFill="1" applyBorder="1" applyAlignment="1">
      <alignment horizontal="center" vertical="center" textRotation="255" shrinkToFit="1"/>
    </xf>
    <xf numFmtId="0" fontId="2" fillId="0" borderId="19" xfId="3" applyFont="1" applyFill="1" applyBorder="1" applyAlignment="1">
      <alignment horizontal="center" vertical="center" textRotation="255" shrinkToFit="1"/>
    </xf>
    <xf numFmtId="0" fontId="2" fillId="0" borderId="24" xfId="3" applyFont="1" applyFill="1" applyBorder="1" applyAlignment="1">
      <alignment vertical="center" shrinkToFit="1"/>
    </xf>
    <xf numFmtId="0" fontId="2" fillId="0" borderId="23" xfId="3" applyFont="1" applyFill="1" applyBorder="1" applyAlignment="1">
      <alignment vertical="center" shrinkToFit="1"/>
    </xf>
    <xf numFmtId="177" fontId="2" fillId="0" borderId="18" xfId="3" applyNumberFormat="1" applyFont="1" applyBorder="1" applyAlignment="1">
      <alignment vertical="center" shrinkToFit="1"/>
    </xf>
    <xf numFmtId="177" fontId="2" fillId="0" borderId="17" xfId="3" applyNumberFormat="1" applyFont="1" applyBorder="1" applyAlignment="1">
      <alignment vertical="center" shrinkToFit="1"/>
    </xf>
    <xf numFmtId="38" fontId="2" fillId="0" borderId="7" xfId="4" applyFont="1" applyFill="1" applyBorder="1" applyAlignment="1">
      <alignment horizontal="left" vertical="center" shrinkToFit="1"/>
    </xf>
    <xf numFmtId="0" fontId="2" fillId="0" borderId="29" xfId="3" applyFont="1" applyBorder="1" applyAlignment="1">
      <alignment horizontal="center" vertical="center" wrapText="1" shrinkToFit="1"/>
    </xf>
    <xf numFmtId="0" fontId="13" fillId="2" borderId="51" xfId="3" applyFont="1" applyFill="1" applyBorder="1" applyAlignment="1">
      <alignment horizontal="center" vertical="center" shrinkToFit="1"/>
    </xf>
    <xf numFmtId="0" fontId="13" fillId="2" borderId="52" xfId="3" applyFont="1" applyFill="1" applyBorder="1" applyAlignment="1">
      <alignment horizontal="center" vertical="center" shrinkToFit="1"/>
    </xf>
    <xf numFmtId="0" fontId="2" fillId="0" borderId="28" xfId="3" applyFont="1" applyFill="1" applyBorder="1" applyAlignment="1">
      <alignment horizontal="center" vertical="center" shrinkToFit="1"/>
    </xf>
    <xf numFmtId="0" fontId="4" fillId="0" borderId="22" xfId="3" applyFont="1" applyBorder="1" applyAlignment="1">
      <alignment vertical="center" shrinkToFit="1"/>
    </xf>
    <xf numFmtId="0" fontId="2" fillId="0" borderId="27" xfId="3" applyFont="1" applyFill="1" applyBorder="1" applyAlignment="1">
      <alignment horizontal="center" vertical="center"/>
    </xf>
    <xf numFmtId="0" fontId="4" fillId="0" borderId="21" xfId="3" applyFont="1" applyBorder="1" applyAlignment="1">
      <alignment vertical="center"/>
    </xf>
    <xf numFmtId="0" fontId="10" fillId="0" borderId="0"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13" fillId="0" borderId="55" xfId="6" applyFont="1" applyBorder="1" applyAlignment="1">
      <alignment horizontal="center" vertical="center" textRotation="255" shrinkToFit="1"/>
    </xf>
    <xf numFmtId="0" fontId="13" fillId="0" borderId="42" xfId="6" applyFont="1" applyBorder="1" applyAlignment="1">
      <alignment horizontal="center" vertical="center" textRotation="255" shrinkToFit="1"/>
    </xf>
    <xf numFmtId="0" fontId="13" fillId="0" borderId="38" xfId="6" applyFont="1" applyBorder="1" applyAlignment="1">
      <alignment horizontal="center" vertical="center" textRotation="255" shrinkToFit="1"/>
    </xf>
    <xf numFmtId="38" fontId="2" fillId="0" borderId="5" xfId="4" applyFont="1" applyFill="1" applyBorder="1" applyAlignment="1">
      <alignment horizontal="center" vertical="center" shrinkToFit="1"/>
    </xf>
    <xf numFmtId="0" fontId="12" fillId="0" borderId="30" xfId="6" applyFont="1" applyBorder="1" applyAlignment="1">
      <alignment horizontal="center" vertical="center"/>
    </xf>
    <xf numFmtId="0" fontId="12" fillId="0" borderId="7" xfId="6" applyFont="1" applyBorder="1" applyAlignment="1">
      <alignment horizontal="center" vertical="center"/>
    </xf>
    <xf numFmtId="0" fontId="12" fillId="0" borderId="29" xfId="6" applyFont="1" applyBorder="1" applyAlignment="1">
      <alignment horizontal="center" vertical="center"/>
    </xf>
    <xf numFmtId="38" fontId="4" fillId="0" borderId="0" xfId="4" applyFont="1" applyFill="1" applyBorder="1" applyAlignment="1">
      <alignment horizontal="left" vertical="center" wrapText="1"/>
    </xf>
    <xf numFmtId="0" fontId="10" fillId="0" borderId="6" xfId="3" applyFont="1" applyFill="1" applyBorder="1" applyAlignment="1">
      <alignment horizontal="left" vertical="center" wrapText="1"/>
    </xf>
  </cellXfs>
  <cellStyles count="11">
    <cellStyle name="パーセント" xfId="2" builtinId="5"/>
    <cellStyle name="パーセント 2" xfId="5"/>
    <cellStyle name="パーセント 3" xfId="8"/>
    <cellStyle name="桁区切り" xfId="1" builtinId="6"/>
    <cellStyle name="桁区切り 2" xfId="4"/>
    <cellStyle name="桁区切り 3" xfId="7"/>
    <cellStyle name="標準" xfId="0" builtinId="0"/>
    <cellStyle name="標準 2" xfId="9"/>
    <cellStyle name="標準 3" xfId="3"/>
    <cellStyle name="標準 4" xfId="6"/>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AG51"/>
  <sheetViews>
    <sheetView showGridLines="0" tabSelected="1" view="pageBreakPreview" topLeftCell="J1" zoomScale="70" zoomScaleNormal="70" zoomScaleSheetLayoutView="70" workbookViewId="0">
      <selection activeCell="T3" sqref="T3"/>
    </sheetView>
  </sheetViews>
  <sheetFormatPr defaultRowHeight="23.25" customHeight="1"/>
  <cols>
    <col min="1" max="1" width="2.375" style="1" customWidth="1"/>
    <col min="2" max="2" width="3.375" style="1" customWidth="1"/>
    <col min="3" max="4" width="3.125" style="1" customWidth="1"/>
    <col min="5" max="5" width="2.875" style="1" customWidth="1"/>
    <col min="6" max="6" width="18.625" style="1" customWidth="1"/>
    <col min="7" max="14" width="16.125" style="1" customWidth="1"/>
    <col min="15" max="24" width="12.5" style="1" customWidth="1"/>
    <col min="25" max="25" width="2.5" style="1" customWidth="1"/>
    <col min="26" max="26" width="2.5" style="2" customWidth="1"/>
    <col min="27" max="29" width="2.5" style="1" customWidth="1"/>
    <col min="30" max="36" width="9.5" style="1" customWidth="1"/>
    <col min="37" max="38" width="3.25" style="1" customWidth="1"/>
    <col min="39" max="16384" width="9" style="1"/>
  </cols>
  <sheetData>
    <row r="1" spans="2:31" s="176" customFormat="1" ht="23.25" customHeight="1" thickTop="1" thickBot="1">
      <c r="B1" s="184" t="s">
        <v>59</v>
      </c>
      <c r="H1" s="181"/>
      <c r="I1" s="181"/>
      <c r="J1" s="181"/>
      <c r="K1" s="181"/>
      <c r="L1" s="181"/>
      <c r="O1" s="181"/>
      <c r="P1" s="180"/>
      <c r="V1" s="5"/>
      <c r="W1" s="183" t="s">
        <v>57</v>
      </c>
      <c r="X1" s="5"/>
      <c r="Z1" s="178"/>
      <c r="AB1" s="177"/>
    </row>
    <row r="2" spans="2:31" s="176" customFormat="1" ht="23.25" customHeight="1" thickTop="1">
      <c r="B2" s="182" t="s">
        <v>58</v>
      </c>
      <c r="H2" s="181"/>
      <c r="I2" s="181"/>
      <c r="J2" s="181"/>
      <c r="K2" s="181"/>
      <c r="L2" s="181"/>
      <c r="O2" s="181"/>
      <c r="P2" s="180"/>
      <c r="V2" s="5"/>
      <c r="W2" s="162"/>
      <c r="X2" s="5"/>
      <c r="Z2" s="178"/>
      <c r="AB2" s="177"/>
    </row>
    <row r="3" spans="2:31" s="176" customFormat="1" ht="23.25" customHeight="1" thickBot="1">
      <c r="B3" s="182" t="s">
        <v>56</v>
      </c>
      <c r="H3" s="181"/>
      <c r="I3" s="181"/>
      <c r="J3" s="181"/>
      <c r="K3" s="181"/>
      <c r="L3" s="181"/>
      <c r="O3" s="181"/>
      <c r="P3" s="180"/>
      <c r="V3" s="179" t="s">
        <v>55</v>
      </c>
      <c r="W3" s="193" t="s">
        <v>54</v>
      </c>
      <c r="X3" s="193"/>
      <c r="Z3" s="178"/>
      <c r="AB3" s="177"/>
    </row>
    <row r="4" spans="2:31" s="5" customFormat="1" ht="23.25" customHeight="1">
      <c r="B4" s="175" t="s">
        <v>53</v>
      </c>
      <c r="C4" s="57"/>
      <c r="D4" s="57"/>
      <c r="E4" s="57"/>
      <c r="F4" s="57"/>
      <c r="G4" s="172"/>
      <c r="H4" s="174" t="s">
        <v>24</v>
      </c>
      <c r="I4" s="172"/>
      <c r="J4" s="172"/>
      <c r="K4" s="172"/>
      <c r="L4" s="173"/>
      <c r="M4" s="168"/>
      <c r="O4" s="58"/>
      <c r="P4" s="153" t="s">
        <v>52</v>
      </c>
      <c r="Q4" s="172"/>
      <c r="R4" s="171"/>
      <c r="V4" s="170"/>
      <c r="W4" s="169"/>
      <c r="X4" s="169"/>
      <c r="Z4" s="6"/>
    </row>
    <row r="5" spans="2:31" s="5" customFormat="1" ht="23.25" customHeight="1">
      <c r="B5" s="167"/>
      <c r="C5" s="191" t="s">
        <v>51</v>
      </c>
      <c r="D5" s="191"/>
      <c r="E5" s="191"/>
      <c r="F5" s="191"/>
      <c r="G5" s="191"/>
      <c r="H5" s="191"/>
      <c r="I5" s="191"/>
      <c r="J5" s="191"/>
      <c r="K5" s="191"/>
      <c r="L5" s="166"/>
      <c r="M5" s="165"/>
      <c r="O5" s="15"/>
      <c r="P5" s="11"/>
      <c r="Q5" s="168"/>
      <c r="R5" s="164"/>
      <c r="AA5" s="6"/>
      <c r="AC5" s="162"/>
    </row>
    <row r="6" spans="2:31" s="5" customFormat="1" ht="23.25" customHeight="1">
      <c r="B6" s="167"/>
      <c r="C6" s="192"/>
      <c r="D6" s="192"/>
      <c r="E6" s="192"/>
      <c r="F6" s="192"/>
      <c r="G6" s="192"/>
      <c r="H6" s="192"/>
      <c r="I6" s="192"/>
      <c r="J6" s="192"/>
      <c r="K6" s="192"/>
      <c r="L6" s="166"/>
      <c r="M6" s="165"/>
      <c r="O6" s="15"/>
      <c r="P6" s="158" t="s">
        <v>22</v>
      </c>
      <c r="Q6" s="157">
        <v>0.25</v>
      </c>
      <c r="R6" s="164"/>
      <c r="Z6" s="11"/>
      <c r="AA6" s="163"/>
      <c r="AC6" s="162"/>
    </row>
    <row r="7" spans="2:31" s="124" customFormat="1" ht="23.25" customHeight="1">
      <c r="B7" s="143"/>
      <c r="C7" s="194" t="s">
        <v>20</v>
      </c>
      <c r="D7" s="195"/>
      <c r="E7" s="195"/>
      <c r="F7" s="196"/>
      <c r="G7" s="161" t="s">
        <v>50</v>
      </c>
      <c r="H7" s="161" t="s">
        <v>49</v>
      </c>
      <c r="I7" s="200" t="s">
        <v>48</v>
      </c>
      <c r="J7" s="200" t="s">
        <v>47</v>
      </c>
      <c r="K7" s="202" t="s">
        <v>46</v>
      </c>
      <c r="L7" s="129"/>
      <c r="M7" s="160"/>
      <c r="O7" s="128"/>
      <c r="P7" s="158" t="s">
        <v>21</v>
      </c>
      <c r="Q7" s="157">
        <v>0.75</v>
      </c>
      <c r="R7" s="129"/>
      <c r="Z7" s="133"/>
      <c r="AA7" s="133"/>
      <c r="AE7" s="134"/>
    </row>
    <row r="8" spans="2:31" s="124" customFormat="1" ht="23.25" customHeight="1">
      <c r="B8" s="143"/>
      <c r="C8" s="197"/>
      <c r="D8" s="198"/>
      <c r="E8" s="198"/>
      <c r="F8" s="199"/>
      <c r="G8" s="159"/>
      <c r="H8" s="159"/>
      <c r="I8" s="201"/>
      <c r="J8" s="201"/>
      <c r="K8" s="203"/>
      <c r="L8" s="129"/>
      <c r="O8" s="128"/>
      <c r="P8" s="158" t="s">
        <v>45</v>
      </c>
      <c r="Q8" s="157"/>
      <c r="R8" s="129"/>
      <c r="Z8" s="133"/>
      <c r="AA8" s="133"/>
      <c r="AE8" s="134"/>
    </row>
    <row r="9" spans="2:31" s="124" customFormat="1" ht="23.25" customHeight="1" thickBot="1">
      <c r="B9" s="143"/>
      <c r="C9" s="204" t="s">
        <v>44</v>
      </c>
      <c r="D9" s="206" t="s">
        <v>43</v>
      </c>
      <c r="E9" s="207"/>
      <c r="F9" s="208"/>
      <c r="G9" s="141">
        <v>1392592593</v>
      </c>
      <c r="H9" s="144">
        <f>ROUND($H$20*G9/$G$20,0)</f>
        <v>90642121</v>
      </c>
      <c r="I9" s="144">
        <f>ROUND($I$20*G9/$G$20,0)</f>
        <v>148323471</v>
      </c>
      <c r="J9" s="140">
        <f>SUM(H9:I9,G9)</f>
        <v>1631558185</v>
      </c>
      <c r="K9" s="139"/>
      <c r="L9" s="129"/>
      <c r="O9" s="138"/>
      <c r="P9" s="137"/>
      <c r="Q9" s="137"/>
      <c r="R9" s="136"/>
      <c r="Z9" s="133"/>
      <c r="AA9" s="133"/>
      <c r="AE9" s="134"/>
    </row>
    <row r="10" spans="2:31" s="124" customFormat="1" ht="23.25" customHeight="1">
      <c r="B10" s="143"/>
      <c r="C10" s="204"/>
      <c r="D10" s="209" t="s">
        <v>37</v>
      </c>
      <c r="E10" s="210"/>
      <c r="F10" s="211"/>
      <c r="G10" s="141"/>
      <c r="H10" s="144">
        <f>ROUND($H$20*G10/$G$20,0)</f>
        <v>0</v>
      </c>
      <c r="I10" s="144">
        <f>ROUND($H$20*H10/$G$20,0)</f>
        <v>0</v>
      </c>
      <c r="J10" s="140">
        <f>G10+H10+I10</f>
        <v>0</v>
      </c>
      <c r="K10" s="139"/>
      <c r="L10" s="129"/>
      <c r="Z10" s="133"/>
      <c r="AA10" s="133"/>
      <c r="AE10" s="134"/>
    </row>
    <row r="11" spans="2:31" s="124" customFormat="1" ht="23.25" customHeight="1">
      <c r="B11" s="143"/>
      <c r="C11" s="204"/>
      <c r="D11" s="209" t="s">
        <v>42</v>
      </c>
      <c r="E11" s="210"/>
      <c r="F11" s="211"/>
      <c r="G11" s="141"/>
      <c r="H11" s="144">
        <f>ROUND($H$20*G11/$G$20,0)</f>
        <v>0</v>
      </c>
      <c r="I11" s="144">
        <f>ROUND($H$20*H11/$G$20,0)</f>
        <v>0</v>
      </c>
      <c r="J11" s="140">
        <f>G11+H11+I11</f>
        <v>0</v>
      </c>
      <c r="K11" s="139"/>
      <c r="L11" s="129"/>
      <c r="N11" s="155"/>
      <c r="O11" s="156"/>
      <c r="X11" s="133"/>
      <c r="Y11" s="133"/>
      <c r="Z11" s="133"/>
      <c r="AA11" s="133"/>
      <c r="AE11" s="134"/>
    </row>
    <row r="12" spans="2:31" s="124" customFormat="1" ht="23.25" customHeight="1" thickBot="1">
      <c r="B12" s="143"/>
      <c r="C12" s="205"/>
      <c r="D12" s="209" t="s">
        <v>18</v>
      </c>
      <c r="E12" s="210"/>
      <c r="F12" s="211"/>
      <c r="G12" s="142">
        <f>SUM(G9,G10:G11)</f>
        <v>1392592593</v>
      </c>
      <c r="H12" s="144">
        <f>SUM(H9,H10:H11)</f>
        <v>90642121</v>
      </c>
      <c r="I12" s="144">
        <f>SUM(I9,I10:I11)</f>
        <v>148323471</v>
      </c>
      <c r="J12" s="140">
        <f>SUM(J9:J11)</f>
        <v>1631558185</v>
      </c>
      <c r="K12" s="139"/>
      <c r="L12" s="129"/>
      <c r="N12" s="155"/>
      <c r="O12" s="133"/>
      <c r="P12" s="133"/>
      <c r="Q12" s="133"/>
      <c r="AE12" s="134"/>
    </row>
    <row r="13" spans="2:31" s="124" customFormat="1" ht="23.25" customHeight="1">
      <c r="B13" s="143"/>
      <c r="C13" s="271" t="s">
        <v>41</v>
      </c>
      <c r="D13" s="185" t="s">
        <v>40</v>
      </c>
      <c r="E13" s="186"/>
      <c r="F13" s="187"/>
      <c r="G13" s="141">
        <v>143771044</v>
      </c>
      <c r="H13" s="144">
        <f t="shared" ref="H13:H18" si="0">ROUND($H$20*G13/$G$20,0)</f>
        <v>9357879</v>
      </c>
      <c r="I13" s="144">
        <f>ROUND($I$20*G13/$G$20,0)</f>
        <v>15312892</v>
      </c>
      <c r="J13" s="140">
        <f t="shared" ref="J13:J20" si="1">G13+H13+I13</f>
        <v>168441815</v>
      </c>
      <c r="K13" s="139"/>
      <c r="L13" s="129"/>
      <c r="O13" s="154"/>
      <c r="P13" s="153" t="s">
        <v>39</v>
      </c>
      <c r="Q13" s="152"/>
      <c r="R13" s="152"/>
      <c r="S13" s="151"/>
      <c r="T13" s="275" t="s">
        <v>38</v>
      </c>
      <c r="U13" s="276"/>
      <c r="V13" s="276"/>
      <c r="W13" s="276"/>
      <c r="X13" s="276"/>
      <c r="Y13" s="276"/>
      <c r="Z13" s="277"/>
    </row>
    <row r="14" spans="2:31" s="124" customFormat="1" ht="23.25" customHeight="1">
      <c r="B14" s="143"/>
      <c r="C14" s="272"/>
      <c r="D14" s="185" t="s">
        <v>37</v>
      </c>
      <c r="E14" s="186"/>
      <c r="F14" s="187"/>
      <c r="G14" s="141">
        <v>0</v>
      </c>
      <c r="H14" s="144">
        <f t="shared" si="0"/>
        <v>0</v>
      </c>
      <c r="I14" s="144">
        <f>ROUND($H$20*H14/$G$20,0)</f>
        <v>0</v>
      </c>
      <c r="J14" s="140">
        <f t="shared" si="1"/>
        <v>0</v>
      </c>
      <c r="K14" s="139"/>
      <c r="L14" s="129"/>
      <c r="O14" s="128"/>
      <c r="P14" s="133"/>
      <c r="Q14" s="133"/>
      <c r="R14" s="133"/>
      <c r="S14" s="129"/>
      <c r="T14" s="279" t="s">
        <v>36</v>
      </c>
      <c r="U14" s="191"/>
      <c r="V14" s="191"/>
      <c r="W14" s="191"/>
      <c r="X14" s="191"/>
      <c r="Y14" s="147"/>
      <c r="Z14" s="146"/>
    </row>
    <row r="15" spans="2:31" s="124" customFormat="1" ht="23.25" customHeight="1">
      <c r="B15" s="143"/>
      <c r="C15" s="272"/>
      <c r="D15" s="185" t="s">
        <v>35</v>
      </c>
      <c r="E15" s="186"/>
      <c r="F15" s="187"/>
      <c r="G15" s="145">
        <v>0</v>
      </c>
      <c r="H15" s="144">
        <f t="shared" si="0"/>
        <v>0</v>
      </c>
      <c r="I15" s="144">
        <f>ROUND($H$20*H15/$G$20,0)</f>
        <v>0</v>
      </c>
      <c r="J15" s="140">
        <f t="shared" si="1"/>
        <v>0</v>
      </c>
      <c r="K15" s="139"/>
      <c r="L15" s="129"/>
      <c r="O15" s="128"/>
      <c r="P15" s="212" t="s">
        <v>34</v>
      </c>
      <c r="Q15" s="213"/>
      <c r="R15" s="135">
        <v>4000</v>
      </c>
      <c r="S15" s="126"/>
      <c r="T15" s="279"/>
      <c r="U15" s="191"/>
      <c r="V15" s="191"/>
      <c r="W15" s="191"/>
      <c r="X15" s="191"/>
      <c r="Y15" s="147"/>
      <c r="Z15" s="146"/>
    </row>
    <row r="16" spans="2:31" s="124" customFormat="1" ht="23.25" customHeight="1">
      <c r="B16" s="143"/>
      <c r="C16" s="272"/>
      <c r="D16" s="185" t="s">
        <v>33</v>
      </c>
      <c r="E16" s="186"/>
      <c r="F16" s="187"/>
      <c r="G16" s="145"/>
      <c r="H16" s="144">
        <f t="shared" si="0"/>
        <v>0</v>
      </c>
      <c r="I16" s="144">
        <f>ROUND($H$20*H16/$G$20,0)</f>
        <v>0</v>
      </c>
      <c r="J16" s="140">
        <f t="shared" si="1"/>
        <v>0</v>
      </c>
      <c r="K16" s="139"/>
      <c r="L16" s="129"/>
      <c r="O16" s="128"/>
      <c r="P16" s="212" t="s">
        <v>32</v>
      </c>
      <c r="Q16" s="213"/>
      <c r="R16" s="135">
        <v>500</v>
      </c>
      <c r="S16" s="126"/>
      <c r="T16" s="279"/>
      <c r="U16" s="191"/>
      <c r="V16" s="191"/>
      <c r="W16" s="191"/>
      <c r="X16" s="191"/>
      <c r="Y16" s="147"/>
      <c r="Z16" s="146"/>
    </row>
    <row r="17" spans="2:33" s="124" customFormat="1" ht="23.25" customHeight="1">
      <c r="B17" s="143"/>
      <c r="C17" s="272"/>
      <c r="D17" s="150"/>
      <c r="E17" s="149"/>
      <c r="F17" s="148"/>
      <c r="G17" s="145"/>
      <c r="H17" s="144">
        <f t="shared" si="0"/>
        <v>0</v>
      </c>
      <c r="I17" s="144">
        <f>ROUND($H$20*H17/$G$20,0)</f>
        <v>0</v>
      </c>
      <c r="J17" s="140">
        <f t="shared" si="1"/>
        <v>0</v>
      </c>
      <c r="K17" s="139"/>
      <c r="L17" s="129"/>
      <c r="O17" s="128"/>
      <c r="P17" s="212" t="s">
        <v>31</v>
      </c>
      <c r="Q17" s="213"/>
      <c r="R17" s="135">
        <v>400</v>
      </c>
      <c r="S17" s="126"/>
      <c r="T17" s="279"/>
      <c r="U17" s="191"/>
      <c r="V17" s="191"/>
      <c r="W17" s="191"/>
      <c r="X17" s="191"/>
      <c r="Y17" s="147"/>
      <c r="Z17" s="146"/>
    </row>
    <row r="18" spans="2:33" s="124" customFormat="1" ht="23.25" customHeight="1">
      <c r="B18" s="143"/>
      <c r="C18" s="272"/>
      <c r="D18" s="188"/>
      <c r="E18" s="189"/>
      <c r="F18" s="190"/>
      <c r="G18" s="145"/>
      <c r="H18" s="144">
        <f t="shared" si="0"/>
        <v>0</v>
      </c>
      <c r="I18" s="144">
        <f>ROUND($H$20*H18/$G$20,0)</f>
        <v>0</v>
      </c>
      <c r="J18" s="140">
        <f t="shared" si="1"/>
        <v>0</v>
      </c>
      <c r="K18" s="139"/>
      <c r="L18" s="129"/>
      <c r="O18" s="128"/>
      <c r="P18" s="263" t="s">
        <v>60</v>
      </c>
      <c r="Q18" s="264"/>
      <c r="R18" s="135">
        <v>500</v>
      </c>
      <c r="S18" s="126"/>
      <c r="T18" s="216" t="s">
        <v>1</v>
      </c>
      <c r="U18" s="217"/>
      <c r="V18" s="218">
        <v>10000000</v>
      </c>
      <c r="W18" s="218"/>
      <c r="X18" s="11" t="s">
        <v>24</v>
      </c>
      <c r="Y18" s="219"/>
      <c r="Z18" s="220"/>
    </row>
    <row r="19" spans="2:33" s="124" customFormat="1" ht="23.25" customHeight="1">
      <c r="B19" s="143"/>
      <c r="C19" s="273"/>
      <c r="D19" s="209" t="s">
        <v>18</v>
      </c>
      <c r="E19" s="210"/>
      <c r="F19" s="211"/>
      <c r="G19" s="142">
        <f>SUM(G13:G16)</f>
        <v>143771044</v>
      </c>
      <c r="H19" s="144">
        <f>SUM(H13:H16)</f>
        <v>9357879</v>
      </c>
      <c r="I19" s="144">
        <f>SUM(I13:I16)</f>
        <v>15312892</v>
      </c>
      <c r="J19" s="140">
        <f t="shared" si="1"/>
        <v>168441815</v>
      </c>
      <c r="K19" s="139"/>
      <c r="L19" s="129"/>
      <c r="O19" s="128"/>
      <c r="P19" s="263"/>
      <c r="Q19" s="264"/>
      <c r="R19" s="135"/>
      <c r="S19" s="126"/>
      <c r="T19" s="216" t="s">
        <v>30</v>
      </c>
      <c r="U19" s="217"/>
      <c r="V19" s="218">
        <v>50000000</v>
      </c>
      <c r="W19" s="218"/>
      <c r="X19" s="133"/>
      <c r="Y19" s="133"/>
      <c r="Z19" s="129"/>
    </row>
    <row r="20" spans="2:33" s="124" customFormat="1" ht="23.25" customHeight="1" thickBot="1">
      <c r="B20" s="143"/>
      <c r="C20" s="209" t="s">
        <v>29</v>
      </c>
      <c r="D20" s="210"/>
      <c r="E20" s="210"/>
      <c r="F20" s="211"/>
      <c r="G20" s="142">
        <f>G12+G19</f>
        <v>1536363637</v>
      </c>
      <c r="H20" s="141">
        <v>100000000</v>
      </c>
      <c r="I20" s="141">
        <v>163636363</v>
      </c>
      <c r="J20" s="140">
        <f t="shared" si="1"/>
        <v>1800000000</v>
      </c>
      <c r="K20" s="139"/>
      <c r="L20" s="129"/>
      <c r="O20" s="128"/>
      <c r="P20" s="263"/>
      <c r="Q20" s="264"/>
      <c r="R20" s="135"/>
      <c r="S20" s="126"/>
      <c r="T20" s="138"/>
      <c r="U20" s="137"/>
      <c r="V20" s="137"/>
      <c r="W20" s="137"/>
      <c r="X20" s="137"/>
      <c r="Y20" s="137"/>
      <c r="Z20" s="136"/>
      <c r="AE20" s="134"/>
    </row>
    <row r="21" spans="2:33" s="124" customFormat="1" ht="23.25" customHeight="1">
      <c r="B21" s="128"/>
      <c r="C21" s="133"/>
      <c r="D21" s="133"/>
      <c r="E21" s="133"/>
      <c r="F21" s="133"/>
      <c r="G21" s="133"/>
      <c r="H21" s="133"/>
      <c r="I21" s="130"/>
      <c r="J21" s="130"/>
      <c r="K21" s="130"/>
      <c r="L21" s="129"/>
      <c r="O21" s="128"/>
      <c r="P21" s="263"/>
      <c r="Q21" s="264"/>
      <c r="R21" s="135"/>
      <c r="S21" s="126"/>
      <c r="AC21" s="125"/>
      <c r="AG21" s="134"/>
    </row>
    <row r="22" spans="2:33" s="124" customFormat="1" ht="23.25" customHeight="1">
      <c r="B22" s="128"/>
      <c r="C22" s="133"/>
      <c r="D22" s="133"/>
      <c r="E22" s="133"/>
      <c r="F22" s="133"/>
      <c r="G22" s="132" t="s">
        <v>28</v>
      </c>
      <c r="H22" s="131">
        <f>H20/G20</f>
        <v>6.5088757369489866E-2</v>
      </c>
      <c r="I22" s="130"/>
      <c r="J22" s="130"/>
      <c r="K22" s="130"/>
      <c r="L22" s="129"/>
      <c r="O22" s="128"/>
      <c r="P22" s="212" t="s">
        <v>27</v>
      </c>
      <c r="Q22" s="213"/>
      <c r="R22" s="127">
        <f>SUM(R15:S21)</f>
        <v>5400</v>
      </c>
      <c r="S22" s="126"/>
      <c r="AA22" s="125"/>
      <c r="AB22" s="214"/>
      <c r="AC22" s="214"/>
    </row>
    <row r="23" spans="2:33" ht="23.25" customHeight="1" thickBot="1">
      <c r="B23" s="9"/>
      <c r="C23" s="8"/>
      <c r="D23" s="8"/>
      <c r="E23" s="8"/>
      <c r="F23" s="8"/>
      <c r="G23" s="123"/>
      <c r="H23" s="122"/>
      <c r="I23" s="122"/>
      <c r="J23" s="122"/>
      <c r="K23" s="122"/>
      <c r="L23" s="121"/>
      <c r="O23" s="120"/>
      <c r="P23" s="119"/>
      <c r="Q23" s="8"/>
      <c r="R23" s="8"/>
      <c r="S23" s="118"/>
      <c r="T23" s="5"/>
      <c r="U23" s="5"/>
      <c r="V23" s="5"/>
      <c r="W23" s="5"/>
      <c r="X23" s="5"/>
      <c r="Y23" s="5"/>
      <c r="Z23" s="5"/>
      <c r="AA23" s="6"/>
      <c r="AB23" s="215"/>
      <c r="AC23" s="215"/>
    </row>
    <row r="24" spans="2:33" ht="23.25" customHeight="1" thickBot="1">
      <c r="C24" s="5"/>
      <c r="D24" s="5"/>
      <c r="E24" s="5"/>
      <c r="F24" s="5"/>
      <c r="G24" s="117"/>
      <c r="H24" s="116"/>
      <c r="I24" s="116"/>
      <c r="J24" s="116"/>
      <c r="K24" s="116"/>
      <c r="Q24" s="5"/>
      <c r="R24" s="5"/>
      <c r="S24" s="5"/>
      <c r="T24" s="5"/>
      <c r="U24" s="5"/>
      <c r="V24" s="5"/>
      <c r="W24" s="5"/>
      <c r="X24" s="5"/>
      <c r="Y24" s="8"/>
      <c r="Z24" s="5"/>
      <c r="AA24" s="6"/>
      <c r="AB24" s="5"/>
      <c r="AC24" s="5"/>
    </row>
    <row r="25" spans="2:33" ht="23.25" customHeight="1">
      <c r="B25" s="115" t="s">
        <v>26</v>
      </c>
      <c r="C25" s="57"/>
      <c r="D25" s="57"/>
      <c r="E25" s="57"/>
      <c r="F25" s="57"/>
      <c r="G25" s="114"/>
      <c r="H25" s="113"/>
      <c r="I25" s="113"/>
      <c r="J25" s="113"/>
      <c r="K25" s="113"/>
      <c r="L25" s="112"/>
      <c r="M25" s="112"/>
      <c r="N25" s="112"/>
      <c r="O25" s="112"/>
      <c r="P25" s="112"/>
      <c r="Q25" s="57"/>
      <c r="R25" s="57"/>
      <c r="S25" s="57"/>
      <c r="T25" s="57"/>
      <c r="U25" s="57"/>
      <c r="V25" s="57"/>
      <c r="W25" s="57"/>
      <c r="X25" s="57"/>
      <c r="Y25" s="5"/>
      <c r="Z25" s="111"/>
      <c r="AA25" s="5"/>
      <c r="AB25" s="5"/>
    </row>
    <row r="26" spans="2:33" ht="23.25" customHeight="1">
      <c r="B26" s="15"/>
      <c r="C26" s="269" t="s">
        <v>25</v>
      </c>
      <c r="D26" s="269"/>
      <c r="E26" s="269"/>
      <c r="F26" s="269"/>
      <c r="G26" s="269"/>
      <c r="H26" s="269"/>
      <c r="I26" s="269"/>
      <c r="J26" s="269"/>
      <c r="K26" s="269"/>
      <c r="L26" s="269"/>
      <c r="M26" s="269"/>
      <c r="N26" s="110"/>
      <c r="O26" s="110"/>
      <c r="P26" s="110"/>
      <c r="Q26" s="11"/>
      <c r="R26" s="11"/>
      <c r="S26" s="11"/>
      <c r="T26" s="11"/>
      <c r="U26" s="11"/>
      <c r="V26" s="11"/>
      <c r="W26" s="11"/>
      <c r="X26" s="5"/>
      <c r="Y26" s="5"/>
      <c r="Z26" s="10"/>
      <c r="AA26" s="5"/>
      <c r="AB26" s="5"/>
    </row>
    <row r="27" spans="2:33" ht="23.25" customHeight="1" thickBot="1">
      <c r="B27" s="15"/>
      <c r="C27" s="270"/>
      <c r="D27" s="270"/>
      <c r="E27" s="270"/>
      <c r="F27" s="270"/>
      <c r="G27" s="270"/>
      <c r="H27" s="270"/>
      <c r="I27" s="270"/>
      <c r="J27" s="270"/>
      <c r="K27" s="270"/>
      <c r="L27" s="270"/>
      <c r="M27" s="270"/>
      <c r="N27" s="110"/>
      <c r="O27" s="110"/>
      <c r="P27" s="110"/>
      <c r="Q27" s="11"/>
      <c r="R27" s="11"/>
      <c r="S27" s="11"/>
      <c r="T27" s="11"/>
      <c r="U27" s="11"/>
      <c r="V27" s="11" t="s">
        <v>24</v>
      </c>
      <c r="W27" s="11"/>
      <c r="X27" s="5"/>
      <c r="Y27" s="5"/>
      <c r="Z27" s="10"/>
      <c r="AA27" s="5"/>
      <c r="AB27" s="109"/>
    </row>
    <row r="28" spans="2:33" ht="27.75" customHeight="1" thickBot="1">
      <c r="B28" s="221" t="s">
        <v>23</v>
      </c>
      <c r="C28" s="222"/>
      <c r="D28" s="222"/>
      <c r="E28" s="222"/>
      <c r="F28" s="223"/>
      <c r="G28" s="108" t="s">
        <v>9</v>
      </c>
      <c r="H28" s="106"/>
      <c r="I28" s="106"/>
      <c r="J28" s="107"/>
      <c r="K28" s="106"/>
      <c r="L28" s="106"/>
      <c r="M28" s="106"/>
      <c r="N28" s="105"/>
      <c r="O28" s="104"/>
      <c r="P28" s="101"/>
      <c r="Q28" s="100" t="s">
        <v>22</v>
      </c>
      <c r="R28" s="103">
        <f>$Q$6</f>
        <v>0.25</v>
      </c>
      <c r="S28" s="102"/>
      <c r="T28" s="101"/>
      <c r="U28" s="100" t="s">
        <v>21</v>
      </c>
      <c r="V28" s="99">
        <f>$Q$7</f>
        <v>0.75</v>
      </c>
      <c r="W28" s="17"/>
      <c r="Z28" s="28"/>
    </row>
    <row r="29" spans="2:33" ht="27.75" customHeight="1">
      <c r="B29" s="224" t="s">
        <v>20</v>
      </c>
      <c r="C29" s="225"/>
      <c r="D29" s="225"/>
      <c r="E29" s="225"/>
      <c r="F29" s="226"/>
      <c r="G29" s="230" t="s">
        <v>17</v>
      </c>
      <c r="H29" s="231"/>
      <c r="I29" s="231"/>
      <c r="J29" s="232"/>
      <c r="K29" s="233" t="str">
        <f>$P$18</f>
        <v>○○○○</v>
      </c>
      <c r="L29" s="233" t="str">
        <f>IF($P$19=0,"",$P$19)</f>
        <v/>
      </c>
      <c r="M29" s="265" t="s">
        <v>19</v>
      </c>
      <c r="N29" s="267" t="s">
        <v>18</v>
      </c>
      <c r="O29" s="230" t="s">
        <v>17</v>
      </c>
      <c r="P29" s="231"/>
      <c r="Q29" s="231"/>
      <c r="R29" s="231"/>
      <c r="S29" s="230" t="s">
        <v>17</v>
      </c>
      <c r="T29" s="231"/>
      <c r="U29" s="231"/>
      <c r="V29" s="262"/>
      <c r="W29" s="17"/>
      <c r="Z29" s="28"/>
    </row>
    <row r="30" spans="2:33" ht="27.75" customHeight="1" thickBot="1">
      <c r="B30" s="227"/>
      <c r="C30" s="228"/>
      <c r="D30" s="228"/>
      <c r="E30" s="228"/>
      <c r="F30" s="229"/>
      <c r="G30" s="98" t="str">
        <f>$P$15</f>
        <v>特養</v>
      </c>
      <c r="H30" s="97" t="str">
        <f>P16</f>
        <v>ショート</v>
      </c>
      <c r="I30" s="92" t="str">
        <f>P17</f>
        <v>防災拠点型地域交流スペース</v>
      </c>
      <c r="J30" s="96" t="s">
        <v>16</v>
      </c>
      <c r="K30" s="234"/>
      <c r="L30" s="234"/>
      <c r="M30" s="266"/>
      <c r="N30" s="268"/>
      <c r="O30" s="94" t="str">
        <f>G30</f>
        <v>特養</v>
      </c>
      <c r="P30" s="93" t="str">
        <f>H30</f>
        <v>ショート</v>
      </c>
      <c r="Q30" s="92" t="str">
        <f>I30</f>
        <v>防災拠点型地域交流スペース</v>
      </c>
      <c r="R30" s="95" t="s">
        <v>16</v>
      </c>
      <c r="S30" s="94" t="str">
        <f>G30</f>
        <v>特養</v>
      </c>
      <c r="T30" s="93" t="str">
        <f>H30</f>
        <v>ショート</v>
      </c>
      <c r="U30" s="92" t="str">
        <f>I30</f>
        <v>防災拠点型地域交流スペース</v>
      </c>
      <c r="V30" s="91" t="s">
        <v>16</v>
      </c>
      <c r="W30" s="17"/>
      <c r="Z30" s="28"/>
    </row>
    <row r="31" spans="2:33" ht="27.75" customHeight="1">
      <c r="B31" s="238" t="s">
        <v>15</v>
      </c>
      <c r="C31" s="239"/>
      <c r="D31" s="239"/>
      <c r="E31" s="240"/>
      <c r="F31" s="90" t="s">
        <v>14</v>
      </c>
      <c r="G31" s="86">
        <f>$R$15</f>
        <v>4000</v>
      </c>
      <c r="H31" s="85">
        <f>$R$16</f>
        <v>500</v>
      </c>
      <c r="I31" s="85">
        <f>$R$17</f>
        <v>400</v>
      </c>
      <c r="J31" s="85">
        <f>SUM(G31:I31)</f>
        <v>4900</v>
      </c>
      <c r="K31" s="85">
        <f>$R$18</f>
        <v>500</v>
      </c>
      <c r="L31" s="85">
        <f>$R$19</f>
        <v>0</v>
      </c>
      <c r="M31" s="89">
        <f>N31-L31-K31-J31</f>
        <v>0</v>
      </c>
      <c r="N31" s="88">
        <f>$R$22</f>
        <v>5400</v>
      </c>
      <c r="O31" s="86">
        <f>$G$31</f>
        <v>4000</v>
      </c>
      <c r="P31" s="85">
        <f>$H$31</f>
        <v>500</v>
      </c>
      <c r="Q31" s="85">
        <f>$I$31</f>
        <v>400</v>
      </c>
      <c r="R31" s="87">
        <f>SUM(O31:Q31)</f>
        <v>4900</v>
      </c>
      <c r="S31" s="86">
        <f>$G$31</f>
        <v>4000</v>
      </c>
      <c r="T31" s="85">
        <f>$H$31</f>
        <v>500</v>
      </c>
      <c r="U31" s="85">
        <f>$I$31</f>
        <v>400</v>
      </c>
      <c r="V31" s="84">
        <f>SUM(S31:U31)</f>
        <v>4900</v>
      </c>
      <c r="W31" s="20"/>
      <c r="Z31" s="28"/>
    </row>
    <row r="32" spans="2:33" s="17" customFormat="1" ht="27.75" customHeight="1" thickBot="1">
      <c r="B32" s="241"/>
      <c r="C32" s="242"/>
      <c r="D32" s="242"/>
      <c r="E32" s="243"/>
      <c r="F32" s="83" t="s">
        <v>13</v>
      </c>
      <c r="G32" s="82">
        <f>ROUND(G31/$N$31,10)</f>
        <v>0.74074074069999996</v>
      </c>
      <c r="H32" s="81">
        <f>ROUND(H31/$N$31,10)</f>
        <v>9.2592592599999995E-2</v>
      </c>
      <c r="I32" s="80">
        <f>ROUND(I31/$N$31,10)</f>
        <v>7.4074074099999998E-2</v>
      </c>
      <c r="J32" s="80">
        <f>SUM(G32:I32)</f>
        <v>0.90740740739999992</v>
      </c>
      <c r="K32" s="80">
        <f>ROUND(K31/$N$31,10)</f>
        <v>9.2592592599999995E-2</v>
      </c>
      <c r="L32" s="80">
        <f>ROUND(L31/$N$31,10)</f>
        <v>0</v>
      </c>
      <c r="M32" s="79">
        <f>ROUND(M31/$N$31,10)</f>
        <v>0</v>
      </c>
      <c r="N32" s="78">
        <f>SUM(J32,K32:M32)</f>
        <v>0.99999999999999989</v>
      </c>
      <c r="O32" s="75">
        <f>$G$32</f>
        <v>0.74074074069999996</v>
      </c>
      <c r="P32" s="75">
        <f>$H$32</f>
        <v>9.2592592599999995E-2</v>
      </c>
      <c r="Q32" s="75">
        <f>$I$32</f>
        <v>7.4074074099999998E-2</v>
      </c>
      <c r="R32" s="77">
        <f>SUM(O32:Q32)</f>
        <v>0.90740740739999992</v>
      </c>
      <c r="S32" s="76">
        <f>$G$32</f>
        <v>0.74074074069999996</v>
      </c>
      <c r="T32" s="75">
        <f>$H$32</f>
        <v>9.2592592599999995E-2</v>
      </c>
      <c r="U32" s="75">
        <f>$I$32</f>
        <v>7.4074074099999998E-2</v>
      </c>
      <c r="V32" s="74">
        <f>SUM(S32:U32)</f>
        <v>0.90740740739999992</v>
      </c>
      <c r="W32" s="20"/>
      <c r="Z32" s="28"/>
    </row>
    <row r="33" spans="2:26" ht="27.75" customHeight="1">
      <c r="B33" s="244"/>
      <c r="C33" s="246" t="s">
        <v>12</v>
      </c>
      <c r="D33" s="247"/>
      <c r="E33" s="247"/>
      <c r="F33" s="248"/>
      <c r="G33" s="51">
        <f t="shared" ref="G33:I34" si="2">ROUND($N33/$N$31*G$31,0)</f>
        <v>1208561619</v>
      </c>
      <c r="H33" s="49">
        <f t="shared" si="2"/>
        <v>151070202</v>
      </c>
      <c r="I33" s="49">
        <f t="shared" si="2"/>
        <v>120856162</v>
      </c>
      <c r="J33" s="49">
        <f>SUM(G33:I33)</f>
        <v>1480487983</v>
      </c>
      <c r="K33" s="49">
        <f>ROUND($N33/$N$31*K$31,0)</f>
        <v>151070202</v>
      </c>
      <c r="L33" s="49">
        <f>ROUND($N33/$N$31*L$31,0)</f>
        <v>0</v>
      </c>
      <c r="M33" s="54">
        <f>ROUND($N33/$N$31*M$31,0)</f>
        <v>0</v>
      </c>
      <c r="N33" s="53">
        <f>$J$12</f>
        <v>1631558185</v>
      </c>
      <c r="O33" s="49">
        <f>ROUND($G33*$R$28,0)</f>
        <v>302140405</v>
      </c>
      <c r="P33" s="49">
        <f>ROUND($H33*$R$28,0)</f>
        <v>37767551</v>
      </c>
      <c r="Q33" s="49">
        <f>ROUND($I33*$R$28,0)</f>
        <v>30214041</v>
      </c>
      <c r="R33" s="52">
        <f>SUM(O33:Q33)</f>
        <v>370121997</v>
      </c>
      <c r="S33" s="51">
        <f>ROUND($G33*$V$28,0)</f>
        <v>906421214</v>
      </c>
      <c r="T33" s="50">
        <f>ROUND($H33*$V$28,0)-1</f>
        <v>113302651</v>
      </c>
      <c r="U33" s="50">
        <f>ROUND($I33*$V$28,0)-1</f>
        <v>90642121</v>
      </c>
      <c r="V33" s="48">
        <f>SUM(S33:U33)</f>
        <v>1110365986</v>
      </c>
      <c r="W33" s="20"/>
      <c r="Z33" s="28"/>
    </row>
    <row r="34" spans="2:26" ht="27.75" customHeight="1" thickBot="1">
      <c r="B34" s="245"/>
      <c r="C34" s="249" t="s">
        <v>11</v>
      </c>
      <c r="D34" s="250"/>
      <c r="E34" s="250"/>
      <c r="F34" s="251"/>
      <c r="G34" s="44">
        <f t="shared" si="2"/>
        <v>124771715</v>
      </c>
      <c r="H34" s="42">
        <f t="shared" si="2"/>
        <v>15596464</v>
      </c>
      <c r="I34" s="42">
        <f t="shared" si="2"/>
        <v>12477171</v>
      </c>
      <c r="J34" s="42">
        <f>SUM(G34:I34)</f>
        <v>152845350</v>
      </c>
      <c r="K34" s="43">
        <f>ROUND($N34/$N$31*K$31,0)+1</f>
        <v>15596465</v>
      </c>
      <c r="L34" s="42">
        <f>ROUND($N34/$N$31*L$31,0)</f>
        <v>0</v>
      </c>
      <c r="M34" s="47">
        <f>ROUND($N34/$N$31*M$31,0)</f>
        <v>0</v>
      </c>
      <c r="N34" s="46">
        <f>$J$13</f>
        <v>168441815</v>
      </c>
      <c r="O34" s="42">
        <f>ROUND($G34*$R$28,0)</f>
        <v>31192929</v>
      </c>
      <c r="P34" s="42">
        <f>ROUND($H34*$R$28,0)</f>
        <v>3899116</v>
      </c>
      <c r="Q34" s="42">
        <f>ROUND($I34*$R$28,0)</f>
        <v>3119293</v>
      </c>
      <c r="R34" s="45">
        <f>SUM(O34:Q34)</f>
        <v>38211338</v>
      </c>
      <c r="S34" s="44">
        <f>ROUND($G34*$V$28,0)</f>
        <v>93578786</v>
      </c>
      <c r="T34" s="42">
        <f>ROUND($H34*$V$28,0)</f>
        <v>11697348</v>
      </c>
      <c r="U34" s="42">
        <f>ROUND($I34*$V$28,0)</f>
        <v>9357878</v>
      </c>
      <c r="V34" s="41">
        <f>SUM(S34:U34)</f>
        <v>114634012</v>
      </c>
      <c r="W34" s="17"/>
      <c r="Z34" s="28"/>
    </row>
    <row r="35" spans="2:26" ht="27.75" customHeight="1" thickBot="1">
      <c r="B35" s="235" t="s">
        <v>6</v>
      </c>
      <c r="C35" s="236"/>
      <c r="D35" s="236"/>
      <c r="E35" s="236"/>
      <c r="F35" s="237"/>
      <c r="G35" s="40">
        <f t="shared" ref="G35:M35" si="3">SUM(G33:G34)</f>
        <v>1333333334</v>
      </c>
      <c r="H35" s="38">
        <f t="shared" si="3"/>
        <v>166666666</v>
      </c>
      <c r="I35" s="39">
        <f t="shared" si="3"/>
        <v>133333333</v>
      </c>
      <c r="J35" s="38">
        <f t="shared" si="3"/>
        <v>1633333333</v>
      </c>
      <c r="K35" s="33">
        <f t="shared" si="3"/>
        <v>166666667</v>
      </c>
      <c r="L35" s="38">
        <f t="shared" si="3"/>
        <v>0</v>
      </c>
      <c r="M35" s="37">
        <f t="shared" si="3"/>
        <v>0</v>
      </c>
      <c r="N35" s="36">
        <f>N33+N34</f>
        <v>1800000000</v>
      </c>
      <c r="O35" s="34">
        <f t="shared" ref="O35:V35" si="4">SUM(O33:O34)</f>
        <v>333333334</v>
      </c>
      <c r="P35" s="33">
        <f t="shared" si="4"/>
        <v>41666667</v>
      </c>
      <c r="Q35" s="32">
        <f t="shared" si="4"/>
        <v>33333334</v>
      </c>
      <c r="R35" s="35">
        <f t="shared" si="4"/>
        <v>408333335</v>
      </c>
      <c r="S35" s="73">
        <f t="shared" si="4"/>
        <v>1000000000</v>
      </c>
      <c r="T35" s="72">
        <f t="shared" si="4"/>
        <v>124999999</v>
      </c>
      <c r="U35" s="71">
        <f t="shared" si="4"/>
        <v>99999999</v>
      </c>
      <c r="V35" s="70">
        <f t="shared" si="4"/>
        <v>1224999998</v>
      </c>
      <c r="W35" s="17"/>
      <c r="Z35" s="28"/>
    </row>
    <row r="36" spans="2:26" ht="27.75" customHeight="1">
      <c r="B36" s="68"/>
      <c r="C36" s="67"/>
      <c r="D36" s="67"/>
      <c r="E36" s="67"/>
      <c r="F36" s="67"/>
      <c r="G36" s="261" t="s">
        <v>5</v>
      </c>
      <c r="H36" s="261"/>
      <c r="I36" s="261"/>
      <c r="J36" s="261"/>
      <c r="K36" s="261"/>
      <c r="L36" s="261"/>
      <c r="M36" s="261"/>
      <c r="N36" s="23"/>
      <c r="O36" s="23"/>
      <c r="P36" s="23"/>
      <c r="Q36" s="23"/>
      <c r="R36" s="69"/>
      <c r="S36" s="23"/>
      <c r="T36" s="23"/>
      <c r="U36" s="23"/>
      <c r="V36" s="23"/>
      <c r="W36" s="23"/>
      <c r="X36" s="69"/>
      <c r="Y36" s="23"/>
      <c r="Z36" s="64"/>
    </row>
    <row r="37" spans="2:26" ht="27.75" customHeight="1">
      <c r="B37" s="68"/>
      <c r="C37" s="67"/>
      <c r="D37" s="67"/>
      <c r="E37" s="67"/>
      <c r="F37" s="67"/>
      <c r="G37" s="23"/>
      <c r="H37" s="23"/>
      <c r="I37" s="23"/>
      <c r="J37" s="23"/>
      <c r="K37" s="23"/>
      <c r="L37" s="23"/>
      <c r="M37" s="23"/>
      <c r="N37" s="23"/>
      <c r="O37" s="23"/>
      <c r="P37" s="23"/>
      <c r="Q37" s="23"/>
      <c r="R37" s="23"/>
      <c r="S37" s="23"/>
      <c r="T37" s="23"/>
      <c r="U37" s="23"/>
      <c r="V37" s="23"/>
      <c r="W37" s="23"/>
      <c r="X37" s="23"/>
      <c r="Y37" s="23"/>
      <c r="Z37" s="64"/>
    </row>
    <row r="38" spans="2:26" ht="27.75" customHeight="1" thickBot="1">
      <c r="B38" s="66"/>
      <c r="C38" s="65"/>
      <c r="D38" s="65"/>
      <c r="E38" s="65"/>
      <c r="F38" s="65"/>
      <c r="G38" s="23"/>
      <c r="H38" s="23"/>
      <c r="I38" s="23"/>
      <c r="J38" s="23"/>
      <c r="K38" s="23"/>
      <c r="L38" s="23"/>
      <c r="M38" s="23"/>
      <c r="N38" s="23"/>
      <c r="O38" s="23"/>
      <c r="P38" s="23"/>
      <c r="Q38" s="23"/>
      <c r="R38" s="23"/>
      <c r="S38" s="23"/>
      <c r="T38" s="23"/>
      <c r="U38" s="23"/>
      <c r="V38" s="23"/>
      <c r="W38" s="23"/>
      <c r="X38" s="23"/>
      <c r="Y38" s="23"/>
      <c r="Z38" s="64"/>
    </row>
    <row r="39" spans="2:26" ht="27.75" customHeight="1" thickBot="1">
      <c r="B39" s="252" t="s">
        <v>10</v>
      </c>
      <c r="C39" s="253"/>
      <c r="D39" s="253"/>
      <c r="E39" s="253"/>
      <c r="F39" s="254"/>
      <c r="G39" s="63" t="s">
        <v>9</v>
      </c>
      <c r="H39" s="61"/>
      <c r="I39" s="61"/>
      <c r="J39" s="62"/>
      <c r="K39" s="61"/>
      <c r="L39" s="61"/>
      <c r="M39" s="61"/>
      <c r="N39" s="60"/>
      <c r="O39" s="57"/>
      <c r="P39" s="57"/>
      <c r="Q39" s="56" t="str">
        <f>Q28</f>
        <v>1年目</v>
      </c>
      <c r="R39" s="59">
        <f>$Q$6</f>
        <v>0.25</v>
      </c>
      <c r="S39" s="58"/>
      <c r="T39" s="57"/>
      <c r="U39" s="56" t="str">
        <f>U28</f>
        <v>2年目</v>
      </c>
      <c r="V39" s="55">
        <f>$Q$7</f>
        <v>0.75</v>
      </c>
      <c r="W39" s="17"/>
      <c r="Z39" s="28"/>
    </row>
    <row r="40" spans="2:26" ht="27.75" customHeight="1">
      <c r="B40" s="255"/>
      <c r="C40" s="257" t="s">
        <v>8</v>
      </c>
      <c r="D40" s="257"/>
      <c r="E40" s="257"/>
      <c r="F40" s="258"/>
      <c r="G40" s="51">
        <f>ROUND($N40/$N$31*G$31,0)</f>
        <v>7407407</v>
      </c>
      <c r="H40" s="49">
        <f t="shared" ref="G40:I41" si="5">ROUND($N40/$N$31*H$31,0)</f>
        <v>925926</v>
      </c>
      <c r="I40" s="49">
        <f t="shared" si="5"/>
        <v>740741</v>
      </c>
      <c r="J40" s="49">
        <f>SUM(G40:I40)</f>
        <v>9074074</v>
      </c>
      <c r="K40" s="49">
        <f>ROUND($N40/$N$31*K$31,0)</f>
        <v>925926</v>
      </c>
      <c r="L40" s="49">
        <f>ROUND($N40/$N$31*L$31,0)</f>
        <v>0</v>
      </c>
      <c r="M40" s="54">
        <f>ROUND($N40/$N$31*M$31,0)</f>
        <v>0</v>
      </c>
      <c r="N40" s="53">
        <f>V18</f>
        <v>10000000</v>
      </c>
      <c r="O40" s="49">
        <f>ROUND($G40*$R$28,0)</f>
        <v>1851852</v>
      </c>
      <c r="P40" s="49">
        <f>ROUND($H40*$R$28,0)</f>
        <v>231482</v>
      </c>
      <c r="Q40" s="49">
        <f>ROUND($I40*$R$28,0)</f>
        <v>185185</v>
      </c>
      <c r="R40" s="52">
        <f>SUM(O40:Q40)</f>
        <v>2268519</v>
      </c>
      <c r="S40" s="51">
        <f>ROUND($G40*$V$28,0)</f>
        <v>5555555</v>
      </c>
      <c r="T40" s="50">
        <f>ROUND($H40*$V$28,0)-1</f>
        <v>694444</v>
      </c>
      <c r="U40" s="49">
        <f>ROUND($I40*$V$28,0)</f>
        <v>555556</v>
      </c>
      <c r="V40" s="48">
        <f>SUM(S40:U40)</f>
        <v>6805555</v>
      </c>
      <c r="W40" s="17"/>
      <c r="Z40" s="28"/>
    </row>
    <row r="41" spans="2:26" s="21" customFormat="1" ht="27.75" customHeight="1" thickBot="1">
      <c r="B41" s="256"/>
      <c r="C41" s="259" t="s">
        <v>7</v>
      </c>
      <c r="D41" s="259"/>
      <c r="E41" s="259"/>
      <c r="F41" s="260"/>
      <c r="G41" s="44">
        <f t="shared" si="5"/>
        <v>37037037</v>
      </c>
      <c r="H41" s="42">
        <f t="shared" si="5"/>
        <v>4629630</v>
      </c>
      <c r="I41" s="42">
        <f t="shared" si="5"/>
        <v>3703704</v>
      </c>
      <c r="J41" s="42">
        <f>SUM(G41:I41)</f>
        <v>45370371</v>
      </c>
      <c r="K41" s="43">
        <f>ROUND($N41/$N$31*K$31,0)-1</f>
        <v>4629629</v>
      </c>
      <c r="L41" s="42">
        <f>ROUND($N41/$N$31*L$31,0)</f>
        <v>0</v>
      </c>
      <c r="M41" s="47">
        <f>ROUND($N41/$N$31*M$31,0)</f>
        <v>0</v>
      </c>
      <c r="N41" s="46">
        <f>V19</f>
        <v>50000000</v>
      </c>
      <c r="O41" s="42">
        <f>ROUND($G41*$R$28,0)</f>
        <v>9259259</v>
      </c>
      <c r="P41" s="42">
        <f>ROUND($H41*$R$28,0)</f>
        <v>1157408</v>
      </c>
      <c r="Q41" s="42">
        <f>ROUND($I41*$R$28,0)</f>
        <v>925926</v>
      </c>
      <c r="R41" s="45">
        <f>SUM(O41:Q41)</f>
        <v>11342593</v>
      </c>
      <c r="S41" s="44">
        <f>ROUND($G41*$V$28,0)</f>
        <v>27777778</v>
      </c>
      <c r="T41" s="43">
        <f>ROUND($H41*$V$28,0)-1</f>
        <v>3472222</v>
      </c>
      <c r="U41" s="42">
        <f>ROUND($I41*$V$28,0)</f>
        <v>2777778</v>
      </c>
      <c r="V41" s="41">
        <f>SUM(S41:U41)</f>
        <v>34027778</v>
      </c>
      <c r="W41" s="25"/>
      <c r="Z41" s="22"/>
    </row>
    <row r="42" spans="2:26" ht="27.75" customHeight="1" thickBot="1">
      <c r="B42" s="235" t="s">
        <v>6</v>
      </c>
      <c r="C42" s="236"/>
      <c r="D42" s="236"/>
      <c r="E42" s="236"/>
      <c r="F42" s="237"/>
      <c r="G42" s="40">
        <f t="shared" ref="G42:M42" si="6">SUM(G40:G41)</f>
        <v>44444444</v>
      </c>
      <c r="H42" s="38">
        <f t="shared" si="6"/>
        <v>5555556</v>
      </c>
      <c r="I42" s="39">
        <f t="shared" si="6"/>
        <v>4444445</v>
      </c>
      <c r="J42" s="38">
        <f t="shared" si="6"/>
        <v>54444445</v>
      </c>
      <c r="K42" s="33">
        <f t="shared" si="6"/>
        <v>5555555</v>
      </c>
      <c r="L42" s="38">
        <f t="shared" si="6"/>
        <v>0</v>
      </c>
      <c r="M42" s="37">
        <f t="shared" si="6"/>
        <v>0</v>
      </c>
      <c r="N42" s="36">
        <f>N40+N41</f>
        <v>60000000</v>
      </c>
      <c r="O42" s="34">
        <f t="shared" ref="O42:V42" si="7">SUM(O40:O41)</f>
        <v>11111111</v>
      </c>
      <c r="P42" s="33">
        <f t="shared" si="7"/>
        <v>1388890</v>
      </c>
      <c r="Q42" s="32">
        <f t="shared" si="7"/>
        <v>1111111</v>
      </c>
      <c r="R42" s="35">
        <f t="shared" si="7"/>
        <v>13611112</v>
      </c>
      <c r="S42" s="34">
        <f t="shared" si="7"/>
        <v>33333333</v>
      </c>
      <c r="T42" s="33">
        <f t="shared" si="7"/>
        <v>4166666</v>
      </c>
      <c r="U42" s="32">
        <f t="shared" si="7"/>
        <v>3333334</v>
      </c>
      <c r="V42" s="31">
        <f t="shared" si="7"/>
        <v>40833333</v>
      </c>
      <c r="W42" s="17"/>
      <c r="Z42" s="28"/>
    </row>
    <row r="43" spans="2:26" ht="27.75" customHeight="1">
      <c r="B43" s="30"/>
      <c r="C43" s="29"/>
      <c r="D43" s="29"/>
      <c r="E43" s="29"/>
      <c r="F43" s="29"/>
      <c r="G43" s="261" t="s">
        <v>5</v>
      </c>
      <c r="H43" s="261"/>
      <c r="I43" s="261"/>
      <c r="J43" s="261"/>
      <c r="K43" s="261"/>
      <c r="L43" s="261"/>
      <c r="M43" s="261"/>
      <c r="N43" s="23"/>
      <c r="O43" s="23"/>
      <c r="P43" s="23"/>
      <c r="Q43" s="23"/>
      <c r="R43" s="23"/>
      <c r="S43" s="23"/>
      <c r="T43" s="23"/>
      <c r="U43" s="23"/>
      <c r="V43" s="23"/>
      <c r="W43" s="23"/>
      <c r="X43" s="23"/>
      <c r="Z43" s="28"/>
    </row>
    <row r="44" spans="2:26" s="21" customFormat="1" ht="27.75" customHeight="1">
      <c r="B44" s="27"/>
      <c r="C44" s="26"/>
      <c r="D44" s="26"/>
      <c r="E44" s="26"/>
      <c r="F44" s="26"/>
      <c r="G44" s="23"/>
      <c r="H44" s="23"/>
      <c r="I44" s="25"/>
      <c r="J44" s="23"/>
      <c r="K44" s="23"/>
      <c r="L44" s="23"/>
      <c r="M44" s="23"/>
      <c r="N44" s="23"/>
      <c r="O44" s="25"/>
      <c r="P44" s="24"/>
      <c r="Q44" s="274" t="s">
        <v>4</v>
      </c>
      <c r="R44" s="274"/>
      <c r="S44" s="23"/>
      <c r="T44" s="23"/>
      <c r="U44" s="274" t="s">
        <v>3</v>
      </c>
      <c r="V44" s="274"/>
      <c r="W44" s="23"/>
      <c r="X44" s="23"/>
      <c r="Z44" s="22"/>
    </row>
    <row r="45" spans="2:26" ht="23.25" customHeight="1">
      <c r="B45" s="20"/>
      <c r="C45" s="17"/>
      <c r="D45" s="17"/>
      <c r="E45" s="17"/>
      <c r="F45" s="17"/>
      <c r="G45" s="17"/>
      <c r="H45" s="17"/>
      <c r="I45" s="17"/>
      <c r="J45" s="17"/>
      <c r="K45" s="17"/>
      <c r="L45" s="17"/>
      <c r="M45" s="17"/>
      <c r="N45" s="17"/>
      <c r="O45" s="278" t="s">
        <v>2</v>
      </c>
      <c r="P45" s="278"/>
      <c r="Q45" s="19" t="s">
        <v>1</v>
      </c>
      <c r="R45" s="18" t="s">
        <v>0</v>
      </c>
      <c r="S45" s="278" t="s">
        <v>2</v>
      </c>
      <c r="T45" s="278"/>
      <c r="U45" s="19" t="s">
        <v>1</v>
      </c>
      <c r="V45" s="18" t="s">
        <v>0</v>
      </c>
      <c r="W45" s="17"/>
      <c r="Z45" s="16"/>
    </row>
    <row r="46" spans="2:26" s="5" customFormat="1" ht="23.25" customHeight="1">
      <c r="B46" s="15"/>
      <c r="C46" s="11"/>
      <c r="D46" s="11"/>
      <c r="E46" s="11"/>
      <c r="F46" s="11"/>
      <c r="G46" s="14"/>
      <c r="H46" s="11"/>
      <c r="I46" s="11"/>
      <c r="J46" s="11"/>
      <c r="K46" s="11"/>
      <c r="L46" s="11"/>
      <c r="M46" s="11"/>
      <c r="N46" s="11"/>
      <c r="O46" s="278"/>
      <c r="P46" s="278"/>
      <c r="Q46" s="13">
        <f>IF(R33*0.026&gt;R40,R40,ROUNDDOWN(R33*0.026,0))</f>
        <v>2268519</v>
      </c>
      <c r="R46" s="12">
        <f>ROUNDDOWN(R33*0.026,0)</f>
        <v>9623171</v>
      </c>
      <c r="S46" s="278"/>
      <c r="T46" s="278"/>
      <c r="U46" s="13">
        <f>IF(V33*0.026&gt;V40,V40,ROUNDDOWN(V33*0.026,0))</f>
        <v>6805555</v>
      </c>
      <c r="V46" s="12">
        <f>ROUNDDOWN(V33*0.026,0)</f>
        <v>28869515</v>
      </c>
      <c r="W46" s="11"/>
      <c r="Z46" s="10"/>
    </row>
    <row r="47" spans="2:26" s="5" customFormat="1" ht="23.25" customHeight="1" thickBot="1">
      <c r="B47" s="9"/>
      <c r="C47" s="8"/>
      <c r="D47" s="8"/>
      <c r="E47" s="8"/>
      <c r="F47" s="8"/>
      <c r="G47" s="8"/>
      <c r="H47" s="8"/>
      <c r="I47" s="8"/>
      <c r="J47" s="8"/>
      <c r="K47" s="8"/>
      <c r="L47" s="8"/>
      <c r="M47" s="8"/>
      <c r="N47" s="8"/>
      <c r="O47" s="8"/>
      <c r="P47" s="8"/>
      <c r="Q47" s="8"/>
      <c r="R47" s="8"/>
      <c r="S47" s="8"/>
      <c r="T47" s="8"/>
      <c r="U47" s="8"/>
      <c r="V47" s="8"/>
      <c r="W47" s="8"/>
      <c r="X47" s="8"/>
      <c r="Y47" s="8"/>
      <c r="Z47" s="7"/>
    </row>
    <row r="48" spans="2:26" s="5" customFormat="1" ht="23.25" customHeight="1">
      <c r="Z48" s="6"/>
    </row>
    <row r="51" spans="25:32" ht="23.25" customHeight="1">
      <c r="Y51" s="4"/>
      <c r="Z51" s="4"/>
      <c r="AA51" s="4"/>
      <c r="AB51" s="4"/>
      <c r="AF51" s="3"/>
    </row>
  </sheetData>
  <mergeCells count="62">
    <mergeCell ref="Q44:R44"/>
    <mergeCell ref="U44:V44"/>
    <mergeCell ref="T13:Z13"/>
    <mergeCell ref="O45:P46"/>
    <mergeCell ref="S45:T46"/>
    <mergeCell ref="T14:X17"/>
    <mergeCell ref="P16:Q16"/>
    <mergeCell ref="P17:Q17"/>
    <mergeCell ref="G36:M36"/>
    <mergeCell ref="G43:M43"/>
    <mergeCell ref="O29:R29"/>
    <mergeCell ref="S29:V29"/>
    <mergeCell ref="P18:Q18"/>
    <mergeCell ref="M29:M30"/>
    <mergeCell ref="N29:N30"/>
    <mergeCell ref="C26:M27"/>
    <mergeCell ref="C20:F20"/>
    <mergeCell ref="P20:Q20"/>
    <mergeCell ref="P21:Q21"/>
    <mergeCell ref="P22:Q22"/>
    <mergeCell ref="D19:F19"/>
    <mergeCell ref="P19:Q19"/>
    <mergeCell ref="C13:C19"/>
    <mergeCell ref="D13:F13"/>
    <mergeCell ref="B42:F42"/>
    <mergeCell ref="B31:E32"/>
    <mergeCell ref="B33:B34"/>
    <mergeCell ref="C33:F33"/>
    <mergeCell ref="C34:F34"/>
    <mergeCell ref="B35:F35"/>
    <mergeCell ref="B39:F39"/>
    <mergeCell ref="B40:B41"/>
    <mergeCell ref="C40:F40"/>
    <mergeCell ref="C41:F41"/>
    <mergeCell ref="B28:F28"/>
    <mergeCell ref="B29:F30"/>
    <mergeCell ref="G29:J29"/>
    <mergeCell ref="K29:K30"/>
    <mergeCell ref="L29:L30"/>
    <mergeCell ref="AB22:AC22"/>
    <mergeCell ref="AB23:AC23"/>
    <mergeCell ref="T18:U18"/>
    <mergeCell ref="V18:W18"/>
    <mergeCell ref="Y18:Z18"/>
    <mergeCell ref="T19:U19"/>
    <mergeCell ref="V19:W19"/>
    <mergeCell ref="D14:F14"/>
    <mergeCell ref="D18:F18"/>
    <mergeCell ref="C5:K6"/>
    <mergeCell ref="W3:X3"/>
    <mergeCell ref="C7:F8"/>
    <mergeCell ref="I7:I8"/>
    <mergeCell ref="J7:J8"/>
    <mergeCell ref="K7:K8"/>
    <mergeCell ref="C9:C12"/>
    <mergeCell ref="D9:F9"/>
    <mergeCell ref="D10:F10"/>
    <mergeCell ref="D11:F11"/>
    <mergeCell ref="D12:F12"/>
    <mergeCell ref="D15:F15"/>
    <mergeCell ref="P15:Q15"/>
    <mergeCell ref="D16:F16"/>
  </mergeCells>
  <phoneticPr fontId="3"/>
  <pageMargins left="0.59055118110236227" right="0.19685039370078741" top="0.98425196850393704" bottom="0.39370078740157483" header="0.51181102362204722" footer="0.19685039370078741"/>
  <pageSetup paperSize="8" scale="68" fitToHeight="0" orientation="landscape" cellComments="asDisplayed" r:id="rId1"/>
  <headerFooter alignWithMargins="0">
    <oddHeader>&amp;L【様式１７】</oddHeader>
    <oddFooter>&amp;C30</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工事費費目別内訳、面積・事業費按分表等</vt:lpstr>
      <vt:lpstr>'工事費費目別内訳、面積・事業費按分表等'!Print_Area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2016-02-18T08:04:23Z</cp:lastPrinted>
  <dcterms:created xsi:type="dcterms:W3CDTF">2016-02-01T10:12:57Z</dcterms:created>
  <dcterms:modified xsi:type="dcterms:W3CDTF">2016-02-18T08:04:25Z</dcterms:modified>
</cp:coreProperties>
</file>