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<sst xmlns="http://schemas.openxmlformats.org/spreadsheetml/2006/main" count="2995" uniqueCount="489">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</sst>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
461</v>
      </c>
      <c r="B1" s="810"/>
      <c r="C1" s="810"/>
      <c r="D1" s="810"/>
      <c r="E1" s="810"/>
    </row>
    <row r="2" spans="1:5" ht="18" thickTop="1">
      <c r="A2" s="811" t="s">
        <v>
336</v>
      </c>
      <c r="B2" s="811"/>
      <c r="C2" s="811"/>
      <c r="D2" s="811"/>
      <c r="E2" s="811"/>
    </row>
    <row r="3" spans="1:5" s="26" customFormat="1" ht="8.1" customHeight="1">
      <c r="A3" s="812"/>
      <c r="B3" s="812"/>
      <c r="C3" s="812"/>
      <c r="D3" s="812"/>
    </row>
    <row r="4" spans="1:5" s="28" customFormat="1" ht="27">
      <c r="A4" s="27" t="s">
        <v>
188</v>
      </c>
      <c r="B4" s="27" t="s">
        <v>
189</v>
      </c>
      <c r="C4" s="149" t="s">
        <v>
190</v>
      </c>
      <c r="D4" s="150" t="s">
        <v>
191</v>
      </c>
      <c r="E4" s="27" t="s">
        <v>
263</v>
      </c>
    </row>
    <row r="5" spans="1:5" ht="18" customHeight="1">
      <c r="A5" s="29" t="s">
        <v>
192</v>
      </c>
      <c r="B5" s="147">
        <v>
1</v>
      </c>
      <c r="C5" s="147" t="s">
        <v>
193</v>
      </c>
      <c r="D5" s="43" t="s">
        <v>
194</v>
      </c>
      <c r="E5" s="30" t="s">
        <v>
195</v>
      </c>
    </row>
    <row r="6" spans="1:5" ht="75" customHeight="1">
      <c r="A6" s="31" t="s">
        <v>
196</v>
      </c>
      <c r="B6" s="30">
        <v>
1</v>
      </c>
      <c r="C6" s="148" t="s">
        <v>
10</v>
      </c>
      <c r="D6" s="45" t="s">
        <v>
261</v>
      </c>
      <c r="E6" s="44" t="s">
        <v>
195</v>
      </c>
    </row>
    <row r="7" spans="1:5" ht="105" customHeight="1">
      <c r="A7" s="31" t="s">
        <v>
197</v>
      </c>
      <c r="B7" s="30">
        <v>
1</v>
      </c>
      <c r="C7" s="148" t="s">
        <v>
34</v>
      </c>
      <c r="D7" s="45" t="s">
        <v>
262</v>
      </c>
      <c r="E7" s="32" t="s">
        <v>
198</v>
      </c>
    </row>
    <row r="8" spans="1:5" ht="60" customHeight="1">
      <c r="A8" s="31" t="s">
        <v>
244</v>
      </c>
      <c r="B8" s="30" t="s">
        <v>
333</v>
      </c>
      <c r="C8" s="148" t="s">
        <v>
11</v>
      </c>
      <c r="D8" s="45" t="s">
        <v>
483</v>
      </c>
      <c r="E8" s="32" t="s">
        <v>
198</v>
      </c>
    </row>
    <row r="9" spans="1:5" ht="60" customHeight="1">
      <c r="A9" s="31" t="s">
        <v>
199</v>
      </c>
      <c r="B9" s="30" t="s">
        <v>
333</v>
      </c>
      <c r="C9" s="148" t="s">
        <v>
11</v>
      </c>
      <c r="D9" s="45" t="s">
        <v>
484</v>
      </c>
      <c r="E9" s="32" t="s">
        <v>
198</v>
      </c>
    </row>
    <row r="10" spans="1:5" ht="72" customHeight="1">
      <c r="A10" s="31" t="s">
        <v>
459</v>
      </c>
      <c r="B10" s="30" t="s">
        <v>
333</v>
      </c>
      <c r="C10" s="148" t="s">
        <v>
11</v>
      </c>
      <c r="D10" s="45" t="s">
        <v>
485</v>
      </c>
      <c r="E10" s="32" t="s">
        <v>
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
200</v>
      </c>
      <c r="B18" s="813"/>
      <c r="C18" s="813"/>
      <c r="D18" s="813"/>
    </row>
    <row r="19" spans="1:6" ht="5.25" customHeight="1">
      <c r="A19" s="549"/>
      <c r="B19" s="549"/>
      <c r="C19" s="549"/>
      <c r="D19" s="549"/>
    </row>
    <row r="20" spans="1:6" ht="17.25">
      <c r="A20" s="37" t="s">
        <v>
312</v>
      </c>
      <c r="B20" s="36"/>
    </row>
    <row r="21" spans="1:6" s="39" customFormat="1" ht="17.25">
      <c r="A21" s="37" t="s">
        <v>
335</v>
      </c>
      <c r="B21" s="38"/>
      <c r="C21" s="37"/>
      <c r="D21" s="37"/>
    </row>
    <row r="22" spans="1:6" s="39" customFormat="1" ht="17.25">
      <c r="A22" s="37" t="s">
        <v>
201</v>
      </c>
      <c r="B22" s="38"/>
      <c r="C22" s="37"/>
      <c r="D22" s="37"/>
    </row>
    <row r="23" spans="1:6" s="39" customFormat="1" ht="17.25">
      <c r="A23" s="37" t="s">
        <v>
264</v>
      </c>
      <c r="B23" s="38"/>
      <c r="C23" s="37"/>
      <c r="D23" s="37"/>
    </row>
    <row r="24" spans="1:6" ht="9.75" customHeight="1">
      <c r="A24" s="35"/>
      <c r="B24" s="36"/>
      <c r="D24" s="36"/>
    </row>
    <row r="25" spans="1:6" s="558" customFormat="1" ht="17.25">
      <c r="A25" s="809" t="s">
        <v>
310</v>
      </c>
      <c r="B25" s="809"/>
      <c r="C25" s="809"/>
      <c r="D25" s="809"/>
      <c r="F25" s="559"/>
    </row>
    <row r="26" spans="1:6" s="558" customFormat="1" ht="17.25">
      <c r="A26" s="808" t="s">
        <v>
311</v>
      </c>
      <c r="B26" s="808"/>
      <c r="C26" s="808"/>
      <c r="D26" s="808"/>
      <c r="E26" s="808"/>
      <c r="F26" s="808"/>
    </row>
    <row r="27" spans="1:6" s="558" customFormat="1" ht="35.25" customHeight="1">
      <c r="A27" s="808" t="s">
        <v>
462</v>
      </c>
      <c r="B27" s="808"/>
      <c r="C27" s="808"/>
      <c r="D27" s="808"/>
      <c r="E27" s="808"/>
      <c r="F27" s="808"/>
    </row>
    <row r="28" spans="1:6" s="39" customFormat="1" ht="9" customHeight="1">
      <c r="A28" s="557"/>
      <c r="B28" s="557"/>
      <c r="C28" s="557"/>
      <c r="D28" s="557"/>
      <c r="F28" s="556"/>
    </row>
    <row r="29" spans="1:6" ht="17.25" customHeight="1">
      <c r="A29" s="37" t="s">
        <v>
460</v>
      </c>
      <c r="B29" s="36"/>
    </row>
    <row r="30" spans="1:6" s="151" customFormat="1" ht="17.25" customHeight="1">
      <c r="A30" s="808" t="s">
        <v>
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
423</v>
      </c>
      <c r="AC1" t="s">
        <v>
118</v>
      </c>
    </row>
    <row r="2" spans="1:29" ht="20.100000000000001" customHeight="1">
      <c r="A2" s="650" t="s">
        <v>
115</v>
      </c>
    </row>
    <row r="4" spans="1:29" ht="20.100000000000001" customHeight="1">
      <c r="A4" s="652" t="s">
        <v>
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
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
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
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
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
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
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
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
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
6</v>
      </c>
      <c r="C15" s="827" t="s">
        <v>
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
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
113</v>
      </c>
    </row>
    <row r="17" spans="1:29" ht="20.100000000000001" customHeight="1" thickBot="1">
      <c r="A17" s="151"/>
      <c r="B17" s="153" t="s">
        <v>
101</v>
      </c>
      <c r="C17" s="827" t="s">
        <v>
8</v>
      </c>
      <c r="D17" s="827"/>
      <c r="E17" s="827"/>
      <c r="F17" s="827"/>
      <c r="G17" s="827"/>
      <c r="H17" s="827"/>
      <c r="I17" s="827"/>
      <c r="J17" s="827"/>
      <c r="K17" s="827"/>
      <c r="L17" s="828"/>
      <c r="M17" s="155"/>
      <c r="N17" s="156"/>
      <c r="O17" s="156"/>
      <c r="P17" s="157" t="s">
        <v>
107</v>
      </c>
      <c r="Q17" s="156"/>
      <c r="R17" s="156"/>
      <c r="S17" s="156"/>
      <c r="T17" s="158"/>
      <c r="U17" s="159"/>
      <c r="V17" s="160"/>
      <c r="W17" s="160"/>
      <c r="X17" s="160"/>
      <c r="Y17" s="151"/>
      <c r="Z17" s="151"/>
      <c r="AA17" s="151"/>
      <c r="AC17" t="str">
        <f>
CONCATENATE(M17,N17,O17,P17,Q17,R17,S17,T17)</f>
        <v>
－</v>
      </c>
    </row>
    <row r="18" spans="1:29" ht="20.100000000000001" customHeight="1">
      <c r="A18" s="151"/>
      <c r="B18" s="161"/>
      <c r="C18" s="827" t="s">
        <v>
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
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
102</v>
      </c>
      <c r="C20" s="827" t="s">
        <v>
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
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
149</v>
      </c>
      <c r="C22" s="827" t="s">
        <v>
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
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
147</v>
      </c>
      <c r="C24" s="827" t="s">
        <v>
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
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
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
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
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
119</v>
      </c>
      <c r="C30" s="873" t="s">
        <v>
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
103</v>
      </c>
      <c r="C31" s="865" t="s">
        <v>
104</v>
      </c>
      <c r="D31" s="865"/>
      <c r="E31" s="865"/>
      <c r="F31" s="865"/>
      <c r="G31" s="865"/>
      <c r="H31" s="865"/>
      <c r="I31" s="865"/>
      <c r="J31" s="865"/>
      <c r="K31" s="865"/>
      <c r="L31" s="866"/>
      <c r="M31" s="871" t="s">
        <v>
108</v>
      </c>
      <c r="N31" s="865"/>
      <c r="O31" s="865"/>
      <c r="P31" s="865"/>
      <c r="Q31" s="866"/>
      <c r="R31" s="877" t="s">
        <v>
182</v>
      </c>
      <c r="S31" s="878"/>
      <c r="T31" s="878"/>
      <c r="U31" s="878"/>
      <c r="V31" s="878"/>
      <c r="W31" s="879"/>
      <c r="X31" s="863" t="s">
        <v>
109</v>
      </c>
      <c r="Y31" s="863" t="s">
        <v>
110</v>
      </c>
      <c r="Z31" s="835" t="s">
        <v>
487</v>
      </c>
      <c r="AA31" s="835" t="s">
        <v>
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
185</v>
      </c>
      <c r="S32" s="870"/>
      <c r="T32" s="870"/>
      <c r="U32" s="870"/>
      <c r="V32" s="870"/>
      <c r="W32" s="164" t="s">
        <v>
186</v>
      </c>
      <c r="X32" s="876"/>
      <c r="Y32" s="876"/>
      <c r="Z32" s="836"/>
      <c r="AA32" s="836"/>
      <c r="AB32" s="874"/>
    </row>
    <row r="33" spans="1:28" ht="37.5" customHeight="1">
      <c r="A33" s="151"/>
      <c r="B33" s="152">
        <v>
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
B33+1</f>
        <v>
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
B34+1</f>
        <v>
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
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
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
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
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
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
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
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
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
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
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
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
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
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
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
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
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
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
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
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
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
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
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
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
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
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
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
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
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
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
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
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
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
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
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
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
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
B71+1</f>
        <v>
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
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
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
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
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
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
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
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
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
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
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
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
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
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
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
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
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
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
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
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
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
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
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
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
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
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
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
B98+1</f>
        <v>
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
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
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
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
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
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
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
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
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
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
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
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
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
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
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
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
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
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
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
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
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
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
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
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
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
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
B124+1</f>
        <v>
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
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
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
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
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
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
B130+1</f>
        <v>
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
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【参考】数式用!$A$5:$A$38</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
178</v>
      </c>
      <c r="B1" s="180"/>
      <c r="C1" s="180"/>
      <c r="D1" s="180"/>
      <c r="E1" s="180"/>
      <c r="F1" s="180"/>
      <c r="G1" s="180"/>
      <c r="H1" s="180"/>
      <c r="I1" s="180"/>
      <c r="J1" s="180"/>
      <c r="K1" s="180"/>
      <c r="L1" s="180"/>
      <c r="M1" s="180"/>
      <c r="N1" s="180"/>
      <c r="O1" s="180"/>
      <c r="P1" s="180"/>
      <c r="Q1" s="180"/>
      <c r="R1" s="180"/>
      <c r="S1" s="180"/>
      <c r="T1" s="180"/>
      <c r="U1" s="180"/>
      <c r="V1" s="180"/>
      <c r="W1" s="180"/>
      <c r="X1" s="180"/>
      <c r="Y1" s="967" t="s">
        <v>
97</v>
      </c>
      <c r="Z1" s="967"/>
      <c r="AA1" s="967"/>
      <c r="AB1" s="967"/>
      <c r="AC1" s="967" t="str">
        <f>
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
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
367</v>
      </c>
      <c r="V4" s="1115"/>
      <c r="W4" s="1115"/>
      <c r="X4" s="708" t="s">
        <v>
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
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
142</v>
      </c>
      <c r="B8" s="961"/>
      <c r="C8" s="961"/>
      <c r="D8" s="961"/>
      <c r="E8" s="961"/>
      <c r="F8" s="962"/>
      <c r="G8" s="963" t="str">
        <f>
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
141</v>
      </c>
      <c r="B9" s="988"/>
      <c r="C9" s="988"/>
      <c r="D9" s="988"/>
      <c r="E9" s="988"/>
      <c r="F9" s="989"/>
      <c r="G9" s="965" t="str">
        <f>
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
145</v>
      </c>
      <c r="B10" s="978"/>
      <c r="C10" s="978"/>
      <c r="D10" s="978"/>
      <c r="E10" s="978"/>
      <c r="F10" s="979"/>
      <c r="G10" s="189" t="s">
        <v>
8</v>
      </c>
      <c r="H10" s="990" t="str">
        <f>
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
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
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
142</v>
      </c>
      <c r="B13" s="984"/>
      <c r="C13" s="984"/>
      <c r="D13" s="984"/>
      <c r="E13" s="984"/>
      <c r="F13" s="985"/>
      <c r="G13" s="963" t="str">
        <f>
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
140</v>
      </c>
      <c r="B14" s="981"/>
      <c r="C14" s="981"/>
      <c r="D14" s="981"/>
      <c r="E14" s="981"/>
      <c r="F14" s="982"/>
      <c r="G14" s="971" t="str">
        <f>
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
144</v>
      </c>
      <c r="B15" s="968"/>
      <c r="C15" s="968"/>
      <c r="D15" s="968"/>
      <c r="E15" s="968"/>
      <c r="F15" s="968"/>
      <c r="G15" s="986" t="s">
        <v>
0</v>
      </c>
      <c r="H15" s="967"/>
      <c r="I15" s="967"/>
      <c r="J15" s="967"/>
      <c r="K15" s="969" t="str">
        <f>
IF(基本情報入力シート!M24="","",基本情報入力シート!M24)</f>
        <v/>
      </c>
      <c r="L15" s="969"/>
      <c r="M15" s="969"/>
      <c r="N15" s="969"/>
      <c r="O15" s="969"/>
      <c r="P15" s="967" t="s">
        <v>
1</v>
      </c>
      <c r="Q15" s="967"/>
      <c r="R15" s="967"/>
      <c r="S15" s="967"/>
      <c r="T15" s="969" t="str">
        <f>
IF(基本情報入力シート!M25="","",基本情報入力シート!M25)</f>
        <v/>
      </c>
      <c r="U15" s="969"/>
      <c r="V15" s="969"/>
      <c r="W15" s="969"/>
      <c r="X15" s="969"/>
      <c r="Y15" s="967" t="s">
        <v>
143</v>
      </c>
      <c r="Z15" s="967"/>
      <c r="AA15" s="967"/>
      <c r="AB15" s="967"/>
      <c r="AC15" s="970" t="str">
        <f>
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
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
361</v>
      </c>
      <c r="D19" s="199"/>
      <c r="E19" s="200"/>
      <c r="F19" s="200"/>
      <c r="G19" s="200"/>
      <c r="H19" s="200"/>
      <c r="I19" s="200"/>
      <c r="J19" s="200"/>
      <c r="K19" s="200"/>
      <c r="L19" s="769"/>
      <c r="M19" s="662" t="s">
        <v>
360</v>
      </c>
      <c r="N19" s="201"/>
      <c r="O19" s="202"/>
      <c r="P19" s="203"/>
      <c r="Q19" s="203"/>
      <c r="R19" s="203"/>
      <c r="S19" s="203"/>
      <c r="T19" s="203"/>
      <c r="U19" s="203"/>
      <c r="V19" s="203"/>
      <c r="W19" s="770"/>
      <c r="X19" s="665" t="s">
        <v>
362</v>
      </c>
      <c r="Y19" s="663"/>
      <c r="Z19" s="663"/>
      <c r="AA19" s="664"/>
      <c r="AB19" s="663"/>
      <c r="AC19" s="663"/>
      <c r="AD19" s="663"/>
      <c r="AE19" s="663"/>
      <c r="AF19" s="663"/>
      <c r="AG19" s="663"/>
      <c r="AH19" s="663"/>
      <c r="AI19" s="663"/>
      <c r="AJ19" s="663"/>
      <c r="AK19" s="681"/>
      <c r="AL19" s="679"/>
      <c r="AU19" s="52"/>
    </row>
    <row r="20" spans="1:47" ht="33.75" customHeight="1">
      <c r="A20" s="198"/>
      <c r="B20" s="922" t="s">
        <v>
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
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
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
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
371</v>
      </c>
      <c r="Q27" s="1088"/>
      <c r="R27" s="1088"/>
      <c r="S27" s="1088"/>
      <c r="T27" s="1088"/>
      <c r="U27" s="1089"/>
      <c r="V27" s="727" t="str">
        <f>
IF(P28="","",IF(P29="","",IF(P29&gt;P28,"○","☓")))</f>
        <v/>
      </c>
      <c r="W27" s="1090" t="s">
        <v>
372</v>
      </c>
      <c r="X27" s="1088"/>
      <c r="Y27" s="1088"/>
      <c r="Z27" s="1088"/>
      <c r="AA27" s="1088"/>
      <c r="AB27" s="1089"/>
      <c r="AC27" s="727" t="str">
        <f>
IF(W28="","",IF(W29="","",IF(W29&gt;W28,"○","☓")))</f>
        <v/>
      </c>
      <c r="AD27" s="1090" t="s">
        <v>
364</v>
      </c>
      <c r="AE27" s="1088"/>
      <c r="AF27" s="1088"/>
      <c r="AG27" s="1088"/>
      <c r="AH27" s="1088"/>
      <c r="AI27" s="1089"/>
      <c r="AJ27" s="727" t="str">
        <f>
IF(AD28="","",IF(AD29="","",IF(AD29&gt;AD28,"○","☓")))</f>
        <v/>
      </c>
    </row>
    <row r="28" spans="1:47">
      <c r="A28" s="688" t="s">
        <v>
10</v>
      </c>
      <c r="B28" s="1091" t="s">
        <v>
368</v>
      </c>
      <c r="C28" s="1091"/>
      <c r="D28" s="1092" t="str">
        <f>
IF(V4=0,"",V4)</f>
        <v/>
      </c>
      <c r="E28" s="1092"/>
      <c r="F28" s="693" t="s">
        <v>
370</v>
      </c>
      <c r="G28" s="695"/>
      <c r="H28" s="695"/>
      <c r="I28" s="695"/>
      <c r="J28" s="695"/>
      <c r="K28" s="695"/>
      <c r="L28" s="695"/>
      <c r="M28" s="695"/>
      <c r="N28" s="695"/>
      <c r="O28" s="696"/>
      <c r="P28" s="1093" t="str">
        <f>
IF('別紙様式2-2 個表_処遇'!O5="","",'別紙様式2-2 個表_処遇'!O5)</f>
        <v/>
      </c>
      <c r="Q28" s="1094"/>
      <c r="R28" s="1094"/>
      <c r="S28" s="1094"/>
      <c r="T28" s="1094"/>
      <c r="U28" s="1094"/>
      <c r="V28" s="796" t="s">
        <v>
2</v>
      </c>
      <c r="W28" s="1095" t="str">
        <f>
IF('別紙様式2-3 個表_特定'!O5="","",'別紙様式2-3 個表_特定'!O5)</f>
        <v/>
      </c>
      <c r="X28" s="1096"/>
      <c r="Y28" s="1096"/>
      <c r="Z28" s="1096"/>
      <c r="AA28" s="1096"/>
      <c r="AB28" s="1096"/>
      <c r="AC28" s="796" t="s">
        <v>
2</v>
      </c>
      <c r="AD28" s="1095" t="str">
        <f>
IF('別紙様式2-4 個表_ベースアップ'!O5="","",'別紙様式2-4 個表_ベースアップ'!O5)</f>
        <v/>
      </c>
      <c r="AE28" s="1096"/>
      <c r="AF28" s="1096"/>
      <c r="AG28" s="1096"/>
      <c r="AH28" s="1096"/>
      <c r="AI28" s="1096"/>
      <c r="AJ28" s="802" t="s">
        <v>
2</v>
      </c>
      <c r="AL28" s="50"/>
    </row>
    <row r="29" spans="1:47" ht="22.5" customHeight="1">
      <c r="A29" s="685" t="s">
        <v>
11</v>
      </c>
      <c r="B29" s="1166" t="s">
        <v>
379</v>
      </c>
      <c r="C29" s="1167"/>
      <c r="D29" s="1167"/>
      <c r="E29" s="1167"/>
      <c r="F29" s="1167"/>
      <c r="G29" s="1167"/>
      <c r="H29" s="1167"/>
      <c r="I29" s="1167"/>
      <c r="J29" s="1167"/>
      <c r="K29" s="1167"/>
      <c r="L29" s="1167"/>
      <c r="M29" s="1167"/>
      <c r="N29" s="1167"/>
      <c r="O29" s="1168"/>
      <c r="P29" s="1169" t="str">
        <f>
IFERROR(P30-P31,"")</f>
        <v/>
      </c>
      <c r="Q29" s="1170"/>
      <c r="R29" s="1170"/>
      <c r="S29" s="1170"/>
      <c r="T29" s="1170"/>
      <c r="U29" s="1170"/>
      <c r="V29" s="797" t="s">
        <v>
2</v>
      </c>
      <c r="W29" s="1171" t="str">
        <f>
IFERROR(W30-W31,"")</f>
        <v/>
      </c>
      <c r="X29" s="1172"/>
      <c r="Y29" s="1172"/>
      <c r="Z29" s="1172"/>
      <c r="AA29" s="1172"/>
      <c r="AB29" s="1172"/>
      <c r="AC29" s="797" t="s">
        <v>
2</v>
      </c>
      <c r="AD29" s="1171" t="str">
        <f>
IFERROR(AD30-AD31,"")</f>
        <v/>
      </c>
      <c r="AE29" s="1172"/>
      <c r="AF29" s="1172"/>
      <c r="AG29" s="1172"/>
      <c r="AH29" s="1172"/>
      <c r="AI29" s="1172"/>
      <c r="AJ29" s="803" t="s">
        <v>
2</v>
      </c>
    </row>
    <row r="30" spans="1:47" ht="22.5" customHeight="1">
      <c r="A30" s="686"/>
      <c r="B30" s="1173" t="s">
        <v>
414</v>
      </c>
      <c r="C30" s="1174"/>
      <c r="D30" s="1174"/>
      <c r="E30" s="1174"/>
      <c r="F30" s="1174"/>
      <c r="G30" s="1174"/>
      <c r="H30" s="1174"/>
      <c r="I30" s="1174"/>
      <c r="J30" s="1174"/>
      <c r="K30" s="1174"/>
      <c r="L30" s="1174"/>
      <c r="M30" s="1174"/>
      <c r="N30" s="1174"/>
      <c r="O30" s="1175"/>
      <c r="P30" s="1176"/>
      <c r="Q30" s="1177"/>
      <c r="R30" s="1177"/>
      <c r="S30" s="1177"/>
      <c r="T30" s="1177"/>
      <c r="U30" s="1177"/>
      <c r="V30" s="798" t="s">
        <v>
2</v>
      </c>
      <c r="W30" s="1178"/>
      <c r="X30" s="1179"/>
      <c r="Y30" s="1179"/>
      <c r="Z30" s="1179"/>
      <c r="AA30" s="1179"/>
      <c r="AB30" s="1179"/>
      <c r="AC30" s="798" t="s">
        <v>
2</v>
      </c>
      <c r="AD30" s="1180"/>
      <c r="AE30" s="1181"/>
      <c r="AF30" s="1181"/>
      <c r="AG30" s="1181"/>
      <c r="AH30" s="1181"/>
      <c r="AI30" s="1181"/>
      <c r="AJ30" s="804" t="s">
        <v>
2</v>
      </c>
    </row>
    <row r="31" spans="1:47" ht="33.75" customHeight="1">
      <c r="A31" s="686"/>
      <c r="B31" s="1173" t="s">
        <v>
388</v>
      </c>
      <c r="C31" s="1182"/>
      <c r="D31" s="1182"/>
      <c r="E31" s="1182"/>
      <c r="F31" s="1182"/>
      <c r="G31" s="1182"/>
      <c r="H31" s="1182"/>
      <c r="I31" s="1182"/>
      <c r="J31" s="1182"/>
      <c r="K31" s="1182"/>
      <c r="L31" s="1182"/>
      <c r="M31" s="1182"/>
      <c r="N31" s="1182"/>
      <c r="O31" s="1183"/>
      <c r="P31" s="1093" t="str">
        <f>
IF((P32-P33-P34-P35-P36)=0,"",(P32-P33-P34-P35-P36))</f>
        <v/>
      </c>
      <c r="Q31" s="1094"/>
      <c r="R31" s="1094"/>
      <c r="S31" s="1094"/>
      <c r="T31" s="1094"/>
      <c r="U31" s="1094"/>
      <c r="V31" s="799" t="s">
        <v>
2</v>
      </c>
      <c r="W31" s="1095" t="str">
        <f>
IF((W32-W33-W34-W35-W36)=0,"",(W32-W33-W34-W35-W36))</f>
        <v/>
      </c>
      <c r="X31" s="1096"/>
      <c r="Y31" s="1096"/>
      <c r="Z31" s="1096"/>
      <c r="AA31" s="1096"/>
      <c r="AB31" s="1096"/>
      <c r="AC31" s="799" t="s">
        <v>
2</v>
      </c>
      <c r="AD31" s="1095" t="str">
        <f>
IF((AD32-AD33-AD34-AD35-AD36)=0,"",(AD32-AD33-AD34-AD35-AD36))</f>
        <v/>
      </c>
      <c r="AE31" s="1096"/>
      <c r="AF31" s="1096"/>
      <c r="AG31" s="1096"/>
      <c r="AH31" s="1096"/>
      <c r="AI31" s="1096"/>
      <c r="AJ31" s="805" t="s">
        <v>
2</v>
      </c>
    </row>
    <row r="32" spans="1:47" ht="15" customHeight="1">
      <c r="A32" s="686"/>
      <c r="B32" s="1184"/>
      <c r="C32" s="702" t="s">
        <v>
365</v>
      </c>
      <c r="D32" s="703"/>
      <c r="E32" s="703"/>
      <c r="F32" s="703"/>
      <c r="G32" s="703"/>
      <c r="H32" s="703"/>
      <c r="I32" s="703"/>
      <c r="J32" s="703"/>
      <c r="K32" s="703"/>
      <c r="L32" s="703"/>
      <c r="M32" s="703"/>
      <c r="N32" s="703"/>
      <c r="O32" s="701"/>
      <c r="P32" s="1186"/>
      <c r="Q32" s="1187"/>
      <c r="R32" s="1187"/>
      <c r="S32" s="1187"/>
      <c r="T32" s="1187"/>
      <c r="U32" s="1187"/>
      <c r="V32" s="800" t="s">
        <v>
2</v>
      </c>
      <c r="W32" s="1188"/>
      <c r="X32" s="1189"/>
      <c r="Y32" s="1189"/>
      <c r="Z32" s="1189"/>
      <c r="AA32" s="1189"/>
      <c r="AB32" s="1189"/>
      <c r="AC32" s="800" t="s">
        <v>
2</v>
      </c>
      <c r="AD32" s="1190"/>
      <c r="AE32" s="1191"/>
      <c r="AF32" s="1191"/>
      <c r="AG32" s="1191"/>
      <c r="AH32" s="1191"/>
      <c r="AI32" s="1191"/>
      <c r="AJ32" s="806" t="s">
        <v>
2</v>
      </c>
      <c r="AL32" s="50"/>
    </row>
    <row r="33" spans="1:38" ht="15" customHeight="1">
      <c r="A33" s="686"/>
      <c r="B33" s="1184"/>
      <c r="C33" s="697" t="s">
        <v>
376</v>
      </c>
      <c r="D33" s="698"/>
      <c r="E33" s="698"/>
      <c r="F33" s="698"/>
      <c r="G33" s="698"/>
      <c r="H33" s="698"/>
      <c r="I33" s="698"/>
      <c r="J33" s="698"/>
      <c r="K33" s="698"/>
      <c r="L33" s="698"/>
      <c r="M33" s="698"/>
      <c r="N33" s="698"/>
      <c r="O33" s="699"/>
      <c r="P33" s="1186"/>
      <c r="Q33" s="1187"/>
      <c r="R33" s="1187"/>
      <c r="S33" s="1187"/>
      <c r="T33" s="1187"/>
      <c r="U33" s="1187"/>
      <c r="V33" s="800" t="s">
        <v>
2</v>
      </c>
      <c r="W33" s="1188"/>
      <c r="X33" s="1189"/>
      <c r="Y33" s="1189"/>
      <c r="Z33" s="1189"/>
      <c r="AA33" s="1189"/>
      <c r="AB33" s="1189"/>
      <c r="AC33" s="800" t="s">
        <v>
2</v>
      </c>
      <c r="AD33" s="1190"/>
      <c r="AE33" s="1191"/>
      <c r="AF33" s="1191"/>
      <c r="AG33" s="1191"/>
      <c r="AH33" s="1191"/>
      <c r="AI33" s="1191"/>
      <c r="AJ33" s="806" t="s">
        <v>
2</v>
      </c>
      <c r="AL33" s="50"/>
    </row>
    <row r="34" spans="1:38" ht="15" customHeight="1">
      <c r="A34" s="686"/>
      <c r="B34" s="1184"/>
      <c r="C34" s="702" t="s">
        <v>
378</v>
      </c>
      <c r="D34" s="703"/>
      <c r="E34" s="703"/>
      <c r="F34" s="703"/>
      <c r="G34" s="703"/>
      <c r="H34" s="703"/>
      <c r="I34" s="703"/>
      <c r="J34" s="703"/>
      <c r="K34" s="703"/>
      <c r="L34" s="703"/>
      <c r="M34" s="703"/>
      <c r="N34" s="703"/>
      <c r="O34" s="701"/>
      <c r="P34" s="1186"/>
      <c r="Q34" s="1187"/>
      <c r="R34" s="1187"/>
      <c r="S34" s="1187"/>
      <c r="T34" s="1187"/>
      <c r="U34" s="1187"/>
      <c r="V34" s="800" t="s">
        <v>
2</v>
      </c>
      <c r="W34" s="1188"/>
      <c r="X34" s="1189"/>
      <c r="Y34" s="1189"/>
      <c r="Z34" s="1189"/>
      <c r="AA34" s="1189"/>
      <c r="AB34" s="1189"/>
      <c r="AC34" s="800" t="s">
        <v>
2</v>
      </c>
      <c r="AD34" s="1190"/>
      <c r="AE34" s="1191"/>
      <c r="AF34" s="1191"/>
      <c r="AG34" s="1191"/>
      <c r="AH34" s="1191"/>
      <c r="AI34" s="1191"/>
      <c r="AJ34" s="806" t="s">
        <v>
2</v>
      </c>
      <c r="AL34" s="50"/>
    </row>
    <row r="35" spans="1:38" ht="22.5" customHeight="1">
      <c r="A35" s="686"/>
      <c r="B35" s="1184"/>
      <c r="C35" s="1192" t="s">
        <v>
377</v>
      </c>
      <c r="D35" s="1193"/>
      <c r="E35" s="1193"/>
      <c r="F35" s="1193"/>
      <c r="G35" s="1193"/>
      <c r="H35" s="1193"/>
      <c r="I35" s="1193"/>
      <c r="J35" s="1193"/>
      <c r="K35" s="1193"/>
      <c r="L35" s="1193"/>
      <c r="M35" s="1193"/>
      <c r="N35" s="1193"/>
      <c r="O35" s="1194"/>
      <c r="P35" s="1186"/>
      <c r="Q35" s="1187"/>
      <c r="R35" s="1187"/>
      <c r="S35" s="1187"/>
      <c r="T35" s="1187"/>
      <c r="U35" s="1187"/>
      <c r="V35" s="800" t="s">
        <v>
2</v>
      </c>
      <c r="W35" s="1188"/>
      <c r="X35" s="1189"/>
      <c r="Y35" s="1189"/>
      <c r="Z35" s="1189"/>
      <c r="AA35" s="1189"/>
      <c r="AB35" s="1189"/>
      <c r="AC35" s="800" t="s">
        <v>
2</v>
      </c>
      <c r="AD35" s="1190"/>
      <c r="AE35" s="1191"/>
      <c r="AF35" s="1191"/>
      <c r="AG35" s="1191"/>
      <c r="AH35" s="1191"/>
      <c r="AI35" s="1191"/>
      <c r="AJ35" s="806" t="s">
        <v>
2</v>
      </c>
      <c r="AL35" s="50"/>
    </row>
    <row r="36" spans="1:38" ht="24.75" customHeight="1">
      <c r="A36" s="687"/>
      <c r="B36" s="1185"/>
      <c r="C36" s="1195" t="s">
        <v>
369</v>
      </c>
      <c r="D36" s="1196"/>
      <c r="E36" s="1196"/>
      <c r="F36" s="1196"/>
      <c r="G36" s="1196"/>
      <c r="H36" s="1196"/>
      <c r="I36" s="1196"/>
      <c r="J36" s="1196"/>
      <c r="K36" s="1196"/>
      <c r="L36" s="1196"/>
      <c r="M36" s="1197"/>
      <c r="N36" s="1197"/>
      <c r="O36" s="1198"/>
      <c r="P36" s="1199"/>
      <c r="Q36" s="1200"/>
      <c r="R36" s="1200"/>
      <c r="S36" s="1200"/>
      <c r="T36" s="1200"/>
      <c r="U36" s="1200"/>
      <c r="V36" s="801" t="s">
        <v>
2</v>
      </c>
      <c r="W36" s="1201"/>
      <c r="X36" s="1202"/>
      <c r="Y36" s="1202"/>
      <c r="Z36" s="1202"/>
      <c r="AA36" s="1202"/>
      <c r="AB36" s="1202"/>
      <c r="AC36" s="801" t="s">
        <v>
2</v>
      </c>
      <c r="AD36" s="1203"/>
      <c r="AE36" s="1204"/>
      <c r="AF36" s="1204"/>
      <c r="AG36" s="1204"/>
      <c r="AH36" s="1204"/>
      <c r="AI36" s="1204"/>
      <c r="AJ36" s="807" t="s">
        <v>
2</v>
      </c>
      <c r="AL36" s="50"/>
    </row>
    <row r="37" spans="1:38" ht="7.5" customHeight="1">
      <c r="A37" s="48"/>
      <c r="B37" s="120"/>
      <c r="C37" s="705"/>
      <c r="D37" s="700"/>
      <c r="E37" s="700"/>
      <c r="F37" s="700"/>
      <c r="G37" s="700"/>
      <c r="H37" s="700"/>
      <c r="I37" s="700"/>
      <c r="J37" s="700"/>
      <c r="M37" s="706"/>
      <c r="N37" s="706"/>
      <c r="O37" s="706"/>
      <c r="AL37" s="50"/>
    </row>
    <row r="38" spans="1:38">
      <c r="A38" s="682" t="s">
        <v>
373</v>
      </c>
    </row>
    <row r="39" spans="1:38" ht="22.5" customHeight="1">
      <c r="A39" s="683" t="s">
        <v>
91</v>
      </c>
      <c r="B39" s="1205" t="s">
        <v>
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
91</v>
      </c>
      <c r="B40" s="1205" t="s">
        <v>
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
91</v>
      </c>
      <c r="B41" s="1205" t="s">
        <v>
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
91</v>
      </c>
      <c r="B42" s="1205" t="s">
        <v>
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
91</v>
      </c>
      <c r="B43" s="1205" t="s">
        <v>
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
91</v>
      </c>
      <c r="B44" s="1129" t="s">
        <v>
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
91</v>
      </c>
      <c r="B45" s="1205" t="s">
        <v>
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
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
91</v>
      </c>
      <c r="B47" s="1129" t="s">
        <v>
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
91</v>
      </c>
      <c r="B48" s="1205" t="s">
        <v>
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
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
91</v>
      </c>
      <c r="B50" s="1151" t="s">
        <v>
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
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
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
382</v>
      </c>
      <c r="AC53" s="952"/>
      <c r="AD53" s="952"/>
      <c r="AE53" s="952"/>
      <c r="AF53" s="952"/>
      <c r="AG53" s="952"/>
      <c r="AH53" s="952"/>
      <c r="AI53" s="952"/>
      <c r="AJ53" s="952"/>
      <c r="AK53" s="952"/>
      <c r="AL53" s="47"/>
      <c r="AU53" s="52"/>
    </row>
    <row r="54" spans="1:47" ht="17.25" customHeight="1" thickBot="1">
      <c r="A54" s="952" t="s">
        <v>
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
381</v>
      </c>
      <c r="AC54" s="952"/>
      <c r="AD54" s="952"/>
      <c r="AE54" s="952"/>
      <c r="AF54" s="952"/>
      <c r="AG54" s="952"/>
      <c r="AH54" s="952"/>
      <c r="AI54" s="952"/>
      <c r="AJ54" s="952"/>
      <c r="AK54" s="952"/>
      <c r="AL54" s="47"/>
      <c r="AU54" s="52"/>
    </row>
    <row r="55" spans="1:47" s="49" customFormat="1" ht="18" customHeight="1" thickBot="1">
      <c r="A55" s="211" t="s">
        <v>
384</v>
      </c>
      <c r="B55" s="692"/>
      <c r="C55" s="692"/>
      <c r="D55" s="692"/>
      <c r="E55" s="692"/>
      <c r="F55" s="692"/>
      <c r="G55" s="692"/>
      <c r="H55" s="692"/>
      <c r="I55" s="692"/>
      <c r="J55" s="692"/>
      <c r="K55" s="692"/>
      <c r="L55" s="692"/>
      <c r="M55" s="707"/>
      <c r="N55" s="213"/>
      <c r="O55" s="214" t="s">
        <v>
33</v>
      </c>
      <c r="P55" s="214"/>
      <c r="Q55" s="1207"/>
      <c r="R55" s="1207"/>
      <c r="S55" s="214" t="s">
        <v>
12</v>
      </c>
      <c r="T55" s="1207"/>
      <c r="U55" s="1207"/>
      <c r="V55" s="214" t="s">
        <v>
13</v>
      </c>
      <c r="W55" s="950" t="s">
        <v>
14</v>
      </c>
      <c r="X55" s="950"/>
      <c r="Y55" s="214" t="s">
        <v>
33</v>
      </c>
      <c r="Z55" s="214"/>
      <c r="AA55" s="1207"/>
      <c r="AB55" s="1207"/>
      <c r="AC55" s="214" t="s">
        <v>
12</v>
      </c>
      <c r="AD55" s="1207"/>
      <c r="AE55" s="1207"/>
      <c r="AF55" s="214" t="s">
        <v>
13</v>
      </c>
      <c r="AG55" s="214" t="s">
        <v>
162</v>
      </c>
      <c r="AH55" s="214" t="str">
        <f>
IF(Q55&gt;=1,(AA55*12+AD55)-(Q55*12+T55)+1,"")</f>
        <v/>
      </c>
      <c r="AI55" s="950" t="s">
        <v>
163</v>
      </c>
      <c r="AJ55" s="950"/>
      <c r="AK55" s="215" t="s">
        <v>
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
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
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
418</v>
      </c>
      <c r="AC59" s="952"/>
      <c r="AD59" s="952"/>
      <c r="AE59" s="952"/>
      <c r="AF59" s="952"/>
      <c r="AG59" s="952"/>
      <c r="AH59" s="952"/>
      <c r="AI59" s="952"/>
      <c r="AJ59" s="952"/>
      <c r="AK59" s="952"/>
      <c r="AL59" s="47"/>
      <c r="AU59" s="52"/>
    </row>
    <row r="60" spans="1:47" ht="17.25" customHeight="1">
      <c r="A60" s="952" t="s">
        <v>
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
383</v>
      </c>
      <c r="AC60" s="952"/>
      <c r="AD60" s="952"/>
      <c r="AE60" s="952"/>
      <c r="AF60" s="952"/>
      <c r="AG60" s="952"/>
      <c r="AH60" s="952"/>
      <c r="AI60" s="952"/>
      <c r="AJ60" s="952"/>
      <c r="AK60" s="952"/>
      <c r="AL60" s="47"/>
      <c r="AU60" s="52"/>
    </row>
    <row r="61" spans="1:47" ht="27.75" customHeight="1">
      <c r="A61" s="1208" t="s">
        <v>
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
419</v>
      </c>
      <c r="AC61" s="952"/>
      <c r="AD61" s="952"/>
      <c r="AE61" s="952"/>
      <c r="AF61" s="952"/>
      <c r="AG61" s="952"/>
      <c r="AH61" s="952"/>
      <c r="AI61" s="952"/>
      <c r="AJ61" s="952"/>
      <c r="AK61" s="952"/>
      <c r="AL61" s="47"/>
      <c r="AU61" s="52"/>
    </row>
    <row r="62" spans="1:47" ht="24" customHeight="1" thickBot="1">
      <c r="A62" s="228" t="s">
        <v>
18</v>
      </c>
      <c r="B62" s="221" t="s">
        <v>
89</v>
      </c>
      <c r="C62" s="221"/>
      <c r="D62" s="221"/>
      <c r="E62" s="221"/>
      <c r="F62" s="221"/>
      <c r="G62" s="221"/>
      <c r="H62" s="221"/>
      <c r="I62" s="221"/>
      <c r="J62" s="221"/>
      <c r="K62" s="221"/>
      <c r="L62" s="229"/>
      <c r="M62" s="229"/>
      <c r="N62" s="221"/>
      <c r="O62" s="221"/>
      <c r="P62" s="230"/>
      <c r="Q62" s="230"/>
      <c r="R62" s="231"/>
      <c r="S62" s="1116" t="s">
        <v>
120</v>
      </c>
      <c r="T62" s="1117"/>
      <c r="U62" s="1117"/>
      <c r="V62" s="1117"/>
      <c r="W62" s="1117"/>
      <c r="X62" s="1118"/>
      <c r="Y62" s="1102" t="s">
        <v>
249</v>
      </c>
      <c r="Z62" s="1103"/>
      <c r="AA62" s="1103"/>
      <c r="AB62" s="1103"/>
      <c r="AC62" s="1103"/>
      <c r="AD62" s="1104"/>
      <c r="AE62" s="1102" t="s">
        <v>
121</v>
      </c>
      <c r="AF62" s="1103"/>
      <c r="AG62" s="1103"/>
      <c r="AH62" s="1103"/>
      <c r="AI62" s="1103"/>
      <c r="AJ62" s="1104"/>
      <c r="AL62" s="58"/>
      <c r="AM62" s="762" t="s">
        <v>
458</v>
      </c>
      <c r="AU62" s="52"/>
    </row>
    <row r="63" spans="1:47" ht="22.5" customHeight="1" thickBot="1">
      <c r="A63" s="1097"/>
      <c r="B63" s="1130" t="s">
        <v>
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
219</v>
      </c>
      <c r="Y63" s="1108"/>
      <c r="Z63" s="1109"/>
      <c r="AA63" s="1109"/>
      <c r="AB63" s="1109"/>
      <c r="AC63" s="1110"/>
      <c r="AD63" s="233" t="s">
        <v>
219</v>
      </c>
      <c r="AE63" s="1108"/>
      <c r="AF63" s="1109"/>
      <c r="AG63" s="1109"/>
      <c r="AH63" s="1109"/>
      <c r="AI63" s="1110"/>
      <c r="AJ63" s="234" t="s">
        <v>
2</v>
      </c>
      <c r="AM63" s="58" t="s">
        <v>
438</v>
      </c>
      <c r="AU63" s="52"/>
    </row>
    <row r="64" spans="1:47" ht="22.5" customHeight="1" thickBot="1">
      <c r="A64" s="1097"/>
      <c r="B64" s="235" t="s">
        <v>
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
337</v>
      </c>
      <c r="Y64" s="1111"/>
      <c r="Z64" s="1112"/>
      <c r="AA64" s="1112"/>
      <c r="AB64" s="1112"/>
      <c r="AC64" s="1113"/>
      <c r="AD64" s="240" t="s">
        <v>
337</v>
      </c>
      <c r="AE64" s="1111"/>
      <c r="AF64" s="1112"/>
      <c r="AG64" s="1112"/>
      <c r="AH64" s="1112"/>
      <c r="AI64" s="1113"/>
      <c r="AJ64" s="241" t="s">
        <v>
37</v>
      </c>
      <c r="AM64" s="58" t="s">
        <v>
437</v>
      </c>
      <c r="AU64" s="52"/>
    </row>
    <row r="65" spans="1:52" ht="22.5" customHeight="1" thickBot="1">
      <c r="A65" s="1097"/>
      <c r="B65" s="242" t="s">
        <v>
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
337</v>
      </c>
      <c r="Y65" s="1126"/>
      <c r="Z65" s="1127"/>
      <c r="AA65" s="1127"/>
      <c r="AB65" s="1127"/>
      <c r="AC65" s="1128"/>
      <c r="AD65" s="240" t="s">
        <v>
337</v>
      </c>
      <c r="AE65" s="1126"/>
      <c r="AF65" s="1127"/>
      <c r="AG65" s="1127"/>
      <c r="AH65" s="1127"/>
      <c r="AI65" s="1128"/>
      <c r="AJ65" s="241" t="s">
        <v>
37</v>
      </c>
      <c r="AM65" s="58" t="s">
        <v>
451</v>
      </c>
      <c r="AU65" s="52"/>
    </row>
    <row r="66" spans="1:52" ht="22.5" customHeight="1" thickBot="1">
      <c r="A66" s="1097"/>
      <c r="B66" s="242" t="s">
        <v>
412</v>
      </c>
      <c r="C66" s="245"/>
      <c r="D66" s="245"/>
      <c r="E66" s="245"/>
      <c r="F66" s="245"/>
      <c r="G66" s="245"/>
      <c r="H66" s="245"/>
      <c r="I66" s="245"/>
      <c r="J66" s="245"/>
      <c r="K66" s="245"/>
      <c r="L66" s="222"/>
      <c r="M66" s="222"/>
      <c r="N66" s="222"/>
      <c r="O66" s="222"/>
      <c r="P66" s="222"/>
      <c r="Q66" s="222"/>
      <c r="R66" s="222"/>
      <c r="S66" s="1105" t="str">
        <f>
IFERROR(ROUND(S63/S64,),"")</f>
        <v/>
      </c>
      <c r="T66" s="1106"/>
      <c r="U66" s="1106"/>
      <c r="V66" s="1106"/>
      <c r="W66" s="1107"/>
      <c r="X66" s="239" t="s">
        <v>
2</v>
      </c>
      <c r="Y66" s="1105" t="str">
        <f>
IFERROR(ROUND(Y63/Y64,),"")</f>
        <v/>
      </c>
      <c r="Z66" s="1106"/>
      <c r="AA66" s="1106"/>
      <c r="AB66" s="1106"/>
      <c r="AC66" s="1107"/>
      <c r="AD66" s="239" t="s">
        <v>
2</v>
      </c>
      <c r="AE66" s="1105" t="str">
        <f>
IFERROR(ROUND(AE63/AE64,),"")</f>
        <v/>
      </c>
      <c r="AF66" s="1106"/>
      <c r="AG66" s="1106"/>
      <c r="AH66" s="1106"/>
      <c r="AI66" s="1107"/>
      <c r="AJ66" s="241" t="s">
        <v>
2</v>
      </c>
      <c r="AN66" s="59"/>
      <c r="AO66" s="60"/>
      <c r="AP66" s="61" t="s">
        <v>
129</v>
      </c>
      <c r="AQ66" s="62" t="s">
        <v>
130</v>
      </c>
      <c r="AR66" s="61" t="s">
        <v>
131</v>
      </c>
      <c r="AS66" s="62" t="s">
        <v>
210</v>
      </c>
      <c r="AT66" s="63" t="s">
        <v>
211</v>
      </c>
      <c r="AU66" s="64" t="s">
        <v>
212</v>
      </c>
      <c r="AV66" s="65" t="s">
        <v>
213</v>
      </c>
      <c r="AW66" s="64"/>
      <c r="AX66" s="64"/>
      <c r="AY66" s="64"/>
      <c r="AZ66" s="66"/>
    </row>
    <row r="67" spans="1:52" ht="18" customHeight="1">
      <c r="A67" s="1097"/>
      <c r="B67" s="1140" t="s">
        <v>
268</v>
      </c>
      <c r="C67" s="1141"/>
      <c r="D67" s="1141"/>
      <c r="E67" s="1141"/>
      <c r="F67" s="1141"/>
      <c r="G67" s="1141"/>
      <c r="H67" s="1141"/>
      <c r="I67" s="1141"/>
      <c r="J67" s="1141"/>
      <c r="K67" s="246"/>
      <c r="L67" s="247" t="s">
        <v>
218</v>
      </c>
      <c r="M67" s="248"/>
      <c r="N67" s="248"/>
      <c r="O67" s="248"/>
      <c r="P67" s="248"/>
      <c r="Q67" s="248"/>
      <c r="R67" s="248"/>
      <c r="S67" s="1100">
        <f>
CEILING(AP67,1)</f>
        <v>
0</v>
      </c>
      <c r="T67" s="1101"/>
      <c r="U67" s="1101"/>
      <c r="V67" s="1101"/>
      <c r="W67" s="1101"/>
      <c r="X67" s="249" t="s">
        <v>
219</v>
      </c>
      <c r="Y67" s="1137"/>
      <c r="Z67" s="1138"/>
      <c r="AA67" s="1138"/>
      <c r="AB67" s="1138"/>
      <c r="AC67" s="1138"/>
      <c r="AD67" s="1139"/>
      <c r="AE67" s="1133"/>
      <c r="AF67" s="1134"/>
      <c r="AG67" s="1134"/>
      <c r="AH67" s="1134"/>
      <c r="AI67" s="1134"/>
      <c r="AJ67" s="1135"/>
      <c r="AN67" s="67" t="s">
        <v>
133</v>
      </c>
      <c r="AO67" s="67" t="s">
        <v>
127</v>
      </c>
      <c r="AP67" s="68">
        <f>
IFERROR(#REF!/(S65*12),0)</f>
        <v>
0</v>
      </c>
      <c r="AQ67" s="69"/>
      <c r="AR67" s="68"/>
      <c r="AS67" s="64"/>
      <c r="AT67" s="70"/>
      <c r="AU67" s="64"/>
      <c r="AV67" s="71" t="s">
        <v>
214</v>
      </c>
      <c r="AW67" s="64"/>
      <c r="AX67" s="64"/>
      <c r="AY67" s="64"/>
      <c r="AZ67" s="66"/>
    </row>
    <row r="68" spans="1:52" ht="18" customHeight="1" thickBot="1">
      <c r="A68" s="1097"/>
      <c r="B68" s="1062"/>
      <c r="C68" s="995"/>
      <c r="D68" s="995"/>
      <c r="E68" s="995"/>
      <c r="F68" s="995"/>
      <c r="G68" s="995"/>
      <c r="H68" s="995"/>
      <c r="I68" s="995"/>
      <c r="J68" s="995"/>
      <c r="K68" s="250"/>
      <c r="L68" s="243"/>
      <c r="M68" s="251" t="s">
        <v>
176</v>
      </c>
      <c r="N68" s="1119">
        <f>
T68</f>
        <v>
0</v>
      </c>
      <c r="O68" s="1119"/>
      <c r="P68" s="1119"/>
      <c r="Q68" s="251" t="s">
        <v>
219</v>
      </c>
      <c r="R68" s="252" t="s">
        <v>
220</v>
      </c>
      <c r="S68" s="253" t="s">
        <v>
176</v>
      </c>
      <c r="T68" s="1136">
        <f>
S65*S67*12</f>
        <v>
0</v>
      </c>
      <c r="U68" s="1136"/>
      <c r="V68" s="1136"/>
      <c r="W68" s="254" t="s">
        <v>
219</v>
      </c>
      <c r="X68" s="255" t="s">
        <v>
220</v>
      </c>
      <c r="Y68" s="1137"/>
      <c r="Z68" s="1138"/>
      <c r="AA68" s="1138"/>
      <c r="AB68" s="1138"/>
      <c r="AC68" s="1138"/>
      <c r="AD68" s="1139"/>
      <c r="AE68" s="1133"/>
      <c r="AF68" s="1134"/>
      <c r="AG68" s="1134"/>
      <c r="AH68" s="1134"/>
      <c r="AI68" s="1134"/>
      <c r="AJ68" s="1135"/>
      <c r="AN68" s="72"/>
      <c r="AO68" s="73" t="s">
        <v>
128</v>
      </c>
      <c r="AP68" s="74" t="str">
        <f>
W28</f>
        <v/>
      </c>
      <c r="AQ68" s="75"/>
      <c r="AR68" s="74"/>
      <c r="AS68" s="76">
        <f>
SUM(AP68:AR68)</f>
        <v>
0</v>
      </c>
      <c r="AT68" s="77">
        <f>
AS68-S65*S67*12</f>
        <v>
0</v>
      </c>
      <c r="AU68" s="78" t="s">
        <v>
193</v>
      </c>
      <c r="AV68" s="79"/>
      <c r="AW68" s="80"/>
      <c r="AX68" s="80"/>
      <c r="AY68" s="80"/>
      <c r="AZ68" s="81"/>
    </row>
    <row r="69" spans="1:52" ht="18" customHeight="1" thickBot="1">
      <c r="A69" s="1097"/>
      <c r="B69" s="1062"/>
      <c r="C69" s="995"/>
      <c r="D69" s="995"/>
      <c r="E69" s="995"/>
      <c r="F69" s="995"/>
      <c r="G69" s="995"/>
      <c r="H69" s="995"/>
      <c r="I69" s="995"/>
      <c r="J69" s="995"/>
      <c r="K69" s="246"/>
      <c r="L69" s="247" t="s">
        <v>
221</v>
      </c>
      <c r="M69" s="248"/>
      <c r="N69" s="248"/>
      <c r="O69" s="248"/>
      <c r="P69" s="248"/>
      <c r="Q69" s="248"/>
      <c r="R69" s="248"/>
      <c r="S69" s="1098" t="e">
        <f>
IF((CEILING(AP70,1)-AP70)-2*(CEILING(AQ70,1)-AQ70)&gt;=0,CEILING(AP70,1),CEILING(AP70+AU71/S65/12,1))</f>
        <v>
#VALUE!</v>
      </c>
      <c r="T69" s="1099"/>
      <c r="U69" s="1099"/>
      <c r="V69" s="1099"/>
      <c r="W69" s="1099"/>
      <c r="X69" s="256" t="s">
        <v>
219</v>
      </c>
      <c r="Y69" s="1098" t="e">
        <f>
IF((CEILING(AP70,1)-AP70)-2*(CEILING(AQ70,1)-AQ70)&gt;=0,CEILING(AQ70,1),FLOOR(AQ70,1))</f>
        <v>
#VALUE!</v>
      </c>
      <c r="Z69" s="1099"/>
      <c r="AA69" s="1099"/>
      <c r="AB69" s="1099"/>
      <c r="AC69" s="1099"/>
      <c r="AD69" s="256" t="s">
        <v>
219</v>
      </c>
      <c r="AE69" s="1120"/>
      <c r="AF69" s="1121"/>
      <c r="AG69" s="1121"/>
      <c r="AH69" s="1121"/>
      <c r="AI69" s="1121"/>
      <c r="AJ69" s="1122"/>
      <c r="AN69" s="67" t="s">
        <v>
134</v>
      </c>
      <c r="AO69" s="82" t="s">
        <v>
132</v>
      </c>
      <c r="AP69" s="83"/>
      <c r="AQ69" s="84"/>
      <c r="AR69" s="85"/>
      <c r="AS69" s="64"/>
      <c r="AT69" s="70"/>
      <c r="AU69" s="64"/>
      <c r="AV69" s="71" t="s">
        <v>
215</v>
      </c>
      <c r="AW69" s="86" t="e">
        <f>
AP69/AQ69</f>
        <v>
#DIV/0!</v>
      </c>
      <c r="AX69" s="87" t="e">
        <f>
IF(AW69&lt;1,"  1を上回るよう配分比率を設定してください。","  1を上回ることを確認してください")</f>
        <v>
#DIV/0!</v>
      </c>
      <c r="AY69" s="87"/>
      <c r="AZ69" s="88"/>
    </row>
    <row r="70" spans="1:52" ht="18" customHeight="1">
      <c r="A70" s="1097"/>
      <c r="B70" s="1062"/>
      <c r="C70" s="995"/>
      <c r="D70" s="995"/>
      <c r="E70" s="995"/>
      <c r="F70" s="995"/>
      <c r="G70" s="995"/>
      <c r="H70" s="995"/>
      <c r="I70" s="995"/>
      <c r="J70" s="995"/>
      <c r="K70" s="250"/>
      <c r="L70" s="243"/>
      <c r="M70" s="251" t="s">
        <v>
176</v>
      </c>
      <c r="N70" s="1119" t="e">
        <f>
SUM(T70,Z70)</f>
        <v>
#VALUE!</v>
      </c>
      <c r="O70" s="1119"/>
      <c r="P70" s="1119"/>
      <c r="Q70" s="251" t="s">
        <v>
219</v>
      </c>
      <c r="R70" s="252" t="s">
        <v>
220</v>
      </c>
      <c r="S70" s="257" t="s">
        <v>
176</v>
      </c>
      <c r="T70" s="1119" t="e">
        <f>
S65*S69*12</f>
        <v>
#VALUE!</v>
      </c>
      <c r="U70" s="1119"/>
      <c r="V70" s="1119"/>
      <c r="W70" s="251" t="s">
        <v>
219</v>
      </c>
      <c r="X70" s="258" t="s">
        <v>
220</v>
      </c>
      <c r="Y70" s="257" t="s">
        <v>
176</v>
      </c>
      <c r="Z70" s="1119" t="e">
        <f>
Y65*Y69*12</f>
        <v>
#VALUE!</v>
      </c>
      <c r="AA70" s="1119"/>
      <c r="AB70" s="1119"/>
      <c r="AC70" s="251" t="s">
        <v>
219</v>
      </c>
      <c r="AD70" s="258" t="s">
        <v>
220</v>
      </c>
      <c r="AE70" s="1123"/>
      <c r="AF70" s="1124"/>
      <c r="AG70" s="1124"/>
      <c r="AH70" s="1124"/>
      <c r="AI70" s="1124"/>
      <c r="AJ70" s="1125"/>
      <c r="AN70" s="89"/>
      <c r="AO70" s="90" t="s">
        <v>
127</v>
      </c>
      <c r="AP70" s="91" t="e">
        <f>
W28/((S65+Y65/AW69)*12)</f>
        <v>
#VALUE!</v>
      </c>
      <c r="AQ70" s="92" t="e">
        <f>
W28/((S65*AW69+Y65)*12)</f>
        <v>
#VALUE!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
222</v>
      </c>
      <c r="M71" s="248"/>
      <c r="N71" s="248"/>
      <c r="O71" s="248"/>
      <c r="P71" s="248"/>
      <c r="Q71" s="248"/>
      <c r="R71" s="248"/>
      <c r="S71" s="1100" t="e">
        <f>
IF((CEILING(AP73,1)-AP73)-2*(CEILING(AQ73,1)-AQ73)&gt;=0,CEILING(AP73,1),CEILING(AP73+(AU73+AU74)/S65/12,1))</f>
        <v>
#VALUE!</v>
      </c>
      <c r="T71" s="1101"/>
      <c r="U71" s="1101"/>
      <c r="V71" s="1101"/>
      <c r="W71" s="1101"/>
      <c r="X71" s="249" t="s">
        <v>
219</v>
      </c>
      <c r="Y71" s="1100" t="e">
        <f>
IF((CEILING(AP73,1)-AP73)-2*(CEILING(AQ73,1)-AQ73)&gt;=0,CEILING(AQ73,1),FLOOR(AQ73,1))</f>
        <v>
#VALUE!</v>
      </c>
      <c r="Z71" s="1101"/>
      <c r="AA71" s="1101"/>
      <c r="AB71" s="1101"/>
      <c r="AC71" s="1101"/>
      <c r="AD71" s="249" t="s">
        <v>
219</v>
      </c>
      <c r="AE71" s="1101" t="e">
        <f>
IF(Y71-2*(CEILING(AR73,1))&gt;=0,CEILING(AR73,1),FLOOR(AR73,1))</f>
        <v>
#VALUE!</v>
      </c>
      <c r="AF71" s="1101"/>
      <c r="AG71" s="1101"/>
      <c r="AH71" s="1101"/>
      <c r="AI71" s="1101"/>
      <c r="AJ71" s="260" t="s">
        <v>
219</v>
      </c>
      <c r="AN71" s="72"/>
      <c r="AO71" s="72" t="s">
        <v>
128</v>
      </c>
      <c r="AP71" s="98" t="e">
        <f>
W28/(1+Y65/S65/AW69)</f>
        <v>
#VALUE!</v>
      </c>
      <c r="AQ71" s="99" t="e">
        <f>
W28/(S65/Y65*AW69+1)</f>
        <v>
#VALUE!</v>
      </c>
      <c r="AR71" s="98"/>
      <c r="AS71" s="76" t="e">
        <f>
SUM(AP71:AR71)</f>
        <v>
#VALUE!</v>
      </c>
      <c r="AT71" s="77" t="e">
        <f>
AS71-S65*S69*12-Y65*Y69*12</f>
        <v>
#VALUE!</v>
      </c>
      <c r="AU71" s="80" t="e">
        <f>
IF((CEILING(AP70,1)-AP70)-2*(CEILING(AQ70,1)-AQ70)&gt;=0,0,(AQ70-FLOOR(AQ70,1))*Y65*12)</f>
        <v>
#VALUE!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
176</v>
      </c>
      <c r="N72" s="1136" t="e">
        <f>
SUM(T72,Z72,AF72)</f>
        <v>
#VALUE!</v>
      </c>
      <c r="O72" s="1136"/>
      <c r="P72" s="1136"/>
      <c r="Q72" s="254" t="s">
        <v>
219</v>
      </c>
      <c r="R72" s="262" t="s">
        <v>
220</v>
      </c>
      <c r="S72" s="253" t="s">
        <v>
176</v>
      </c>
      <c r="T72" s="1136" t="e">
        <f>
S65*S71*12</f>
        <v>
#VALUE!</v>
      </c>
      <c r="U72" s="1136"/>
      <c r="V72" s="1136"/>
      <c r="W72" s="254" t="s">
        <v>
219</v>
      </c>
      <c r="X72" s="258" t="s">
        <v>
220</v>
      </c>
      <c r="Y72" s="253" t="s">
        <v>
176</v>
      </c>
      <c r="Z72" s="1136" t="e">
        <f>
Y65*Y71*12</f>
        <v>
#VALUE!</v>
      </c>
      <c r="AA72" s="1136"/>
      <c r="AB72" s="1136"/>
      <c r="AC72" s="254" t="s">
        <v>
219</v>
      </c>
      <c r="AD72" s="258" t="s">
        <v>
220</v>
      </c>
      <c r="AE72" s="254" t="s">
        <v>
176</v>
      </c>
      <c r="AF72" s="1136" t="e">
        <f>
AE65*AE71*12</f>
        <v>
#VALUE!</v>
      </c>
      <c r="AG72" s="1136"/>
      <c r="AH72" s="1136"/>
      <c r="AI72" s="254" t="s">
        <v>
219</v>
      </c>
      <c r="AJ72" s="263" t="s">
        <v>
220</v>
      </c>
      <c r="AN72" s="67" t="s">
        <v>
135</v>
      </c>
      <c r="AO72" s="95" t="s">
        <v>
132</v>
      </c>
      <c r="AP72" s="83"/>
      <c r="AQ72" s="102"/>
      <c r="AR72" s="103"/>
      <c r="AS72" s="93"/>
      <c r="AT72" s="94"/>
      <c r="AU72" s="93"/>
      <c r="AV72" s="95" t="s">
        <v>
215</v>
      </c>
      <c r="AW72" s="96" t="e">
        <f>
AP72/AQ72</f>
        <v>
#DIV/0!</v>
      </c>
      <c r="AX72" s="104" t="e">
        <f>
IF(AW72&lt;1,"  1を上回るよう配分比率を設定してください。","  1を上回ることを確認してください")</f>
        <v>
#DIV/0!</v>
      </c>
      <c r="AY72" s="104"/>
      <c r="AZ72" s="105"/>
    </row>
    <row r="73" spans="1:52" ht="18" customHeight="1" thickBot="1">
      <c r="A73" s="261"/>
      <c r="B73" s="1062"/>
      <c r="C73" s="995"/>
      <c r="D73" s="995"/>
      <c r="E73" s="995"/>
      <c r="F73" s="995"/>
      <c r="G73" s="995"/>
      <c r="H73" s="995"/>
      <c r="I73" s="995"/>
      <c r="J73" s="995"/>
      <c r="K73" s="259"/>
      <c r="L73" s="247" t="s">
        <v>
223</v>
      </c>
      <c r="M73" s="248"/>
      <c r="N73" s="248"/>
      <c r="O73" s="248"/>
      <c r="P73" s="248"/>
      <c r="Q73" s="248"/>
      <c r="R73" s="248"/>
      <c r="S73" s="1142"/>
      <c r="T73" s="1143"/>
      <c r="U73" s="1143"/>
      <c r="V73" s="1143"/>
      <c r="W73" s="1144"/>
      <c r="X73" s="245" t="s">
        <v>
219</v>
      </c>
      <c r="Y73" s="1142"/>
      <c r="Z73" s="1143"/>
      <c r="AA73" s="1143"/>
      <c r="AB73" s="1143"/>
      <c r="AC73" s="1144"/>
      <c r="AD73" s="264" t="s">
        <v>
219</v>
      </c>
      <c r="AE73" s="1142"/>
      <c r="AF73" s="1143"/>
      <c r="AG73" s="1143"/>
      <c r="AH73" s="1143"/>
      <c r="AI73" s="1144"/>
      <c r="AJ73" s="265" t="s">
        <v>
219</v>
      </c>
      <c r="AN73" s="106"/>
      <c r="AO73" s="107" t="s">
        <v>
127</v>
      </c>
      <c r="AP73" s="91" t="e">
        <f>
W28/((S65+Y65/AW72+AE65/AW74)*12)</f>
        <v>
#VALUE!</v>
      </c>
      <c r="AQ73" s="92" t="e">
        <f>
W28/((S65*AW72+Y65+AE65/AW73)*12)</f>
        <v>
#VALUE!</v>
      </c>
      <c r="AR73" s="91" t="e">
        <f>
W28/((S65*AW74+Y65*AW73+AE65)*12)</f>
        <v>
#VALUE!</v>
      </c>
      <c r="AS73" s="93"/>
      <c r="AT73" s="94"/>
      <c r="AU73" s="108" t="e">
        <f>
IF((CEILING(AP73,1)-AP73)-2*(CEILING(AQ73,1)-AQ73)&gt;=0,0,(AQ73-FLOOR(AQ73,1))*Y65*12)</f>
        <v>
#VALUE!</v>
      </c>
      <c r="AV73" s="95" t="s">
        <v>
216</v>
      </c>
      <c r="AW73" s="96" t="e">
        <f>
AQ72/AR72</f>
        <v>
#DIV/0!</v>
      </c>
      <c r="AX73" s="104" t="e">
        <f t="shared" ref="AX73" si="0">
IF(AW73&lt;2,"  2以上となるよう配分比率を設定してください。","  2以上であることを確認してください")</f>
        <v>
#DIV/0!</v>
      </c>
      <c r="AY73" s="104"/>
      <c r="AZ73" s="105"/>
    </row>
    <row r="74" spans="1:52" ht="18" customHeight="1" thickBot="1">
      <c r="A74" s="261"/>
      <c r="B74" s="1063"/>
      <c r="C74" s="1064"/>
      <c r="D74" s="1064"/>
      <c r="E74" s="1064"/>
      <c r="F74" s="1064"/>
      <c r="G74" s="1064"/>
      <c r="H74" s="1064"/>
      <c r="I74" s="995"/>
      <c r="J74" s="995"/>
      <c r="K74" s="266"/>
      <c r="L74" s="245"/>
      <c r="M74" s="267" t="s">
        <v>
176</v>
      </c>
      <c r="N74" s="1145">
        <f>
SUM(T74,Z74,AF74)</f>
        <v>
0</v>
      </c>
      <c r="O74" s="1145"/>
      <c r="P74" s="1145"/>
      <c r="Q74" s="267" t="s">
        <v>
219</v>
      </c>
      <c r="R74" s="268" t="s">
        <v>
220</v>
      </c>
      <c r="S74" s="269" t="s">
        <v>
176</v>
      </c>
      <c r="T74" s="1145">
        <f>
S65*S73*12</f>
        <v>
0</v>
      </c>
      <c r="U74" s="1145"/>
      <c r="V74" s="1145"/>
      <c r="W74" s="267" t="s">
        <v>
219</v>
      </c>
      <c r="X74" s="270" t="s">
        <v>
220</v>
      </c>
      <c r="Y74" s="267" t="s">
        <v>
176</v>
      </c>
      <c r="Z74" s="1145">
        <f>
Y65*Y73*12</f>
        <v>
0</v>
      </c>
      <c r="AA74" s="1145"/>
      <c r="AB74" s="1145"/>
      <c r="AC74" s="267" t="s">
        <v>
219</v>
      </c>
      <c r="AD74" s="270" t="s">
        <v>
220</v>
      </c>
      <c r="AE74" s="267" t="s">
        <v>
176</v>
      </c>
      <c r="AF74" s="1145">
        <f>
AE65*AE73*12</f>
        <v>
0</v>
      </c>
      <c r="AG74" s="1145"/>
      <c r="AH74" s="1145"/>
      <c r="AI74" s="267" t="s">
        <v>
219</v>
      </c>
      <c r="AJ74" s="271" t="s">
        <v>
220</v>
      </c>
      <c r="AM74" s="49"/>
      <c r="AN74" s="109"/>
      <c r="AO74" s="72" t="s">
        <v>
128</v>
      </c>
      <c r="AP74" s="110" t="e">
        <f>
W28/(1+Y65/S65/AW72+AE65/S65/AW74)</f>
        <v>
#VALUE!</v>
      </c>
      <c r="AQ74" s="76" t="e">
        <f>
W28/(S65/Y65*AW72+1+AE65/Y65/AW73)</f>
        <v>
#VALUE!</v>
      </c>
      <c r="AR74" s="110" t="e">
        <f>
W28/(S65/AE65*AW74+Y65/AE65*AW73+1)</f>
        <v>
#VALUE!</v>
      </c>
      <c r="AS74" s="76" t="e">
        <f>
SUM(AP74:AR74)</f>
        <v>
#VALUE!</v>
      </c>
      <c r="AT74" s="77" t="e">
        <f>
AS74-S65*S71*12-Y65*Y71*12-AE65*AE71*12</f>
        <v>
#VALUE!</v>
      </c>
      <c r="AU74" s="111" t="e">
        <f>
IF(Y71-2*(CEILING(AR73,1))&gt;=0,0,(AR73-FLOOR(AR73,1))*AE65*12)</f>
        <v>
#VALUE!</v>
      </c>
      <c r="AV74" s="79" t="s">
        <v>
217</v>
      </c>
      <c r="AW74" s="80" t="e">
        <f>
AP72/AR72</f>
        <v>
#DIV/0!</v>
      </c>
      <c r="AX74" s="80"/>
      <c r="AY74" s="80"/>
      <c r="AZ74" s="81"/>
    </row>
    <row r="75" spans="1:52" s="49" customFormat="1" ht="18" customHeight="1" thickBot="1">
      <c r="A75" s="272"/>
      <c r="B75" s="273" t="s">
        <v>
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
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
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
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
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
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
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
209</v>
      </c>
      <c r="AL80" s="112"/>
    </row>
    <row r="81" spans="1:52" s="49" customFormat="1" ht="18" customHeight="1" thickBot="1">
      <c r="A81" s="190" t="s">
        <v>
38</v>
      </c>
      <c r="B81" s="296" t="s">
        <v>
269</v>
      </c>
      <c r="C81" s="297"/>
      <c r="D81" s="297"/>
      <c r="E81" s="297"/>
      <c r="F81" s="297"/>
      <c r="G81" s="297"/>
      <c r="H81" s="296"/>
      <c r="I81" s="296"/>
      <c r="J81" s="296"/>
      <c r="K81" s="296"/>
      <c r="L81" s="298"/>
      <c r="M81" s="213"/>
      <c r="N81" s="299" t="s">
        <v>
164</v>
      </c>
      <c r="O81" s="214"/>
      <c r="P81" s="924"/>
      <c r="Q81" s="924"/>
      <c r="R81" s="214" t="s">
        <v>
12</v>
      </c>
      <c r="S81" s="924"/>
      <c r="T81" s="924"/>
      <c r="U81" s="214" t="s">
        <v>
13</v>
      </c>
      <c r="V81" s="950" t="s">
        <v>
14</v>
      </c>
      <c r="W81" s="950"/>
      <c r="X81" s="214" t="s">
        <v>
33</v>
      </c>
      <c r="Y81" s="214"/>
      <c r="Z81" s="924"/>
      <c r="AA81" s="924"/>
      <c r="AB81" s="214" t="s">
        <v>
12</v>
      </c>
      <c r="AC81" s="924"/>
      <c r="AD81" s="924"/>
      <c r="AE81" s="214" t="s">
        <v>
13</v>
      </c>
      <c r="AF81" s="214" t="s">
        <v>
162</v>
      </c>
      <c r="AG81" s="214" t="str">
        <f>
IF(P81&gt;=1,(Z81*12+AC81)-(P81*12+S81)+1,"")</f>
        <v/>
      </c>
      <c r="AH81" s="950" t="s">
        <v>
163</v>
      </c>
      <c r="AI81" s="950"/>
      <c r="AJ81" s="215" t="s">
        <v>
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
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
125</v>
      </c>
      <c r="B84" s="1151" t="s">
        <v>
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
91</v>
      </c>
      <c r="B85" s="949" t="s">
        <v>
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
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
475</v>
      </c>
      <c r="B88" s="1152" t="s">
        <v>
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
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
382</v>
      </c>
      <c r="AC90" s="952"/>
      <c r="AD90" s="952"/>
      <c r="AE90" s="952"/>
      <c r="AF90" s="952"/>
      <c r="AG90" s="952"/>
      <c r="AH90" s="952"/>
      <c r="AI90" s="952"/>
      <c r="AJ90" s="952"/>
      <c r="AK90" s="952"/>
      <c r="AL90" s="47"/>
      <c r="AU90" s="52"/>
    </row>
    <row r="91" spans="1:52" ht="17.25" customHeight="1">
      <c r="A91" s="952" t="s">
        <v>
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
395</v>
      </c>
      <c r="AC91" s="952"/>
      <c r="AD91" s="952"/>
      <c r="AE91" s="952"/>
      <c r="AF91" s="952"/>
      <c r="AG91" s="952"/>
      <c r="AH91" s="952"/>
      <c r="AI91" s="952"/>
      <c r="AJ91" s="952"/>
      <c r="AK91" s="952"/>
      <c r="AL91" s="47"/>
      <c r="AU91" s="52"/>
    </row>
    <row r="92" spans="1:52" ht="17.25" customHeight="1" thickBot="1">
      <c r="A92" s="926" t="s">
        <v>
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
429</v>
      </c>
      <c r="C93" s="930"/>
      <c r="D93" s="930"/>
      <c r="E93" s="930"/>
      <c r="F93" s="930"/>
      <c r="G93" s="930"/>
      <c r="H93" s="930"/>
      <c r="I93" s="930"/>
      <c r="J93" s="930"/>
      <c r="K93" s="930"/>
      <c r="L93" s="930"/>
      <c r="M93" s="930"/>
      <c r="N93" s="931"/>
      <c r="O93" s="932">
        <f>
SUM('別紙様式2-4 個表_ベースアップ'!AI12:AI111)</f>
        <v>
0</v>
      </c>
      <c r="P93" s="933"/>
      <c r="Q93" s="933"/>
      <c r="R93" s="933"/>
      <c r="S93" s="933"/>
      <c r="T93" s="933"/>
      <c r="U93" s="934"/>
      <c r="V93" s="575" t="s">
        <v>
2</v>
      </c>
      <c r="W93" s="576"/>
      <c r="X93" s="577"/>
      <c r="Y93" s="577"/>
      <c r="Z93" s="578"/>
      <c r="AA93" s="579"/>
      <c r="AB93" s="953" t="s">
        <v>
204</v>
      </c>
      <c r="AC93" s="954" t="str">
        <f>
IF(X94=0,"",IF(X94&gt;=200/3,"○","×"))</f>
        <v/>
      </c>
      <c r="AD93" s="957" t="s">
        <v>
409</v>
      </c>
      <c r="AE93" s="733"/>
      <c r="AF93" s="733"/>
      <c r="AG93" s="733"/>
      <c r="AH93" s="733"/>
      <c r="AI93" s="733"/>
      <c r="AJ93" s="733"/>
      <c r="AK93" s="733"/>
      <c r="AL93" s="47"/>
      <c r="AU93" s="52"/>
    </row>
    <row r="94" spans="1:52" ht="17.25" customHeight="1" thickBot="1">
      <c r="A94" s="735"/>
      <c r="B94" s="735"/>
      <c r="C94" s="733"/>
      <c r="D94" s="946" t="s">
        <v>
430</v>
      </c>
      <c r="E94" s="947"/>
      <c r="F94" s="947"/>
      <c r="G94" s="947"/>
      <c r="H94" s="947"/>
      <c r="I94" s="947"/>
      <c r="J94" s="947"/>
      <c r="K94" s="947"/>
      <c r="L94" s="947"/>
      <c r="M94" s="947"/>
      <c r="N94" s="947"/>
      <c r="O94" s="935">
        <f>
SUM('別紙様式2-4 個表_ベースアップ'!AJ12:AJ111)</f>
        <v>
0</v>
      </c>
      <c r="P94" s="936"/>
      <c r="Q94" s="936"/>
      <c r="R94" s="936"/>
      <c r="S94" s="936"/>
      <c r="T94" s="936"/>
      <c r="U94" s="937"/>
      <c r="V94" s="580" t="s">
        <v>
2</v>
      </c>
      <c r="W94" s="581" t="s">
        <v>
44</v>
      </c>
      <c r="X94" s="938">
        <f>
IFERROR(O94/O93*100,0)</f>
        <v>
0</v>
      </c>
      <c r="Y94" s="939"/>
      <c r="Z94" s="574" t="s">
        <v>
45</v>
      </c>
      <c r="AA94" s="582" t="s">
        <v>
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
322</v>
      </c>
      <c r="P95" s="940"/>
      <c r="Q95" s="941"/>
      <c r="R95" s="942" t="e">
        <f>
O94/AH99</f>
        <v>
#VALUE!</v>
      </c>
      <c r="S95" s="943"/>
      <c r="T95" s="943"/>
      <c r="U95" s="944"/>
      <c r="V95" s="583" t="s">
        <v>
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
431</v>
      </c>
      <c r="C96" s="930"/>
      <c r="D96" s="930"/>
      <c r="E96" s="930"/>
      <c r="F96" s="930"/>
      <c r="G96" s="930"/>
      <c r="H96" s="930"/>
      <c r="I96" s="930"/>
      <c r="J96" s="930"/>
      <c r="K96" s="930"/>
      <c r="L96" s="930"/>
      <c r="M96" s="930"/>
      <c r="N96" s="931"/>
      <c r="O96" s="932">
        <f>
SUM('別紙様式2-4 個表_ベースアップ'!AK12:AK111)</f>
        <v>
0</v>
      </c>
      <c r="P96" s="933"/>
      <c r="Q96" s="933"/>
      <c r="R96" s="933"/>
      <c r="S96" s="933"/>
      <c r="T96" s="933"/>
      <c r="U96" s="934"/>
      <c r="V96" s="737" t="s">
        <v>
2</v>
      </c>
      <c r="W96" s="576"/>
      <c r="X96" s="577"/>
      <c r="Y96" s="577"/>
      <c r="Z96" s="578"/>
      <c r="AA96" s="579"/>
      <c r="AB96" s="953" t="s">
        <v>
204</v>
      </c>
      <c r="AC96" s="954" t="str">
        <f>
IF(X97=0,"",IF(X97&gt;=200/3,"○","×"))</f>
        <v/>
      </c>
      <c r="AD96" s="958"/>
      <c r="AE96" s="733"/>
      <c r="AF96" s="733"/>
      <c r="AG96" s="733"/>
      <c r="AH96" s="733"/>
      <c r="AI96" s="733"/>
      <c r="AJ96" s="733"/>
      <c r="AK96" s="733"/>
      <c r="AL96" s="47"/>
      <c r="AU96" s="52"/>
    </row>
    <row r="97" spans="1:52" ht="17.25" customHeight="1" thickBot="1">
      <c r="A97" s="735"/>
      <c r="B97" s="735"/>
      <c r="C97" s="733"/>
      <c r="D97" s="946" t="s">
        <v>
432</v>
      </c>
      <c r="E97" s="947"/>
      <c r="F97" s="947"/>
      <c r="G97" s="947"/>
      <c r="H97" s="947"/>
      <c r="I97" s="947"/>
      <c r="J97" s="947"/>
      <c r="K97" s="947"/>
      <c r="L97" s="947"/>
      <c r="M97" s="947"/>
      <c r="N97" s="947"/>
      <c r="O97" s="935">
        <f>
SUM('別紙様式2-4 個表_ベースアップ'!AL12:AL111)</f>
        <v>
0</v>
      </c>
      <c r="P97" s="936"/>
      <c r="Q97" s="936"/>
      <c r="R97" s="936"/>
      <c r="S97" s="936"/>
      <c r="T97" s="936"/>
      <c r="U97" s="937"/>
      <c r="V97" s="738" t="s">
        <v>
2</v>
      </c>
      <c r="W97" s="581" t="s">
        <v>
44</v>
      </c>
      <c r="X97" s="938">
        <f>
IFERROR(O97/O96*100,0)</f>
        <v>
0</v>
      </c>
      <c r="Y97" s="939"/>
      <c r="Z97" s="574" t="s">
        <v>
45</v>
      </c>
      <c r="AA97" s="582" t="s">
        <v>
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
322</v>
      </c>
      <c r="P98" s="940"/>
      <c r="Q98" s="941"/>
      <c r="R98" s="942" t="e">
        <f>
O97/AH99</f>
        <v>
#VALUE!</v>
      </c>
      <c r="S98" s="943"/>
      <c r="T98" s="943"/>
      <c r="U98" s="944"/>
      <c r="V98" s="739" t="s">
        <v>
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
464</v>
      </c>
      <c r="B99" s="751" t="s">
        <v>
16</v>
      </c>
      <c r="C99" s="751"/>
      <c r="D99" s="751"/>
      <c r="E99" s="751"/>
      <c r="F99" s="751"/>
      <c r="G99" s="751"/>
      <c r="H99" s="751"/>
      <c r="I99" s="751"/>
      <c r="J99" s="751"/>
      <c r="K99" s="751"/>
      <c r="L99" s="751"/>
      <c r="M99" s="751"/>
      <c r="N99" s="671"/>
      <c r="O99" s="299" t="s">
        <v>
33</v>
      </c>
      <c r="P99" s="214"/>
      <c r="Q99" s="925"/>
      <c r="R99" s="925"/>
      <c r="S99" s="214" t="s">
        <v>
12</v>
      </c>
      <c r="T99" s="925"/>
      <c r="U99" s="925"/>
      <c r="V99" s="214" t="s">
        <v>
13</v>
      </c>
      <c r="W99" s="950" t="s">
        <v>
14</v>
      </c>
      <c r="X99" s="950"/>
      <c r="Y99" s="214" t="s">
        <v>
33</v>
      </c>
      <c r="Z99" s="214"/>
      <c r="AA99" s="925"/>
      <c r="AB99" s="925"/>
      <c r="AC99" s="214" t="s">
        <v>
12</v>
      </c>
      <c r="AD99" s="925"/>
      <c r="AE99" s="925"/>
      <c r="AF99" s="214" t="s">
        <v>
13</v>
      </c>
      <c r="AG99" s="214" t="s">
        <v>
162</v>
      </c>
      <c r="AH99" s="214" t="str">
        <f>
IF(Q99&gt;=1,(AA99*12+AD99)-(Q99*12+T99)+1,"")</f>
        <v/>
      </c>
      <c r="AI99" s="950" t="s">
        <v>
163</v>
      </c>
      <c r="AJ99" s="950"/>
      <c r="AK99" s="215" t="s">
        <v>
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
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
91</v>
      </c>
      <c r="B102" s="1151" t="s">
        <v>
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
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
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
49</v>
      </c>
      <c r="B107" s="887"/>
      <c r="C107" s="887"/>
      <c r="D107" s="1059"/>
      <c r="E107" s="313"/>
      <c r="F107" s="314" t="s">
        <v>
47</v>
      </c>
      <c r="G107" s="225"/>
      <c r="H107" s="225"/>
      <c r="I107" s="315"/>
      <c r="J107" s="314" t="s">
        <v>
92</v>
      </c>
      <c r="K107" s="225"/>
      <c r="L107" s="225"/>
      <c r="M107" s="225"/>
      <c r="N107" s="225"/>
      <c r="O107" s="315"/>
      <c r="P107" s="314" t="s">
        <v>
93</v>
      </c>
      <c r="Q107" s="225"/>
      <c r="R107" s="225"/>
      <c r="S107" s="225"/>
      <c r="T107" s="225"/>
      <c r="U107" s="225"/>
      <c r="V107" s="315"/>
      <c r="W107" s="314" t="s">
        <v>
48</v>
      </c>
      <c r="X107" s="225"/>
      <c r="Y107" s="316"/>
      <c r="Z107" s="315"/>
      <c r="AA107" s="314" t="s">
        <v>
43</v>
      </c>
      <c r="AB107" s="225"/>
      <c r="AC107" s="225"/>
      <c r="AD107" s="225"/>
      <c r="AE107" s="316"/>
      <c r="AF107" s="316"/>
      <c r="AG107" s="316"/>
      <c r="AH107" s="316"/>
      <c r="AI107" s="316"/>
      <c r="AJ107" s="317"/>
      <c r="AK107" s="50"/>
    </row>
    <row r="108" spans="1:52" s="49" customFormat="1" ht="18" customHeight="1">
      <c r="A108" s="1060" t="s">
        <v>
46</v>
      </c>
      <c r="B108" s="1061"/>
      <c r="C108" s="1061"/>
      <c r="D108" s="1061"/>
      <c r="E108" s="318" t="s">
        <v>
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
50</v>
      </c>
      <c r="G109" s="321"/>
      <c r="H109" s="321"/>
      <c r="I109" s="321"/>
      <c r="J109" s="321"/>
      <c r="K109" s="325"/>
      <c r="L109" s="322" t="s">
        <v>
169</v>
      </c>
      <c r="M109" s="321"/>
      <c r="N109" s="321"/>
      <c r="O109" s="322"/>
      <c r="P109" s="322"/>
      <c r="Q109" s="326"/>
      <c r="R109" s="327"/>
      <c r="S109" s="322" t="s">
        <v>
43</v>
      </c>
      <c r="T109" s="322"/>
      <c r="U109" s="322" t="s">
        <v>
44</v>
      </c>
      <c r="V109" s="1158"/>
      <c r="W109" s="1158"/>
      <c r="X109" s="1158"/>
      <c r="Y109" s="1158"/>
      <c r="Z109" s="1158"/>
      <c r="AA109" s="1158"/>
      <c r="AB109" s="1158"/>
      <c r="AC109" s="1158"/>
      <c r="AD109" s="1158"/>
      <c r="AE109" s="1158"/>
      <c r="AF109" s="1158"/>
      <c r="AG109" s="1158"/>
      <c r="AH109" s="1158"/>
      <c r="AI109" s="1158"/>
      <c r="AJ109" s="328" t="s">
        <v>
45</v>
      </c>
      <c r="AK109" s="50"/>
    </row>
    <row r="110" spans="1:52" s="49" customFormat="1" ht="18" customHeight="1" thickBot="1">
      <c r="A110" s="1062"/>
      <c r="B110" s="995"/>
      <c r="C110" s="995"/>
      <c r="D110" s="995"/>
      <c r="E110" s="329" t="s">
        <v>
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
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
171</v>
      </c>
      <c r="F113" s="224"/>
      <c r="G113" s="224"/>
      <c r="H113" s="224"/>
      <c r="I113" s="224"/>
      <c r="J113" s="224"/>
      <c r="K113" s="224"/>
      <c r="L113" s="1004" t="s">
        <v>
172</v>
      </c>
      <c r="M113" s="1005"/>
      <c r="N113" s="1005"/>
      <c r="O113" s="1065"/>
      <c r="P113" s="1065"/>
      <c r="Q113" s="335" t="s">
        <v>
5</v>
      </c>
      <c r="R113" s="1065"/>
      <c r="S113" s="1065"/>
      <c r="T113" s="335" t="s">
        <v>
51</v>
      </c>
      <c r="U113" s="336" t="s">
        <v>
44</v>
      </c>
      <c r="V113" s="337"/>
      <c r="W113" s="338" t="s">
        <v>
52</v>
      </c>
      <c r="X113" s="336"/>
      <c r="Y113" s="336"/>
      <c r="Z113" s="337"/>
      <c r="AA113" s="338" t="s">
        <v>
53</v>
      </c>
      <c r="AB113" s="336"/>
      <c r="AC113" s="336" t="s">
        <v>
45</v>
      </c>
      <c r="AD113" s="336"/>
      <c r="AE113" s="336"/>
      <c r="AF113" s="336"/>
      <c r="AG113" s="336"/>
      <c r="AH113" s="336"/>
      <c r="AI113" s="336"/>
      <c r="AJ113" s="339"/>
      <c r="AK113" s="50"/>
    </row>
    <row r="114" spans="1:41" s="49" customFormat="1" ht="15" customHeight="1">
      <c r="A114" s="883" t="s">
        <v>
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
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
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
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
138</v>
      </c>
      <c r="B118" s="1061"/>
      <c r="C118" s="1061"/>
      <c r="D118" s="1149"/>
      <c r="E118" s="348"/>
      <c r="F118" s="319" t="s">
        <v>
166</v>
      </c>
      <c r="G118" s="320"/>
      <c r="H118" s="320"/>
      <c r="I118" s="320"/>
      <c r="J118" s="320"/>
      <c r="K118" s="320"/>
      <c r="L118" s="320"/>
      <c r="M118" s="320"/>
      <c r="N118" s="348"/>
      <c r="O118" s="319" t="s">
        <v>
167</v>
      </c>
      <c r="P118" s="320"/>
      <c r="Q118" s="320"/>
      <c r="R118" s="320"/>
      <c r="S118" s="320"/>
      <c r="T118" s="320"/>
      <c r="U118" s="348"/>
      <c r="V118" s="319" t="s">
        <v>
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
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
49</v>
      </c>
      <c r="B120" s="887"/>
      <c r="C120" s="887"/>
      <c r="D120" s="1059"/>
      <c r="E120" s="349"/>
      <c r="F120" s="314" t="s">
        <v>
47</v>
      </c>
      <c r="G120" s="225"/>
      <c r="H120" s="225"/>
      <c r="I120" s="349"/>
      <c r="J120" s="314" t="s">
        <v>
92</v>
      </c>
      <c r="K120" s="225"/>
      <c r="L120" s="225"/>
      <c r="M120" s="225"/>
      <c r="N120" s="225"/>
      <c r="O120" s="350"/>
      <c r="P120" s="314" t="s">
        <v>
93</v>
      </c>
      <c r="Q120" s="225"/>
      <c r="R120" s="225"/>
      <c r="S120" s="225"/>
      <c r="T120" s="225"/>
      <c r="U120" s="225"/>
      <c r="V120" s="350"/>
      <c r="W120" s="314" t="s">
        <v>
48</v>
      </c>
      <c r="X120" s="225"/>
      <c r="Y120" s="349"/>
      <c r="Z120" s="314" t="s">
        <v>
43</v>
      </c>
      <c r="AA120" s="314"/>
      <c r="AB120" s="225"/>
      <c r="AC120" s="225"/>
      <c r="AD120" s="225"/>
      <c r="AE120" s="225"/>
      <c r="AF120" s="225"/>
      <c r="AG120" s="225"/>
      <c r="AH120" s="225"/>
      <c r="AI120" s="225"/>
      <c r="AJ120" s="351"/>
      <c r="AK120" s="50"/>
    </row>
    <row r="121" spans="1:41" s="49" customFormat="1" ht="15" customHeight="1">
      <c r="A121" s="1060" t="s">
        <v>
46</v>
      </c>
      <c r="B121" s="1061"/>
      <c r="C121" s="1061"/>
      <c r="D121" s="1061"/>
      <c r="E121" s="318" t="s">
        <v>
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
50</v>
      </c>
      <c r="G122" s="321"/>
      <c r="H122" s="321"/>
      <c r="I122" s="321"/>
      <c r="J122" s="321"/>
      <c r="K122" s="353"/>
      <c r="L122" s="322" t="s">
        <v>
170</v>
      </c>
      <c r="M122" s="321"/>
      <c r="N122" s="321"/>
      <c r="O122" s="322"/>
      <c r="P122" s="322"/>
      <c r="Q122" s="326"/>
      <c r="R122" s="286"/>
      <c r="S122" s="322" t="s">
        <v>
43</v>
      </c>
      <c r="T122" s="322"/>
      <c r="U122" s="322" t="s">
        <v>
44</v>
      </c>
      <c r="V122" s="895"/>
      <c r="W122" s="895"/>
      <c r="X122" s="895"/>
      <c r="Y122" s="895"/>
      <c r="Z122" s="895"/>
      <c r="AA122" s="895"/>
      <c r="AB122" s="895"/>
      <c r="AC122" s="895"/>
      <c r="AD122" s="895"/>
      <c r="AE122" s="895"/>
      <c r="AF122" s="895"/>
      <c r="AG122" s="895"/>
      <c r="AH122" s="895"/>
      <c r="AI122" s="895"/>
      <c r="AJ122" s="328" t="s">
        <v>
45</v>
      </c>
      <c r="AK122" s="50"/>
    </row>
    <row r="123" spans="1:41" s="49" customFormat="1" ht="15.75" customHeight="1" thickBot="1">
      <c r="A123" s="1062"/>
      <c r="B123" s="995"/>
      <c r="C123" s="995"/>
      <c r="D123" s="995"/>
      <c r="E123" s="1069" t="s">
        <v>
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
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
171</v>
      </c>
      <c r="F126" s="224"/>
      <c r="G126" s="224"/>
      <c r="H126" s="224"/>
      <c r="I126" s="224"/>
      <c r="J126" s="224"/>
      <c r="K126" s="354"/>
      <c r="L126" s="1004" t="s">
        <v>
33</v>
      </c>
      <c r="M126" s="1005"/>
      <c r="N126" s="1003"/>
      <c r="O126" s="1003"/>
      <c r="P126" s="335" t="s">
        <v>
5</v>
      </c>
      <c r="Q126" s="1003"/>
      <c r="R126" s="1003"/>
      <c r="S126" s="335" t="s">
        <v>
51</v>
      </c>
      <c r="T126" s="336" t="s">
        <v>
44</v>
      </c>
      <c r="U126" s="355"/>
      <c r="V126" s="338" t="s">
        <v>
52</v>
      </c>
      <c r="W126" s="336"/>
      <c r="X126" s="336"/>
      <c r="Y126" s="355"/>
      <c r="Z126" s="335" t="s">
        <v>
53</v>
      </c>
      <c r="AA126" s="336"/>
      <c r="AB126" s="336" t="s">
        <v>
45</v>
      </c>
      <c r="AC126" s="336"/>
      <c r="AD126" s="336"/>
      <c r="AE126" s="336"/>
      <c r="AF126" s="336"/>
      <c r="AG126" s="336"/>
      <c r="AH126" s="336"/>
      <c r="AI126" s="336"/>
      <c r="AJ126" s="339"/>
      <c r="AK126" s="50"/>
    </row>
    <row r="127" spans="1:41" s="49" customFormat="1" ht="15" customHeight="1">
      <c r="A127" s="883" t="s">
        <v>
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
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
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
49</v>
      </c>
      <c r="B130" s="947"/>
      <c r="C130" s="947"/>
      <c r="D130" s="1077"/>
      <c r="E130" s="1006" t="s">
        <v>
324</v>
      </c>
      <c r="F130" s="1007"/>
      <c r="G130" s="1007"/>
      <c r="H130" s="1008"/>
      <c r="I130" s="588"/>
      <c r="J130" s="1009" t="s">
        <v>
47</v>
      </c>
      <c r="K130" s="1009"/>
      <c r="L130" s="1009"/>
      <c r="M130" s="588"/>
      <c r="N130" s="1010" t="s">
        <v>
325</v>
      </c>
      <c r="O130" s="1010"/>
      <c r="P130" s="1010"/>
      <c r="Q130" s="1010"/>
      <c r="R130" s="1010"/>
      <c r="S130" s="1010"/>
      <c r="T130" s="588"/>
      <c r="U130" s="1010" t="s">
        <v>
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
43</v>
      </c>
      <c r="F131" s="1012"/>
      <c r="G131" s="1012"/>
      <c r="H131" s="1013"/>
      <c r="I131" s="588"/>
      <c r="J131" s="1009" t="s">
        <v>
92</v>
      </c>
      <c r="K131" s="1009"/>
      <c r="L131" s="1009"/>
      <c r="M131" s="588"/>
      <c r="N131" s="1009" t="s">
        <v>
327</v>
      </c>
      <c r="O131" s="1009"/>
      <c r="P131" s="1009"/>
      <c r="Q131" s="1009"/>
      <c r="R131" s="1009"/>
      <c r="S131" s="1009"/>
      <c r="T131" s="588"/>
      <c r="U131" s="1014" t="s">
        <v>
48</v>
      </c>
      <c r="V131" s="1014"/>
      <c r="W131" s="1014"/>
      <c r="X131" s="1014"/>
      <c r="Y131" s="1014"/>
      <c r="Z131" s="1014"/>
      <c r="AA131" s="673"/>
      <c r="AB131" s="1014" t="s">
        <v>
43</v>
      </c>
      <c r="AC131" s="1014"/>
      <c r="AD131" s="1014"/>
      <c r="AE131" s="316" t="s">
        <v>
44</v>
      </c>
      <c r="AF131" s="588"/>
      <c r="AG131" s="588"/>
      <c r="AH131" s="588"/>
      <c r="AI131" s="588"/>
      <c r="AJ131" s="590" t="s">
        <v>
45</v>
      </c>
      <c r="AK131" s="46"/>
      <c r="AL131" s="46"/>
    </row>
    <row r="132" spans="1:42" s="49" customFormat="1" ht="15.75" customHeight="1">
      <c r="A132" s="946" t="s">
        <v>
46</v>
      </c>
      <c r="B132" s="947"/>
      <c r="C132" s="947"/>
      <c r="D132" s="1077"/>
      <c r="E132" s="730" t="s">
        <v>
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
50</v>
      </c>
      <c r="G133" s="660"/>
      <c r="H133" s="660"/>
      <c r="I133" s="660"/>
      <c r="J133" s="660"/>
      <c r="K133" s="591"/>
      <c r="L133" s="322" t="s">
        <v>
169</v>
      </c>
      <c r="M133" s="660"/>
      <c r="N133" s="660"/>
      <c r="O133" s="322"/>
      <c r="P133" s="322"/>
      <c r="Q133" s="326"/>
      <c r="R133" s="592"/>
      <c r="S133" s="322" t="s">
        <v>
43</v>
      </c>
      <c r="T133" s="322"/>
      <c r="U133" s="322" t="s">
        <v>
44</v>
      </c>
      <c r="V133" s="917"/>
      <c r="W133" s="917"/>
      <c r="X133" s="917"/>
      <c r="Y133" s="917"/>
      <c r="Z133" s="917"/>
      <c r="AA133" s="917"/>
      <c r="AB133" s="917"/>
      <c r="AC133" s="917"/>
      <c r="AD133" s="917"/>
      <c r="AE133" s="917"/>
      <c r="AF133" s="917"/>
      <c r="AG133" s="917"/>
      <c r="AH133" s="917"/>
      <c r="AI133" s="917"/>
      <c r="AJ133" s="328" t="s">
        <v>
45</v>
      </c>
      <c r="AK133" s="46"/>
      <c r="AL133" s="46"/>
    </row>
    <row r="134" spans="1:42" s="49" customFormat="1" ht="15.75" customHeight="1" thickBot="1">
      <c r="A134" s="1218"/>
      <c r="B134" s="1219"/>
      <c r="C134" s="1219"/>
      <c r="D134" s="1220"/>
      <c r="E134" s="326" t="s">
        <v>
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
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
171</v>
      </c>
      <c r="F137" s="224"/>
      <c r="G137" s="224"/>
      <c r="H137" s="224"/>
      <c r="I137" s="224"/>
      <c r="J137" s="224"/>
      <c r="K137" s="354"/>
      <c r="L137" s="1004" t="s">
        <v>
33</v>
      </c>
      <c r="M137" s="1005"/>
      <c r="N137" s="1217"/>
      <c r="O137" s="1217"/>
      <c r="P137" s="710" t="s">
        <v>
5</v>
      </c>
      <c r="Q137" s="1217"/>
      <c r="R137" s="1217"/>
      <c r="S137" s="710" t="s">
        <v>
51</v>
      </c>
      <c r="T137" s="336" t="s">
        <v>
44</v>
      </c>
      <c r="U137" s="709"/>
      <c r="V137" s="338" t="s">
        <v>
52</v>
      </c>
      <c r="W137" s="336"/>
      <c r="X137" s="336"/>
      <c r="Y137" s="709"/>
      <c r="Z137" s="710" t="s">
        <v>
53</v>
      </c>
      <c r="AA137" s="336"/>
      <c r="AB137" s="336" t="s">
        <v>
45</v>
      </c>
      <c r="AC137" s="336"/>
      <c r="AD137" s="336"/>
      <c r="AE137" s="336"/>
      <c r="AF137" s="336"/>
      <c r="AG137" s="336"/>
      <c r="AH137" s="336"/>
      <c r="AI137" s="336"/>
      <c r="AJ137" s="339"/>
      <c r="AK137" s="50"/>
    </row>
    <row r="138" spans="1:42" s="49" customFormat="1" ht="15" customHeight="1">
      <c r="A138" s="883" t="s">
        <v>
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
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
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
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
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
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
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
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
255</v>
      </c>
      <c r="B149" s="361"/>
      <c r="C149" s="362"/>
      <c r="D149" s="362"/>
      <c r="E149" s="362"/>
      <c r="F149" s="362"/>
      <c r="G149" s="362"/>
      <c r="H149" s="362"/>
      <c r="I149" s="362"/>
      <c r="J149" s="362"/>
      <c r="K149" s="362"/>
      <c r="L149" s="362"/>
      <c r="M149" s="362"/>
      <c r="N149" s="362"/>
      <c r="O149" s="362"/>
      <c r="P149" s="362"/>
      <c r="Q149" s="362"/>
      <c r="R149" s="362"/>
      <c r="S149" s="362"/>
      <c r="T149" s="362"/>
      <c r="U149" s="363" t="s">
        <v>
54</v>
      </c>
      <c r="V149" s="364"/>
      <c r="W149" s="364"/>
      <c r="X149" s="364"/>
      <c r="Y149" s="364"/>
      <c r="Z149" s="364"/>
      <c r="AA149" s="364"/>
      <c r="AB149" s="214"/>
      <c r="AC149" s="365"/>
      <c r="AD149" s="366" t="s">
        <v>
65</v>
      </c>
      <c r="AE149" s="367"/>
      <c r="AF149" s="367"/>
      <c r="AG149" s="368"/>
      <c r="AH149" s="369" t="s">
        <v>
66</v>
      </c>
      <c r="AI149" s="364"/>
      <c r="AJ149" s="370"/>
      <c r="AK149" s="50"/>
      <c r="AL149" s="54"/>
    </row>
    <row r="150" spans="1:38" s="49" customFormat="1" ht="18" customHeight="1">
      <c r="A150" s="371"/>
      <c r="B150" s="372" t="s">
        <v>
226</v>
      </c>
      <c r="C150" s="276" t="s">
        <v>
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
227</v>
      </c>
      <c r="C151" s="376" t="s">
        <v>
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
228</v>
      </c>
      <c r="C152" s="311" t="s">
        <v>
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
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
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
256</v>
      </c>
      <c r="B155" s="390"/>
      <c r="C155" s="390"/>
      <c r="D155" s="390"/>
      <c r="E155" s="390"/>
      <c r="F155" s="390"/>
      <c r="G155" s="390"/>
      <c r="H155" s="390"/>
      <c r="I155" s="390"/>
      <c r="J155" s="390"/>
      <c r="K155" s="390"/>
      <c r="L155" s="390"/>
      <c r="M155" s="390"/>
      <c r="N155" s="390"/>
      <c r="O155" s="390"/>
      <c r="P155" s="390"/>
      <c r="Q155" s="390"/>
      <c r="R155" s="390"/>
      <c r="S155" s="390"/>
      <c r="T155" s="391"/>
      <c r="U155" s="363" t="s">
        <v>
54</v>
      </c>
      <c r="V155" s="214"/>
      <c r="W155" s="364"/>
      <c r="X155" s="364"/>
      <c r="Y155" s="364"/>
      <c r="Z155" s="364"/>
      <c r="AA155" s="364"/>
      <c r="AB155" s="364"/>
      <c r="AC155" s="365"/>
      <c r="AD155" s="366" t="s">
        <v>
65</v>
      </c>
      <c r="AE155" s="367"/>
      <c r="AF155" s="367"/>
      <c r="AG155" s="368"/>
      <c r="AH155" s="369" t="s">
        <v>
66</v>
      </c>
      <c r="AI155" s="364"/>
      <c r="AJ155" s="370"/>
      <c r="AK155" s="121"/>
      <c r="AL155" s="122"/>
    </row>
    <row r="156" spans="1:38" s="49" customFormat="1" ht="31.5" customHeight="1">
      <c r="A156" s="1000"/>
      <c r="B156" s="392" t="s">
        <v>
57</v>
      </c>
      <c r="C156" s="899" t="s">
        <v>
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
230</v>
      </c>
      <c r="D157" s="912"/>
      <c r="E157" s="912"/>
      <c r="F157" s="912"/>
      <c r="G157" s="912"/>
      <c r="H157" s="912"/>
      <c r="I157" s="912"/>
      <c r="J157" s="913"/>
      <c r="K157" s="914"/>
      <c r="L157" s="915" t="s">
        <v>
231</v>
      </c>
      <c r="M157" s="994" t="s">
        <v>
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
232</v>
      </c>
      <c r="M160" s="395" t="s">
        <v>
60</v>
      </c>
      <c r="N160" s="396"/>
      <c r="O160" s="396"/>
      <c r="P160" s="396"/>
      <c r="Q160" s="396"/>
      <c r="R160" s="396"/>
      <c r="S160" s="396"/>
      <c r="T160" s="396"/>
      <c r="U160" s="396"/>
      <c r="V160" s="216" t="s">
        <v>
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
237</v>
      </c>
      <c r="C162" s="401" t="s">
        <v>
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
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
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
257</v>
      </c>
      <c r="B165" s="405"/>
      <c r="C165" s="405"/>
      <c r="D165" s="405"/>
      <c r="E165" s="405"/>
      <c r="F165" s="405"/>
      <c r="G165" s="405"/>
      <c r="H165" s="405"/>
      <c r="I165" s="405"/>
      <c r="J165" s="405"/>
      <c r="K165" s="405"/>
      <c r="L165" s="405"/>
      <c r="M165" s="405"/>
      <c r="N165" s="405"/>
      <c r="O165" s="405"/>
      <c r="P165" s="405"/>
      <c r="Q165" s="405"/>
      <c r="R165" s="405"/>
      <c r="S165" s="405"/>
      <c r="T165" s="405"/>
      <c r="U165" s="363" t="s">
        <v>
85</v>
      </c>
      <c r="V165" s="214"/>
      <c r="W165" s="406"/>
      <c r="X165" s="406"/>
      <c r="Y165" s="406"/>
      <c r="Z165" s="406"/>
      <c r="AA165" s="406"/>
      <c r="AB165" s="406"/>
      <c r="AC165" s="365"/>
      <c r="AD165" s="366" t="s">
        <v>
65</v>
      </c>
      <c r="AE165" s="367"/>
      <c r="AF165" s="367"/>
      <c r="AG165" s="368"/>
      <c r="AH165" s="369" t="s">
        <v>
66</v>
      </c>
      <c r="AI165" s="364"/>
      <c r="AJ165" s="370"/>
      <c r="AK165" s="47"/>
      <c r="AL165" s="122"/>
    </row>
    <row r="166" spans="1:52" s="49" customFormat="1" ht="25.5" customHeight="1">
      <c r="A166" s="1000"/>
      <c r="B166" s="407" t="s">
        <v>
226</v>
      </c>
      <c r="C166" s="905" t="s">
        <v>
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
240</v>
      </c>
      <c r="D167" s="1017"/>
      <c r="E167" s="1017"/>
      <c r="F167" s="1017"/>
      <c r="G167" s="1017"/>
      <c r="H167" s="1017"/>
      <c r="I167" s="1017"/>
      <c r="J167" s="1027"/>
      <c r="K167" s="408"/>
      <c r="L167" s="409" t="s">
        <v>
88</v>
      </c>
      <c r="M167" s="892" t="s">
        <v>
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
234</v>
      </c>
      <c r="M168" s="1030" t="s">
        <v>
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
233</v>
      </c>
      <c r="M169" s="1033" t="s">
        <v>
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
237</v>
      </c>
      <c r="C170" s="401" t="s">
        <v>
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
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
124</v>
      </c>
      <c r="AI171" s="774"/>
      <c r="AJ171" s="777"/>
      <c r="AK171" s="216"/>
    </row>
    <row r="172" spans="1:52" s="49" customFormat="1" ht="28.5" customHeight="1">
      <c r="A172" s="1035" t="s">
        <v>
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
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
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
309</v>
      </c>
      <c r="B178" s="1041"/>
      <c r="C178" s="1041"/>
      <c r="D178" s="1042"/>
      <c r="E178" s="1043" t="s">
        <v>
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
299</v>
      </c>
      <c r="B179" s="1017"/>
      <c r="C179" s="1017"/>
      <c r="D179" s="1018"/>
      <c r="E179" s="786"/>
      <c r="F179" s="1038" t="s">
        <v>
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
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
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
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
300</v>
      </c>
      <c r="B183" s="1017"/>
      <c r="C183" s="1017"/>
      <c r="D183" s="1018"/>
      <c r="E183" s="789"/>
      <c r="F183" s="1072" t="s">
        <v>
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
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
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
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
301</v>
      </c>
      <c r="B187" s="1017"/>
      <c r="C187" s="1017"/>
      <c r="D187" s="1018"/>
      <c r="E187" s="790"/>
      <c r="F187" s="1036" t="s">
        <v>
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
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
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
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
302</v>
      </c>
      <c r="B191" s="1017"/>
      <c r="C191" s="1017"/>
      <c r="D191" s="1018"/>
      <c r="E191" s="790"/>
      <c r="F191" s="1074" t="s">
        <v>
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
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
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
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
303</v>
      </c>
      <c r="B195" s="1017"/>
      <c r="C195" s="1017"/>
      <c r="D195" s="1018"/>
      <c r="E195" s="790"/>
      <c r="F195" s="1074" t="s">
        <v>
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
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
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
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
304</v>
      </c>
      <c r="B199" s="1017"/>
      <c r="C199" s="1017"/>
      <c r="D199" s="1018"/>
      <c r="E199" s="790"/>
      <c r="F199" s="1075" t="s">
        <v>
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
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
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
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
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
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
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
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
39</v>
      </c>
      <c r="B207" s="947"/>
      <c r="C207" s="947"/>
      <c r="D207" s="1051"/>
      <c r="E207" s="423"/>
      <c r="F207" s="424" t="s">
        <v>
41</v>
      </c>
      <c r="G207" s="424"/>
      <c r="H207" s="424"/>
      <c r="I207" s="424"/>
      <c r="J207" s="424"/>
      <c r="K207" s="424"/>
      <c r="L207" s="424"/>
      <c r="M207" s="424"/>
      <c r="N207" s="424"/>
      <c r="O207" s="425"/>
      <c r="P207" s="425"/>
      <c r="Q207" s="425"/>
      <c r="R207" s="424" t="s">
        <v>
245</v>
      </c>
      <c r="S207" s="426"/>
      <c r="T207" s="426" t="s">
        <v>
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
75</v>
      </c>
      <c r="G208" s="1023"/>
      <c r="H208" s="1023"/>
      <c r="I208" s="1023"/>
      <c r="J208" s="1023"/>
      <c r="K208" s="1023"/>
      <c r="L208" s="1023"/>
      <c r="M208" s="429"/>
      <c r="N208" s="429"/>
      <c r="O208" s="429"/>
      <c r="P208" s="429"/>
      <c r="Q208" s="429"/>
      <c r="R208" s="430" t="s">
        <v>
246</v>
      </c>
      <c r="S208" s="431"/>
      <c r="T208" s="431" t="s">
        <v>
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
40</v>
      </c>
      <c r="B209" s="1056"/>
      <c r="C209" s="1056"/>
      <c r="D209" s="1057"/>
      <c r="E209" s="428"/>
      <c r="F209" s="1031" t="s">
        <v>
42</v>
      </c>
      <c r="G209" s="1031"/>
      <c r="H209" s="1031"/>
      <c r="I209" s="1031"/>
      <c r="J209" s="1031"/>
      <c r="K209" s="1031"/>
      <c r="L209" s="1031"/>
      <c r="M209" s="1031"/>
      <c r="N209" s="1031"/>
      <c r="O209" s="1031"/>
      <c r="P209" s="1031"/>
      <c r="Q209" s="1031"/>
      <c r="R209" s="1031"/>
      <c r="S209" s="1031"/>
      <c r="T209" s="1031"/>
      <c r="U209" s="430" t="s">
        <v>
246</v>
      </c>
      <c r="V209" s="431"/>
      <c r="W209" s="431" t="s">
        <v>
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
63</v>
      </c>
      <c r="G210" s="435"/>
      <c r="H210" s="1073"/>
      <c r="I210" s="1073"/>
      <c r="J210" s="1073"/>
      <c r="K210" s="1073"/>
      <c r="L210" s="1073"/>
      <c r="M210" s="1073"/>
      <c r="N210" s="1073"/>
      <c r="O210" s="1073"/>
      <c r="P210" s="1073"/>
      <c r="Q210" s="1073"/>
      <c r="R210" s="1073"/>
      <c r="S210" s="1073"/>
      <c r="T210" s="1073"/>
      <c r="U210" s="1073"/>
      <c r="V210" s="1073"/>
      <c r="W210" s="1073"/>
      <c r="X210" s="1073"/>
      <c r="Y210" s="436" t="s">
        <v>
64</v>
      </c>
      <c r="Z210" s="437" t="s">
        <v>
246</v>
      </c>
      <c r="AA210" s="438"/>
      <c r="AB210" s="438" t="s">
        <v>
248</v>
      </c>
      <c r="AC210" s="438"/>
      <c r="AD210" s="437"/>
      <c r="AE210" s="437"/>
      <c r="AF210" s="437"/>
      <c r="AG210" s="437"/>
      <c r="AH210" s="439"/>
      <c r="AI210" s="439"/>
      <c r="AJ210" s="440"/>
      <c r="AK210" s="47"/>
    </row>
    <row r="211" spans="1:52" s="49" customFormat="1" ht="15" customHeight="1">
      <c r="A211" s="883" t="s">
        <v>
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
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
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
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
69</v>
      </c>
      <c r="AA214" s="1221"/>
      <c r="AB214" s="1221"/>
      <c r="AC214" s="1221"/>
      <c r="AD214" s="1221"/>
      <c r="AE214" s="1221"/>
      <c r="AF214" s="1221"/>
      <c r="AG214" s="1221"/>
      <c r="AH214" s="1221"/>
      <c r="AI214" s="1221"/>
      <c r="AJ214" s="1221"/>
      <c r="AK214" s="1221"/>
    </row>
    <row r="215" spans="1:52" ht="16.5" customHeight="1">
      <c r="A215" s="441"/>
      <c r="B215" s="443"/>
      <c r="C215" s="444" t="s">
        <v>
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
71</v>
      </c>
      <c r="AA215" s="1222"/>
      <c r="AB215" s="1222"/>
      <c r="AC215" s="1222"/>
      <c r="AD215" s="1222"/>
      <c r="AE215" s="1222"/>
      <c r="AF215" s="1222"/>
      <c r="AG215" s="1222"/>
      <c r="AH215" s="1222"/>
      <c r="AI215" s="1222"/>
      <c r="AJ215" s="1222"/>
      <c r="AK215" s="1223"/>
    </row>
    <row r="216" spans="1:52" ht="16.5" customHeight="1">
      <c r="A216" s="441"/>
      <c r="B216" s="447"/>
      <c r="C216" s="448" t="s">
        <v>
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
72</v>
      </c>
      <c r="AA216" s="1224"/>
      <c r="AB216" s="1224"/>
      <c r="AC216" s="1224"/>
      <c r="AD216" s="1224"/>
      <c r="AE216" s="1224"/>
      <c r="AF216" s="1224"/>
      <c r="AG216" s="1224"/>
      <c r="AH216" s="1224"/>
      <c r="AI216" s="1224"/>
      <c r="AJ216" s="1224"/>
      <c r="AK216" s="1225"/>
    </row>
    <row r="217" spans="1:52" ht="16.5" customHeight="1">
      <c r="A217" s="441"/>
      <c r="B217" s="447"/>
      <c r="C217" s="448" t="s">
        <v>
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
224</v>
      </c>
      <c r="AA217" s="1224"/>
      <c r="AB217" s="1224"/>
      <c r="AC217" s="1224"/>
      <c r="AD217" s="1224"/>
      <c r="AE217" s="1224"/>
      <c r="AF217" s="1224"/>
      <c r="AG217" s="1224"/>
      <c r="AH217" s="1224"/>
      <c r="AI217" s="1224"/>
      <c r="AJ217" s="1224"/>
      <c r="AK217" s="1225"/>
    </row>
    <row r="218" spans="1:52" ht="16.5" customHeight="1">
      <c r="A218" s="441"/>
      <c r="B218" s="447"/>
      <c r="C218" s="448" t="s">
        <v>
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
243</v>
      </c>
      <c r="AA218" s="1224"/>
      <c r="AB218" s="1224"/>
      <c r="AC218" s="1224"/>
      <c r="AD218" s="1224"/>
      <c r="AE218" s="1224"/>
      <c r="AF218" s="1224"/>
      <c r="AG218" s="1224"/>
      <c r="AH218" s="1224"/>
      <c r="AI218" s="1224"/>
      <c r="AJ218" s="1224"/>
      <c r="AK218" s="1225"/>
    </row>
    <row r="219" spans="1:52" ht="24.75" customHeight="1">
      <c r="A219" s="441"/>
      <c r="B219" s="447"/>
      <c r="C219" s="1046" t="s">
        <v>
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
153</v>
      </c>
      <c r="AA219" s="1224"/>
      <c r="AB219" s="1224"/>
      <c r="AC219" s="1224"/>
      <c r="AD219" s="1224"/>
      <c r="AE219" s="1224"/>
      <c r="AF219" s="1224"/>
      <c r="AG219" s="1224"/>
      <c r="AH219" s="1224"/>
      <c r="AI219" s="1224"/>
      <c r="AJ219" s="1224"/>
      <c r="AK219" s="1225"/>
    </row>
    <row r="220" spans="1:52" ht="16.5" customHeight="1">
      <c r="A220" s="441"/>
      <c r="B220" s="447"/>
      <c r="C220" s="1046" t="s">
        <v>
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
154</v>
      </c>
      <c r="AA220" s="1209"/>
      <c r="AB220" s="1209"/>
      <c r="AC220" s="1209"/>
      <c r="AD220" s="1209"/>
      <c r="AE220" s="1209"/>
      <c r="AF220" s="1209"/>
      <c r="AG220" s="1209"/>
      <c r="AH220" s="1209"/>
      <c r="AI220" s="1209"/>
      <c r="AJ220" s="1209"/>
      <c r="AK220" s="1210"/>
    </row>
    <row r="221" spans="1:52" ht="16.5" customHeight="1" thickBot="1">
      <c r="A221" s="441"/>
      <c r="B221" s="451"/>
      <c r="C221" s="452" t="s">
        <v>
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
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
160</v>
      </c>
      <c r="C223" s="1216" t="s">
        <v>
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
161</v>
      </c>
      <c r="C224" s="1215" t="s">
        <v>
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
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
33</v>
      </c>
      <c r="C229" s="463"/>
      <c r="D229" s="1083"/>
      <c r="E229" s="1084"/>
      <c r="F229" s="463" t="s">
        <v>
5</v>
      </c>
      <c r="G229" s="1083"/>
      <c r="H229" s="1084"/>
      <c r="I229" s="463" t="s">
        <v>
4</v>
      </c>
      <c r="J229" s="1083"/>
      <c r="K229" s="1084"/>
      <c r="L229" s="463" t="s">
        <v>
3</v>
      </c>
      <c r="M229" s="464"/>
      <c r="N229" s="1085" t="s">
        <v>
6</v>
      </c>
      <c r="O229" s="1085"/>
      <c r="P229" s="1085"/>
      <c r="Q229" s="1086" t="str">
        <f>
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
94</v>
      </c>
      <c r="O230" s="1078"/>
      <c r="P230" s="1078"/>
      <c r="Q230" s="1079" t="s">
        <v>
95</v>
      </c>
      <c r="R230" s="1079"/>
      <c r="S230" s="1080"/>
      <c r="T230" s="1080"/>
      <c r="U230" s="1080"/>
      <c r="V230" s="1080"/>
      <c r="W230" s="1080"/>
      <c r="X230" s="1081" t="s">
        <v>
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
$W$19="×"</formula>
    </cfRule>
  </conditionalFormatting>
  <conditionalFormatting sqref="A52:AK54 A55:AF55">
    <cfRule type="expression" dxfId="20" priority="32">
      <formula>
$B$19="×"</formula>
    </cfRule>
  </conditionalFormatting>
  <conditionalFormatting sqref="A116:AJ126">
    <cfRule type="expression" dxfId="19" priority="27">
      <formula>
$L$19="×"</formula>
    </cfRule>
  </conditionalFormatting>
  <conditionalFormatting sqref="A106:AJ113">
    <cfRule type="expression" dxfId="18" priority="26">
      <formula>
$B$19="×"</formula>
    </cfRule>
  </conditionalFormatting>
  <conditionalFormatting sqref="A129:AJ137">
    <cfRule type="expression" dxfId="17" priority="23">
      <formula>
$W$19="×"</formula>
    </cfRule>
  </conditionalFormatting>
  <conditionalFormatting sqref="A205:AJ211">
    <cfRule type="expression" dxfId="16" priority="22">
      <formula>
$L$19="×"</formula>
    </cfRule>
  </conditionalFormatting>
  <conditionalFormatting sqref="A114:AJ114">
    <cfRule type="expression" dxfId="15" priority="20">
      <formula>
$B$19="×"</formula>
    </cfRule>
  </conditionalFormatting>
  <conditionalFormatting sqref="A127:AJ127">
    <cfRule type="expression" dxfId="14" priority="19">
      <formula>
$L$19="×"</formula>
    </cfRule>
  </conditionalFormatting>
  <conditionalFormatting sqref="A138:AJ138">
    <cfRule type="expression" dxfId="13" priority="18">
      <formula>
$W$19="×"</formula>
    </cfRule>
  </conditionalFormatting>
  <conditionalFormatting sqref="A146:AJ172">
    <cfRule type="expression" dxfId="12" priority="14">
      <formula>
$B$19="×"</formula>
    </cfRule>
  </conditionalFormatting>
  <conditionalFormatting sqref="A57:AK85">
    <cfRule type="expression" dxfId="11" priority="13">
      <formula>
$L$19="×"</formula>
    </cfRule>
  </conditionalFormatting>
  <conditionalFormatting sqref="A87:AK102">
    <cfRule type="expression" dxfId="10" priority="11">
      <formula>
$W$19="×"</formula>
    </cfRule>
  </conditionalFormatting>
  <conditionalFormatting sqref="W27:AC36">
    <cfRule type="expression" dxfId="9" priority="10">
      <formula>
$L$19="×"</formula>
    </cfRule>
  </conditionalFormatting>
  <conditionalFormatting sqref="P27:V36">
    <cfRule type="expression" dxfId="8" priority="9">
      <formula>
$B$19="×"</formula>
    </cfRule>
  </conditionalFormatting>
  <conditionalFormatting sqref="A174:AJ203">
    <cfRule type="expression" dxfId="7" priority="7">
      <formula>
AND($B$19="×",$L$19="×")</formula>
    </cfRule>
  </conditionalFormatting>
  <conditionalFormatting sqref="B218:AK218">
    <cfRule type="expression" dxfId="6" priority="6">
      <formula>
$B$19="×"</formula>
    </cfRule>
  </conditionalFormatting>
  <conditionalFormatting sqref="B19:K19">
    <cfRule type="expression" dxfId="5" priority="5">
      <formula>
$B$19="×"</formula>
    </cfRule>
  </conditionalFormatting>
  <conditionalFormatting sqref="L19:V19">
    <cfRule type="expression" dxfId="4" priority="4">
      <formula>
$L$19="×"</formula>
    </cfRule>
  </conditionalFormatting>
  <conditionalFormatting sqref="W19:AK19">
    <cfRule type="expression" dxfId="3" priority="3">
      <formula>
$W$19="×"</formula>
    </cfRule>
  </conditionalFormatting>
  <conditionalFormatting sqref="AG55:AK55">
    <cfRule type="expression" dxfId="2" priority="1">
      <formula>
$L$19="×"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
"平成,令和"</formula1>
    </dataValidation>
    <dataValidation type="list" allowBlank="1" showInputMessage="1" showErrorMessage="1" sqref="W19 B19 L19">
      <formula1>
"○,×"</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
3</xdr:col>
                    <xdr:colOff>
200025</xdr:colOff>
                    <xdr:row>
206</xdr:row>
                    <xdr:rowOff>
47625</xdr:rowOff>
                  </from>
                  <to>
                    <xdr:col>
5</xdr:col>
                    <xdr:colOff>
19050</xdr:colOff>
                    <xdr:row>
206</xdr:row>
                    <xdr:rowOff>
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
3</xdr:col>
                    <xdr:colOff>
200025</xdr:colOff>
                    <xdr:row>
207</xdr:row>
                    <xdr:rowOff>
38100</xdr:rowOff>
                  </from>
                  <to>
                    <xdr:col>
5</xdr:col>
                    <xdr:colOff>
19050</xdr:colOff>
                    <xdr:row>
207</xdr:row>
                    <xdr:rowOff>
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
3</xdr:col>
                    <xdr:colOff>
200025</xdr:colOff>
                    <xdr:row>
207</xdr:row>
                    <xdr:rowOff>
171450</xdr:rowOff>
                  </from>
                  <to>
                    <xdr:col>
5</xdr:col>
                    <xdr:colOff>
0</xdr:colOff>
                    <xdr:row>
209</xdr:row>
                    <xdr:rowOff>
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
3</xdr:col>
                    <xdr:colOff>
200025</xdr:colOff>
                    <xdr:row>
208</xdr:row>
                    <xdr:rowOff>
152400</xdr:rowOff>
                  </from>
                  <to>
                    <xdr:col>
5</xdr:col>
                    <xdr:colOff>
38100</xdr:colOff>
                    <xdr:row>
210</xdr:row>
                    <xdr:rowOff>
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
17</xdr:col>
                    <xdr:colOff>
171450</xdr:colOff>
                    <xdr:row>
206</xdr:row>
                    <xdr:rowOff>
28575</xdr:rowOff>
                  </from>
                  <to>
                    <xdr:col>
19</xdr:col>
                    <xdr:colOff>
28575</xdr:colOff>
                    <xdr:row>
206</xdr:row>
                    <xdr:rowOff>
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
4</xdr:col>
                    <xdr:colOff>
0</xdr:colOff>
                    <xdr:row>
107</xdr:row>
                    <xdr:rowOff>
228600</xdr:rowOff>
                  </from>
                  <to>
                    <xdr:col>
5</xdr:col>
                    <xdr:colOff>
28575</xdr:colOff>
                    <xdr:row>
108</xdr:row>
                    <xdr:rowOff>
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
4</xdr:col>
                    <xdr:colOff>
0</xdr:colOff>
                    <xdr:row>
105</xdr:row>
                    <xdr:rowOff>
219075</xdr:rowOff>
                  </from>
                  <to>
                    <xdr:col>
5</xdr:col>
                    <xdr:colOff>
28575</xdr:colOff>
                    <xdr:row>
107</xdr:row>
                    <xdr:rowOff>
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
7</xdr:col>
                    <xdr:colOff>
171450</xdr:colOff>
                    <xdr:row>
105</xdr:row>
                    <xdr:rowOff>
219075</xdr:rowOff>
                  </from>
                  <to>
                    <xdr:col>
9</xdr:col>
                    <xdr:colOff>
28575</xdr:colOff>
                    <xdr:row>
107</xdr:row>
                    <xdr:rowOff>
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
13</xdr:col>
                    <xdr:colOff>
171450</xdr:colOff>
                    <xdr:row>
105</xdr:row>
                    <xdr:rowOff>
219075</xdr:rowOff>
                  </from>
                  <to>
                    <xdr:col>
15</xdr:col>
                    <xdr:colOff>
28575</xdr:colOff>
                    <xdr:row>
107</xdr:row>
                    <xdr:rowOff>
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
20</xdr:col>
                    <xdr:colOff>
171450</xdr:colOff>
                    <xdr:row>
105</xdr:row>
                    <xdr:rowOff>
219075</xdr:rowOff>
                  </from>
                  <to>
                    <xdr:col>
22</xdr:col>
                    <xdr:colOff>
28575</xdr:colOff>
                    <xdr:row>
107</xdr:row>
                    <xdr:rowOff>
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
24</xdr:col>
                    <xdr:colOff>
171450</xdr:colOff>
                    <xdr:row>
105</xdr:row>
                    <xdr:rowOff>
219075</xdr:rowOff>
                  </from>
                  <to>
                    <xdr:col>
26</xdr:col>
                    <xdr:colOff>
28575</xdr:colOff>
                    <xdr:row>
107</xdr:row>
                    <xdr:rowOff>
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
9</xdr:col>
                    <xdr:colOff>
180975</xdr:colOff>
                    <xdr:row>
108</xdr:row>
                    <xdr:rowOff>
0</xdr:rowOff>
                  </from>
                  <to>
                    <xdr:col>
11</xdr:col>
                    <xdr:colOff>
38100</xdr:colOff>
                    <xdr:row>
108</xdr:row>
                    <xdr:rowOff>
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
16</xdr:col>
                    <xdr:colOff>
161925</xdr:colOff>
                    <xdr:row>
108</xdr:row>
                    <xdr:rowOff>
0</xdr:rowOff>
                  </from>
                  <to>
                    <xdr:col>
18</xdr:col>
                    <xdr:colOff>
19050</xdr:colOff>
                    <xdr:row>
108</xdr:row>
                    <xdr:rowOff>
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
20</xdr:col>
                    <xdr:colOff>
180975</xdr:colOff>
                    <xdr:row>
112</xdr:row>
                    <xdr:rowOff>
0</xdr:rowOff>
                  </from>
                  <to>
                    <xdr:col>
22</xdr:col>
                    <xdr:colOff>
38100</xdr:colOff>
                    <xdr:row>
112</xdr:row>
                    <xdr:rowOff>
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
24</xdr:col>
                    <xdr:colOff>
180975</xdr:colOff>
                    <xdr:row>
112</xdr:row>
                    <xdr:rowOff>
0</xdr:rowOff>
                  </from>
                  <to>
                    <xdr:col>
26</xdr:col>
                    <xdr:colOff>
38100</xdr:colOff>
                    <xdr:row>
112</xdr:row>
                    <xdr:rowOff>
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
4</xdr:col>
                    <xdr:colOff>
0</xdr:colOff>
                    <xdr:row>
120</xdr:row>
                    <xdr:rowOff>
171450</xdr:rowOff>
                  </from>
                  <to>
                    <xdr:col>
5</xdr:col>
                    <xdr:colOff>
28575</xdr:colOff>
                    <xdr:row>
122</xdr:row>
                    <xdr:rowOff>
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
7</xdr:col>
                    <xdr:colOff>
171450</xdr:colOff>
                    <xdr:row>
118</xdr:row>
                    <xdr:rowOff>
323850</xdr:rowOff>
                  </from>
                  <to>
                    <xdr:col>
9</xdr:col>
                    <xdr:colOff>
28575</xdr:colOff>
                    <xdr:row>
120</xdr:row>
                    <xdr:rowOff>
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
13</xdr:col>
                    <xdr:colOff>
171450</xdr:colOff>
                    <xdr:row>
118</xdr:row>
                    <xdr:rowOff>
323850</xdr:rowOff>
                  </from>
                  <to>
                    <xdr:col>
15</xdr:col>
                    <xdr:colOff>
28575</xdr:colOff>
                    <xdr:row>
120</xdr:row>
                    <xdr:rowOff>
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
20</xdr:col>
                    <xdr:colOff>
180975</xdr:colOff>
                    <xdr:row>
119</xdr:row>
                    <xdr:rowOff>
0</xdr:rowOff>
                  </from>
                  <to>
                    <xdr:col>
22</xdr:col>
                    <xdr:colOff>
38100</xdr:colOff>
                    <xdr:row>
120</xdr:row>
                    <xdr:rowOff>
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
23</xdr:col>
                    <xdr:colOff>
180975</xdr:colOff>
                    <xdr:row>
119</xdr:row>
                    <xdr:rowOff>
0</xdr:rowOff>
                  </from>
                  <to>
                    <xdr:col>
25</xdr:col>
                    <xdr:colOff>
38100</xdr:colOff>
                    <xdr:row>
120</xdr:row>
                    <xdr:rowOff>
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
9</xdr:col>
                    <xdr:colOff>
180975</xdr:colOff>
                    <xdr:row>
120</xdr:row>
                    <xdr:rowOff>
171450</xdr:rowOff>
                  </from>
                  <to>
                    <xdr:col>
11</xdr:col>
                    <xdr:colOff>
38100</xdr:colOff>
                    <xdr:row>
122</xdr:row>
                    <xdr:rowOff>
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
16</xdr:col>
                    <xdr:colOff>
171450</xdr:colOff>
                    <xdr:row>
120</xdr:row>
                    <xdr:rowOff>
171450</xdr:rowOff>
                  </from>
                  <to>
                    <xdr:col>
18</xdr:col>
                    <xdr:colOff>
28575</xdr:colOff>
                    <xdr:row>
122</xdr:row>
                    <xdr:rowOff>
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
19</xdr:col>
                    <xdr:colOff>
171450</xdr:colOff>
                    <xdr:row>
124</xdr:row>
                    <xdr:rowOff>
142875</xdr:rowOff>
                  </from>
                  <to>
                    <xdr:col>
21</xdr:col>
                    <xdr:colOff>
28575</xdr:colOff>
                    <xdr:row>
126</xdr:row>
                    <xdr:rowOff>
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
23</xdr:col>
                    <xdr:colOff>
171450</xdr:colOff>
                    <xdr:row>
124</xdr:row>
                    <xdr:rowOff>
142875</xdr:rowOff>
                  </from>
                  <to>
                    <xdr:col>
25</xdr:col>
                    <xdr:colOff>
28575</xdr:colOff>
                    <xdr:row>
126</xdr:row>
                    <xdr:rowOff>
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
3</xdr:col>
                    <xdr:colOff>
200025</xdr:colOff>
                    <xdr:row>
118</xdr:row>
                    <xdr:rowOff>
323850</xdr:rowOff>
                  </from>
                  <to>
                    <xdr:col>
5</xdr:col>
                    <xdr:colOff>
19050</xdr:colOff>
                    <xdr:row>
120</xdr:row>
                    <xdr:rowOff>
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
27</xdr:col>
                    <xdr:colOff>
171450</xdr:colOff>
                    <xdr:row>
147</xdr:row>
                    <xdr:rowOff>
57150</xdr:rowOff>
                  </from>
                  <to>
                    <xdr:col>
29</xdr:col>
                    <xdr:colOff>
0</xdr:colOff>
                    <xdr:row>
149</xdr:row>
                    <xdr:rowOff>
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
9</xdr:col>
                    <xdr:colOff>
180975</xdr:colOff>
                    <xdr:row>
165</xdr:row>
                    <xdr:rowOff>
323850</xdr:rowOff>
                  </from>
                  <to>
                    <xdr:col>
11</xdr:col>
                    <xdr:colOff>
0</xdr:colOff>
                    <xdr:row>
167</xdr:row>
                    <xdr:rowOff>
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
9</xdr:col>
                    <xdr:colOff>
180975</xdr:colOff>
                    <xdr:row>
167</xdr:row>
                    <xdr:rowOff>
85725</xdr:rowOff>
                  </from>
                  <to>
                    <xdr:col>
11</xdr:col>
                    <xdr:colOff>
0</xdr:colOff>
                    <xdr:row>
167</xdr:row>
                    <xdr:rowOff>
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
9</xdr:col>
                    <xdr:colOff>
180975</xdr:colOff>
                    <xdr:row>
168</xdr:row>
                    <xdr:rowOff>
28575</xdr:rowOff>
                  </from>
                  <to>
                    <xdr:col>
11</xdr:col>
                    <xdr:colOff>
19050</xdr:colOff>
                    <xdr:row>
168</xdr:row>
                    <xdr:rowOff>
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
31</xdr:col>
                    <xdr:colOff>
171450</xdr:colOff>
                    <xdr:row>
147</xdr:row>
                    <xdr:rowOff>
57150</xdr:rowOff>
                  </from>
                  <to>
                    <xdr:col>
33</xdr:col>
                    <xdr:colOff>
0</xdr:colOff>
                    <xdr:row>
149</xdr:row>
                    <xdr:rowOff>
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
27</xdr:col>
                    <xdr:colOff>
171450</xdr:colOff>
                    <xdr:row>
153</xdr:row>
                    <xdr:rowOff>
85725</xdr:rowOff>
                  </from>
                  <to>
                    <xdr:col>
29</xdr:col>
                    <xdr:colOff>
0</xdr:colOff>
                    <xdr:row>
155</xdr:row>
                    <xdr:rowOff>
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
31</xdr:col>
                    <xdr:colOff>
161925</xdr:colOff>
                    <xdr:row>
153</xdr:row>
                    <xdr:rowOff>
85725</xdr:rowOff>
                  </from>
                  <to>
                    <xdr:col>
32</xdr:col>
                    <xdr:colOff>
180975</xdr:colOff>
                    <xdr:row>
155</xdr:row>
                    <xdr:rowOff>
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
9</xdr:col>
                    <xdr:colOff>
180975</xdr:colOff>
                    <xdr:row>
158</xdr:row>
                    <xdr:rowOff>
161925</xdr:rowOff>
                  </from>
                  <to>
                    <xdr:col>
11</xdr:col>
                    <xdr:colOff>
9525</xdr:colOff>
                    <xdr:row>
158</xdr:row>
                    <xdr:rowOff>
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
9</xdr:col>
                    <xdr:colOff>
171450</xdr:colOff>
                    <xdr:row>
160</xdr:row>
                    <xdr:rowOff>
219075</xdr:rowOff>
                  </from>
                  <to>
                    <xdr:col>
11</xdr:col>
                    <xdr:colOff>
0</xdr:colOff>
                    <xdr:row>
160</xdr:row>
                    <xdr:rowOff>
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
27</xdr:col>
                    <xdr:colOff>
161925</xdr:colOff>
                    <xdr:row>
164</xdr:row>
                    <xdr:rowOff>
0</xdr:rowOff>
                  </from>
                  <to>
                    <xdr:col>
29</xdr:col>
                    <xdr:colOff>
0</xdr:colOff>
                    <xdr:row>
165</xdr:row>
                    <xdr:rowOff>
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
31</xdr:col>
                    <xdr:colOff>
171450</xdr:colOff>
                    <xdr:row>
164</xdr:row>
                    <xdr:rowOff>
0</xdr:rowOff>
                  </from>
                  <to>
                    <xdr:col>
33</xdr:col>
                    <xdr:colOff>
0</xdr:colOff>
                    <xdr:row>
165</xdr:row>
                    <xdr:rowOff>
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
17</xdr:col>
                    <xdr:colOff>
171450</xdr:colOff>
                    <xdr:row>
207</xdr:row>
                    <xdr:rowOff>
28575</xdr:rowOff>
                  </from>
                  <to>
                    <xdr:col>
19</xdr:col>
                    <xdr:colOff>
28575</xdr:colOff>
                    <xdr:row>
207</xdr:row>
                    <xdr:rowOff>
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
20</xdr:col>
                    <xdr:colOff>
171450</xdr:colOff>
                    <xdr:row>
208</xdr:row>
                    <xdr:rowOff>
19050</xdr:rowOff>
                  </from>
                  <to>
                    <xdr:col>
22</xdr:col>
                    <xdr:colOff>
28575</xdr:colOff>
                    <xdr:row>
208</xdr:row>
                    <xdr:rowOff>
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
26</xdr:col>
                    <xdr:colOff>
0</xdr:colOff>
                    <xdr:row>
209</xdr:row>
                    <xdr:rowOff>
19050</xdr:rowOff>
                  </from>
                  <to>
                    <xdr:col>
27</xdr:col>
                    <xdr:colOff>
47625</xdr:colOff>
                    <xdr:row>
209</xdr:row>
                    <xdr:rowOff>
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
9</xdr:col>
                    <xdr:colOff>
190500</xdr:colOff>
                    <xdr:row>
66</xdr:row>
                    <xdr:rowOff>
9525</xdr:rowOff>
                  </from>
                  <to>
                    <xdr:col>
11</xdr:col>
                    <xdr:colOff>
28575</xdr:colOff>
                    <xdr:row>
67</xdr:row>
                    <xdr:rowOff>
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
9</xdr:col>
                    <xdr:colOff>
180975</xdr:colOff>
                    <xdr:row>
68</xdr:row>
                    <xdr:rowOff>
9525</xdr:rowOff>
                  </from>
                  <to>
                    <xdr:col>
11</xdr:col>
                    <xdr:colOff>
19050</xdr:colOff>
                    <xdr:row>
69</xdr:row>
                    <xdr:rowOff>
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
9</xdr:col>
                    <xdr:colOff>
180975</xdr:colOff>
                    <xdr:row>
70</xdr:row>
                    <xdr:rowOff>
9525</xdr:rowOff>
                  </from>
                  <to>
                    <xdr:col>
11</xdr:col>
                    <xdr:colOff>
19050</xdr:colOff>
                    <xdr:row>
71</xdr:row>
                    <xdr:rowOff>
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
9</xdr:col>
                    <xdr:colOff>
180975</xdr:colOff>
                    <xdr:row>
72</xdr:row>
                    <xdr:rowOff>
9525</xdr:rowOff>
                  </from>
                  <to>
                    <xdr:col>
11</xdr:col>
                    <xdr:colOff>
19050</xdr:colOff>
                    <xdr:row>
73</xdr:row>
                    <xdr:rowOff>
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
2</xdr:col>
                    <xdr:colOff>
0</xdr:colOff>
                    <xdr:row>
76</xdr:row>
                    <xdr:rowOff>
0</xdr:rowOff>
                  </from>
                  <to>
                    <xdr:col>
3</xdr:col>
                    <xdr:colOff>
28575</xdr:colOff>
                    <xdr:row>
77</xdr:row>
                    <xdr:rowOff>
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
2</xdr:col>
                    <xdr:colOff>
0</xdr:colOff>
                    <xdr:row>
76</xdr:row>
                    <xdr:rowOff>
219075</xdr:rowOff>
                  </from>
                  <to>
                    <xdr:col>
3</xdr:col>
                    <xdr:colOff>
28575</xdr:colOff>
                    <xdr:row>
78</xdr:row>
                    <xdr:rowOff>
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
2</xdr:col>
                    <xdr:colOff>
0</xdr:colOff>
                    <xdr:row>
78</xdr:row>
                    <xdr:rowOff>
19050</xdr:rowOff>
                  </from>
                  <to>
                    <xdr:col>
3</xdr:col>
                    <xdr:colOff>
28575</xdr:colOff>
                    <xdr:row>
78</xdr:row>
                    <xdr:rowOff>
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
2</xdr:col>
                    <xdr:colOff>
0</xdr:colOff>
                    <xdr:row>
78</xdr:row>
                    <xdr:rowOff>
304800</xdr:rowOff>
                  </from>
                  <to>
                    <xdr:col>
3</xdr:col>
                    <xdr:colOff>
28575</xdr:colOff>
                    <xdr:row>
79</xdr:row>
                    <xdr:rowOff>
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
1</xdr:col>
                    <xdr:colOff>
0</xdr:colOff>
                    <xdr:row>
214</xdr:row>
                    <xdr:rowOff>
0</xdr:rowOff>
                  </from>
                  <to>
                    <xdr:col>
2</xdr:col>
                    <xdr:colOff>
19050</xdr:colOff>
                    <xdr:row>
215</xdr:row>
                    <xdr:rowOff>
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
1</xdr:col>
                    <xdr:colOff>
0</xdr:colOff>
                    <xdr:row>
215</xdr:row>
                    <xdr:rowOff>
0</xdr:rowOff>
                  </from>
                  <to>
                    <xdr:col>
2</xdr:col>
                    <xdr:colOff>
19050</xdr:colOff>
                    <xdr:row>
216</xdr:row>
                    <xdr:rowOff>
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
1</xdr:col>
                    <xdr:colOff>
9525</xdr:colOff>
                    <xdr:row>
219</xdr:row>
                    <xdr:rowOff>
304800</xdr:rowOff>
                  </from>
                  <to>
                    <xdr:col>
2</xdr:col>
                    <xdr:colOff>
28575</xdr:colOff>
                    <xdr:row>
221</xdr:row>
                    <xdr:rowOff>
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
1</xdr:col>
                    <xdr:colOff>
0</xdr:colOff>
                    <xdr:row>
218</xdr:row>
                    <xdr:rowOff>
47625</xdr:rowOff>
                  </from>
                  <to>
                    <xdr:col>
2</xdr:col>
                    <xdr:colOff>
19050</xdr:colOff>
                    <xdr:row>
218</xdr:row>
                    <xdr:rowOff>
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
1</xdr:col>
                    <xdr:colOff>
0</xdr:colOff>
                    <xdr:row>
217</xdr:row>
                    <xdr:rowOff>
0</xdr:rowOff>
                  </from>
                  <to>
                    <xdr:col>
2</xdr:col>
                    <xdr:colOff>
19050</xdr:colOff>
                    <xdr:row>
218</xdr:row>
                    <xdr:rowOff>
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
1</xdr:col>
                    <xdr:colOff>
0</xdr:colOff>
                    <xdr:row>
217</xdr:row>
                    <xdr:rowOff>
0</xdr:rowOff>
                  </from>
                  <to>
                    <xdr:col>
2</xdr:col>
                    <xdr:colOff>
19050</xdr:colOff>
                    <xdr:row>
218</xdr:row>
                    <xdr:rowOff>
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
4</xdr:col>
                    <xdr:colOff>
0</xdr:colOff>
                    <xdr:row>
178</xdr:row>
                    <xdr:rowOff>
0</xdr:rowOff>
                  </from>
                  <to>
                    <xdr:col>
4</xdr:col>
                    <xdr:colOff>
180975</xdr:colOff>
                    <xdr:row>
179</xdr:row>
                    <xdr:rowOff>
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
4</xdr:col>
                    <xdr:colOff>
0</xdr:colOff>
                    <xdr:row>
179</xdr:row>
                    <xdr:rowOff>
0</xdr:rowOff>
                  </from>
                  <to>
                    <xdr:col>
4</xdr:col>
                    <xdr:colOff>
180975</xdr:colOff>
                    <xdr:row>
180</xdr:row>
                    <xdr:rowOff>
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
4</xdr:col>
                    <xdr:colOff>
0</xdr:colOff>
                    <xdr:row>
180</xdr:row>
                    <xdr:rowOff>
0</xdr:rowOff>
                  </from>
                  <to>
                    <xdr:col>
4</xdr:col>
                    <xdr:colOff>
180975</xdr:colOff>
                    <xdr:row>
181</xdr:row>
                    <xdr:rowOff>
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
4</xdr:col>
                    <xdr:colOff>
0</xdr:colOff>
                    <xdr:row>
181</xdr:row>
                    <xdr:rowOff>
0</xdr:rowOff>
                  </from>
                  <to>
                    <xdr:col>
4</xdr:col>
                    <xdr:colOff>
180975</xdr:colOff>
                    <xdr:row>
182</xdr:row>
                    <xdr:rowOff>
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
4</xdr:col>
                    <xdr:colOff>
0</xdr:colOff>
                    <xdr:row>
182</xdr:row>
                    <xdr:rowOff>
0</xdr:rowOff>
                  </from>
                  <to>
                    <xdr:col>
4</xdr:col>
                    <xdr:colOff>
180975</xdr:colOff>
                    <xdr:row>
182</xdr:row>
                    <xdr:rowOff>
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
4</xdr:col>
                    <xdr:colOff>
0</xdr:colOff>
                    <xdr:row>
183</xdr:row>
                    <xdr:rowOff>
0</xdr:rowOff>
                  </from>
                  <to>
                    <xdr:col>
4</xdr:col>
                    <xdr:colOff>
180975</xdr:colOff>
                    <xdr:row>
184</xdr:row>
                    <xdr:rowOff>
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
4</xdr:col>
                    <xdr:colOff>
0</xdr:colOff>
                    <xdr:row>
184</xdr:row>
                    <xdr:rowOff>
0</xdr:rowOff>
                  </from>
                  <to>
                    <xdr:col>
4</xdr:col>
                    <xdr:colOff>
180975</xdr:colOff>
                    <xdr:row>
185</xdr:row>
                    <xdr:rowOff>
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
4</xdr:col>
                    <xdr:colOff>
0</xdr:colOff>
                    <xdr:row>
185</xdr:row>
                    <xdr:rowOff>
0</xdr:rowOff>
                  </from>
                  <to>
                    <xdr:col>
4</xdr:col>
                    <xdr:colOff>
180975</xdr:colOff>
                    <xdr:row>
186</xdr:row>
                    <xdr:rowOff>
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
4</xdr:col>
                    <xdr:colOff>
0</xdr:colOff>
                    <xdr:row>
186</xdr:row>
                    <xdr:rowOff>
0</xdr:rowOff>
                  </from>
                  <to>
                    <xdr:col>
4</xdr:col>
                    <xdr:colOff>
180975</xdr:colOff>
                    <xdr:row>
187</xdr:row>
                    <xdr:rowOff>
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
4</xdr:col>
                    <xdr:colOff>
0</xdr:colOff>
                    <xdr:row>
187</xdr:row>
                    <xdr:rowOff>
0</xdr:rowOff>
                  </from>
                  <to>
                    <xdr:col>
4</xdr:col>
                    <xdr:colOff>
180975</xdr:colOff>
                    <xdr:row>
187</xdr:row>
                    <xdr:rowOff>
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
4</xdr:col>
                    <xdr:colOff>
0</xdr:colOff>
                    <xdr:row>
188</xdr:row>
                    <xdr:rowOff>
0</xdr:rowOff>
                  </from>
                  <to>
                    <xdr:col>
4</xdr:col>
                    <xdr:colOff>
180975</xdr:colOff>
                    <xdr:row>
189</xdr:row>
                    <xdr:rowOff>
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
4</xdr:col>
                    <xdr:colOff>
0</xdr:colOff>
                    <xdr:row>
189</xdr:row>
                    <xdr:rowOff>
0</xdr:rowOff>
                  </from>
                  <to>
                    <xdr:col>
4</xdr:col>
                    <xdr:colOff>
180975</xdr:colOff>
                    <xdr:row>
190</xdr:row>
                    <xdr:rowOff>
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
4</xdr:col>
                    <xdr:colOff>
0</xdr:colOff>
                    <xdr:row>
190</xdr:row>
                    <xdr:rowOff>
0</xdr:rowOff>
                  </from>
                  <to>
                    <xdr:col>
4</xdr:col>
                    <xdr:colOff>
180975</xdr:colOff>
                    <xdr:row>
190</xdr:row>
                    <xdr:rowOff>
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
4</xdr:col>
                    <xdr:colOff>
0</xdr:colOff>
                    <xdr:row>
191</xdr:row>
                    <xdr:rowOff>
0</xdr:rowOff>
                  </from>
                  <to>
                    <xdr:col>
4</xdr:col>
                    <xdr:colOff>
180975</xdr:colOff>
                    <xdr:row>
192</xdr:row>
                    <xdr:rowOff>
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
4</xdr:col>
                    <xdr:colOff>
0</xdr:colOff>
                    <xdr:row>
192</xdr:row>
                    <xdr:rowOff>
0</xdr:rowOff>
                  </from>
                  <to>
                    <xdr:col>
4</xdr:col>
                    <xdr:colOff>
180975</xdr:colOff>
                    <xdr:row>
193</xdr:row>
                    <xdr:rowOff>
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
4</xdr:col>
                    <xdr:colOff>
0</xdr:colOff>
                    <xdr:row>
193</xdr:row>
                    <xdr:rowOff>
0</xdr:rowOff>
                  </from>
                  <to>
                    <xdr:col>
4</xdr:col>
                    <xdr:colOff>
180975</xdr:colOff>
                    <xdr:row>
194</xdr:row>
                    <xdr:rowOff>
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
4</xdr:col>
                    <xdr:colOff>
0</xdr:colOff>
                    <xdr:row>
194</xdr:row>
                    <xdr:rowOff>
0</xdr:rowOff>
                  </from>
                  <to>
                    <xdr:col>
4</xdr:col>
                    <xdr:colOff>
180975</xdr:colOff>
                    <xdr:row>
195</xdr:row>
                    <xdr:rowOff>
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
4</xdr:col>
                    <xdr:colOff>
0</xdr:colOff>
                    <xdr:row>
195</xdr:row>
                    <xdr:rowOff>
0</xdr:rowOff>
                  </from>
                  <to>
                    <xdr:col>
4</xdr:col>
                    <xdr:colOff>
180975</xdr:colOff>
                    <xdr:row>
195</xdr:row>
                    <xdr:rowOff>
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
4</xdr:col>
                    <xdr:colOff>
0</xdr:colOff>
                    <xdr:row>
196</xdr:row>
                    <xdr:rowOff>
0</xdr:rowOff>
                  </from>
                  <to>
                    <xdr:col>
4</xdr:col>
                    <xdr:colOff>
180975</xdr:colOff>
                    <xdr:row>
197</xdr:row>
                    <xdr:rowOff>
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
4</xdr:col>
                    <xdr:colOff>
0</xdr:colOff>
                    <xdr:row>
197</xdr:row>
                    <xdr:rowOff>
0</xdr:rowOff>
                  </from>
                  <to>
                    <xdr:col>
4</xdr:col>
                    <xdr:colOff>
180975</xdr:colOff>
                    <xdr:row>
198</xdr:row>
                    <xdr:rowOff>
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
4</xdr:col>
                    <xdr:colOff>
0</xdr:colOff>
                    <xdr:row>
198</xdr:row>
                    <xdr:rowOff>
0</xdr:rowOff>
                  </from>
                  <to>
                    <xdr:col>
4</xdr:col>
                    <xdr:colOff>
180975</xdr:colOff>
                    <xdr:row>
199</xdr:row>
                    <xdr:rowOff>
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
4</xdr:col>
                    <xdr:colOff>
0</xdr:colOff>
                    <xdr:row>
199</xdr:row>
                    <xdr:rowOff>
0</xdr:rowOff>
                  </from>
                  <to>
                    <xdr:col>
4</xdr:col>
                    <xdr:colOff>
180975</xdr:colOff>
                    <xdr:row>
200</xdr:row>
                    <xdr:rowOff>
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
4</xdr:col>
                    <xdr:colOff>
0</xdr:colOff>
                    <xdr:row>
200</xdr:row>
                    <xdr:rowOff>
0</xdr:rowOff>
                  </from>
                  <to>
                    <xdr:col>
4</xdr:col>
                    <xdr:colOff>
180975</xdr:colOff>
                    <xdr:row>
201</xdr:row>
                    <xdr:rowOff>
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
4</xdr:col>
                    <xdr:colOff>
0</xdr:colOff>
                    <xdr:row>
201</xdr:row>
                    <xdr:rowOff>
0</xdr:rowOff>
                  </from>
                  <to>
                    <xdr:col>
4</xdr:col>
                    <xdr:colOff>
180975</xdr:colOff>
                    <xdr:row>
202</xdr:row>
                    <xdr:rowOff>
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
16</xdr:col>
                    <xdr:colOff>
161925</xdr:colOff>
                    <xdr:row>
132</xdr:row>
                    <xdr:rowOff>
0</xdr:rowOff>
                  </from>
                  <to>
                    <xdr:col>
18</xdr:col>
                    <xdr:colOff>
19050</xdr:colOff>
                    <xdr:row>
132</xdr:row>
                    <xdr:rowOff>
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
4</xdr:col>
                    <xdr:colOff>
0</xdr:colOff>
                    <xdr:row>
131</xdr:row>
                    <xdr:rowOff>
247650</xdr:rowOff>
                  </from>
                  <to>
                    <xdr:col>
5</xdr:col>
                    <xdr:colOff>
28575</xdr:colOff>
                    <xdr:row>
132</xdr:row>
                    <xdr:rowOff>
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
10</xdr:col>
                    <xdr:colOff>
0</xdr:colOff>
                    <xdr:row>
131</xdr:row>
                    <xdr:rowOff>
247650</xdr:rowOff>
                  </from>
                  <to>
                    <xdr:col>
11</xdr:col>
                    <xdr:colOff>
47625</xdr:colOff>
                    <xdr:row>
132</xdr:row>
                    <xdr:rowOff>
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
8</xdr:col>
                    <xdr:colOff>
0</xdr:colOff>
                    <xdr:row>
130</xdr:row>
                    <xdr:rowOff>
19050</xdr:rowOff>
                  </from>
                  <to>
                    <xdr:col>
9</xdr:col>
                    <xdr:colOff>
47625</xdr:colOff>
                    <xdr:row>
130</xdr:row>
                    <xdr:rowOff>
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
8</xdr:col>
                    <xdr:colOff>
0</xdr:colOff>
                    <xdr:row>
129</xdr:row>
                    <xdr:rowOff>
19050</xdr:rowOff>
                  </from>
                  <to>
                    <xdr:col>
9</xdr:col>
                    <xdr:colOff>
47625</xdr:colOff>
                    <xdr:row>
129</xdr:row>
                    <xdr:rowOff>
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
12</xdr:col>
                    <xdr:colOff>
0</xdr:colOff>
                    <xdr:row>
129</xdr:row>
                    <xdr:rowOff>
19050</xdr:rowOff>
                  </from>
                  <to>
                    <xdr:col>
13</xdr:col>
                    <xdr:colOff>
47625</xdr:colOff>
                    <xdr:row>
129</xdr:row>
                    <xdr:rowOff>
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
19</xdr:col>
                    <xdr:colOff>
0</xdr:colOff>
                    <xdr:row>
129</xdr:row>
                    <xdr:rowOff>
19050</xdr:rowOff>
                  </from>
                  <to>
                    <xdr:col>
20</xdr:col>
                    <xdr:colOff>
47625</xdr:colOff>
                    <xdr:row>
129</xdr:row>
                    <xdr:rowOff>
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
12</xdr:col>
                    <xdr:colOff>
0</xdr:colOff>
                    <xdr:row>
130</xdr:row>
                    <xdr:rowOff>
19050</xdr:rowOff>
                  </from>
                  <to>
                    <xdr:col>
13</xdr:col>
                    <xdr:colOff>
47625</xdr:colOff>
                    <xdr:row>
130</xdr:row>
                    <xdr:rowOff>
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
19</xdr:col>
                    <xdr:colOff>
0</xdr:colOff>
                    <xdr:row>
130</xdr:row>
                    <xdr:rowOff>
19050</xdr:rowOff>
                  </from>
                  <to>
                    <xdr:col>
20</xdr:col>
                    <xdr:colOff>
47625</xdr:colOff>
                    <xdr:row>
130</xdr:row>
                    <xdr:rowOff>
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
26</xdr:col>
                    <xdr:colOff>
0</xdr:colOff>
                    <xdr:row>
130</xdr:row>
                    <xdr:rowOff>
19050</xdr:rowOff>
                  </from>
                  <to>
                    <xdr:col>
27</xdr:col>
                    <xdr:colOff>
47625</xdr:colOff>
                    <xdr:row>
130</xdr:row>
                    <xdr:rowOff>
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
12</xdr:col>
                    <xdr:colOff>
180975</xdr:colOff>
                    <xdr:row>
116</xdr:row>
                    <xdr:rowOff>
819150</xdr:rowOff>
                  </from>
                  <to>
                    <xdr:col>
14</xdr:col>
                    <xdr:colOff>
38100</xdr:colOff>
                    <xdr:row>
118</xdr:row>
                    <xdr:rowOff>
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
19</xdr:col>
                    <xdr:colOff>
180975</xdr:colOff>
                    <xdr:row>
116</xdr:row>
                    <xdr:rowOff>
819150</xdr:rowOff>
                  </from>
                  <to>
                    <xdr:col>
21</xdr:col>
                    <xdr:colOff>
38100</xdr:colOff>
                    <xdr:row>
118</xdr:row>
                    <xdr:rowOff>
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
3</xdr:col>
                    <xdr:colOff>
209550</xdr:colOff>
                    <xdr:row>
116</xdr:row>
                    <xdr:rowOff>
819150</xdr:rowOff>
                  </from>
                  <to>
                    <xdr:col>
5</xdr:col>
                    <xdr:colOff>
19050</xdr:colOff>
                    <xdr:row>
118</xdr:row>
                    <xdr:rowOff>
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
19</xdr:col>
                    <xdr:colOff>
171450</xdr:colOff>
                    <xdr:row>
135</xdr:row>
                    <xdr:rowOff>
142875</xdr:rowOff>
                  </from>
                  <to>
                    <xdr:col>
21</xdr:col>
                    <xdr:colOff>
28575</xdr:colOff>
                    <xdr:row>
137</xdr:row>
                    <xdr:rowOff>
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
23</xdr:col>
                    <xdr:colOff>
171450</xdr:colOff>
                    <xdr:row>
135</xdr:row>
                    <xdr:rowOff>
142875</xdr:rowOff>
                  </from>
                  <to>
                    <xdr:col>
25</xdr:col>
                    <xdr:colOff>
28575</xdr:colOff>
                    <xdr:row>
137</xdr:row>
                    <xdr:rowOff>
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
1</xdr:col>
                    <xdr:colOff>
0</xdr:colOff>
                    <xdr:row>
219</xdr:row>
                    <xdr:rowOff>
0</xdr:rowOff>
                  </from>
                  <to>
                    <xdr:col>
2</xdr:col>
                    <xdr:colOff>
19050</xdr:colOff>
                    <xdr:row>
220</xdr:row>
                    <xdr:rowOff>
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
1</xdr:col>
                    <xdr:colOff>
0</xdr:colOff>
                    <xdr:row>
219</xdr:row>
                    <xdr:rowOff>
0</xdr:rowOff>
                  </from>
                  <to>
                    <xdr:col>
2</xdr:col>
                    <xdr:colOff>
19050</xdr:colOff>
                    <xdr:row>
220</xdr:row>
                    <xdr:rowOff>
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
31</xdr:col>
                    <xdr:colOff>
180975</xdr:colOff>
                    <xdr:row>
209</xdr:row>
                    <xdr:rowOff>
152400</xdr:rowOff>
                  </from>
                  <to>
                    <xdr:col>
33</xdr:col>
                    <xdr:colOff>
38100</xdr:colOff>
                    <xdr:row>
211</xdr:row>
                    <xdr:rowOff>
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
31</xdr:col>
                    <xdr:colOff>
180975</xdr:colOff>
                    <xdr:row>
201</xdr:row>
                    <xdr:rowOff>
133350</xdr:rowOff>
                  </from>
                  <to>
                    <xdr:col>
33</xdr:col>
                    <xdr:colOff>
38100</xdr:colOff>
                    <xdr:row>
203</xdr:row>
                    <xdr:rowOff>
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
31</xdr:col>
                    <xdr:colOff>
180975</xdr:colOff>
                    <xdr:row>
112</xdr:row>
                    <xdr:rowOff>
180975</xdr:rowOff>
                  </from>
                  <to>
                    <xdr:col>
33</xdr:col>
                    <xdr:colOff>
38100</xdr:colOff>
                    <xdr:row>
114</xdr:row>
                    <xdr:rowOff>
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
31</xdr:col>
                    <xdr:colOff>
180975</xdr:colOff>
                    <xdr:row>
125</xdr:row>
                    <xdr:rowOff>
190500</xdr:rowOff>
                  </from>
                  <to>
                    <xdr:col>
33</xdr:col>
                    <xdr:colOff>
38100</xdr:colOff>
                    <xdr:row>
127</xdr:row>
                    <xdr:rowOff>
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
31</xdr:col>
                    <xdr:colOff>
190500</xdr:colOff>
                    <xdr:row>
136</xdr:row>
                    <xdr:rowOff>
180975</xdr:rowOff>
                  </from>
                  <to>
                    <xdr:col>
33</xdr:col>
                    <xdr:colOff>
47625</xdr:colOff>
                    <xdr:row>
138</xdr:row>
                    <xdr:rowOff>
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
31</xdr:col>
                    <xdr:colOff>
180975</xdr:colOff>
                    <xdr:row>
151</xdr:row>
                    <xdr:rowOff>
180975</xdr:rowOff>
                  </from>
                  <to>
                    <xdr:col>
33</xdr:col>
                    <xdr:colOff>
38100</xdr:colOff>
                    <xdr:row>
153</xdr:row>
                    <xdr:rowOff>
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
31</xdr:col>
                    <xdr:colOff>
180975</xdr:colOff>
                    <xdr:row>
161</xdr:row>
                    <xdr:rowOff>
180975</xdr:rowOff>
                  </from>
                  <to>
                    <xdr:col>
33</xdr:col>
                    <xdr:colOff>
38100</xdr:colOff>
                    <xdr:row>
163</xdr:row>
                    <xdr:rowOff>
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
31</xdr:col>
                    <xdr:colOff>
180975</xdr:colOff>
                    <xdr:row>
169</xdr:row>
                    <xdr:rowOff>
180975</xdr:rowOff>
                  </from>
                  <to>
                    <xdr:col>
33</xdr:col>
                    <xdr:colOff>
38100</xdr:colOff>
                    <xdr:row>
171</xdr:row>
                    <xdr:rowOff>
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
81</v>
      </c>
      <c r="B1" s="180"/>
      <c r="C1" s="180"/>
      <c r="D1" s="180"/>
      <c r="E1" s="180"/>
      <c r="F1" s="180"/>
      <c r="G1" s="183" t="s">
        <v>
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
6</v>
      </c>
      <c r="B3" s="1246"/>
      <c r="C3" s="1247"/>
      <c r="D3" s="1243" t="str">
        <f>
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
467</v>
      </c>
      <c r="B5" s="1267"/>
      <c r="C5" s="1267"/>
      <c r="D5" s="1267"/>
      <c r="E5" s="1267"/>
      <c r="F5" s="1267"/>
      <c r="G5" s="1267"/>
      <c r="H5" s="1267"/>
      <c r="I5" s="1267"/>
      <c r="J5" s="1267"/>
      <c r="K5" s="1267"/>
      <c r="L5" s="1267"/>
      <c r="M5" s="1267"/>
      <c r="N5" s="1267"/>
      <c r="O5" s="474" t="str">
        <f>
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
7</v>
      </c>
      <c r="C7" s="1253"/>
      <c r="D7" s="1253"/>
      <c r="E7" s="1253"/>
      <c r="F7" s="1253"/>
      <c r="G7" s="1253"/>
      <c r="H7" s="1253"/>
      <c r="I7" s="1253"/>
      <c r="J7" s="1253"/>
      <c r="K7" s="1254"/>
      <c r="L7" s="1258" t="s">
        <v>
108</v>
      </c>
      <c r="M7" s="476"/>
      <c r="N7" s="477"/>
      <c r="O7" s="1260" t="s">
        <v>
126</v>
      </c>
      <c r="P7" s="1262" t="s">
        <v>
68</v>
      </c>
      <c r="Q7" s="1264" t="s">
        <v>
410</v>
      </c>
      <c r="R7" s="1238" t="s">
        <v>
441</v>
      </c>
      <c r="S7" s="478" t="s">
        <v>
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
182</v>
      </c>
      <c r="N8" s="1232"/>
      <c r="O8" s="1261"/>
      <c r="P8" s="1263"/>
      <c r="Q8" s="1265"/>
      <c r="R8" s="1239"/>
      <c r="S8" s="480"/>
      <c r="T8" s="1248" t="s">
        <v>
34</v>
      </c>
      <c r="U8" s="1249"/>
      <c r="V8" s="1240" t="s">
        <v>
28</v>
      </c>
      <c r="W8" s="1241"/>
      <c r="X8" s="1241"/>
      <c r="Y8" s="1241"/>
      <c r="Z8" s="1241"/>
      <c r="AA8" s="1241"/>
      <c r="AB8" s="1241"/>
      <c r="AC8" s="1241"/>
      <c r="AD8" s="1241"/>
      <c r="AE8" s="1241"/>
      <c r="AF8" s="1241"/>
      <c r="AG8" s="1242"/>
      <c r="AH8" s="1238" t="s">
        <v>
446</v>
      </c>
    </row>
    <row r="9" spans="1:34" ht="13.5" customHeight="1">
      <c r="A9" s="1251"/>
      <c r="B9" s="1255"/>
      <c r="C9" s="1256"/>
      <c r="D9" s="1256"/>
      <c r="E9" s="1256"/>
      <c r="F9" s="1256"/>
      <c r="G9" s="1256"/>
      <c r="H9" s="1256"/>
      <c r="I9" s="1256"/>
      <c r="J9" s="1256"/>
      <c r="K9" s="1257"/>
      <c r="L9" s="1259"/>
      <c r="M9" s="481"/>
      <c r="N9" s="482"/>
      <c r="O9" s="1261"/>
      <c r="P9" s="1263"/>
      <c r="Q9" s="1265"/>
      <c r="R9" s="1239"/>
      <c r="S9" s="1233" t="s">
        <v>
84</v>
      </c>
      <c r="T9" s="1234" t="s">
        <v>
445</v>
      </c>
      <c r="U9" s="1236" t="s">
        <v>
111</v>
      </c>
      <c r="V9" s="1227" t="s">
        <v>
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
183</v>
      </c>
      <c r="N10" s="483" t="s">
        <v>
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
1</v>
      </c>
      <c r="B12" s="499" t="str">
        <f>
IF(基本情報入力シート!C33="","",基本情報入力シート!C33)</f>
        <v/>
      </c>
      <c r="C12" s="500" t="str">
        <f>
IF(基本情報入力シート!D33="","",基本情報入力シート!D33)</f>
        <v/>
      </c>
      <c r="D12" s="501" t="str">
        <f>
IF(基本情報入力シート!E33="","",基本情報入力シート!E33)</f>
        <v/>
      </c>
      <c r="E12" s="501" t="str">
        <f>
IF(基本情報入力シート!F33="","",基本情報入力シート!F33)</f>
        <v/>
      </c>
      <c r="F12" s="501" t="str">
        <f>
IF(基本情報入力シート!G33="","",基本情報入力シート!G33)</f>
        <v/>
      </c>
      <c r="G12" s="501" t="str">
        <f>
IF(基本情報入力シート!H33="","",基本情報入力シート!H33)</f>
        <v/>
      </c>
      <c r="H12" s="501" t="str">
        <f>
IF(基本情報入力シート!I33="","",基本情報入力シート!I33)</f>
        <v/>
      </c>
      <c r="I12" s="501" t="str">
        <f>
IF(基本情報入力シート!J33="","",基本情報入力シート!J33)</f>
        <v/>
      </c>
      <c r="J12" s="501" t="str">
        <f>
IF(基本情報入力シート!K33="","",基本情報入力シート!K33)</f>
        <v/>
      </c>
      <c r="K12" s="502" t="str">
        <f>
IF(基本情報入力シート!L33="","",基本情報入力シート!L33)</f>
        <v/>
      </c>
      <c r="L12" s="503" t="str">
        <f>
IF(基本情報入力シート!M33="","",基本情報入力シート!M33)</f>
        <v/>
      </c>
      <c r="M12" s="503" t="str">
        <f>
IF(基本情報入力シート!R33="","",基本情報入力シート!R33)</f>
        <v/>
      </c>
      <c r="N12" s="503" t="str">
        <f>
IF(基本情報入力シート!W33="","",基本情報入力シート!W33)</f>
        <v/>
      </c>
      <c r="O12" s="498" t="str">
        <f>
IF(基本情報入力シート!X33="","",基本情報入力シート!X33)</f>
        <v/>
      </c>
      <c r="P12" s="504" t="str">
        <f>
IF(基本情報入力シート!Y33="","",基本情報入力シート!Y33)</f>
        <v/>
      </c>
      <c r="Q12" s="505" t="str">
        <f>
IF(基本情報入力シート!Z33="","",基本情報入力シート!Z33)</f>
        <v/>
      </c>
      <c r="R12" s="506" t="str">
        <f>
IF(基本情報入力シート!AA33="","",基本情報入力シート!AA33)</f>
        <v/>
      </c>
      <c r="S12" s="507"/>
      <c r="T12" s="508"/>
      <c r="U12" s="509" t="str">
        <f>
IF(P12="","",VLOOKUP(P12,【参考】数式用!$A$5:$I$38,MATCH(T12,【参考】数式用!$C$4:$G$4,0)+2,0))</f>
        <v/>
      </c>
      <c r="V12" s="211" t="s">
        <v>
33</v>
      </c>
      <c r="W12" s="510"/>
      <c r="X12" s="210" t="s">
        <v>
12</v>
      </c>
      <c r="Y12" s="510"/>
      <c r="Z12" s="316" t="s">
        <v>
87</v>
      </c>
      <c r="AA12" s="511"/>
      <c r="AB12" s="210" t="s">
        <v>
12</v>
      </c>
      <c r="AC12" s="511"/>
      <c r="AD12" s="210" t="s">
        <v>
17</v>
      </c>
      <c r="AE12" s="512" t="s">
        <v>
44</v>
      </c>
      <c r="AF12" s="513" t="str">
        <f>
IF(W12&gt;=1,(AA12*12+AC12)-(W12*12+Y12)+1,"")</f>
        <v/>
      </c>
      <c r="AG12" s="692" t="s">
        <v>
62</v>
      </c>
      <c r="AH12" s="515" t="str">
        <f>
IFERROR(ROUNDDOWN(ROUND(Q12*R12,0)*U12,0)*AF12,"")</f>
        <v/>
      </c>
    </row>
    <row r="13" spans="1:34" ht="36.75" customHeight="1">
      <c r="A13" s="498">
        <f>
A12+1</f>
        <v>
2</v>
      </c>
      <c r="B13" s="499" t="str">
        <f>
IF(基本情報入力シート!C34="","",基本情報入力シート!C34)</f>
        <v/>
      </c>
      <c r="C13" s="500" t="str">
        <f>
IF(基本情報入力シート!D34="","",基本情報入力シート!D34)</f>
        <v/>
      </c>
      <c r="D13" s="501" t="str">
        <f>
IF(基本情報入力シート!E34="","",基本情報入力シート!E34)</f>
        <v/>
      </c>
      <c r="E13" s="501" t="str">
        <f>
IF(基本情報入力シート!F34="","",基本情報入力シート!F34)</f>
        <v/>
      </c>
      <c r="F13" s="501" t="str">
        <f>
IF(基本情報入力シート!G34="","",基本情報入力シート!G34)</f>
        <v/>
      </c>
      <c r="G13" s="501" t="str">
        <f>
IF(基本情報入力シート!H34="","",基本情報入力シート!H34)</f>
        <v/>
      </c>
      <c r="H13" s="501" t="str">
        <f>
IF(基本情報入力シート!I34="","",基本情報入力シート!I34)</f>
        <v/>
      </c>
      <c r="I13" s="501" t="str">
        <f>
IF(基本情報入力シート!J34="","",基本情報入力シート!J34)</f>
        <v/>
      </c>
      <c r="J13" s="501" t="str">
        <f>
IF(基本情報入力シート!K34="","",基本情報入力シート!K34)</f>
        <v/>
      </c>
      <c r="K13" s="502" t="str">
        <f>
IF(基本情報入力シート!L34="","",基本情報入力シート!L34)</f>
        <v/>
      </c>
      <c r="L13" s="503" t="str">
        <f>
IF(基本情報入力シート!M34="","",基本情報入力シート!M34)</f>
        <v/>
      </c>
      <c r="M13" s="503" t="str">
        <f>
IF(基本情報入力シート!R34="","",基本情報入力シート!R34)</f>
        <v/>
      </c>
      <c r="N13" s="503" t="str">
        <f>
IF(基本情報入力シート!W34="","",基本情報入力シート!W34)</f>
        <v/>
      </c>
      <c r="O13" s="498" t="str">
        <f>
IF(基本情報入力シート!X34="","",基本情報入力シート!X34)</f>
        <v/>
      </c>
      <c r="P13" s="504" t="str">
        <f>
IF(基本情報入力シート!Y34="","",基本情報入力シート!Y34)</f>
        <v/>
      </c>
      <c r="Q13" s="505" t="str">
        <f>
IF(基本情報入力シート!Z34="","",基本情報入力シート!Z34)</f>
        <v/>
      </c>
      <c r="R13" s="506" t="str">
        <f>
IF(基本情報入力シート!AA34="","",基本情報入力シート!AA34)</f>
        <v/>
      </c>
      <c r="S13" s="507"/>
      <c r="T13" s="508"/>
      <c r="U13" s="509" t="str">
        <f>
IF(P13="","",VLOOKUP(P13,【参考】数式用!$A$5:$I$38,MATCH(T13,【参考】数式用!$C$4:$G$4,0)+2,0))</f>
        <v/>
      </c>
      <c r="V13" s="211" t="s">
        <v>
33</v>
      </c>
      <c r="W13" s="510"/>
      <c r="X13" s="210" t="s">
        <v>
12</v>
      </c>
      <c r="Y13" s="510"/>
      <c r="Z13" s="316" t="s">
        <v>
87</v>
      </c>
      <c r="AA13" s="511"/>
      <c r="AB13" s="210" t="s">
        <v>
12</v>
      </c>
      <c r="AC13" s="511"/>
      <c r="AD13" s="210" t="s">
        <v>
17</v>
      </c>
      <c r="AE13" s="512" t="s">
        <v>
44</v>
      </c>
      <c r="AF13" s="513" t="str">
        <f t="shared" ref="AF13:AF16" si="0">
IF(W13&gt;=1,(AA13*12+AC13)-(W13*12+Y13)+1,"")</f>
        <v/>
      </c>
      <c r="AG13" s="692" t="s">
        <v>
62</v>
      </c>
      <c r="AH13" s="515" t="str">
        <f t="shared" ref="AH13:AH76" si="1">
IFERROR(ROUNDDOWN(ROUND(Q13*R13,0)*U13,0)*AF13,"")</f>
        <v/>
      </c>
    </row>
    <row r="14" spans="1:34" ht="36.75" customHeight="1">
      <c r="A14" s="498">
        <f t="shared" ref="A14:A26" si="2">
A13+1</f>
        <v>
3</v>
      </c>
      <c r="B14" s="499" t="str">
        <f>
IF(基本情報入力シート!C35="","",基本情報入力シート!C35)</f>
        <v/>
      </c>
      <c r="C14" s="500" t="str">
        <f>
IF(基本情報入力シート!D35="","",基本情報入力シート!D35)</f>
        <v/>
      </c>
      <c r="D14" s="501" t="str">
        <f>
IF(基本情報入力シート!E35="","",基本情報入力シート!E35)</f>
        <v/>
      </c>
      <c r="E14" s="501" t="str">
        <f>
IF(基本情報入力シート!F35="","",基本情報入力シート!F35)</f>
        <v/>
      </c>
      <c r="F14" s="501" t="str">
        <f>
IF(基本情報入力シート!G35="","",基本情報入力シート!G35)</f>
        <v/>
      </c>
      <c r="G14" s="501" t="str">
        <f>
IF(基本情報入力シート!H35="","",基本情報入力シート!H35)</f>
        <v/>
      </c>
      <c r="H14" s="501" t="str">
        <f>
IF(基本情報入力シート!I35="","",基本情報入力シート!I35)</f>
        <v/>
      </c>
      <c r="I14" s="501" t="str">
        <f>
IF(基本情報入力シート!J35="","",基本情報入力シート!J35)</f>
        <v/>
      </c>
      <c r="J14" s="501" t="str">
        <f>
IF(基本情報入力シート!K35="","",基本情報入力シート!K35)</f>
        <v/>
      </c>
      <c r="K14" s="502" t="str">
        <f>
IF(基本情報入力シート!L35="","",基本情報入力シート!L35)</f>
        <v/>
      </c>
      <c r="L14" s="503" t="str">
        <f>
IF(基本情報入力シート!M35="","",基本情報入力シート!M35)</f>
        <v/>
      </c>
      <c r="M14" s="503" t="str">
        <f>
IF(基本情報入力シート!R35="","",基本情報入力シート!R35)</f>
        <v/>
      </c>
      <c r="N14" s="503" t="str">
        <f>
IF(基本情報入力シート!W35="","",基本情報入力シート!W35)</f>
        <v/>
      </c>
      <c r="O14" s="498" t="str">
        <f>
IF(基本情報入力シート!X35="","",基本情報入力シート!X35)</f>
        <v/>
      </c>
      <c r="P14" s="504" t="str">
        <f>
IF(基本情報入力シート!Y35="","",基本情報入力シート!Y35)</f>
        <v/>
      </c>
      <c r="Q14" s="505" t="str">
        <f>
IF(基本情報入力シート!Z35="","",基本情報入力シート!Z35)</f>
        <v/>
      </c>
      <c r="R14" s="506" t="str">
        <f>
IF(基本情報入力シート!AA35="","",基本情報入力シート!AA35)</f>
        <v/>
      </c>
      <c r="S14" s="507"/>
      <c r="T14" s="508"/>
      <c r="U14" s="509" t="str">
        <f>
IF(P14="","",VLOOKUP(P14,【参考】数式用!$A$5:$I$38,MATCH(T14,【参考】数式用!$C$4:$G$4,0)+2,0))</f>
        <v/>
      </c>
      <c r="V14" s="211" t="s">
        <v>
33</v>
      </c>
      <c r="W14" s="510"/>
      <c r="X14" s="210" t="s">
        <v>
12</v>
      </c>
      <c r="Y14" s="510"/>
      <c r="Z14" s="316" t="s">
        <v>
87</v>
      </c>
      <c r="AA14" s="511"/>
      <c r="AB14" s="210" t="s">
        <v>
12</v>
      </c>
      <c r="AC14" s="511"/>
      <c r="AD14" s="210" t="s">
        <v>
17</v>
      </c>
      <c r="AE14" s="512" t="s">
        <v>
44</v>
      </c>
      <c r="AF14" s="513" t="str">
        <f t="shared" si="0"/>
        <v/>
      </c>
      <c r="AG14" s="692" t="s">
        <v>
62</v>
      </c>
      <c r="AH14" s="515" t="str">
        <f t="shared" si="1"/>
        <v/>
      </c>
    </row>
    <row r="15" spans="1:34" ht="36.75" customHeight="1">
      <c r="A15" s="498">
        <f t="shared" si="2"/>
        <v>
4</v>
      </c>
      <c r="B15" s="499" t="str">
        <f>
IF(基本情報入力シート!C36="","",基本情報入力シート!C36)</f>
        <v/>
      </c>
      <c r="C15" s="500" t="str">
        <f>
IF(基本情報入力シート!D36="","",基本情報入力シート!D36)</f>
        <v/>
      </c>
      <c r="D15" s="501" t="str">
        <f>
IF(基本情報入力シート!E36="","",基本情報入力シート!E36)</f>
        <v/>
      </c>
      <c r="E15" s="501" t="str">
        <f>
IF(基本情報入力シート!F36="","",基本情報入力シート!F36)</f>
        <v/>
      </c>
      <c r="F15" s="501" t="str">
        <f>
IF(基本情報入力シート!G36="","",基本情報入力シート!G36)</f>
        <v/>
      </c>
      <c r="G15" s="501" t="str">
        <f>
IF(基本情報入力シート!H36="","",基本情報入力シート!H36)</f>
        <v/>
      </c>
      <c r="H15" s="501" t="str">
        <f>
IF(基本情報入力シート!I36="","",基本情報入力シート!I36)</f>
        <v/>
      </c>
      <c r="I15" s="501" t="str">
        <f>
IF(基本情報入力シート!J36="","",基本情報入力シート!J36)</f>
        <v/>
      </c>
      <c r="J15" s="501" t="str">
        <f>
IF(基本情報入力シート!K36="","",基本情報入力シート!K36)</f>
        <v/>
      </c>
      <c r="K15" s="502" t="str">
        <f>
IF(基本情報入力シート!L36="","",基本情報入力シート!L36)</f>
        <v/>
      </c>
      <c r="L15" s="503" t="str">
        <f>
IF(基本情報入力シート!M36="","",基本情報入力シート!M36)</f>
        <v/>
      </c>
      <c r="M15" s="503" t="str">
        <f>
IF(基本情報入力シート!R36="","",基本情報入力シート!R36)</f>
        <v/>
      </c>
      <c r="N15" s="503" t="str">
        <f>
IF(基本情報入力シート!W36="","",基本情報入力シート!W36)</f>
        <v/>
      </c>
      <c r="O15" s="498" t="str">
        <f>
IF(基本情報入力シート!X36="","",基本情報入力シート!X36)</f>
        <v/>
      </c>
      <c r="P15" s="504" t="str">
        <f>
IF(基本情報入力シート!Y36="","",基本情報入力シート!Y36)</f>
        <v/>
      </c>
      <c r="Q15" s="505" t="str">
        <f>
IF(基本情報入力シート!Z36="","",基本情報入力シート!Z36)</f>
        <v/>
      </c>
      <c r="R15" s="506" t="str">
        <f>
IF(基本情報入力シート!AA36="","",基本情報入力シート!AA36)</f>
        <v/>
      </c>
      <c r="S15" s="507"/>
      <c r="T15" s="508"/>
      <c r="U15" s="509" t="str">
        <f>
IF(P15="","",VLOOKUP(P15,【参考】数式用!$A$5:$I$38,MATCH(T15,【参考】数式用!$C$4:$G$4,0)+2,0))</f>
        <v/>
      </c>
      <c r="V15" s="211" t="s">
        <v>
33</v>
      </c>
      <c r="W15" s="510"/>
      <c r="X15" s="210" t="s">
        <v>
12</v>
      </c>
      <c r="Y15" s="510"/>
      <c r="Z15" s="316" t="s">
        <v>
87</v>
      </c>
      <c r="AA15" s="511"/>
      <c r="AB15" s="210" t="s">
        <v>
12</v>
      </c>
      <c r="AC15" s="511"/>
      <c r="AD15" s="210" t="s">
        <v>
17</v>
      </c>
      <c r="AE15" s="512" t="s">
        <v>
44</v>
      </c>
      <c r="AF15" s="513" t="str">
        <f t="shared" si="0"/>
        <v/>
      </c>
      <c r="AG15" s="692" t="s">
        <v>
62</v>
      </c>
      <c r="AH15" s="515" t="str">
        <f t="shared" si="1"/>
        <v/>
      </c>
    </row>
    <row r="16" spans="1:34" ht="36.75" customHeight="1">
      <c r="A16" s="498">
        <f t="shared" si="2"/>
        <v>
5</v>
      </c>
      <c r="B16" s="499" t="str">
        <f>
IF(基本情報入力シート!C37="","",基本情報入力シート!C37)</f>
        <v/>
      </c>
      <c r="C16" s="500" t="str">
        <f>
IF(基本情報入力シート!D37="","",基本情報入力シート!D37)</f>
        <v/>
      </c>
      <c r="D16" s="501" t="str">
        <f>
IF(基本情報入力シート!E37="","",基本情報入力シート!E37)</f>
        <v/>
      </c>
      <c r="E16" s="501" t="str">
        <f>
IF(基本情報入力シート!F37="","",基本情報入力シート!F37)</f>
        <v/>
      </c>
      <c r="F16" s="501" t="str">
        <f>
IF(基本情報入力シート!G37="","",基本情報入力シート!G37)</f>
        <v/>
      </c>
      <c r="G16" s="501" t="str">
        <f>
IF(基本情報入力シート!H37="","",基本情報入力シート!H37)</f>
        <v/>
      </c>
      <c r="H16" s="501" t="str">
        <f>
IF(基本情報入力シート!I37="","",基本情報入力シート!I37)</f>
        <v/>
      </c>
      <c r="I16" s="501" t="str">
        <f>
IF(基本情報入力シート!J37="","",基本情報入力シート!J37)</f>
        <v/>
      </c>
      <c r="J16" s="501" t="str">
        <f>
IF(基本情報入力シート!K37="","",基本情報入力シート!K37)</f>
        <v/>
      </c>
      <c r="K16" s="502" t="str">
        <f>
IF(基本情報入力シート!L37="","",基本情報入力シート!L37)</f>
        <v/>
      </c>
      <c r="L16" s="503" t="str">
        <f>
IF(基本情報入力シート!M37="","",基本情報入力シート!M37)</f>
        <v/>
      </c>
      <c r="M16" s="503" t="str">
        <f>
IF(基本情報入力シート!R37="","",基本情報入力シート!R37)</f>
        <v/>
      </c>
      <c r="N16" s="503" t="str">
        <f>
IF(基本情報入力シート!W37="","",基本情報入力シート!W37)</f>
        <v/>
      </c>
      <c r="O16" s="498" t="str">
        <f>
IF(基本情報入力シート!X37="","",基本情報入力シート!X37)</f>
        <v/>
      </c>
      <c r="P16" s="504" t="str">
        <f>
IF(基本情報入力シート!Y37="","",基本情報入力シート!Y37)</f>
        <v/>
      </c>
      <c r="Q16" s="505" t="str">
        <f>
IF(基本情報入力シート!Z37="","",基本情報入力シート!Z37)</f>
        <v/>
      </c>
      <c r="R16" s="506" t="str">
        <f>
IF(基本情報入力シート!AA37="","",基本情報入力シート!AA37)</f>
        <v/>
      </c>
      <c r="S16" s="507"/>
      <c r="T16" s="508"/>
      <c r="U16" s="509" t="str">
        <f>
IF(P16="","",VLOOKUP(P16,【参考】数式用!$A$5:$I$38,MATCH(T16,【参考】数式用!$C$4:$G$4,0)+2,0))</f>
        <v/>
      </c>
      <c r="V16" s="211" t="s">
        <v>
33</v>
      </c>
      <c r="W16" s="510"/>
      <c r="X16" s="210" t="s">
        <v>
12</v>
      </c>
      <c r="Y16" s="510"/>
      <c r="Z16" s="316" t="s">
        <v>
87</v>
      </c>
      <c r="AA16" s="511"/>
      <c r="AB16" s="210" t="s">
        <v>
12</v>
      </c>
      <c r="AC16" s="511"/>
      <c r="AD16" s="210" t="s">
        <v>
17</v>
      </c>
      <c r="AE16" s="512" t="s">
        <v>
44</v>
      </c>
      <c r="AF16" s="513" t="str">
        <f t="shared" si="0"/>
        <v/>
      </c>
      <c r="AG16" s="692" t="s">
        <v>
62</v>
      </c>
      <c r="AH16" s="515" t="str">
        <f t="shared" si="1"/>
        <v/>
      </c>
    </row>
    <row r="17" spans="1:34" ht="36.75" customHeight="1">
      <c r="A17" s="498">
        <f t="shared" si="2"/>
        <v>
6</v>
      </c>
      <c r="B17" s="499" t="str">
        <f>
IF(基本情報入力シート!C38="","",基本情報入力シート!C38)</f>
        <v/>
      </c>
      <c r="C17" s="500" t="str">
        <f>
IF(基本情報入力シート!D38="","",基本情報入力シート!D38)</f>
        <v/>
      </c>
      <c r="D17" s="501" t="str">
        <f>
IF(基本情報入力シート!E38="","",基本情報入力シート!E38)</f>
        <v/>
      </c>
      <c r="E17" s="501" t="str">
        <f>
IF(基本情報入力シート!F38="","",基本情報入力シート!F38)</f>
        <v/>
      </c>
      <c r="F17" s="501" t="str">
        <f>
IF(基本情報入力シート!G38="","",基本情報入力シート!G38)</f>
        <v/>
      </c>
      <c r="G17" s="501" t="str">
        <f>
IF(基本情報入力シート!H38="","",基本情報入力シート!H38)</f>
        <v/>
      </c>
      <c r="H17" s="501" t="str">
        <f>
IF(基本情報入力シート!I38="","",基本情報入力シート!I38)</f>
        <v/>
      </c>
      <c r="I17" s="501" t="str">
        <f>
IF(基本情報入力シート!J38="","",基本情報入力シート!J38)</f>
        <v/>
      </c>
      <c r="J17" s="501" t="str">
        <f>
IF(基本情報入力シート!K38="","",基本情報入力シート!K38)</f>
        <v/>
      </c>
      <c r="K17" s="502" t="str">
        <f>
IF(基本情報入力シート!L38="","",基本情報入力シート!L38)</f>
        <v/>
      </c>
      <c r="L17" s="503" t="str">
        <f>
IF(基本情報入力シート!M38="","",基本情報入力シート!M38)</f>
        <v/>
      </c>
      <c r="M17" s="503" t="str">
        <f>
IF(基本情報入力シート!R38="","",基本情報入力シート!R38)</f>
        <v/>
      </c>
      <c r="N17" s="503" t="str">
        <f>
IF(基本情報入力シート!W38="","",基本情報入力シート!W38)</f>
        <v/>
      </c>
      <c r="O17" s="498" t="str">
        <f>
IF(基本情報入力シート!X38="","",基本情報入力シート!X38)</f>
        <v/>
      </c>
      <c r="P17" s="504" t="str">
        <f>
IF(基本情報入力シート!Y38="","",基本情報入力シート!Y38)</f>
        <v/>
      </c>
      <c r="Q17" s="505" t="str">
        <f>
IF(基本情報入力シート!Z38="","",基本情報入力シート!Z38)</f>
        <v/>
      </c>
      <c r="R17" s="506" t="str">
        <f>
IF(基本情報入力シート!AA38="","",基本情報入力シート!AA38)</f>
        <v/>
      </c>
      <c r="S17" s="507"/>
      <c r="T17" s="508"/>
      <c r="U17" s="509" t="str">
        <f>
IF(P17="","",VLOOKUP(P17,【参考】数式用!$A$5:$I$38,MATCH(T17,【参考】数式用!$C$4:$G$4,0)+2,0))</f>
        <v/>
      </c>
      <c r="V17" s="211" t="s">
        <v>
172</v>
      </c>
      <c r="W17" s="510"/>
      <c r="X17" s="210" t="s">
        <v>
173</v>
      </c>
      <c r="Y17" s="510"/>
      <c r="Z17" s="316" t="s">
        <v>
174</v>
      </c>
      <c r="AA17" s="511"/>
      <c r="AB17" s="210" t="s">
        <v>
173</v>
      </c>
      <c r="AC17" s="511"/>
      <c r="AD17" s="210" t="s">
        <v>
175</v>
      </c>
      <c r="AE17" s="512" t="s">
        <v>
176</v>
      </c>
      <c r="AF17" s="513" t="str">
        <f t="shared" ref="AF17:AF80" si="3">
IF(W17&gt;=1,(AA17*12+AC17)-(W17*12+Y17)+1,"")</f>
        <v/>
      </c>
      <c r="AG17" s="692" t="s">
        <v>
177</v>
      </c>
      <c r="AH17" s="515" t="str">
        <f t="shared" si="1"/>
        <v/>
      </c>
    </row>
    <row r="18" spans="1:34" ht="36.75" customHeigh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06" t="str">
        <f>
IF(基本情報入力シート!AA39="","",基本情報入力シート!AA39)</f>
        <v/>
      </c>
      <c r="S18" s="507"/>
      <c r="T18" s="508"/>
      <c r="U18" s="509" t="str">
        <f>
IF(P18="","",VLOOKUP(P18,【参考】数式用!$A$5:$I$38,MATCH(T18,【参考】数式用!$C$4:$G$4,0)+2,0))</f>
        <v/>
      </c>
      <c r="V18" s="211" t="s">
        <v>
172</v>
      </c>
      <c r="W18" s="510"/>
      <c r="X18" s="210" t="s">
        <v>
173</v>
      </c>
      <c r="Y18" s="510"/>
      <c r="Z18" s="316" t="s">
        <v>
174</v>
      </c>
      <c r="AA18" s="511"/>
      <c r="AB18" s="210" t="s">
        <v>
173</v>
      </c>
      <c r="AC18" s="511"/>
      <c r="AD18" s="210" t="s">
        <v>
175</v>
      </c>
      <c r="AE18" s="512" t="s">
        <v>
176</v>
      </c>
      <c r="AF18" s="513" t="str">
        <f t="shared" si="3"/>
        <v/>
      </c>
      <c r="AG18" s="692" t="s">
        <v>
177</v>
      </c>
      <c r="AH18" s="515" t="str">
        <f t="shared" si="1"/>
        <v/>
      </c>
    </row>
    <row r="19" spans="1:34" ht="36.75" customHeigh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06" t="str">
        <f>
IF(基本情報入力シート!AA40="","",基本情報入力シート!AA40)</f>
        <v/>
      </c>
      <c r="S19" s="507"/>
      <c r="T19" s="508"/>
      <c r="U19" s="509" t="str">
        <f>
IF(P19="","",VLOOKUP(P19,【参考】数式用!$A$5:$I$38,MATCH(T19,【参考】数式用!$C$4:$G$4,0)+2,0))</f>
        <v/>
      </c>
      <c r="V19" s="211" t="s">
        <v>
172</v>
      </c>
      <c r="W19" s="510"/>
      <c r="X19" s="210" t="s">
        <v>
173</v>
      </c>
      <c r="Y19" s="510"/>
      <c r="Z19" s="316" t="s">
        <v>
174</v>
      </c>
      <c r="AA19" s="511"/>
      <c r="AB19" s="210" t="s">
        <v>
173</v>
      </c>
      <c r="AC19" s="511"/>
      <c r="AD19" s="210" t="s">
        <v>
175</v>
      </c>
      <c r="AE19" s="512" t="s">
        <v>
176</v>
      </c>
      <c r="AF19" s="513" t="str">
        <f t="shared" si="3"/>
        <v/>
      </c>
      <c r="AG19" s="692" t="s">
        <v>
177</v>
      </c>
      <c r="AH19" s="515" t="str">
        <f t="shared" si="1"/>
        <v/>
      </c>
    </row>
    <row r="20" spans="1:34" ht="36.75" customHeigh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06" t="str">
        <f>
IF(基本情報入力シート!AA41="","",基本情報入力シート!AA41)</f>
        <v/>
      </c>
      <c r="S20" s="507"/>
      <c r="T20" s="508"/>
      <c r="U20" s="509" t="str">
        <f>
IF(P20="","",VLOOKUP(P20,【参考】数式用!$A$5:$I$38,MATCH(T20,【参考】数式用!$C$4:$G$4,0)+2,0))</f>
        <v/>
      </c>
      <c r="V20" s="211" t="s">
        <v>
172</v>
      </c>
      <c r="W20" s="510"/>
      <c r="X20" s="210" t="s">
        <v>
173</v>
      </c>
      <c r="Y20" s="510"/>
      <c r="Z20" s="316" t="s">
        <v>
174</v>
      </c>
      <c r="AA20" s="511"/>
      <c r="AB20" s="210" t="s">
        <v>
173</v>
      </c>
      <c r="AC20" s="511"/>
      <c r="AD20" s="210" t="s">
        <v>
175</v>
      </c>
      <c r="AE20" s="512" t="s">
        <v>
176</v>
      </c>
      <c r="AF20" s="513" t="str">
        <f t="shared" si="3"/>
        <v/>
      </c>
      <c r="AG20" s="692" t="s">
        <v>
177</v>
      </c>
      <c r="AH20" s="515" t="str">
        <f t="shared" si="1"/>
        <v/>
      </c>
    </row>
    <row r="21" spans="1:34" ht="36.75" customHeigh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06" t="str">
        <f>
IF(基本情報入力シート!AA42="","",基本情報入力シート!AA42)</f>
        <v/>
      </c>
      <c r="S21" s="507"/>
      <c r="T21" s="508"/>
      <c r="U21" s="509" t="str">
        <f>
IF(P21="","",VLOOKUP(P21,【参考】数式用!$A$5:$I$38,MATCH(T21,【参考】数式用!$C$4:$G$4,0)+2,0))</f>
        <v/>
      </c>
      <c r="V21" s="211" t="s">
        <v>
172</v>
      </c>
      <c r="W21" s="510"/>
      <c r="X21" s="210" t="s">
        <v>
173</v>
      </c>
      <c r="Y21" s="510"/>
      <c r="Z21" s="316" t="s">
        <v>
174</v>
      </c>
      <c r="AA21" s="511"/>
      <c r="AB21" s="210" t="s">
        <v>
173</v>
      </c>
      <c r="AC21" s="511"/>
      <c r="AD21" s="210" t="s">
        <v>
175</v>
      </c>
      <c r="AE21" s="512" t="s">
        <v>
176</v>
      </c>
      <c r="AF21" s="513" t="str">
        <f t="shared" si="3"/>
        <v/>
      </c>
      <c r="AG21" s="692" t="s">
        <v>
177</v>
      </c>
      <c r="AH21" s="515" t="str">
        <f t="shared" si="1"/>
        <v/>
      </c>
    </row>
    <row r="22" spans="1:34" ht="36.75" customHeigh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06" t="str">
        <f>
IF(基本情報入力シート!AA43="","",基本情報入力シート!AA43)</f>
        <v/>
      </c>
      <c r="S22" s="507"/>
      <c r="T22" s="508"/>
      <c r="U22" s="509" t="str">
        <f>
IF(P22="","",VLOOKUP(P22,【参考】数式用!$A$5:$I$38,MATCH(T22,【参考】数式用!$C$4:$G$4,0)+2,0))</f>
        <v/>
      </c>
      <c r="V22" s="211" t="s">
        <v>
172</v>
      </c>
      <c r="W22" s="510"/>
      <c r="X22" s="210" t="s">
        <v>
173</v>
      </c>
      <c r="Y22" s="510"/>
      <c r="Z22" s="316" t="s">
        <v>
174</v>
      </c>
      <c r="AA22" s="511"/>
      <c r="AB22" s="210" t="s">
        <v>
173</v>
      </c>
      <c r="AC22" s="511"/>
      <c r="AD22" s="210" t="s">
        <v>
175</v>
      </c>
      <c r="AE22" s="512" t="s">
        <v>
176</v>
      </c>
      <c r="AF22" s="513" t="str">
        <f t="shared" si="3"/>
        <v/>
      </c>
      <c r="AG22" s="692" t="s">
        <v>
177</v>
      </c>
      <c r="AH22" s="515" t="str">
        <f t="shared" si="1"/>
        <v/>
      </c>
    </row>
    <row r="23" spans="1:34" ht="36.75" customHeigh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06" t="str">
        <f>
IF(基本情報入力シート!AA44="","",基本情報入力シート!AA44)</f>
        <v/>
      </c>
      <c r="S23" s="507"/>
      <c r="T23" s="508"/>
      <c r="U23" s="509" t="str">
        <f>
IF(P23="","",VLOOKUP(P23,【参考】数式用!$A$5:$I$38,MATCH(T23,【参考】数式用!$C$4:$G$4,0)+2,0))</f>
        <v/>
      </c>
      <c r="V23" s="211" t="s">
        <v>
172</v>
      </c>
      <c r="W23" s="510"/>
      <c r="X23" s="210" t="s">
        <v>
173</v>
      </c>
      <c r="Y23" s="510"/>
      <c r="Z23" s="316" t="s">
        <v>
174</v>
      </c>
      <c r="AA23" s="511"/>
      <c r="AB23" s="210" t="s">
        <v>
173</v>
      </c>
      <c r="AC23" s="511"/>
      <c r="AD23" s="210" t="s">
        <v>
175</v>
      </c>
      <c r="AE23" s="512" t="s">
        <v>
176</v>
      </c>
      <c r="AF23" s="513" t="str">
        <f t="shared" si="3"/>
        <v/>
      </c>
      <c r="AG23" s="692" t="s">
        <v>
177</v>
      </c>
      <c r="AH23" s="515" t="str">
        <f t="shared" si="1"/>
        <v/>
      </c>
    </row>
    <row r="24" spans="1:34" ht="36.75" customHeigh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06" t="str">
        <f>
IF(基本情報入力シート!AA45="","",基本情報入力シート!AA45)</f>
        <v/>
      </c>
      <c r="S24" s="507"/>
      <c r="T24" s="508"/>
      <c r="U24" s="509" t="str">
        <f>
IF(P24="","",VLOOKUP(P24,【参考】数式用!$A$5:$I$38,MATCH(T24,【参考】数式用!$C$4:$G$4,0)+2,0))</f>
        <v/>
      </c>
      <c r="V24" s="211" t="s">
        <v>
172</v>
      </c>
      <c r="W24" s="510"/>
      <c r="X24" s="210" t="s">
        <v>
173</v>
      </c>
      <c r="Y24" s="510"/>
      <c r="Z24" s="316" t="s">
        <v>
174</v>
      </c>
      <c r="AA24" s="511"/>
      <c r="AB24" s="210" t="s">
        <v>
173</v>
      </c>
      <c r="AC24" s="511"/>
      <c r="AD24" s="210" t="s">
        <v>
175</v>
      </c>
      <c r="AE24" s="512" t="s">
        <v>
176</v>
      </c>
      <c r="AF24" s="513" t="str">
        <f t="shared" si="3"/>
        <v/>
      </c>
      <c r="AG24" s="692" t="s">
        <v>
177</v>
      </c>
      <c r="AH24" s="515" t="str">
        <f t="shared" si="1"/>
        <v/>
      </c>
    </row>
    <row r="25" spans="1:34" ht="36.75" customHeigh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06" t="str">
        <f>
IF(基本情報入力シート!AA46="","",基本情報入力シート!AA46)</f>
        <v/>
      </c>
      <c r="S25" s="507"/>
      <c r="T25" s="508"/>
      <c r="U25" s="509" t="str">
        <f>
IF(P25="","",VLOOKUP(P25,【参考】数式用!$A$5:$I$38,MATCH(T25,【参考】数式用!$C$4:$G$4,0)+2,0))</f>
        <v/>
      </c>
      <c r="V25" s="211" t="s">
        <v>
172</v>
      </c>
      <c r="W25" s="510"/>
      <c r="X25" s="210" t="s">
        <v>
173</v>
      </c>
      <c r="Y25" s="510"/>
      <c r="Z25" s="316" t="s">
        <v>
174</v>
      </c>
      <c r="AA25" s="511"/>
      <c r="AB25" s="210" t="s">
        <v>
173</v>
      </c>
      <c r="AC25" s="511"/>
      <c r="AD25" s="210" t="s">
        <v>
175</v>
      </c>
      <c r="AE25" s="512" t="s">
        <v>
176</v>
      </c>
      <c r="AF25" s="513" t="str">
        <f t="shared" si="3"/>
        <v/>
      </c>
      <c r="AG25" s="692" t="s">
        <v>
177</v>
      </c>
      <c r="AH25" s="515" t="str">
        <f t="shared" si="1"/>
        <v/>
      </c>
    </row>
    <row r="26" spans="1:34" ht="36.75" customHeigh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06" t="str">
        <f>
IF(基本情報入力シート!AA47="","",基本情報入力シート!AA47)</f>
        <v/>
      </c>
      <c r="S26" s="507"/>
      <c r="T26" s="508"/>
      <c r="U26" s="509" t="str">
        <f>
IF(P26="","",VLOOKUP(P26,【参考】数式用!$A$5:$I$38,MATCH(T26,【参考】数式用!$C$4:$G$4,0)+2,0))</f>
        <v/>
      </c>
      <c r="V26" s="211" t="s">
        <v>
172</v>
      </c>
      <c r="W26" s="510"/>
      <c r="X26" s="210" t="s">
        <v>
173</v>
      </c>
      <c r="Y26" s="510"/>
      <c r="Z26" s="316" t="s">
        <v>
174</v>
      </c>
      <c r="AA26" s="511"/>
      <c r="AB26" s="210" t="s">
        <v>
173</v>
      </c>
      <c r="AC26" s="511"/>
      <c r="AD26" s="210" t="s">
        <v>
175</v>
      </c>
      <c r="AE26" s="512" t="s">
        <v>
176</v>
      </c>
      <c r="AF26" s="513" t="str">
        <f t="shared" si="3"/>
        <v/>
      </c>
      <c r="AG26" s="692" t="s">
        <v>
177</v>
      </c>
      <c r="AH26" s="515" t="str">
        <f t="shared" si="1"/>
        <v/>
      </c>
    </row>
    <row r="27" spans="1:34" ht="36.75" customHeight="1">
      <c r="A27" s="498">
        <f t="shared" ref="A27:A90" si="4">
A26+1</f>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06" t="str">
        <f>
IF(基本情報入力シート!AA48="","",基本情報入力シート!AA48)</f>
        <v/>
      </c>
      <c r="S27" s="507"/>
      <c r="T27" s="508"/>
      <c r="U27" s="509" t="str">
        <f>
IF(P27="","",VLOOKUP(P27,【参考】数式用!$A$5:$I$38,MATCH(T27,【参考】数式用!$C$4:$G$4,0)+2,0))</f>
        <v/>
      </c>
      <c r="V27" s="211" t="s">
        <v>
172</v>
      </c>
      <c r="W27" s="510"/>
      <c r="X27" s="210" t="s">
        <v>
173</v>
      </c>
      <c r="Y27" s="510"/>
      <c r="Z27" s="316" t="s">
        <v>
174</v>
      </c>
      <c r="AA27" s="511"/>
      <c r="AB27" s="210" t="s">
        <v>
173</v>
      </c>
      <c r="AC27" s="511"/>
      <c r="AD27" s="210" t="s">
        <v>
175</v>
      </c>
      <c r="AE27" s="512" t="s">
        <v>
176</v>
      </c>
      <c r="AF27" s="513" t="str">
        <f t="shared" si="3"/>
        <v/>
      </c>
      <c r="AG27" s="692" t="s">
        <v>
177</v>
      </c>
      <c r="AH27" s="515" t="str">
        <f t="shared" si="1"/>
        <v/>
      </c>
    </row>
    <row r="28" spans="1:34" ht="36.75" customHeight="1">
      <c r="A28" s="498">
        <f t="shared" si="4"/>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06" t="str">
        <f>
IF(基本情報入力シート!AA49="","",基本情報入力シート!AA49)</f>
        <v/>
      </c>
      <c r="S28" s="507"/>
      <c r="T28" s="508"/>
      <c r="U28" s="509" t="str">
        <f>
IF(P28="","",VLOOKUP(P28,【参考】数式用!$A$5:$I$38,MATCH(T28,【参考】数式用!$C$4:$G$4,0)+2,0))</f>
        <v/>
      </c>
      <c r="V28" s="211" t="s">
        <v>
172</v>
      </c>
      <c r="W28" s="510"/>
      <c r="X28" s="210" t="s">
        <v>
173</v>
      </c>
      <c r="Y28" s="510"/>
      <c r="Z28" s="316" t="s">
        <v>
174</v>
      </c>
      <c r="AA28" s="511"/>
      <c r="AB28" s="210" t="s">
        <v>
173</v>
      </c>
      <c r="AC28" s="511"/>
      <c r="AD28" s="210" t="s">
        <v>
175</v>
      </c>
      <c r="AE28" s="512" t="s">
        <v>
176</v>
      </c>
      <c r="AF28" s="513" t="str">
        <f t="shared" si="3"/>
        <v/>
      </c>
      <c r="AG28" s="692" t="s">
        <v>
177</v>
      </c>
      <c r="AH28" s="515" t="str">
        <f t="shared" si="1"/>
        <v/>
      </c>
    </row>
    <row r="29" spans="1:34" ht="36.75" customHeight="1">
      <c r="A29" s="498">
        <f t="shared" si="4"/>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06" t="str">
        <f>
IF(基本情報入力シート!AA50="","",基本情報入力シート!AA50)</f>
        <v/>
      </c>
      <c r="S29" s="507"/>
      <c r="T29" s="508"/>
      <c r="U29" s="509" t="str">
        <f>
IF(P29="","",VLOOKUP(P29,【参考】数式用!$A$5:$I$38,MATCH(T29,【参考】数式用!$C$4:$G$4,0)+2,0))</f>
        <v/>
      </c>
      <c r="V29" s="211" t="s">
        <v>
172</v>
      </c>
      <c r="W29" s="510"/>
      <c r="X29" s="210" t="s">
        <v>
173</v>
      </c>
      <c r="Y29" s="510"/>
      <c r="Z29" s="316" t="s">
        <v>
174</v>
      </c>
      <c r="AA29" s="511"/>
      <c r="AB29" s="210" t="s">
        <v>
173</v>
      </c>
      <c r="AC29" s="511"/>
      <c r="AD29" s="210" t="s">
        <v>
175</v>
      </c>
      <c r="AE29" s="512" t="s">
        <v>
176</v>
      </c>
      <c r="AF29" s="513" t="str">
        <f t="shared" si="3"/>
        <v/>
      </c>
      <c r="AG29" s="692" t="s">
        <v>
177</v>
      </c>
      <c r="AH29" s="515" t="str">
        <f t="shared" si="1"/>
        <v/>
      </c>
    </row>
    <row r="30" spans="1:34" ht="36.75" customHeight="1">
      <c r="A30" s="498">
        <f t="shared" si="4"/>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06" t="str">
        <f>
IF(基本情報入力シート!AA51="","",基本情報入力シート!AA51)</f>
        <v/>
      </c>
      <c r="S30" s="507"/>
      <c r="T30" s="508"/>
      <c r="U30" s="509" t="str">
        <f>
IF(P30="","",VLOOKUP(P30,【参考】数式用!$A$5:$I$38,MATCH(T30,【参考】数式用!$C$4:$G$4,0)+2,0))</f>
        <v/>
      </c>
      <c r="V30" s="211" t="s">
        <v>
172</v>
      </c>
      <c r="W30" s="510"/>
      <c r="X30" s="210" t="s">
        <v>
173</v>
      </c>
      <c r="Y30" s="510"/>
      <c r="Z30" s="316" t="s">
        <v>
174</v>
      </c>
      <c r="AA30" s="511"/>
      <c r="AB30" s="210" t="s">
        <v>
173</v>
      </c>
      <c r="AC30" s="511"/>
      <c r="AD30" s="210" t="s">
        <v>
175</v>
      </c>
      <c r="AE30" s="512" t="s">
        <v>
176</v>
      </c>
      <c r="AF30" s="513" t="str">
        <f t="shared" si="3"/>
        <v/>
      </c>
      <c r="AG30" s="692" t="s">
        <v>
177</v>
      </c>
      <c r="AH30" s="515" t="str">
        <f t="shared" si="1"/>
        <v/>
      </c>
    </row>
    <row r="31" spans="1:34" ht="36.75" customHeight="1">
      <c r="A31" s="498">
        <f t="shared" si="4"/>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06" t="str">
        <f>
IF(基本情報入力シート!AA52="","",基本情報入力シート!AA52)</f>
        <v/>
      </c>
      <c r="S31" s="507"/>
      <c r="T31" s="508"/>
      <c r="U31" s="509" t="str">
        <f>
IF(P31="","",VLOOKUP(P31,【参考】数式用!$A$5:$I$38,MATCH(T31,【参考】数式用!$C$4:$G$4,0)+2,0))</f>
        <v/>
      </c>
      <c r="V31" s="211" t="s">
        <v>
172</v>
      </c>
      <c r="W31" s="510"/>
      <c r="X31" s="210" t="s">
        <v>
173</v>
      </c>
      <c r="Y31" s="510"/>
      <c r="Z31" s="316" t="s">
        <v>
174</v>
      </c>
      <c r="AA31" s="511"/>
      <c r="AB31" s="210" t="s">
        <v>
173</v>
      </c>
      <c r="AC31" s="511"/>
      <c r="AD31" s="210" t="s">
        <v>
175</v>
      </c>
      <c r="AE31" s="512" t="s">
        <v>
176</v>
      </c>
      <c r="AF31" s="513" t="str">
        <f t="shared" si="3"/>
        <v/>
      </c>
      <c r="AG31" s="692" t="s">
        <v>
177</v>
      </c>
      <c r="AH31" s="515" t="str">
        <f t="shared" si="1"/>
        <v/>
      </c>
    </row>
    <row r="32" spans="1:34" ht="36.75" customHeight="1">
      <c r="A32" s="498">
        <f t="shared" si="4"/>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06" t="str">
        <f>
IF(基本情報入力シート!AA53="","",基本情報入力シート!AA53)</f>
        <v/>
      </c>
      <c r="S32" s="507"/>
      <c r="T32" s="508"/>
      <c r="U32" s="509" t="str">
        <f>
IF(P32="","",VLOOKUP(P32,【参考】数式用!$A$5:$I$38,MATCH(T32,【参考】数式用!$C$4:$G$4,0)+2,0))</f>
        <v/>
      </c>
      <c r="V32" s="211" t="s">
        <v>
172</v>
      </c>
      <c r="W32" s="510"/>
      <c r="X32" s="210" t="s">
        <v>
173</v>
      </c>
      <c r="Y32" s="510"/>
      <c r="Z32" s="316" t="s">
        <v>
174</v>
      </c>
      <c r="AA32" s="511"/>
      <c r="AB32" s="210" t="s">
        <v>
173</v>
      </c>
      <c r="AC32" s="511"/>
      <c r="AD32" s="210" t="s">
        <v>
175</v>
      </c>
      <c r="AE32" s="512" t="s">
        <v>
176</v>
      </c>
      <c r="AF32" s="513" t="str">
        <f t="shared" si="3"/>
        <v/>
      </c>
      <c r="AG32" s="692" t="s">
        <v>
177</v>
      </c>
      <c r="AH32" s="515" t="str">
        <f t="shared" si="1"/>
        <v/>
      </c>
    </row>
    <row r="33" spans="1:34" ht="36.75" customHeight="1">
      <c r="A33" s="498">
        <f t="shared" si="4"/>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06" t="str">
        <f>
IF(基本情報入力シート!AA54="","",基本情報入力シート!AA54)</f>
        <v/>
      </c>
      <c r="S33" s="507"/>
      <c r="T33" s="508"/>
      <c r="U33" s="509" t="str">
        <f>
IF(P33="","",VLOOKUP(P33,【参考】数式用!$A$5:$I$38,MATCH(T33,【参考】数式用!$C$4:$G$4,0)+2,0))</f>
        <v/>
      </c>
      <c r="V33" s="211" t="s">
        <v>
172</v>
      </c>
      <c r="W33" s="510"/>
      <c r="X33" s="210" t="s">
        <v>
173</v>
      </c>
      <c r="Y33" s="510"/>
      <c r="Z33" s="316" t="s">
        <v>
174</v>
      </c>
      <c r="AA33" s="511"/>
      <c r="AB33" s="210" t="s">
        <v>
173</v>
      </c>
      <c r="AC33" s="511"/>
      <c r="AD33" s="210" t="s">
        <v>
175</v>
      </c>
      <c r="AE33" s="512" t="s">
        <v>
176</v>
      </c>
      <c r="AF33" s="513" t="str">
        <f t="shared" si="3"/>
        <v/>
      </c>
      <c r="AG33" s="692" t="s">
        <v>
177</v>
      </c>
      <c r="AH33" s="515" t="str">
        <f t="shared" si="1"/>
        <v/>
      </c>
    </row>
    <row r="34" spans="1:34" ht="36.75" customHeight="1">
      <c r="A34" s="498">
        <f t="shared" si="4"/>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06" t="str">
        <f>
IF(基本情報入力シート!AA55="","",基本情報入力シート!AA55)</f>
        <v/>
      </c>
      <c r="S34" s="507"/>
      <c r="T34" s="508"/>
      <c r="U34" s="509" t="str">
        <f>
IF(P34="","",VLOOKUP(P34,【参考】数式用!$A$5:$I$38,MATCH(T34,【参考】数式用!$C$4:$G$4,0)+2,0))</f>
        <v/>
      </c>
      <c r="V34" s="211" t="s">
        <v>
172</v>
      </c>
      <c r="W34" s="510"/>
      <c r="X34" s="210" t="s">
        <v>
173</v>
      </c>
      <c r="Y34" s="510"/>
      <c r="Z34" s="316" t="s">
        <v>
174</v>
      </c>
      <c r="AA34" s="511"/>
      <c r="AB34" s="210" t="s">
        <v>
173</v>
      </c>
      <c r="AC34" s="511"/>
      <c r="AD34" s="210" t="s">
        <v>
175</v>
      </c>
      <c r="AE34" s="512" t="s">
        <v>
176</v>
      </c>
      <c r="AF34" s="513" t="str">
        <f t="shared" si="3"/>
        <v/>
      </c>
      <c r="AG34" s="692" t="s">
        <v>
177</v>
      </c>
      <c r="AH34" s="515" t="str">
        <f t="shared" si="1"/>
        <v/>
      </c>
    </row>
    <row r="35" spans="1:34" ht="36.75" customHeight="1">
      <c r="A35" s="498">
        <f t="shared" si="4"/>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06" t="str">
        <f>
IF(基本情報入力シート!AA56="","",基本情報入力シート!AA56)</f>
        <v/>
      </c>
      <c r="S35" s="507"/>
      <c r="T35" s="508"/>
      <c r="U35" s="509" t="str">
        <f>
IF(P35="","",VLOOKUP(P35,【参考】数式用!$A$5:$I$38,MATCH(T35,【参考】数式用!$C$4:$G$4,0)+2,0))</f>
        <v/>
      </c>
      <c r="V35" s="211" t="s">
        <v>
172</v>
      </c>
      <c r="W35" s="510"/>
      <c r="X35" s="210" t="s">
        <v>
173</v>
      </c>
      <c r="Y35" s="510"/>
      <c r="Z35" s="316" t="s">
        <v>
174</v>
      </c>
      <c r="AA35" s="511"/>
      <c r="AB35" s="210" t="s">
        <v>
173</v>
      </c>
      <c r="AC35" s="511"/>
      <c r="AD35" s="210" t="s">
        <v>
175</v>
      </c>
      <c r="AE35" s="512" t="s">
        <v>
176</v>
      </c>
      <c r="AF35" s="513" t="str">
        <f t="shared" si="3"/>
        <v/>
      </c>
      <c r="AG35" s="692" t="s">
        <v>
177</v>
      </c>
      <c r="AH35" s="515" t="str">
        <f t="shared" si="1"/>
        <v/>
      </c>
    </row>
    <row r="36" spans="1:34" ht="36.75" customHeight="1">
      <c r="A36" s="498">
        <f t="shared" si="4"/>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06" t="str">
        <f>
IF(基本情報入力シート!AA57="","",基本情報入力シート!AA57)</f>
        <v/>
      </c>
      <c r="S36" s="507"/>
      <c r="T36" s="508"/>
      <c r="U36" s="509" t="str">
        <f>
IF(P36="","",VLOOKUP(P36,【参考】数式用!$A$5:$I$38,MATCH(T36,【参考】数式用!$C$4:$G$4,0)+2,0))</f>
        <v/>
      </c>
      <c r="V36" s="211" t="s">
        <v>
172</v>
      </c>
      <c r="W36" s="510"/>
      <c r="X36" s="210" t="s">
        <v>
173</v>
      </c>
      <c r="Y36" s="510"/>
      <c r="Z36" s="316" t="s">
        <v>
174</v>
      </c>
      <c r="AA36" s="511"/>
      <c r="AB36" s="210" t="s">
        <v>
173</v>
      </c>
      <c r="AC36" s="511"/>
      <c r="AD36" s="210" t="s">
        <v>
175</v>
      </c>
      <c r="AE36" s="512" t="s">
        <v>
176</v>
      </c>
      <c r="AF36" s="513" t="str">
        <f t="shared" si="3"/>
        <v/>
      </c>
      <c r="AG36" s="692" t="s">
        <v>
177</v>
      </c>
      <c r="AH36" s="515" t="str">
        <f t="shared" si="1"/>
        <v/>
      </c>
    </row>
    <row r="37" spans="1:34" ht="36.75" customHeight="1">
      <c r="A37" s="498">
        <f t="shared" si="4"/>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06" t="str">
        <f>
IF(基本情報入力シート!AA58="","",基本情報入力シート!AA58)</f>
        <v/>
      </c>
      <c r="S37" s="507"/>
      <c r="T37" s="508"/>
      <c r="U37" s="509" t="str">
        <f>
IF(P37="","",VLOOKUP(P37,【参考】数式用!$A$5:$I$38,MATCH(T37,【参考】数式用!$C$4:$G$4,0)+2,0))</f>
        <v/>
      </c>
      <c r="V37" s="211" t="s">
        <v>
172</v>
      </c>
      <c r="W37" s="510"/>
      <c r="X37" s="210" t="s">
        <v>
173</v>
      </c>
      <c r="Y37" s="510"/>
      <c r="Z37" s="316" t="s">
        <v>
174</v>
      </c>
      <c r="AA37" s="511"/>
      <c r="AB37" s="210" t="s">
        <v>
173</v>
      </c>
      <c r="AC37" s="511"/>
      <c r="AD37" s="210" t="s">
        <v>
175</v>
      </c>
      <c r="AE37" s="512" t="s">
        <v>
176</v>
      </c>
      <c r="AF37" s="513" t="str">
        <f t="shared" si="3"/>
        <v/>
      </c>
      <c r="AG37" s="692" t="s">
        <v>
177</v>
      </c>
      <c r="AH37" s="515" t="str">
        <f t="shared" si="1"/>
        <v/>
      </c>
    </row>
    <row r="38" spans="1:34" ht="36.75" customHeight="1">
      <c r="A38" s="498">
        <f t="shared" si="4"/>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06" t="str">
        <f>
IF(基本情報入力シート!AA59="","",基本情報入力シート!AA59)</f>
        <v/>
      </c>
      <c r="S38" s="507"/>
      <c r="T38" s="508"/>
      <c r="U38" s="509" t="str">
        <f>
IF(P38="","",VLOOKUP(P38,【参考】数式用!$A$5:$I$38,MATCH(T38,【参考】数式用!$C$4:$G$4,0)+2,0))</f>
        <v/>
      </c>
      <c r="V38" s="211" t="s">
        <v>
172</v>
      </c>
      <c r="W38" s="510"/>
      <c r="X38" s="210" t="s">
        <v>
173</v>
      </c>
      <c r="Y38" s="510"/>
      <c r="Z38" s="316" t="s">
        <v>
174</v>
      </c>
      <c r="AA38" s="511"/>
      <c r="AB38" s="210" t="s">
        <v>
173</v>
      </c>
      <c r="AC38" s="511"/>
      <c r="AD38" s="210" t="s">
        <v>
175</v>
      </c>
      <c r="AE38" s="512" t="s">
        <v>
176</v>
      </c>
      <c r="AF38" s="513" t="str">
        <f t="shared" si="3"/>
        <v/>
      </c>
      <c r="AG38" s="692" t="s">
        <v>
177</v>
      </c>
      <c r="AH38" s="515" t="str">
        <f t="shared" si="1"/>
        <v/>
      </c>
    </row>
    <row r="39" spans="1:34" ht="36.75" customHeight="1">
      <c r="A39" s="498">
        <f t="shared" si="4"/>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06" t="str">
        <f>
IF(基本情報入力シート!AA60="","",基本情報入力シート!AA60)</f>
        <v/>
      </c>
      <c r="S39" s="507"/>
      <c r="T39" s="508"/>
      <c r="U39" s="509" t="str">
        <f>
IF(P39="","",VLOOKUP(P39,【参考】数式用!$A$5:$I$38,MATCH(T39,【参考】数式用!$C$4:$G$4,0)+2,0))</f>
        <v/>
      </c>
      <c r="V39" s="211" t="s">
        <v>
172</v>
      </c>
      <c r="W39" s="510"/>
      <c r="X39" s="210" t="s">
        <v>
173</v>
      </c>
      <c r="Y39" s="510"/>
      <c r="Z39" s="316" t="s">
        <v>
174</v>
      </c>
      <c r="AA39" s="511"/>
      <c r="AB39" s="210" t="s">
        <v>
173</v>
      </c>
      <c r="AC39" s="511"/>
      <c r="AD39" s="210" t="s">
        <v>
175</v>
      </c>
      <c r="AE39" s="512" t="s">
        <v>
176</v>
      </c>
      <c r="AF39" s="513" t="str">
        <f t="shared" si="3"/>
        <v/>
      </c>
      <c r="AG39" s="692" t="s">
        <v>
177</v>
      </c>
      <c r="AH39" s="515" t="str">
        <f t="shared" si="1"/>
        <v/>
      </c>
    </row>
    <row r="40" spans="1:34" ht="36.75" customHeight="1">
      <c r="A40" s="498">
        <f t="shared" si="4"/>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06" t="str">
        <f>
IF(基本情報入力シート!AA61="","",基本情報入力シート!AA61)</f>
        <v/>
      </c>
      <c r="S40" s="507"/>
      <c r="T40" s="508"/>
      <c r="U40" s="509" t="str">
        <f>
IF(P40="","",VLOOKUP(P40,【参考】数式用!$A$5:$I$38,MATCH(T40,【参考】数式用!$C$4:$G$4,0)+2,0))</f>
        <v/>
      </c>
      <c r="V40" s="211" t="s">
        <v>
172</v>
      </c>
      <c r="W40" s="510"/>
      <c r="X40" s="210" t="s">
        <v>
173</v>
      </c>
      <c r="Y40" s="510"/>
      <c r="Z40" s="316" t="s">
        <v>
174</v>
      </c>
      <c r="AA40" s="511"/>
      <c r="AB40" s="210" t="s">
        <v>
173</v>
      </c>
      <c r="AC40" s="511"/>
      <c r="AD40" s="210" t="s">
        <v>
175</v>
      </c>
      <c r="AE40" s="512" t="s">
        <v>
176</v>
      </c>
      <c r="AF40" s="513" t="str">
        <f t="shared" si="3"/>
        <v/>
      </c>
      <c r="AG40" s="692" t="s">
        <v>
177</v>
      </c>
      <c r="AH40" s="515" t="str">
        <f t="shared" si="1"/>
        <v/>
      </c>
    </row>
    <row r="41" spans="1:34" ht="36.75" customHeight="1">
      <c r="A41" s="498">
        <f t="shared" si="4"/>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06" t="str">
        <f>
IF(基本情報入力シート!AA62="","",基本情報入力シート!AA62)</f>
        <v/>
      </c>
      <c r="S41" s="507"/>
      <c r="T41" s="508"/>
      <c r="U41" s="509" t="str">
        <f>
IF(P41="","",VLOOKUP(P41,【参考】数式用!$A$5:$I$38,MATCH(T41,【参考】数式用!$C$4:$G$4,0)+2,0))</f>
        <v/>
      </c>
      <c r="V41" s="211" t="s">
        <v>
172</v>
      </c>
      <c r="W41" s="510"/>
      <c r="X41" s="210" t="s">
        <v>
173</v>
      </c>
      <c r="Y41" s="510"/>
      <c r="Z41" s="316" t="s">
        <v>
174</v>
      </c>
      <c r="AA41" s="511"/>
      <c r="AB41" s="210" t="s">
        <v>
173</v>
      </c>
      <c r="AC41" s="511"/>
      <c r="AD41" s="210" t="s">
        <v>
175</v>
      </c>
      <c r="AE41" s="512" t="s">
        <v>
176</v>
      </c>
      <c r="AF41" s="513" t="str">
        <f t="shared" si="3"/>
        <v/>
      </c>
      <c r="AG41" s="692" t="s">
        <v>
177</v>
      </c>
      <c r="AH41" s="515" t="str">
        <f t="shared" si="1"/>
        <v/>
      </c>
    </row>
    <row r="42" spans="1:34" ht="36.75" customHeight="1">
      <c r="A42" s="498">
        <f t="shared" si="4"/>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06" t="str">
        <f>
IF(基本情報入力シート!AA63="","",基本情報入力シート!AA63)</f>
        <v/>
      </c>
      <c r="S42" s="507"/>
      <c r="T42" s="508"/>
      <c r="U42" s="509" t="str">
        <f>
IF(P42="","",VLOOKUP(P42,【参考】数式用!$A$5:$I$38,MATCH(T42,【参考】数式用!$C$4:$G$4,0)+2,0))</f>
        <v/>
      </c>
      <c r="V42" s="211" t="s">
        <v>
172</v>
      </c>
      <c r="W42" s="510"/>
      <c r="X42" s="210" t="s">
        <v>
173</v>
      </c>
      <c r="Y42" s="510"/>
      <c r="Z42" s="316" t="s">
        <v>
174</v>
      </c>
      <c r="AA42" s="511"/>
      <c r="AB42" s="210" t="s">
        <v>
173</v>
      </c>
      <c r="AC42" s="511"/>
      <c r="AD42" s="210" t="s">
        <v>
175</v>
      </c>
      <c r="AE42" s="512" t="s">
        <v>
176</v>
      </c>
      <c r="AF42" s="513" t="str">
        <f t="shared" si="3"/>
        <v/>
      </c>
      <c r="AG42" s="692" t="s">
        <v>
177</v>
      </c>
      <c r="AH42" s="515" t="str">
        <f t="shared" si="1"/>
        <v/>
      </c>
    </row>
    <row r="43" spans="1:34" ht="36.75" customHeight="1">
      <c r="A43" s="498">
        <f t="shared" si="4"/>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06" t="str">
        <f>
IF(基本情報入力シート!AA64="","",基本情報入力シート!AA64)</f>
        <v/>
      </c>
      <c r="S43" s="507"/>
      <c r="T43" s="508"/>
      <c r="U43" s="509" t="str">
        <f>
IF(P43="","",VLOOKUP(P43,【参考】数式用!$A$5:$I$38,MATCH(T43,【参考】数式用!$C$4:$G$4,0)+2,0))</f>
        <v/>
      </c>
      <c r="V43" s="211" t="s">
        <v>
172</v>
      </c>
      <c r="W43" s="510"/>
      <c r="X43" s="210" t="s">
        <v>
173</v>
      </c>
      <c r="Y43" s="510"/>
      <c r="Z43" s="316" t="s">
        <v>
174</v>
      </c>
      <c r="AA43" s="511"/>
      <c r="AB43" s="210" t="s">
        <v>
173</v>
      </c>
      <c r="AC43" s="511"/>
      <c r="AD43" s="210" t="s">
        <v>
175</v>
      </c>
      <c r="AE43" s="512" t="s">
        <v>
176</v>
      </c>
      <c r="AF43" s="513" t="str">
        <f t="shared" si="3"/>
        <v/>
      </c>
      <c r="AG43" s="692" t="s">
        <v>
177</v>
      </c>
      <c r="AH43" s="515" t="str">
        <f t="shared" si="1"/>
        <v/>
      </c>
    </row>
    <row r="44" spans="1:34" ht="36.75" customHeight="1">
      <c r="A44" s="498">
        <f t="shared" si="4"/>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06" t="str">
        <f>
IF(基本情報入力シート!AA65="","",基本情報入力シート!AA65)</f>
        <v/>
      </c>
      <c r="S44" s="507"/>
      <c r="T44" s="508"/>
      <c r="U44" s="509" t="str">
        <f>
IF(P44="","",VLOOKUP(P44,【参考】数式用!$A$5:$I$38,MATCH(T44,【参考】数式用!$C$4:$G$4,0)+2,0))</f>
        <v/>
      </c>
      <c r="V44" s="211" t="s">
        <v>
172</v>
      </c>
      <c r="W44" s="510"/>
      <c r="X44" s="210" t="s">
        <v>
173</v>
      </c>
      <c r="Y44" s="510"/>
      <c r="Z44" s="316" t="s">
        <v>
174</v>
      </c>
      <c r="AA44" s="511"/>
      <c r="AB44" s="210" t="s">
        <v>
173</v>
      </c>
      <c r="AC44" s="511"/>
      <c r="AD44" s="210" t="s">
        <v>
175</v>
      </c>
      <c r="AE44" s="512" t="s">
        <v>
176</v>
      </c>
      <c r="AF44" s="513" t="str">
        <f t="shared" si="3"/>
        <v/>
      </c>
      <c r="AG44" s="692" t="s">
        <v>
177</v>
      </c>
      <c r="AH44" s="515" t="str">
        <f t="shared" si="1"/>
        <v/>
      </c>
    </row>
    <row r="45" spans="1:34" ht="36.75" customHeight="1">
      <c r="A45" s="498">
        <f t="shared" si="4"/>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06" t="str">
        <f>
IF(基本情報入力シート!AA66="","",基本情報入力シート!AA66)</f>
        <v/>
      </c>
      <c r="S45" s="507"/>
      <c r="T45" s="508"/>
      <c r="U45" s="509" t="str">
        <f>
IF(P45="","",VLOOKUP(P45,【参考】数式用!$A$5:$I$38,MATCH(T45,【参考】数式用!$C$4:$G$4,0)+2,0))</f>
        <v/>
      </c>
      <c r="V45" s="211" t="s">
        <v>
172</v>
      </c>
      <c r="W45" s="510"/>
      <c r="X45" s="210" t="s">
        <v>
173</v>
      </c>
      <c r="Y45" s="510"/>
      <c r="Z45" s="316" t="s">
        <v>
174</v>
      </c>
      <c r="AA45" s="511"/>
      <c r="AB45" s="210" t="s">
        <v>
173</v>
      </c>
      <c r="AC45" s="511"/>
      <c r="AD45" s="210" t="s">
        <v>
175</v>
      </c>
      <c r="AE45" s="512" t="s">
        <v>
176</v>
      </c>
      <c r="AF45" s="513" t="str">
        <f t="shared" si="3"/>
        <v/>
      </c>
      <c r="AG45" s="692" t="s">
        <v>
177</v>
      </c>
      <c r="AH45" s="515" t="str">
        <f t="shared" si="1"/>
        <v/>
      </c>
    </row>
    <row r="46" spans="1:34" ht="36.75" customHeight="1">
      <c r="A46" s="498">
        <f t="shared" si="4"/>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06" t="str">
        <f>
IF(基本情報入力シート!AA67="","",基本情報入力シート!AA67)</f>
        <v/>
      </c>
      <c r="S46" s="507"/>
      <c r="T46" s="508"/>
      <c r="U46" s="509" t="str">
        <f>
IF(P46="","",VLOOKUP(P46,【参考】数式用!$A$5:$I$38,MATCH(T46,【参考】数式用!$C$4:$G$4,0)+2,0))</f>
        <v/>
      </c>
      <c r="V46" s="211" t="s">
        <v>
172</v>
      </c>
      <c r="W46" s="510"/>
      <c r="X46" s="210" t="s">
        <v>
173</v>
      </c>
      <c r="Y46" s="510"/>
      <c r="Z46" s="316" t="s">
        <v>
174</v>
      </c>
      <c r="AA46" s="511"/>
      <c r="AB46" s="210" t="s">
        <v>
173</v>
      </c>
      <c r="AC46" s="511"/>
      <c r="AD46" s="210" t="s">
        <v>
175</v>
      </c>
      <c r="AE46" s="512" t="s">
        <v>
176</v>
      </c>
      <c r="AF46" s="513" t="str">
        <f t="shared" si="3"/>
        <v/>
      </c>
      <c r="AG46" s="692" t="s">
        <v>
177</v>
      </c>
      <c r="AH46" s="515" t="str">
        <f t="shared" si="1"/>
        <v/>
      </c>
    </row>
    <row r="47" spans="1:34" ht="36.75" customHeight="1">
      <c r="A47" s="498">
        <f t="shared" si="4"/>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06" t="str">
        <f>
IF(基本情報入力シート!AA68="","",基本情報入力シート!AA68)</f>
        <v/>
      </c>
      <c r="S47" s="507"/>
      <c r="T47" s="508"/>
      <c r="U47" s="509" t="str">
        <f>
IF(P47="","",VLOOKUP(P47,【参考】数式用!$A$5:$I$38,MATCH(T47,【参考】数式用!$C$4:$G$4,0)+2,0))</f>
        <v/>
      </c>
      <c r="V47" s="211" t="s">
        <v>
172</v>
      </c>
      <c r="W47" s="510"/>
      <c r="X47" s="210" t="s">
        <v>
173</v>
      </c>
      <c r="Y47" s="510"/>
      <c r="Z47" s="316" t="s">
        <v>
174</v>
      </c>
      <c r="AA47" s="511"/>
      <c r="AB47" s="210" t="s">
        <v>
173</v>
      </c>
      <c r="AC47" s="511"/>
      <c r="AD47" s="210" t="s">
        <v>
175</v>
      </c>
      <c r="AE47" s="512" t="s">
        <v>
176</v>
      </c>
      <c r="AF47" s="513" t="str">
        <f t="shared" si="3"/>
        <v/>
      </c>
      <c r="AG47" s="692" t="s">
        <v>
177</v>
      </c>
      <c r="AH47" s="515" t="str">
        <f t="shared" si="1"/>
        <v/>
      </c>
    </row>
    <row r="48" spans="1:34" ht="36.75" customHeight="1">
      <c r="A48" s="498">
        <f t="shared" si="4"/>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06" t="str">
        <f>
IF(基本情報入力シート!AA69="","",基本情報入力シート!AA69)</f>
        <v/>
      </c>
      <c r="S48" s="507"/>
      <c r="T48" s="508"/>
      <c r="U48" s="509" t="str">
        <f>
IF(P48="","",VLOOKUP(P48,【参考】数式用!$A$5:$I$38,MATCH(T48,【参考】数式用!$C$4:$G$4,0)+2,0))</f>
        <v/>
      </c>
      <c r="V48" s="211" t="s">
        <v>
172</v>
      </c>
      <c r="W48" s="510"/>
      <c r="X48" s="210" t="s">
        <v>
173</v>
      </c>
      <c r="Y48" s="510"/>
      <c r="Z48" s="316" t="s">
        <v>
174</v>
      </c>
      <c r="AA48" s="511"/>
      <c r="AB48" s="210" t="s">
        <v>
173</v>
      </c>
      <c r="AC48" s="511"/>
      <c r="AD48" s="210" t="s">
        <v>
175</v>
      </c>
      <c r="AE48" s="512" t="s">
        <v>
176</v>
      </c>
      <c r="AF48" s="513" t="str">
        <f t="shared" si="3"/>
        <v/>
      </c>
      <c r="AG48" s="692" t="s">
        <v>
177</v>
      </c>
      <c r="AH48" s="515" t="str">
        <f t="shared" si="1"/>
        <v/>
      </c>
    </row>
    <row r="49" spans="1:34" ht="36.75" customHeight="1">
      <c r="A49" s="498">
        <f t="shared" si="4"/>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06" t="str">
        <f>
IF(基本情報入力シート!AA70="","",基本情報入力シート!AA70)</f>
        <v/>
      </c>
      <c r="S49" s="507"/>
      <c r="T49" s="508"/>
      <c r="U49" s="509" t="str">
        <f>
IF(P49="","",VLOOKUP(P49,【参考】数式用!$A$5:$I$38,MATCH(T49,【参考】数式用!$C$4:$G$4,0)+2,0))</f>
        <v/>
      </c>
      <c r="V49" s="211" t="s">
        <v>
172</v>
      </c>
      <c r="W49" s="510"/>
      <c r="X49" s="210" t="s">
        <v>
173</v>
      </c>
      <c r="Y49" s="510"/>
      <c r="Z49" s="316" t="s">
        <v>
174</v>
      </c>
      <c r="AA49" s="511"/>
      <c r="AB49" s="210" t="s">
        <v>
173</v>
      </c>
      <c r="AC49" s="511"/>
      <c r="AD49" s="210" t="s">
        <v>
175</v>
      </c>
      <c r="AE49" s="512" t="s">
        <v>
176</v>
      </c>
      <c r="AF49" s="513" t="str">
        <f t="shared" si="3"/>
        <v/>
      </c>
      <c r="AG49" s="692" t="s">
        <v>
177</v>
      </c>
      <c r="AH49" s="515" t="str">
        <f t="shared" si="1"/>
        <v/>
      </c>
    </row>
    <row r="50" spans="1:34" ht="36.75" customHeight="1">
      <c r="A50" s="498">
        <f t="shared" si="4"/>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06" t="str">
        <f>
IF(基本情報入力シート!AA71="","",基本情報入力シート!AA71)</f>
        <v/>
      </c>
      <c r="S50" s="507"/>
      <c r="T50" s="508"/>
      <c r="U50" s="509" t="str">
        <f>
IF(P50="","",VLOOKUP(P50,【参考】数式用!$A$5:$I$38,MATCH(T50,【参考】数式用!$C$4:$G$4,0)+2,0))</f>
        <v/>
      </c>
      <c r="V50" s="211" t="s">
        <v>
172</v>
      </c>
      <c r="W50" s="510"/>
      <c r="X50" s="210" t="s">
        <v>
173</v>
      </c>
      <c r="Y50" s="510"/>
      <c r="Z50" s="316" t="s">
        <v>
174</v>
      </c>
      <c r="AA50" s="511"/>
      <c r="AB50" s="210" t="s">
        <v>
173</v>
      </c>
      <c r="AC50" s="511"/>
      <c r="AD50" s="210" t="s">
        <v>
175</v>
      </c>
      <c r="AE50" s="512" t="s">
        <v>
176</v>
      </c>
      <c r="AF50" s="513" t="str">
        <f t="shared" si="3"/>
        <v/>
      </c>
      <c r="AG50" s="692" t="s">
        <v>
177</v>
      </c>
      <c r="AH50" s="515" t="str">
        <f t="shared" si="1"/>
        <v/>
      </c>
    </row>
    <row r="51" spans="1:34" ht="36.75" customHeight="1">
      <c r="A51" s="498">
        <f t="shared" si="4"/>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06" t="str">
        <f>
IF(基本情報入力シート!AA72="","",基本情報入力シート!AA72)</f>
        <v/>
      </c>
      <c r="S51" s="507"/>
      <c r="T51" s="508"/>
      <c r="U51" s="509" t="str">
        <f>
IF(P51="","",VLOOKUP(P51,【参考】数式用!$A$5:$I$38,MATCH(T51,【参考】数式用!$C$4:$G$4,0)+2,0))</f>
        <v/>
      </c>
      <c r="V51" s="211" t="s">
        <v>
172</v>
      </c>
      <c r="W51" s="510"/>
      <c r="X51" s="210" t="s">
        <v>
173</v>
      </c>
      <c r="Y51" s="510"/>
      <c r="Z51" s="316" t="s">
        <v>
174</v>
      </c>
      <c r="AA51" s="511"/>
      <c r="AB51" s="210" t="s">
        <v>
173</v>
      </c>
      <c r="AC51" s="511"/>
      <c r="AD51" s="210" t="s">
        <v>
175</v>
      </c>
      <c r="AE51" s="512" t="s">
        <v>
176</v>
      </c>
      <c r="AF51" s="513" t="str">
        <f t="shared" si="3"/>
        <v/>
      </c>
      <c r="AG51" s="726" t="s">
        <v>
177</v>
      </c>
      <c r="AH51" s="515" t="str">
        <f t="shared" si="1"/>
        <v/>
      </c>
    </row>
    <row r="52" spans="1:34" ht="36.75" customHeight="1">
      <c r="A52" s="498">
        <f t="shared" si="4"/>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06" t="str">
        <f>
IF(基本情報入力シート!AA73="","",基本情報入力シート!AA73)</f>
        <v/>
      </c>
      <c r="S52" s="507"/>
      <c r="T52" s="508"/>
      <c r="U52" s="509" t="str">
        <f>
IF(P52="","",VLOOKUP(P52,【参考】数式用!$A$5:$I$38,MATCH(T52,【参考】数式用!$C$4:$G$4,0)+2,0))</f>
        <v/>
      </c>
      <c r="V52" s="211" t="s">
        <v>
172</v>
      </c>
      <c r="W52" s="510"/>
      <c r="X52" s="210" t="s">
        <v>
173</v>
      </c>
      <c r="Y52" s="510"/>
      <c r="Z52" s="316" t="s">
        <v>
174</v>
      </c>
      <c r="AA52" s="511"/>
      <c r="AB52" s="210" t="s">
        <v>
173</v>
      </c>
      <c r="AC52" s="511"/>
      <c r="AD52" s="210" t="s">
        <v>
175</v>
      </c>
      <c r="AE52" s="512" t="s">
        <v>
176</v>
      </c>
      <c r="AF52" s="513" t="str">
        <f t="shared" si="3"/>
        <v/>
      </c>
      <c r="AG52" s="726" t="s">
        <v>
177</v>
      </c>
      <c r="AH52" s="515" t="str">
        <f t="shared" si="1"/>
        <v/>
      </c>
    </row>
    <row r="53" spans="1:34" ht="36.75" customHeight="1">
      <c r="A53" s="498">
        <f t="shared" si="4"/>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06" t="str">
        <f>
IF(基本情報入力シート!AA74="","",基本情報入力シート!AA74)</f>
        <v/>
      </c>
      <c r="S53" s="507"/>
      <c r="T53" s="508"/>
      <c r="U53" s="509" t="str">
        <f>
IF(P53="","",VLOOKUP(P53,【参考】数式用!$A$5:$I$38,MATCH(T53,【参考】数式用!$C$4:$G$4,0)+2,0))</f>
        <v/>
      </c>
      <c r="V53" s="211" t="s">
        <v>
172</v>
      </c>
      <c r="W53" s="510"/>
      <c r="X53" s="210" t="s">
        <v>
173</v>
      </c>
      <c r="Y53" s="510"/>
      <c r="Z53" s="316" t="s">
        <v>
174</v>
      </c>
      <c r="AA53" s="511"/>
      <c r="AB53" s="210" t="s">
        <v>
173</v>
      </c>
      <c r="AC53" s="511"/>
      <c r="AD53" s="210" t="s">
        <v>
175</v>
      </c>
      <c r="AE53" s="512" t="s">
        <v>
176</v>
      </c>
      <c r="AF53" s="513" t="str">
        <f t="shared" si="3"/>
        <v/>
      </c>
      <c r="AG53" s="726" t="s">
        <v>
177</v>
      </c>
      <c r="AH53" s="515" t="str">
        <f t="shared" si="1"/>
        <v/>
      </c>
    </row>
    <row r="54" spans="1:34" ht="36.75" customHeight="1">
      <c r="A54" s="498">
        <f t="shared" si="4"/>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06" t="str">
        <f>
IF(基本情報入力シート!AA75="","",基本情報入力シート!AA75)</f>
        <v/>
      </c>
      <c r="S54" s="507"/>
      <c r="T54" s="508"/>
      <c r="U54" s="509" t="str">
        <f>
IF(P54="","",VLOOKUP(P54,【参考】数式用!$A$5:$I$38,MATCH(T54,【参考】数式用!$C$4:$G$4,0)+2,0))</f>
        <v/>
      </c>
      <c r="V54" s="211" t="s">
        <v>
172</v>
      </c>
      <c r="W54" s="510"/>
      <c r="X54" s="210" t="s">
        <v>
173</v>
      </c>
      <c r="Y54" s="510"/>
      <c r="Z54" s="316" t="s">
        <v>
174</v>
      </c>
      <c r="AA54" s="511"/>
      <c r="AB54" s="210" t="s">
        <v>
173</v>
      </c>
      <c r="AC54" s="511"/>
      <c r="AD54" s="210" t="s">
        <v>
175</v>
      </c>
      <c r="AE54" s="512" t="s">
        <v>
176</v>
      </c>
      <c r="AF54" s="513" t="str">
        <f t="shared" si="3"/>
        <v/>
      </c>
      <c r="AG54" s="726" t="s">
        <v>
177</v>
      </c>
      <c r="AH54" s="515" t="str">
        <f t="shared" si="1"/>
        <v/>
      </c>
    </row>
    <row r="55" spans="1:34" ht="36.75" customHeight="1">
      <c r="A55" s="498">
        <f t="shared" si="4"/>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06" t="str">
        <f>
IF(基本情報入力シート!AA76="","",基本情報入力シート!AA76)</f>
        <v/>
      </c>
      <c r="S55" s="507"/>
      <c r="T55" s="508"/>
      <c r="U55" s="509" t="str">
        <f>
IF(P55="","",VLOOKUP(P55,【参考】数式用!$A$5:$I$38,MATCH(T55,【参考】数式用!$C$4:$G$4,0)+2,0))</f>
        <v/>
      </c>
      <c r="V55" s="211" t="s">
        <v>
172</v>
      </c>
      <c r="W55" s="510"/>
      <c r="X55" s="210" t="s">
        <v>
173</v>
      </c>
      <c r="Y55" s="510"/>
      <c r="Z55" s="316" t="s">
        <v>
174</v>
      </c>
      <c r="AA55" s="511"/>
      <c r="AB55" s="210" t="s">
        <v>
173</v>
      </c>
      <c r="AC55" s="511"/>
      <c r="AD55" s="210" t="s">
        <v>
175</v>
      </c>
      <c r="AE55" s="512" t="s">
        <v>
176</v>
      </c>
      <c r="AF55" s="513" t="str">
        <f t="shared" si="3"/>
        <v/>
      </c>
      <c r="AG55" s="726" t="s">
        <v>
177</v>
      </c>
      <c r="AH55" s="515" t="str">
        <f t="shared" si="1"/>
        <v/>
      </c>
    </row>
    <row r="56" spans="1:34" ht="36.75" customHeight="1">
      <c r="A56" s="498">
        <f t="shared" si="4"/>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06" t="str">
        <f>
IF(基本情報入力シート!AA77="","",基本情報入力シート!AA77)</f>
        <v/>
      </c>
      <c r="S56" s="507"/>
      <c r="T56" s="508"/>
      <c r="U56" s="509" t="str">
        <f>
IF(P56="","",VLOOKUP(P56,【参考】数式用!$A$5:$I$38,MATCH(T56,【参考】数式用!$C$4:$G$4,0)+2,0))</f>
        <v/>
      </c>
      <c r="V56" s="211" t="s">
        <v>
172</v>
      </c>
      <c r="W56" s="510"/>
      <c r="X56" s="210" t="s">
        <v>
173</v>
      </c>
      <c r="Y56" s="510"/>
      <c r="Z56" s="316" t="s">
        <v>
174</v>
      </c>
      <c r="AA56" s="511"/>
      <c r="AB56" s="210" t="s">
        <v>
173</v>
      </c>
      <c r="AC56" s="511"/>
      <c r="AD56" s="210" t="s">
        <v>
175</v>
      </c>
      <c r="AE56" s="512" t="s">
        <v>
176</v>
      </c>
      <c r="AF56" s="513" t="str">
        <f t="shared" si="3"/>
        <v/>
      </c>
      <c r="AG56" s="726" t="s">
        <v>
177</v>
      </c>
      <c r="AH56" s="515" t="str">
        <f t="shared" si="1"/>
        <v/>
      </c>
    </row>
    <row r="57" spans="1:34" ht="36.75" customHeight="1">
      <c r="A57" s="498">
        <f t="shared" si="4"/>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06" t="str">
        <f>
IF(基本情報入力シート!AA78="","",基本情報入力シート!AA78)</f>
        <v/>
      </c>
      <c r="S57" s="507"/>
      <c r="T57" s="508"/>
      <c r="U57" s="509" t="str">
        <f>
IF(P57="","",VLOOKUP(P57,【参考】数式用!$A$5:$I$38,MATCH(T57,【参考】数式用!$C$4:$G$4,0)+2,0))</f>
        <v/>
      </c>
      <c r="V57" s="211" t="s">
        <v>
172</v>
      </c>
      <c r="W57" s="510"/>
      <c r="X57" s="210" t="s">
        <v>
173</v>
      </c>
      <c r="Y57" s="510"/>
      <c r="Z57" s="316" t="s">
        <v>
174</v>
      </c>
      <c r="AA57" s="511"/>
      <c r="AB57" s="210" t="s">
        <v>
173</v>
      </c>
      <c r="AC57" s="511"/>
      <c r="AD57" s="210" t="s">
        <v>
175</v>
      </c>
      <c r="AE57" s="512" t="s">
        <v>
176</v>
      </c>
      <c r="AF57" s="513" t="str">
        <f t="shared" si="3"/>
        <v/>
      </c>
      <c r="AG57" s="726" t="s">
        <v>
177</v>
      </c>
      <c r="AH57" s="515" t="str">
        <f t="shared" si="1"/>
        <v/>
      </c>
    </row>
    <row r="58" spans="1:34" ht="36.75" customHeight="1">
      <c r="A58" s="498">
        <f t="shared" si="4"/>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06" t="str">
        <f>
IF(基本情報入力シート!AA79="","",基本情報入力シート!AA79)</f>
        <v/>
      </c>
      <c r="S58" s="507"/>
      <c r="T58" s="508"/>
      <c r="U58" s="509" t="str">
        <f>
IF(P58="","",VLOOKUP(P58,【参考】数式用!$A$5:$I$38,MATCH(T58,【参考】数式用!$C$4:$G$4,0)+2,0))</f>
        <v/>
      </c>
      <c r="V58" s="211" t="s">
        <v>
172</v>
      </c>
      <c r="W58" s="510"/>
      <c r="X58" s="210" t="s">
        <v>
173</v>
      </c>
      <c r="Y58" s="510"/>
      <c r="Z58" s="316" t="s">
        <v>
174</v>
      </c>
      <c r="AA58" s="511"/>
      <c r="AB58" s="210" t="s">
        <v>
173</v>
      </c>
      <c r="AC58" s="511"/>
      <c r="AD58" s="210" t="s">
        <v>
175</v>
      </c>
      <c r="AE58" s="512" t="s">
        <v>
176</v>
      </c>
      <c r="AF58" s="513" t="str">
        <f t="shared" si="3"/>
        <v/>
      </c>
      <c r="AG58" s="726" t="s">
        <v>
177</v>
      </c>
      <c r="AH58" s="515" t="str">
        <f t="shared" si="1"/>
        <v/>
      </c>
    </row>
    <row r="59" spans="1:34" ht="36.75" customHeight="1">
      <c r="A59" s="498">
        <f t="shared" si="4"/>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06" t="str">
        <f>
IF(基本情報入力シート!AA80="","",基本情報入力シート!AA80)</f>
        <v/>
      </c>
      <c r="S59" s="507"/>
      <c r="T59" s="508"/>
      <c r="U59" s="509" t="str">
        <f>
IF(P59="","",VLOOKUP(P59,【参考】数式用!$A$5:$I$38,MATCH(T59,【参考】数式用!$C$4:$G$4,0)+2,0))</f>
        <v/>
      </c>
      <c r="V59" s="211" t="s">
        <v>
172</v>
      </c>
      <c r="W59" s="510"/>
      <c r="X59" s="210" t="s">
        <v>
173</v>
      </c>
      <c r="Y59" s="510"/>
      <c r="Z59" s="316" t="s">
        <v>
174</v>
      </c>
      <c r="AA59" s="511"/>
      <c r="AB59" s="210" t="s">
        <v>
173</v>
      </c>
      <c r="AC59" s="511"/>
      <c r="AD59" s="210" t="s">
        <v>
175</v>
      </c>
      <c r="AE59" s="512" t="s">
        <v>
176</v>
      </c>
      <c r="AF59" s="513" t="str">
        <f t="shared" si="3"/>
        <v/>
      </c>
      <c r="AG59" s="726" t="s">
        <v>
177</v>
      </c>
      <c r="AH59" s="515" t="str">
        <f t="shared" si="1"/>
        <v/>
      </c>
    </row>
    <row r="60" spans="1:34" ht="36.75" customHeight="1">
      <c r="A60" s="498">
        <f t="shared" si="4"/>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06" t="str">
        <f>
IF(基本情報入力シート!AA81="","",基本情報入力シート!AA81)</f>
        <v/>
      </c>
      <c r="S60" s="507"/>
      <c r="T60" s="508"/>
      <c r="U60" s="509" t="str">
        <f>
IF(P60="","",VLOOKUP(P60,【参考】数式用!$A$5:$I$38,MATCH(T60,【参考】数式用!$C$4:$G$4,0)+2,0))</f>
        <v/>
      </c>
      <c r="V60" s="211" t="s">
        <v>
172</v>
      </c>
      <c r="W60" s="510"/>
      <c r="X60" s="210" t="s">
        <v>
173</v>
      </c>
      <c r="Y60" s="510"/>
      <c r="Z60" s="316" t="s">
        <v>
174</v>
      </c>
      <c r="AA60" s="511"/>
      <c r="AB60" s="210" t="s">
        <v>
173</v>
      </c>
      <c r="AC60" s="511"/>
      <c r="AD60" s="210" t="s">
        <v>
175</v>
      </c>
      <c r="AE60" s="512" t="s">
        <v>
176</v>
      </c>
      <c r="AF60" s="513" t="str">
        <f t="shared" si="3"/>
        <v/>
      </c>
      <c r="AG60" s="726" t="s">
        <v>
177</v>
      </c>
      <c r="AH60" s="515" t="str">
        <f t="shared" si="1"/>
        <v/>
      </c>
    </row>
    <row r="61" spans="1:34" ht="36.75" customHeight="1">
      <c r="A61" s="498">
        <f t="shared" si="4"/>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06" t="str">
        <f>
IF(基本情報入力シート!AA82="","",基本情報入力シート!AA82)</f>
        <v/>
      </c>
      <c r="S61" s="507"/>
      <c r="T61" s="508"/>
      <c r="U61" s="509" t="str">
        <f>
IF(P61="","",VLOOKUP(P61,【参考】数式用!$A$5:$I$38,MATCH(T61,【参考】数式用!$C$4:$G$4,0)+2,0))</f>
        <v/>
      </c>
      <c r="V61" s="211" t="s">
        <v>
172</v>
      </c>
      <c r="W61" s="510"/>
      <c r="X61" s="210" t="s">
        <v>
173</v>
      </c>
      <c r="Y61" s="510"/>
      <c r="Z61" s="316" t="s">
        <v>
174</v>
      </c>
      <c r="AA61" s="511"/>
      <c r="AB61" s="210" t="s">
        <v>
173</v>
      </c>
      <c r="AC61" s="511"/>
      <c r="AD61" s="210" t="s">
        <v>
175</v>
      </c>
      <c r="AE61" s="512" t="s">
        <v>
176</v>
      </c>
      <c r="AF61" s="513" t="str">
        <f t="shared" si="3"/>
        <v/>
      </c>
      <c r="AG61" s="726" t="s">
        <v>
177</v>
      </c>
      <c r="AH61" s="515" t="str">
        <f t="shared" si="1"/>
        <v/>
      </c>
    </row>
    <row r="62" spans="1:34" ht="36.75" customHeight="1">
      <c r="A62" s="498">
        <f t="shared" si="4"/>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06" t="str">
        <f>
IF(基本情報入力シート!AA83="","",基本情報入力シート!AA83)</f>
        <v/>
      </c>
      <c r="S62" s="507"/>
      <c r="T62" s="508"/>
      <c r="U62" s="509" t="str">
        <f>
IF(P62="","",VLOOKUP(P62,【参考】数式用!$A$5:$I$38,MATCH(T62,【参考】数式用!$C$4:$G$4,0)+2,0))</f>
        <v/>
      </c>
      <c r="V62" s="211" t="s">
        <v>
172</v>
      </c>
      <c r="W62" s="510"/>
      <c r="X62" s="210" t="s">
        <v>
173</v>
      </c>
      <c r="Y62" s="510"/>
      <c r="Z62" s="316" t="s">
        <v>
174</v>
      </c>
      <c r="AA62" s="511"/>
      <c r="AB62" s="210" t="s">
        <v>
173</v>
      </c>
      <c r="AC62" s="511"/>
      <c r="AD62" s="210" t="s">
        <v>
175</v>
      </c>
      <c r="AE62" s="512" t="s">
        <v>
176</v>
      </c>
      <c r="AF62" s="513" t="str">
        <f t="shared" si="3"/>
        <v/>
      </c>
      <c r="AG62" s="726" t="s">
        <v>
177</v>
      </c>
      <c r="AH62" s="515" t="str">
        <f t="shared" si="1"/>
        <v/>
      </c>
    </row>
    <row r="63" spans="1:34" ht="36.75" customHeight="1">
      <c r="A63" s="498">
        <f t="shared" si="4"/>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06" t="str">
        <f>
IF(基本情報入力シート!AA84="","",基本情報入力シート!AA84)</f>
        <v/>
      </c>
      <c r="S63" s="507"/>
      <c r="T63" s="508"/>
      <c r="U63" s="509" t="str">
        <f>
IF(P63="","",VLOOKUP(P63,【参考】数式用!$A$5:$I$38,MATCH(T63,【参考】数式用!$C$4:$G$4,0)+2,0))</f>
        <v/>
      </c>
      <c r="V63" s="211" t="s">
        <v>
172</v>
      </c>
      <c r="W63" s="510"/>
      <c r="X63" s="210" t="s">
        <v>
173</v>
      </c>
      <c r="Y63" s="510"/>
      <c r="Z63" s="316" t="s">
        <v>
174</v>
      </c>
      <c r="AA63" s="511"/>
      <c r="AB63" s="210" t="s">
        <v>
173</v>
      </c>
      <c r="AC63" s="511"/>
      <c r="AD63" s="210" t="s">
        <v>
175</v>
      </c>
      <c r="AE63" s="512" t="s">
        <v>
176</v>
      </c>
      <c r="AF63" s="513" t="str">
        <f t="shared" si="3"/>
        <v/>
      </c>
      <c r="AG63" s="726" t="s">
        <v>
177</v>
      </c>
      <c r="AH63" s="515" t="str">
        <f t="shared" si="1"/>
        <v/>
      </c>
    </row>
    <row r="64" spans="1:34" ht="36.75" customHeight="1">
      <c r="A64" s="498">
        <f t="shared" si="4"/>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06" t="str">
        <f>
IF(基本情報入力シート!AA85="","",基本情報入力シート!AA85)</f>
        <v/>
      </c>
      <c r="S64" s="507"/>
      <c r="T64" s="508"/>
      <c r="U64" s="509" t="str">
        <f>
IF(P64="","",VLOOKUP(P64,【参考】数式用!$A$5:$I$38,MATCH(T64,【参考】数式用!$C$4:$G$4,0)+2,0))</f>
        <v/>
      </c>
      <c r="V64" s="211" t="s">
        <v>
172</v>
      </c>
      <c r="W64" s="510"/>
      <c r="X64" s="210" t="s">
        <v>
173</v>
      </c>
      <c r="Y64" s="510"/>
      <c r="Z64" s="316" t="s">
        <v>
174</v>
      </c>
      <c r="AA64" s="511"/>
      <c r="AB64" s="210" t="s">
        <v>
173</v>
      </c>
      <c r="AC64" s="511"/>
      <c r="AD64" s="210" t="s">
        <v>
175</v>
      </c>
      <c r="AE64" s="512" t="s">
        <v>
176</v>
      </c>
      <c r="AF64" s="513" t="str">
        <f t="shared" si="3"/>
        <v/>
      </c>
      <c r="AG64" s="726" t="s">
        <v>
177</v>
      </c>
      <c r="AH64" s="515" t="str">
        <f t="shared" si="1"/>
        <v/>
      </c>
    </row>
    <row r="65" spans="1:34" ht="36.75" customHeight="1">
      <c r="A65" s="498">
        <f t="shared" si="4"/>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06" t="str">
        <f>
IF(基本情報入力シート!AA86="","",基本情報入力シート!AA86)</f>
        <v/>
      </c>
      <c r="S65" s="507"/>
      <c r="T65" s="508"/>
      <c r="U65" s="509" t="str">
        <f>
IF(P65="","",VLOOKUP(P65,【参考】数式用!$A$5:$I$38,MATCH(T65,【参考】数式用!$C$4:$G$4,0)+2,0))</f>
        <v/>
      </c>
      <c r="V65" s="211" t="s">
        <v>
172</v>
      </c>
      <c r="W65" s="510"/>
      <c r="X65" s="210" t="s">
        <v>
173</v>
      </c>
      <c r="Y65" s="510"/>
      <c r="Z65" s="316" t="s">
        <v>
174</v>
      </c>
      <c r="AA65" s="511"/>
      <c r="AB65" s="210" t="s">
        <v>
173</v>
      </c>
      <c r="AC65" s="511"/>
      <c r="AD65" s="210" t="s">
        <v>
175</v>
      </c>
      <c r="AE65" s="512" t="s">
        <v>
176</v>
      </c>
      <c r="AF65" s="513" t="str">
        <f t="shared" si="3"/>
        <v/>
      </c>
      <c r="AG65" s="726" t="s">
        <v>
177</v>
      </c>
      <c r="AH65" s="515" t="str">
        <f t="shared" si="1"/>
        <v/>
      </c>
    </row>
    <row r="66" spans="1:34" ht="36.75" customHeight="1">
      <c r="A66" s="498">
        <f t="shared" si="4"/>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06" t="str">
        <f>
IF(基本情報入力シート!AA87="","",基本情報入力シート!AA87)</f>
        <v/>
      </c>
      <c r="S66" s="507"/>
      <c r="T66" s="508"/>
      <c r="U66" s="509" t="str">
        <f>
IF(P66="","",VLOOKUP(P66,【参考】数式用!$A$5:$I$38,MATCH(T66,【参考】数式用!$C$4:$G$4,0)+2,0))</f>
        <v/>
      </c>
      <c r="V66" s="211" t="s">
        <v>
172</v>
      </c>
      <c r="W66" s="510"/>
      <c r="X66" s="210" t="s">
        <v>
173</v>
      </c>
      <c r="Y66" s="510"/>
      <c r="Z66" s="316" t="s">
        <v>
174</v>
      </c>
      <c r="AA66" s="511"/>
      <c r="AB66" s="210" t="s">
        <v>
173</v>
      </c>
      <c r="AC66" s="511"/>
      <c r="AD66" s="210" t="s">
        <v>
175</v>
      </c>
      <c r="AE66" s="512" t="s">
        <v>
176</v>
      </c>
      <c r="AF66" s="513" t="str">
        <f t="shared" si="3"/>
        <v/>
      </c>
      <c r="AG66" s="726" t="s">
        <v>
177</v>
      </c>
      <c r="AH66" s="515" t="str">
        <f t="shared" si="1"/>
        <v/>
      </c>
    </row>
    <row r="67" spans="1:34" ht="36.75" customHeight="1">
      <c r="A67" s="498">
        <f t="shared" si="4"/>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06" t="str">
        <f>
IF(基本情報入力シート!AA88="","",基本情報入力シート!AA88)</f>
        <v/>
      </c>
      <c r="S67" s="507"/>
      <c r="T67" s="508"/>
      <c r="U67" s="509" t="str">
        <f>
IF(P67="","",VLOOKUP(P67,【参考】数式用!$A$5:$I$38,MATCH(T67,【参考】数式用!$C$4:$G$4,0)+2,0))</f>
        <v/>
      </c>
      <c r="V67" s="211" t="s">
        <v>
172</v>
      </c>
      <c r="W67" s="510"/>
      <c r="X67" s="210" t="s">
        <v>
173</v>
      </c>
      <c r="Y67" s="510"/>
      <c r="Z67" s="316" t="s">
        <v>
174</v>
      </c>
      <c r="AA67" s="511"/>
      <c r="AB67" s="210" t="s">
        <v>
173</v>
      </c>
      <c r="AC67" s="511"/>
      <c r="AD67" s="210" t="s">
        <v>
175</v>
      </c>
      <c r="AE67" s="512" t="s">
        <v>
176</v>
      </c>
      <c r="AF67" s="513" t="str">
        <f t="shared" si="3"/>
        <v/>
      </c>
      <c r="AG67" s="726" t="s">
        <v>
177</v>
      </c>
      <c r="AH67" s="515" t="str">
        <f t="shared" si="1"/>
        <v/>
      </c>
    </row>
    <row r="68" spans="1:34" ht="36.75" customHeight="1">
      <c r="A68" s="498">
        <f t="shared" si="4"/>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06" t="str">
        <f>
IF(基本情報入力シート!AA89="","",基本情報入力シート!AA89)</f>
        <v/>
      </c>
      <c r="S68" s="507"/>
      <c r="T68" s="508"/>
      <c r="U68" s="509" t="str">
        <f>
IF(P68="","",VLOOKUP(P68,【参考】数式用!$A$5:$I$38,MATCH(T68,【参考】数式用!$C$4:$G$4,0)+2,0))</f>
        <v/>
      </c>
      <c r="V68" s="211" t="s">
        <v>
172</v>
      </c>
      <c r="W68" s="510"/>
      <c r="X68" s="210" t="s">
        <v>
173</v>
      </c>
      <c r="Y68" s="510"/>
      <c r="Z68" s="316" t="s">
        <v>
174</v>
      </c>
      <c r="AA68" s="511"/>
      <c r="AB68" s="210" t="s">
        <v>
173</v>
      </c>
      <c r="AC68" s="511"/>
      <c r="AD68" s="210" t="s">
        <v>
175</v>
      </c>
      <c r="AE68" s="512" t="s">
        <v>
176</v>
      </c>
      <c r="AF68" s="513" t="str">
        <f t="shared" si="3"/>
        <v/>
      </c>
      <c r="AG68" s="726" t="s">
        <v>
177</v>
      </c>
      <c r="AH68" s="515" t="str">
        <f t="shared" si="1"/>
        <v/>
      </c>
    </row>
    <row r="69" spans="1:34" ht="36.75" customHeight="1">
      <c r="A69" s="498">
        <f t="shared" si="4"/>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06" t="str">
        <f>
IF(基本情報入力シート!AA90="","",基本情報入力シート!AA90)</f>
        <v/>
      </c>
      <c r="S69" s="507"/>
      <c r="T69" s="508"/>
      <c r="U69" s="509" t="str">
        <f>
IF(P69="","",VLOOKUP(P69,【参考】数式用!$A$5:$I$38,MATCH(T69,【参考】数式用!$C$4:$G$4,0)+2,0))</f>
        <v/>
      </c>
      <c r="V69" s="211" t="s">
        <v>
172</v>
      </c>
      <c r="W69" s="510"/>
      <c r="X69" s="210" t="s">
        <v>
173</v>
      </c>
      <c r="Y69" s="510"/>
      <c r="Z69" s="316" t="s">
        <v>
174</v>
      </c>
      <c r="AA69" s="511"/>
      <c r="AB69" s="210" t="s">
        <v>
173</v>
      </c>
      <c r="AC69" s="511"/>
      <c r="AD69" s="210" t="s">
        <v>
175</v>
      </c>
      <c r="AE69" s="512" t="s">
        <v>
176</v>
      </c>
      <c r="AF69" s="513" t="str">
        <f t="shared" si="3"/>
        <v/>
      </c>
      <c r="AG69" s="726" t="s">
        <v>
177</v>
      </c>
      <c r="AH69" s="515" t="str">
        <f t="shared" si="1"/>
        <v/>
      </c>
    </row>
    <row r="70" spans="1:34" ht="36.75" customHeight="1">
      <c r="A70" s="498">
        <f t="shared" si="4"/>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06" t="str">
        <f>
IF(基本情報入力シート!AA91="","",基本情報入力シート!AA91)</f>
        <v/>
      </c>
      <c r="S70" s="507"/>
      <c r="T70" s="508"/>
      <c r="U70" s="509" t="str">
        <f>
IF(P70="","",VLOOKUP(P70,【参考】数式用!$A$5:$I$38,MATCH(T70,【参考】数式用!$C$4:$G$4,0)+2,0))</f>
        <v/>
      </c>
      <c r="V70" s="211" t="s">
        <v>
172</v>
      </c>
      <c r="W70" s="510"/>
      <c r="X70" s="210" t="s">
        <v>
173</v>
      </c>
      <c r="Y70" s="510"/>
      <c r="Z70" s="316" t="s">
        <v>
174</v>
      </c>
      <c r="AA70" s="511"/>
      <c r="AB70" s="210" t="s">
        <v>
173</v>
      </c>
      <c r="AC70" s="511"/>
      <c r="AD70" s="210" t="s">
        <v>
175</v>
      </c>
      <c r="AE70" s="512" t="s">
        <v>
176</v>
      </c>
      <c r="AF70" s="513" t="str">
        <f t="shared" si="3"/>
        <v/>
      </c>
      <c r="AG70" s="726" t="s">
        <v>
177</v>
      </c>
      <c r="AH70" s="515" t="str">
        <f t="shared" si="1"/>
        <v/>
      </c>
    </row>
    <row r="71" spans="1:34" ht="36.75" customHeight="1">
      <c r="A71" s="498">
        <f t="shared" si="4"/>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06" t="str">
        <f>
IF(基本情報入力シート!AA92="","",基本情報入力シート!AA92)</f>
        <v/>
      </c>
      <c r="S71" s="507"/>
      <c r="T71" s="508"/>
      <c r="U71" s="509" t="str">
        <f>
IF(P71="","",VLOOKUP(P71,【参考】数式用!$A$5:$I$38,MATCH(T71,【参考】数式用!$C$4:$G$4,0)+2,0))</f>
        <v/>
      </c>
      <c r="V71" s="211" t="s">
        <v>
172</v>
      </c>
      <c r="W71" s="510"/>
      <c r="X71" s="210" t="s">
        <v>
173</v>
      </c>
      <c r="Y71" s="510"/>
      <c r="Z71" s="316" t="s">
        <v>
174</v>
      </c>
      <c r="AA71" s="511"/>
      <c r="AB71" s="210" t="s">
        <v>
173</v>
      </c>
      <c r="AC71" s="511"/>
      <c r="AD71" s="210" t="s">
        <v>
175</v>
      </c>
      <c r="AE71" s="512" t="s">
        <v>
176</v>
      </c>
      <c r="AF71" s="513" t="str">
        <f t="shared" si="3"/>
        <v/>
      </c>
      <c r="AG71" s="726" t="s">
        <v>
177</v>
      </c>
      <c r="AH71" s="515" t="str">
        <f t="shared" si="1"/>
        <v/>
      </c>
    </row>
    <row r="72" spans="1:34" ht="36.75" customHeight="1">
      <c r="A72" s="498">
        <f t="shared" si="4"/>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06" t="str">
        <f>
IF(基本情報入力シート!AA93="","",基本情報入力シート!AA93)</f>
        <v/>
      </c>
      <c r="S72" s="507"/>
      <c r="T72" s="508"/>
      <c r="U72" s="509" t="str">
        <f>
IF(P72="","",VLOOKUP(P72,【参考】数式用!$A$5:$I$38,MATCH(T72,【参考】数式用!$C$4:$G$4,0)+2,0))</f>
        <v/>
      </c>
      <c r="V72" s="211" t="s">
        <v>
172</v>
      </c>
      <c r="W72" s="510"/>
      <c r="X72" s="210" t="s">
        <v>
173</v>
      </c>
      <c r="Y72" s="510"/>
      <c r="Z72" s="316" t="s">
        <v>
174</v>
      </c>
      <c r="AA72" s="511"/>
      <c r="AB72" s="210" t="s">
        <v>
173</v>
      </c>
      <c r="AC72" s="511"/>
      <c r="AD72" s="210" t="s">
        <v>
175</v>
      </c>
      <c r="AE72" s="512" t="s">
        <v>
176</v>
      </c>
      <c r="AF72" s="513" t="str">
        <f t="shared" si="3"/>
        <v/>
      </c>
      <c r="AG72" s="726" t="s">
        <v>
177</v>
      </c>
      <c r="AH72" s="515" t="str">
        <f t="shared" si="1"/>
        <v/>
      </c>
    </row>
    <row r="73" spans="1:34" ht="36.75" customHeight="1">
      <c r="A73" s="498">
        <f t="shared" si="4"/>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06" t="str">
        <f>
IF(基本情報入力シート!AA94="","",基本情報入力シート!AA94)</f>
        <v/>
      </c>
      <c r="S73" s="507"/>
      <c r="T73" s="508"/>
      <c r="U73" s="509" t="str">
        <f>
IF(P73="","",VLOOKUP(P73,【参考】数式用!$A$5:$I$38,MATCH(T73,【参考】数式用!$C$4:$G$4,0)+2,0))</f>
        <v/>
      </c>
      <c r="V73" s="211" t="s">
        <v>
172</v>
      </c>
      <c r="W73" s="510"/>
      <c r="X73" s="210" t="s">
        <v>
173</v>
      </c>
      <c r="Y73" s="510"/>
      <c r="Z73" s="316" t="s">
        <v>
174</v>
      </c>
      <c r="AA73" s="511"/>
      <c r="AB73" s="210" t="s">
        <v>
173</v>
      </c>
      <c r="AC73" s="511"/>
      <c r="AD73" s="210" t="s">
        <v>
175</v>
      </c>
      <c r="AE73" s="512" t="s">
        <v>
176</v>
      </c>
      <c r="AF73" s="513" t="str">
        <f t="shared" si="3"/>
        <v/>
      </c>
      <c r="AG73" s="726" t="s">
        <v>
177</v>
      </c>
      <c r="AH73" s="515" t="str">
        <f t="shared" si="1"/>
        <v/>
      </c>
    </row>
    <row r="74" spans="1:34" ht="36.75" customHeight="1">
      <c r="A74" s="498">
        <f t="shared" si="4"/>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06" t="str">
        <f>
IF(基本情報入力シート!AA95="","",基本情報入力シート!AA95)</f>
        <v/>
      </c>
      <c r="S74" s="507"/>
      <c r="T74" s="508"/>
      <c r="U74" s="509" t="str">
        <f>
IF(P74="","",VLOOKUP(P74,【参考】数式用!$A$5:$I$38,MATCH(T74,【参考】数式用!$C$4:$G$4,0)+2,0))</f>
        <v/>
      </c>
      <c r="V74" s="211" t="s">
        <v>
172</v>
      </c>
      <c r="W74" s="510"/>
      <c r="X74" s="210" t="s">
        <v>
173</v>
      </c>
      <c r="Y74" s="510"/>
      <c r="Z74" s="316" t="s">
        <v>
174</v>
      </c>
      <c r="AA74" s="511"/>
      <c r="AB74" s="210" t="s">
        <v>
173</v>
      </c>
      <c r="AC74" s="511"/>
      <c r="AD74" s="210" t="s">
        <v>
175</v>
      </c>
      <c r="AE74" s="512" t="s">
        <v>
176</v>
      </c>
      <c r="AF74" s="513" t="str">
        <f t="shared" si="3"/>
        <v/>
      </c>
      <c r="AG74" s="726" t="s">
        <v>
177</v>
      </c>
      <c r="AH74" s="515" t="str">
        <f t="shared" si="1"/>
        <v/>
      </c>
    </row>
    <row r="75" spans="1:34" ht="36.75" customHeight="1">
      <c r="A75" s="498">
        <f t="shared" si="4"/>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06" t="str">
        <f>
IF(基本情報入力シート!AA96="","",基本情報入力シート!AA96)</f>
        <v/>
      </c>
      <c r="S75" s="507"/>
      <c r="T75" s="508"/>
      <c r="U75" s="509" t="str">
        <f>
IF(P75="","",VLOOKUP(P75,【参考】数式用!$A$5:$I$38,MATCH(T75,【参考】数式用!$C$4:$G$4,0)+2,0))</f>
        <v/>
      </c>
      <c r="V75" s="211" t="s">
        <v>
172</v>
      </c>
      <c r="W75" s="510"/>
      <c r="X75" s="210" t="s">
        <v>
173</v>
      </c>
      <c r="Y75" s="510"/>
      <c r="Z75" s="316" t="s">
        <v>
174</v>
      </c>
      <c r="AA75" s="511"/>
      <c r="AB75" s="210" t="s">
        <v>
173</v>
      </c>
      <c r="AC75" s="511"/>
      <c r="AD75" s="210" t="s">
        <v>
175</v>
      </c>
      <c r="AE75" s="512" t="s">
        <v>
176</v>
      </c>
      <c r="AF75" s="513" t="str">
        <f t="shared" si="3"/>
        <v/>
      </c>
      <c r="AG75" s="726" t="s">
        <v>
177</v>
      </c>
      <c r="AH75" s="515" t="str">
        <f t="shared" si="1"/>
        <v/>
      </c>
    </row>
    <row r="76" spans="1:34" ht="36.75" customHeight="1">
      <c r="A76" s="498">
        <f t="shared" si="4"/>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06" t="str">
        <f>
IF(基本情報入力シート!AA97="","",基本情報入力シート!AA97)</f>
        <v/>
      </c>
      <c r="S76" s="507"/>
      <c r="T76" s="508"/>
      <c r="U76" s="509" t="str">
        <f>
IF(P76="","",VLOOKUP(P76,【参考】数式用!$A$5:$I$38,MATCH(T76,【参考】数式用!$C$4:$G$4,0)+2,0))</f>
        <v/>
      </c>
      <c r="V76" s="211" t="s">
        <v>
172</v>
      </c>
      <c r="W76" s="510"/>
      <c r="X76" s="210" t="s">
        <v>
173</v>
      </c>
      <c r="Y76" s="510"/>
      <c r="Z76" s="316" t="s">
        <v>
174</v>
      </c>
      <c r="AA76" s="511"/>
      <c r="AB76" s="210" t="s">
        <v>
173</v>
      </c>
      <c r="AC76" s="511"/>
      <c r="AD76" s="210" t="s">
        <v>
175</v>
      </c>
      <c r="AE76" s="512" t="s">
        <v>
176</v>
      </c>
      <c r="AF76" s="513" t="str">
        <f t="shared" si="3"/>
        <v/>
      </c>
      <c r="AG76" s="726" t="s">
        <v>
177</v>
      </c>
      <c r="AH76" s="515" t="str">
        <f t="shared" si="1"/>
        <v/>
      </c>
    </row>
    <row r="77" spans="1:34" ht="36.75" customHeight="1">
      <c r="A77" s="498">
        <f t="shared" si="4"/>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06" t="str">
        <f>
IF(基本情報入力シート!AA98="","",基本情報入力シート!AA98)</f>
        <v/>
      </c>
      <c r="S77" s="507"/>
      <c r="T77" s="508"/>
      <c r="U77" s="509" t="str">
        <f>
IF(P77="","",VLOOKUP(P77,【参考】数式用!$A$5:$I$38,MATCH(T77,【参考】数式用!$C$4:$G$4,0)+2,0))</f>
        <v/>
      </c>
      <c r="V77" s="211" t="s">
        <v>
172</v>
      </c>
      <c r="W77" s="510"/>
      <c r="X77" s="210" t="s">
        <v>
173</v>
      </c>
      <c r="Y77" s="510"/>
      <c r="Z77" s="316" t="s">
        <v>
174</v>
      </c>
      <c r="AA77" s="511"/>
      <c r="AB77" s="210" t="s">
        <v>
173</v>
      </c>
      <c r="AC77" s="511"/>
      <c r="AD77" s="210" t="s">
        <v>
175</v>
      </c>
      <c r="AE77" s="512" t="s">
        <v>
176</v>
      </c>
      <c r="AF77" s="513" t="str">
        <f t="shared" si="3"/>
        <v/>
      </c>
      <c r="AG77" s="726" t="s">
        <v>
177</v>
      </c>
      <c r="AH77" s="515" t="str">
        <f t="shared" ref="AH77:AH111" si="5">
IFERROR(ROUNDDOWN(ROUND(Q77*R77,0)*U77,0)*AF77,"")</f>
        <v/>
      </c>
    </row>
    <row r="78" spans="1:34" ht="36.75" customHeight="1">
      <c r="A78" s="498">
        <f t="shared" si="4"/>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06" t="str">
        <f>
IF(基本情報入力シート!AA99="","",基本情報入力シート!AA99)</f>
        <v/>
      </c>
      <c r="S78" s="507"/>
      <c r="T78" s="508"/>
      <c r="U78" s="509" t="str">
        <f>
IF(P78="","",VLOOKUP(P78,【参考】数式用!$A$5:$I$38,MATCH(T78,【参考】数式用!$C$4:$G$4,0)+2,0))</f>
        <v/>
      </c>
      <c r="V78" s="211" t="s">
        <v>
172</v>
      </c>
      <c r="W78" s="510"/>
      <c r="X78" s="210" t="s">
        <v>
173</v>
      </c>
      <c r="Y78" s="510"/>
      <c r="Z78" s="316" t="s">
        <v>
174</v>
      </c>
      <c r="AA78" s="511"/>
      <c r="AB78" s="210" t="s">
        <v>
173</v>
      </c>
      <c r="AC78" s="511"/>
      <c r="AD78" s="210" t="s">
        <v>
175</v>
      </c>
      <c r="AE78" s="512" t="s">
        <v>
176</v>
      </c>
      <c r="AF78" s="513" t="str">
        <f t="shared" si="3"/>
        <v/>
      </c>
      <c r="AG78" s="726" t="s">
        <v>
177</v>
      </c>
      <c r="AH78" s="515" t="str">
        <f t="shared" si="5"/>
        <v/>
      </c>
    </row>
    <row r="79" spans="1:34" ht="36.75" customHeight="1">
      <c r="A79" s="498">
        <f t="shared" si="4"/>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06" t="str">
        <f>
IF(基本情報入力シート!AA100="","",基本情報入力シート!AA100)</f>
        <v/>
      </c>
      <c r="S79" s="507"/>
      <c r="T79" s="508"/>
      <c r="U79" s="509" t="str">
        <f>
IF(P79="","",VLOOKUP(P79,【参考】数式用!$A$5:$I$38,MATCH(T79,【参考】数式用!$C$4:$G$4,0)+2,0))</f>
        <v/>
      </c>
      <c r="V79" s="211" t="s">
        <v>
172</v>
      </c>
      <c r="W79" s="510"/>
      <c r="X79" s="210" t="s">
        <v>
173</v>
      </c>
      <c r="Y79" s="510"/>
      <c r="Z79" s="316" t="s">
        <v>
174</v>
      </c>
      <c r="AA79" s="511"/>
      <c r="AB79" s="210" t="s">
        <v>
173</v>
      </c>
      <c r="AC79" s="511"/>
      <c r="AD79" s="210" t="s">
        <v>
175</v>
      </c>
      <c r="AE79" s="512" t="s">
        <v>
176</v>
      </c>
      <c r="AF79" s="513" t="str">
        <f t="shared" si="3"/>
        <v/>
      </c>
      <c r="AG79" s="726" t="s">
        <v>
177</v>
      </c>
      <c r="AH79" s="515" t="str">
        <f t="shared" si="5"/>
        <v/>
      </c>
    </row>
    <row r="80" spans="1:34" ht="36.75" customHeight="1">
      <c r="A80" s="498">
        <f t="shared" si="4"/>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06" t="str">
        <f>
IF(基本情報入力シート!AA101="","",基本情報入力シート!AA101)</f>
        <v/>
      </c>
      <c r="S80" s="507"/>
      <c r="T80" s="508"/>
      <c r="U80" s="509" t="str">
        <f>
IF(P80="","",VLOOKUP(P80,【参考】数式用!$A$5:$I$38,MATCH(T80,【参考】数式用!$C$4:$G$4,0)+2,0))</f>
        <v/>
      </c>
      <c r="V80" s="211" t="s">
        <v>
172</v>
      </c>
      <c r="W80" s="510"/>
      <c r="X80" s="210" t="s">
        <v>
173</v>
      </c>
      <c r="Y80" s="510"/>
      <c r="Z80" s="316" t="s">
        <v>
174</v>
      </c>
      <c r="AA80" s="511"/>
      <c r="AB80" s="210" t="s">
        <v>
173</v>
      </c>
      <c r="AC80" s="511"/>
      <c r="AD80" s="210" t="s">
        <v>
175</v>
      </c>
      <c r="AE80" s="512" t="s">
        <v>
176</v>
      </c>
      <c r="AF80" s="513" t="str">
        <f t="shared" si="3"/>
        <v/>
      </c>
      <c r="AG80" s="726" t="s">
        <v>
177</v>
      </c>
      <c r="AH80" s="515" t="str">
        <f t="shared" si="5"/>
        <v/>
      </c>
    </row>
    <row r="81" spans="1:34" ht="36.75" customHeight="1">
      <c r="A81" s="498">
        <f t="shared" si="4"/>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06" t="str">
        <f>
IF(基本情報入力シート!AA102="","",基本情報入力シート!AA102)</f>
        <v/>
      </c>
      <c r="S81" s="507"/>
      <c r="T81" s="508"/>
      <c r="U81" s="509" t="str">
        <f>
IF(P81="","",VLOOKUP(P81,【参考】数式用!$A$5:$I$38,MATCH(T81,【参考】数式用!$C$4:$G$4,0)+2,0))</f>
        <v/>
      </c>
      <c r="V81" s="211" t="s">
        <v>
172</v>
      </c>
      <c r="W81" s="510"/>
      <c r="X81" s="210" t="s">
        <v>
173</v>
      </c>
      <c r="Y81" s="510"/>
      <c r="Z81" s="316" t="s">
        <v>
174</v>
      </c>
      <c r="AA81" s="511"/>
      <c r="AB81" s="210" t="s">
        <v>
173</v>
      </c>
      <c r="AC81" s="511"/>
      <c r="AD81" s="210" t="s">
        <v>
175</v>
      </c>
      <c r="AE81" s="512" t="s">
        <v>
176</v>
      </c>
      <c r="AF81" s="513" t="str">
        <f t="shared" ref="AF81:AF111" si="6">
IF(W81&gt;=1,(AA81*12+AC81)-(W81*12+Y81)+1,"")</f>
        <v/>
      </c>
      <c r="AG81" s="726" t="s">
        <v>
177</v>
      </c>
      <c r="AH81" s="515" t="str">
        <f t="shared" si="5"/>
        <v/>
      </c>
    </row>
    <row r="82" spans="1:34" ht="36.75" customHeight="1">
      <c r="A82" s="498">
        <f t="shared" si="4"/>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06" t="str">
        <f>
IF(基本情報入力シート!AA103="","",基本情報入力シート!AA103)</f>
        <v/>
      </c>
      <c r="S82" s="507"/>
      <c r="T82" s="508"/>
      <c r="U82" s="509" t="str">
        <f>
IF(P82="","",VLOOKUP(P82,【参考】数式用!$A$5:$I$38,MATCH(T82,【参考】数式用!$C$4:$G$4,0)+2,0))</f>
        <v/>
      </c>
      <c r="V82" s="211" t="s">
        <v>
172</v>
      </c>
      <c r="W82" s="510"/>
      <c r="X82" s="210" t="s">
        <v>
173</v>
      </c>
      <c r="Y82" s="510"/>
      <c r="Z82" s="316" t="s">
        <v>
174</v>
      </c>
      <c r="AA82" s="511"/>
      <c r="AB82" s="210" t="s">
        <v>
173</v>
      </c>
      <c r="AC82" s="511"/>
      <c r="AD82" s="210" t="s">
        <v>
175</v>
      </c>
      <c r="AE82" s="512" t="s">
        <v>
176</v>
      </c>
      <c r="AF82" s="513" t="str">
        <f t="shared" si="6"/>
        <v/>
      </c>
      <c r="AG82" s="726" t="s">
        <v>
177</v>
      </c>
      <c r="AH82" s="515" t="str">
        <f t="shared" si="5"/>
        <v/>
      </c>
    </row>
    <row r="83" spans="1:34" ht="36.75" customHeight="1">
      <c r="A83" s="498">
        <f t="shared" si="4"/>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06" t="str">
        <f>
IF(基本情報入力シート!AA104="","",基本情報入力シート!AA104)</f>
        <v/>
      </c>
      <c r="S83" s="507"/>
      <c r="T83" s="508"/>
      <c r="U83" s="509" t="str">
        <f>
IF(P83="","",VLOOKUP(P83,【参考】数式用!$A$5:$I$38,MATCH(T83,【参考】数式用!$C$4:$G$4,0)+2,0))</f>
        <v/>
      </c>
      <c r="V83" s="211" t="s">
        <v>
172</v>
      </c>
      <c r="W83" s="510"/>
      <c r="X83" s="210" t="s">
        <v>
173</v>
      </c>
      <c r="Y83" s="510"/>
      <c r="Z83" s="316" t="s">
        <v>
174</v>
      </c>
      <c r="AA83" s="511"/>
      <c r="AB83" s="210" t="s">
        <v>
173</v>
      </c>
      <c r="AC83" s="511"/>
      <c r="AD83" s="210" t="s">
        <v>
175</v>
      </c>
      <c r="AE83" s="512" t="s">
        <v>
176</v>
      </c>
      <c r="AF83" s="513" t="str">
        <f t="shared" si="6"/>
        <v/>
      </c>
      <c r="AG83" s="726" t="s">
        <v>
177</v>
      </c>
      <c r="AH83" s="515" t="str">
        <f t="shared" si="5"/>
        <v/>
      </c>
    </row>
    <row r="84" spans="1:34" ht="36.75" customHeight="1">
      <c r="A84" s="498">
        <f t="shared" si="4"/>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06" t="str">
        <f>
IF(基本情報入力シート!AA105="","",基本情報入力シート!AA105)</f>
        <v/>
      </c>
      <c r="S84" s="507"/>
      <c r="T84" s="508"/>
      <c r="U84" s="509" t="str">
        <f>
IF(P84="","",VLOOKUP(P84,【参考】数式用!$A$5:$I$38,MATCH(T84,【参考】数式用!$C$4:$G$4,0)+2,0))</f>
        <v/>
      </c>
      <c r="V84" s="211" t="s">
        <v>
172</v>
      </c>
      <c r="W84" s="510"/>
      <c r="X84" s="210" t="s">
        <v>
173</v>
      </c>
      <c r="Y84" s="510"/>
      <c r="Z84" s="316" t="s">
        <v>
174</v>
      </c>
      <c r="AA84" s="511"/>
      <c r="AB84" s="210" t="s">
        <v>
173</v>
      </c>
      <c r="AC84" s="511"/>
      <c r="AD84" s="210" t="s">
        <v>
175</v>
      </c>
      <c r="AE84" s="512" t="s">
        <v>
176</v>
      </c>
      <c r="AF84" s="513" t="str">
        <f t="shared" si="6"/>
        <v/>
      </c>
      <c r="AG84" s="726" t="s">
        <v>
177</v>
      </c>
      <c r="AH84" s="515" t="str">
        <f t="shared" si="5"/>
        <v/>
      </c>
    </row>
    <row r="85" spans="1:34" ht="36.75" customHeight="1">
      <c r="A85" s="498">
        <f t="shared" si="4"/>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06" t="str">
        <f>
IF(基本情報入力シート!AA106="","",基本情報入力シート!AA106)</f>
        <v/>
      </c>
      <c r="S85" s="507"/>
      <c r="T85" s="508"/>
      <c r="U85" s="509" t="str">
        <f>
IF(P85="","",VLOOKUP(P85,【参考】数式用!$A$5:$I$38,MATCH(T85,【参考】数式用!$C$4:$G$4,0)+2,0))</f>
        <v/>
      </c>
      <c r="V85" s="211" t="s">
        <v>
172</v>
      </c>
      <c r="W85" s="510"/>
      <c r="X85" s="210" t="s">
        <v>
173</v>
      </c>
      <c r="Y85" s="510"/>
      <c r="Z85" s="316" t="s">
        <v>
174</v>
      </c>
      <c r="AA85" s="511"/>
      <c r="AB85" s="210" t="s">
        <v>
173</v>
      </c>
      <c r="AC85" s="511"/>
      <c r="AD85" s="210" t="s">
        <v>
175</v>
      </c>
      <c r="AE85" s="512" t="s">
        <v>
176</v>
      </c>
      <c r="AF85" s="513" t="str">
        <f t="shared" si="6"/>
        <v/>
      </c>
      <c r="AG85" s="726" t="s">
        <v>
177</v>
      </c>
      <c r="AH85" s="515" t="str">
        <f t="shared" si="5"/>
        <v/>
      </c>
    </row>
    <row r="86" spans="1:34" ht="36.75" customHeight="1">
      <c r="A86" s="498">
        <f t="shared" si="4"/>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06" t="str">
        <f>
IF(基本情報入力シート!AA107="","",基本情報入力シート!AA107)</f>
        <v/>
      </c>
      <c r="S86" s="507"/>
      <c r="T86" s="508"/>
      <c r="U86" s="509" t="str">
        <f>
IF(P86="","",VLOOKUP(P86,【参考】数式用!$A$5:$I$38,MATCH(T86,【参考】数式用!$C$4:$G$4,0)+2,0))</f>
        <v/>
      </c>
      <c r="V86" s="211" t="s">
        <v>
172</v>
      </c>
      <c r="W86" s="510"/>
      <c r="X86" s="210" t="s">
        <v>
173</v>
      </c>
      <c r="Y86" s="510"/>
      <c r="Z86" s="316" t="s">
        <v>
174</v>
      </c>
      <c r="AA86" s="511"/>
      <c r="AB86" s="210" t="s">
        <v>
173</v>
      </c>
      <c r="AC86" s="511"/>
      <c r="AD86" s="210" t="s">
        <v>
175</v>
      </c>
      <c r="AE86" s="512" t="s">
        <v>
176</v>
      </c>
      <c r="AF86" s="513" t="str">
        <f t="shared" si="6"/>
        <v/>
      </c>
      <c r="AG86" s="726" t="s">
        <v>
177</v>
      </c>
      <c r="AH86" s="515" t="str">
        <f t="shared" si="5"/>
        <v/>
      </c>
    </row>
    <row r="87" spans="1:34" ht="36.75" customHeight="1">
      <c r="A87" s="498">
        <f t="shared" si="4"/>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06" t="str">
        <f>
IF(基本情報入力シート!AA108="","",基本情報入力シート!AA108)</f>
        <v/>
      </c>
      <c r="S87" s="507"/>
      <c r="T87" s="508"/>
      <c r="U87" s="509" t="str">
        <f>
IF(P87="","",VLOOKUP(P87,【参考】数式用!$A$5:$I$38,MATCH(T87,【参考】数式用!$C$4:$G$4,0)+2,0))</f>
        <v/>
      </c>
      <c r="V87" s="211" t="s">
        <v>
172</v>
      </c>
      <c r="W87" s="510"/>
      <c r="X87" s="210" t="s">
        <v>
173</v>
      </c>
      <c r="Y87" s="510"/>
      <c r="Z87" s="316" t="s">
        <v>
174</v>
      </c>
      <c r="AA87" s="511"/>
      <c r="AB87" s="210" t="s">
        <v>
173</v>
      </c>
      <c r="AC87" s="511"/>
      <c r="AD87" s="210" t="s">
        <v>
175</v>
      </c>
      <c r="AE87" s="512" t="s">
        <v>
176</v>
      </c>
      <c r="AF87" s="513" t="str">
        <f t="shared" si="6"/>
        <v/>
      </c>
      <c r="AG87" s="726" t="s">
        <v>
177</v>
      </c>
      <c r="AH87" s="515" t="str">
        <f t="shared" si="5"/>
        <v/>
      </c>
    </row>
    <row r="88" spans="1:34" ht="36.75" customHeight="1">
      <c r="A88" s="498">
        <f t="shared" si="4"/>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06" t="str">
        <f>
IF(基本情報入力シート!AA109="","",基本情報入力シート!AA109)</f>
        <v/>
      </c>
      <c r="S88" s="507"/>
      <c r="T88" s="508"/>
      <c r="U88" s="509" t="str">
        <f>
IF(P88="","",VLOOKUP(P88,【参考】数式用!$A$5:$I$38,MATCH(T88,【参考】数式用!$C$4:$G$4,0)+2,0))</f>
        <v/>
      </c>
      <c r="V88" s="211" t="s">
        <v>
172</v>
      </c>
      <c r="W88" s="510"/>
      <c r="X88" s="210" t="s">
        <v>
173</v>
      </c>
      <c r="Y88" s="510"/>
      <c r="Z88" s="316" t="s">
        <v>
174</v>
      </c>
      <c r="AA88" s="511"/>
      <c r="AB88" s="210" t="s">
        <v>
173</v>
      </c>
      <c r="AC88" s="511"/>
      <c r="AD88" s="210" t="s">
        <v>
175</v>
      </c>
      <c r="AE88" s="512" t="s">
        <v>
176</v>
      </c>
      <c r="AF88" s="513" t="str">
        <f t="shared" si="6"/>
        <v/>
      </c>
      <c r="AG88" s="726" t="s">
        <v>
177</v>
      </c>
      <c r="AH88" s="515" t="str">
        <f t="shared" si="5"/>
        <v/>
      </c>
    </row>
    <row r="89" spans="1:34" ht="36.75" customHeight="1">
      <c r="A89" s="498">
        <f t="shared" si="4"/>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06" t="str">
        <f>
IF(基本情報入力シート!AA110="","",基本情報入力シート!AA110)</f>
        <v/>
      </c>
      <c r="S89" s="507"/>
      <c r="T89" s="508"/>
      <c r="U89" s="509" t="str">
        <f>
IF(P89="","",VLOOKUP(P89,【参考】数式用!$A$5:$I$38,MATCH(T89,【参考】数式用!$C$4:$G$4,0)+2,0))</f>
        <v/>
      </c>
      <c r="V89" s="211" t="s">
        <v>
172</v>
      </c>
      <c r="W89" s="510"/>
      <c r="X89" s="210" t="s">
        <v>
173</v>
      </c>
      <c r="Y89" s="510"/>
      <c r="Z89" s="316" t="s">
        <v>
174</v>
      </c>
      <c r="AA89" s="511"/>
      <c r="AB89" s="210" t="s">
        <v>
173</v>
      </c>
      <c r="AC89" s="511"/>
      <c r="AD89" s="210" t="s">
        <v>
175</v>
      </c>
      <c r="AE89" s="512" t="s">
        <v>
176</v>
      </c>
      <c r="AF89" s="513" t="str">
        <f t="shared" si="6"/>
        <v/>
      </c>
      <c r="AG89" s="726" t="s">
        <v>
177</v>
      </c>
      <c r="AH89" s="515" t="str">
        <f t="shared" si="5"/>
        <v/>
      </c>
    </row>
    <row r="90" spans="1:34" ht="36.75" customHeight="1">
      <c r="A90" s="498">
        <f t="shared" si="4"/>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06" t="str">
        <f>
IF(基本情報入力シート!AA111="","",基本情報入力シート!AA111)</f>
        <v/>
      </c>
      <c r="S90" s="507"/>
      <c r="T90" s="508"/>
      <c r="U90" s="509" t="str">
        <f>
IF(P90="","",VLOOKUP(P90,【参考】数式用!$A$5:$I$38,MATCH(T90,【参考】数式用!$C$4:$G$4,0)+2,0))</f>
        <v/>
      </c>
      <c r="V90" s="211" t="s">
        <v>
172</v>
      </c>
      <c r="W90" s="510"/>
      <c r="X90" s="210" t="s">
        <v>
173</v>
      </c>
      <c r="Y90" s="510"/>
      <c r="Z90" s="316" t="s">
        <v>
174</v>
      </c>
      <c r="AA90" s="511"/>
      <c r="AB90" s="210" t="s">
        <v>
173</v>
      </c>
      <c r="AC90" s="511"/>
      <c r="AD90" s="210" t="s">
        <v>
175</v>
      </c>
      <c r="AE90" s="512" t="s">
        <v>
176</v>
      </c>
      <c r="AF90" s="513" t="str">
        <f t="shared" si="6"/>
        <v/>
      </c>
      <c r="AG90" s="726" t="s">
        <v>
177</v>
      </c>
      <c r="AH90" s="515" t="str">
        <f t="shared" si="5"/>
        <v/>
      </c>
    </row>
    <row r="91" spans="1:34" ht="36.75" customHeight="1">
      <c r="A91" s="498">
        <f t="shared" ref="A91:A111" si="7">
A90+1</f>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06" t="str">
        <f>
IF(基本情報入力シート!AA112="","",基本情報入力シート!AA112)</f>
        <v/>
      </c>
      <c r="S91" s="507"/>
      <c r="T91" s="508"/>
      <c r="U91" s="509" t="str">
        <f>
IF(P91="","",VLOOKUP(P91,【参考】数式用!$A$5:$I$38,MATCH(T91,【参考】数式用!$C$4:$G$4,0)+2,0))</f>
        <v/>
      </c>
      <c r="V91" s="211" t="s">
        <v>
172</v>
      </c>
      <c r="W91" s="510"/>
      <c r="X91" s="210" t="s">
        <v>
173</v>
      </c>
      <c r="Y91" s="510"/>
      <c r="Z91" s="316" t="s">
        <v>
174</v>
      </c>
      <c r="AA91" s="511"/>
      <c r="AB91" s="210" t="s">
        <v>
173</v>
      </c>
      <c r="AC91" s="511"/>
      <c r="AD91" s="210" t="s">
        <v>
175</v>
      </c>
      <c r="AE91" s="512" t="s">
        <v>
176</v>
      </c>
      <c r="AF91" s="513" t="str">
        <f t="shared" si="6"/>
        <v/>
      </c>
      <c r="AG91" s="726" t="s">
        <v>
177</v>
      </c>
      <c r="AH91" s="515" t="str">
        <f t="shared" si="5"/>
        <v/>
      </c>
    </row>
    <row r="92" spans="1:34" ht="36.75" customHeight="1">
      <c r="A92" s="498">
        <f t="shared" si="7"/>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06" t="str">
        <f>
IF(基本情報入力シート!AA113="","",基本情報入力シート!AA113)</f>
        <v/>
      </c>
      <c r="S92" s="507"/>
      <c r="T92" s="508"/>
      <c r="U92" s="509" t="str">
        <f>
IF(P92="","",VLOOKUP(P92,【参考】数式用!$A$5:$I$38,MATCH(T92,【参考】数式用!$C$4:$G$4,0)+2,0))</f>
        <v/>
      </c>
      <c r="V92" s="211" t="s">
        <v>
172</v>
      </c>
      <c r="W92" s="510"/>
      <c r="X92" s="210" t="s">
        <v>
173</v>
      </c>
      <c r="Y92" s="510"/>
      <c r="Z92" s="316" t="s">
        <v>
174</v>
      </c>
      <c r="AA92" s="511"/>
      <c r="AB92" s="210" t="s">
        <v>
173</v>
      </c>
      <c r="AC92" s="511"/>
      <c r="AD92" s="210" t="s">
        <v>
175</v>
      </c>
      <c r="AE92" s="512" t="s">
        <v>
176</v>
      </c>
      <c r="AF92" s="513" t="str">
        <f t="shared" si="6"/>
        <v/>
      </c>
      <c r="AG92" s="726" t="s">
        <v>
177</v>
      </c>
      <c r="AH92" s="515" t="str">
        <f t="shared" si="5"/>
        <v/>
      </c>
    </row>
    <row r="93" spans="1:34" ht="36.75" customHeight="1">
      <c r="A93" s="498">
        <f t="shared" si="7"/>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06" t="str">
        <f>
IF(基本情報入力シート!AA114="","",基本情報入力シート!AA114)</f>
        <v/>
      </c>
      <c r="S93" s="507"/>
      <c r="T93" s="508"/>
      <c r="U93" s="509" t="str">
        <f>
IF(P93="","",VLOOKUP(P93,【参考】数式用!$A$5:$I$38,MATCH(T93,【参考】数式用!$C$4:$G$4,0)+2,0))</f>
        <v/>
      </c>
      <c r="V93" s="211" t="s">
        <v>
172</v>
      </c>
      <c r="W93" s="510"/>
      <c r="X93" s="210" t="s">
        <v>
173</v>
      </c>
      <c r="Y93" s="510"/>
      <c r="Z93" s="316" t="s">
        <v>
174</v>
      </c>
      <c r="AA93" s="511"/>
      <c r="AB93" s="210" t="s">
        <v>
173</v>
      </c>
      <c r="AC93" s="511"/>
      <c r="AD93" s="210" t="s">
        <v>
175</v>
      </c>
      <c r="AE93" s="512" t="s">
        <v>
176</v>
      </c>
      <c r="AF93" s="513" t="str">
        <f t="shared" si="6"/>
        <v/>
      </c>
      <c r="AG93" s="726" t="s">
        <v>
177</v>
      </c>
      <c r="AH93" s="515" t="str">
        <f t="shared" si="5"/>
        <v/>
      </c>
    </row>
    <row r="94" spans="1:34" ht="36.75" customHeight="1">
      <c r="A94" s="498">
        <f t="shared" si="7"/>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06" t="str">
        <f>
IF(基本情報入力シート!AA115="","",基本情報入力シート!AA115)</f>
        <v/>
      </c>
      <c r="S94" s="507"/>
      <c r="T94" s="508"/>
      <c r="U94" s="509" t="str">
        <f>
IF(P94="","",VLOOKUP(P94,【参考】数式用!$A$5:$I$38,MATCH(T94,【参考】数式用!$C$4:$G$4,0)+2,0))</f>
        <v/>
      </c>
      <c r="V94" s="211" t="s">
        <v>
172</v>
      </c>
      <c r="W94" s="510"/>
      <c r="X94" s="210" t="s">
        <v>
173</v>
      </c>
      <c r="Y94" s="510"/>
      <c r="Z94" s="316" t="s">
        <v>
174</v>
      </c>
      <c r="AA94" s="511"/>
      <c r="AB94" s="210" t="s">
        <v>
173</v>
      </c>
      <c r="AC94" s="511"/>
      <c r="AD94" s="210" t="s">
        <v>
175</v>
      </c>
      <c r="AE94" s="512" t="s">
        <v>
176</v>
      </c>
      <c r="AF94" s="513" t="str">
        <f t="shared" si="6"/>
        <v/>
      </c>
      <c r="AG94" s="726" t="s">
        <v>
177</v>
      </c>
      <c r="AH94" s="515" t="str">
        <f t="shared" si="5"/>
        <v/>
      </c>
    </row>
    <row r="95" spans="1:34" ht="36.75" customHeight="1">
      <c r="A95" s="498">
        <f t="shared" si="7"/>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06" t="str">
        <f>
IF(基本情報入力シート!AA116="","",基本情報入力シート!AA116)</f>
        <v/>
      </c>
      <c r="S95" s="507"/>
      <c r="T95" s="508"/>
      <c r="U95" s="509" t="str">
        <f>
IF(P95="","",VLOOKUP(P95,【参考】数式用!$A$5:$I$38,MATCH(T95,【参考】数式用!$C$4:$G$4,0)+2,0))</f>
        <v/>
      </c>
      <c r="V95" s="211" t="s">
        <v>
172</v>
      </c>
      <c r="W95" s="510"/>
      <c r="X95" s="210" t="s">
        <v>
173</v>
      </c>
      <c r="Y95" s="510"/>
      <c r="Z95" s="316" t="s">
        <v>
174</v>
      </c>
      <c r="AA95" s="511"/>
      <c r="AB95" s="210" t="s">
        <v>
173</v>
      </c>
      <c r="AC95" s="511"/>
      <c r="AD95" s="210" t="s">
        <v>
175</v>
      </c>
      <c r="AE95" s="512" t="s">
        <v>
176</v>
      </c>
      <c r="AF95" s="513" t="str">
        <f t="shared" si="6"/>
        <v/>
      </c>
      <c r="AG95" s="726" t="s">
        <v>
177</v>
      </c>
      <c r="AH95" s="515" t="str">
        <f t="shared" si="5"/>
        <v/>
      </c>
    </row>
    <row r="96" spans="1:34" ht="36.75" customHeight="1">
      <c r="A96" s="498">
        <f t="shared" si="7"/>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06" t="str">
        <f>
IF(基本情報入力シート!AA117="","",基本情報入力シート!AA117)</f>
        <v/>
      </c>
      <c r="S96" s="507"/>
      <c r="T96" s="508"/>
      <c r="U96" s="509" t="str">
        <f>
IF(P96="","",VLOOKUP(P96,【参考】数式用!$A$5:$I$38,MATCH(T96,【参考】数式用!$C$4:$G$4,0)+2,0))</f>
        <v/>
      </c>
      <c r="V96" s="211" t="s">
        <v>
172</v>
      </c>
      <c r="W96" s="510"/>
      <c r="X96" s="210" t="s">
        <v>
173</v>
      </c>
      <c r="Y96" s="510"/>
      <c r="Z96" s="316" t="s">
        <v>
174</v>
      </c>
      <c r="AA96" s="511"/>
      <c r="AB96" s="210" t="s">
        <v>
173</v>
      </c>
      <c r="AC96" s="511"/>
      <c r="AD96" s="210" t="s">
        <v>
175</v>
      </c>
      <c r="AE96" s="512" t="s">
        <v>
176</v>
      </c>
      <c r="AF96" s="513" t="str">
        <f t="shared" si="6"/>
        <v/>
      </c>
      <c r="AG96" s="726" t="s">
        <v>
177</v>
      </c>
      <c r="AH96" s="515" t="str">
        <f t="shared" si="5"/>
        <v/>
      </c>
    </row>
    <row r="97" spans="1:34" ht="36.75" customHeight="1">
      <c r="A97" s="498">
        <f t="shared" si="7"/>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06" t="str">
        <f>
IF(基本情報入力シート!AA118="","",基本情報入力シート!AA118)</f>
        <v/>
      </c>
      <c r="S97" s="507"/>
      <c r="T97" s="508"/>
      <c r="U97" s="509" t="str">
        <f>
IF(P97="","",VLOOKUP(P97,【参考】数式用!$A$5:$I$38,MATCH(T97,【参考】数式用!$C$4:$G$4,0)+2,0))</f>
        <v/>
      </c>
      <c r="V97" s="211" t="s">
        <v>
172</v>
      </c>
      <c r="W97" s="510"/>
      <c r="X97" s="210" t="s">
        <v>
173</v>
      </c>
      <c r="Y97" s="510"/>
      <c r="Z97" s="316" t="s">
        <v>
174</v>
      </c>
      <c r="AA97" s="511"/>
      <c r="AB97" s="210" t="s">
        <v>
173</v>
      </c>
      <c r="AC97" s="511"/>
      <c r="AD97" s="210" t="s">
        <v>
175</v>
      </c>
      <c r="AE97" s="512" t="s">
        <v>
176</v>
      </c>
      <c r="AF97" s="513" t="str">
        <f t="shared" si="6"/>
        <v/>
      </c>
      <c r="AG97" s="726" t="s">
        <v>
177</v>
      </c>
      <c r="AH97" s="515" t="str">
        <f t="shared" si="5"/>
        <v/>
      </c>
    </row>
    <row r="98" spans="1:34" ht="36.75" customHeight="1">
      <c r="A98" s="498">
        <f t="shared" si="7"/>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06" t="str">
        <f>
IF(基本情報入力シート!AA119="","",基本情報入力シート!AA119)</f>
        <v/>
      </c>
      <c r="S98" s="507"/>
      <c r="T98" s="508"/>
      <c r="U98" s="509" t="str">
        <f>
IF(P98="","",VLOOKUP(P98,【参考】数式用!$A$5:$I$38,MATCH(T98,【参考】数式用!$C$4:$G$4,0)+2,0))</f>
        <v/>
      </c>
      <c r="V98" s="211" t="s">
        <v>
172</v>
      </c>
      <c r="W98" s="510"/>
      <c r="X98" s="210" t="s">
        <v>
173</v>
      </c>
      <c r="Y98" s="510"/>
      <c r="Z98" s="316" t="s">
        <v>
174</v>
      </c>
      <c r="AA98" s="511"/>
      <c r="AB98" s="210" t="s">
        <v>
173</v>
      </c>
      <c r="AC98" s="511"/>
      <c r="AD98" s="210" t="s">
        <v>
175</v>
      </c>
      <c r="AE98" s="512" t="s">
        <v>
176</v>
      </c>
      <c r="AF98" s="513" t="str">
        <f t="shared" si="6"/>
        <v/>
      </c>
      <c r="AG98" s="726" t="s">
        <v>
177</v>
      </c>
      <c r="AH98" s="515" t="str">
        <f t="shared" si="5"/>
        <v/>
      </c>
    </row>
    <row r="99" spans="1:34" ht="36.75" customHeight="1">
      <c r="A99" s="498">
        <f t="shared" si="7"/>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06" t="str">
        <f>
IF(基本情報入力シート!AA120="","",基本情報入力シート!AA120)</f>
        <v/>
      </c>
      <c r="S99" s="507"/>
      <c r="T99" s="508"/>
      <c r="U99" s="509" t="str">
        <f>
IF(P99="","",VLOOKUP(P99,【参考】数式用!$A$5:$I$38,MATCH(T99,【参考】数式用!$C$4:$G$4,0)+2,0))</f>
        <v/>
      </c>
      <c r="V99" s="211" t="s">
        <v>
172</v>
      </c>
      <c r="W99" s="510"/>
      <c r="X99" s="210" t="s">
        <v>
173</v>
      </c>
      <c r="Y99" s="510"/>
      <c r="Z99" s="316" t="s">
        <v>
174</v>
      </c>
      <c r="AA99" s="511"/>
      <c r="AB99" s="210" t="s">
        <v>
173</v>
      </c>
      <c r="AC99" s="511"/>
      <c r="AD99" s="210" t="s">
        <v>
175</v>
      </c>
      <c r="AE99" s="512" t="s">
        <v>
176</v>
      </c>
      <c r="AF99" s="513" t="str">
        <f t="shared" si="6"/>
        <v/>
      </c>
      <c r="AG99" s="726" t="s">
        <v>
177</v>
      </c>
      <c r="AH99" s="515" t="str">
        <f t="shared" si="5"/>
        <v/>
      </c>
    </row>
    <row r="100" spans="1:34" ht="36.75" customHeight="1">
      <c r="A100" s="498">
        <f t="shared" si="7"/>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06" t="str">
        <f>
IF(基本情報入力シート!AA121="","",基本情報入力シート!AA121)</f>
        <v/>
      </c>
      <c r="S100" s="507"/>
      <c r="T100" s="508"/>
      <c r="U100" s="509" t="str">
        <f>
IF(P100="","",VLOOKUP(P100,【参考】数式用!$A$5:$I$38,MATCH(T100,【参考】数式用!$C$4:$G$4,0)+2,0))</f>
        <v/>
      </c>
      <c r="V100" s="211" t="s">
        <v>
172</v>
      </c>
      <c r="W100" s="510"/>
      <c r="X100" s="210" t="s">
        <v>
173</v>
      </c>
      <c r="Y100" s="510"/>
      <c r="Z100" s="316" t="s">
        <v>
174</v>
      </c>
      <c r="AA100" s="511"/>
      <c r="AB100" s="210" t="s">
        <v>
173</v>
      </c>
      <c r="AC100" s="511"/>
      <c r="AD100" s="210" t="s">
        <v>
175</v>
      </c>
      <c r="AE100" s="512" t="s">
        <v>
176</v>
      </c>
      <c r="AF100" s="513" t="str">
        <f t="shared" si="6"/>
        <v/>
      </c>
      <c r="AG100" s="726" t="s">
        <v>
177</v>
      </c>
      <c r="AH100" s="515" t="str">
        <f t="shared" si="5"/>
        <v/>
      </c>
    </row>
    <row r="101" spans="1:34" ht="36.75" customHeight="1">
      <c r="A101" s="498">
        <f t="shared" si="7"/>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06" t="str">
        <f>
IF(基本情報入力シート!AA122="","",基本情報入力シート!AA122)</f>
        <v/>
      </c>
      <c r="S101" s="507"/>
      <c r="T101" s="508"/>
      <c r="U101" s="509" t="str">
        <f>
IF(P101="","",VLOOKUP(P101,【参考】数式用!$A$5:$I$38,MATCH(T101,【参考】数式用!$C$4:$G$4,0)+2,0))</f>
        <v/>
      </c>
      <c r="V101" s="211" t="s">
        <v>
172</v>
      </c>
      <c r="W101" s="510"/>
      <c r="X101" s="210" t="s">
        <v>
173</v>
      </c>
      <c r="Y101" s="510"/>
      <c r="Z101" s="316" t="s">
        <v>
174</v>
      </c>
      <c r="AA101" s="511"/>
      <c r="AB101" s="210" t="s">
        <v>
173</v>
      </c>
      <c r="AC101" s="511"/>
      <c r="AD101" s="210" t="s">
        <v>
175</v>
      </c>
      <c r="AE101" s="512" t="s">
        <v>
176</v>
      </c>
      <c r="AF101" s="513" t="str">
        <f t="shared" si="6"/>
        <v/>
      </c>
      <c r="AG101" s="726" t="s">
        <v>
177</v>
      </c>
      <c r="AH101" s="515" t="str">
        <f t="shared" si="5"/>
        <v/>
      </c>
    </row>
    <row r="102" spans="1:34" ht="36.75" customHeight="1">
      <c r="A102" s="498">
        <f t="shared" si="7"/>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06" t="str">
        <f>
IF(基本情報入力シート!AA123="","",基本情報入力シート!AA123)</f>
        <v/>
      </c>
      <c r="S102" s="507"/>
      <c r="T102" s="508"/>
      <c r="U102" s="509" t="str">
        <f>
IF(P102="","",VLOOKUP(P102,【参考】数式用!$A$5:$I$38,MATCH(T102,【参考】数式用!$C$4:$G$4,0)+2,0))</f>
        <v/>
      </c>
      <c r="V102" s="211" t="s">
        <v>
172</v>
      </c>
      <c r="W102" s="510"/>
      <c r="X102" s="210" t="s">
        <v>
173</v>
      </c>
      <c r="Y102" s="510"/>
      <c r="Z102" s="316" t="s">
        <v>
174</v>
      </c>
      <c r="AA102" s="511"/>
      <c r="AB102" s="210" t="s">
        <v>
173</v>
      </c>
      <c r="AC102" s="511"/>
      <c r="AD102" s="210" t="s">
        <v>
175</v>
      </c>
      <c r="AE102" s="512" t="s">
        <v>
176</v>
      </c>
      <c r="AF102" s="513" t="str">
        <f t="shared" si="6"/>
        <v/>
      </c>
      <c r="AG102" s="726" t="s">
        <v>
177</v>
      </c>
      <c r="AH102" s="515" t="str">
        <f t="shared" si="5"/>
        <v/>
      </c>
    </row>
    <row r="103" spans="1:34" ht="36.75" customHeight="1">
      <c r="A103" s="498">
        <f t="shared" si="7"/>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06" t="str">
        <f>
IF(基本情報入力シート!AA124="","",基本情報入力シート!AA124)</f>
        <v/>
      </c>
      <c r="S103" s="507"/>
      <c r="T103" s="508"/>
      <c r="U103" s="509" t="str">
        <f>
IF(P103="","",VLOOKUP(P103,【参考】数式用!$A$5:$I$38,MATCH(T103,【参考】数式用!$C$4:$G$4,0)+2,0))</f>
        <v/>
      </c>
      <c r="V103" s="211" t="s">
        <v>
172</v>
      </c>
      <c r="W103" s="510"/>
      <c r="X103" s="210" t="s">
        <v>
173</v>
      </c>
      <c r="Y103" s="510"/>
      <c r="Z103" s="316" t="s">
        <v>
174</v>
      </c>
      <c r="AA103" s="511"/>
      <c r="AB103" s="210" t="s">
        <v>
173</v>
      </c>
      <c r="AC103" s="511"/>
      <c r="AD103" s="210" t="s">
        <v>
175</v>
      </c>
      <c r="AE103" s="512" t="s">
        <v>
176</v>
      </c>
      <c r="AF103" s="513" t="str">
        <f t="shared" si="6"/>
        <v/>
      </c>
      <c r="AG103" s="726" t="s">
        <v>
177</v>
      </c>
      <c r="AH103" s="515" t="str">
        <f t="shared" si="5"/>
        <v/>
      </c>
    </row>
    <row r="104" spans="1:34" ht="36.75" customHeight="1">
      <c r="A104" s="498">
        <f t="shared" si="7"/>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06" t="str">
        <f>
IF(基本情報入力シート!AA125="","",基本情報入力シート!AA125)</f>
        <v/>
      </c>
      <c r="S104" s="507"/>
      <c r="T104" s="508"/>
      <c r="U104" s="509" t="str">
        <f>
IF(P104="","",VLOOKUP(P104,【参考】数式用!$A$5:$I$38,MATCH(T104,【参考】数式用!$C$4:$G$4,0)+2,0))</f>
        <v/>
      </c>
      <c r="V104" s="211" t="s">
        <v>
172</v>
      </c>
      <c r="W104" s="510"/>
      <c r="X104" s="210" t="s">
        <v>
173</v>
      </c>
      <c r="Y104" s="510"/>
      <c r="Z104" s="316" t="s">
        <v>
174</v>
      </c>
      <c r="AA104" s="511"/>
      <c r="AB104" s="210" t="s">
        <v>
173</v>
      </c>
      <c r="AC104" s="511"/>
      <c r="AD104" s="210" t="s">
        <v>
175</v>
      </c>
      <c r="AE104" s="512" t="s">
        <v>
176</v>
      </c>
      <c r="AF104" s="513" t="str">
        <f t="shared" si="6"/>
        <v/>
      </c>
      <c r="AG104" s="726" t="s">
        <v>
177</v>
      </c>
      <c r="AH104" s="515" t="str">
        <f t="shared" si="5"/>
        <v/>
      </c>
    </row>
    <row r="105" spans="1:34" ht="36.75" customHeight="1">
      <c r="A105" s="498">
        <f t="shared" si="7"/>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06" t="str">
        <f>
IF(基本情報入力シート!AA126="","",基本情報入力シート!AA126)</f>
        <v/>
      </c>
      <c r="S105" s="507"/>
      <c r="T105" s="508"/>
      <c r="U105" s="509" t="str">
        <f>
IF(P105="","",VLOOKUP(P105,【参考】数式用!$A$5:$I$38,MATCH(T105,【参考】数式用!$C$4:$G$4,0)+2,0))</f>
        <v/>
      </c>
      <c r="V105" s="211" t="s">
        <v>
172</v>
      </c>
      <c r="W105" s="510"/>
      <c r="X105" s="210" t="s">
        <v>
173</v>
      </c>
      <c r="Y105" s="510"/>
      <c r="Z105" s="316" t="s">
        <v>
174</v>
      </c>
      <c r="AA105" s="511"/>
      <c r="AB105" s="210" t="s">
        <v>
173</v>
      </c>
      <c r="AC105" s="511"/>
      <c r="AD105" s="210" t="s">
        <v>
175</v>
      </c>
      <c r="AE105" s="512" t="s">
        <v>
176</v>
      </c>
      <c r="AF105" s="513" t="str">
        <f t="shared" si="6"/>
        <v/>
      </c>
      <c r="AG105" s="726" t="s">
        <v>
177</v>
      </c>
      <c r="AH105" s="515" t="str">
        <f t="shared" si="5"/>
        <v/>
      </c>
    </row>
    <row r="106" spans="1:34" ht="36.75" customHeight="1">
      <c r="A106" s="498">
        <f t="shared" si="7"/>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06" t="str">
        <f>
IF(基本情報入力シート!AA127="","",基本情報入力シート!AA127)</f>
        <v/>
      </c>
      <c r="S106" s="507"/>
      <c r="T106" s="508"/>
      <c r="U106" s="509" t="str">
        <f>
IF(P106="","",VLOOKUP(P106,【参考】数式用!$A$5:$I$38,MATCH(T106,【参考】数式用!$C$4:$G$4,0)+2,0))</f>
        <v/>
      </c>
      <c r="V106" s="211" t="s">
        <v>
172</v>
      </c>
      <c r="W106" s="510"/>
      <c r="X106" s="210" t="s">
        <v>
173</v>
      </c>
      <c r="Y106" s="510"/>
      <c r="Z106" s="316" t="s">
        <v>
174</v>
      </c>
      <c r="AA106" s="511"/>
      <c r="AB106" s="210" t="s">
        <v>
173</v>
      </c>
      <c r="AC106" s="511"/>
      <c r="AD106" s="210" t="s">
        <v>
175</v>
      </c>
      <c r="AE106" s="512" t="s">
        <v>
176</v>
      </c>
      <c r="AF106" s="513" t="str">
        <f t="shared" si="6"/>
        <v/>
      </c>
      <c r="AG106" s="726" t="s">
        <v>
177</v>
      </c>
      <c r="AH106" s="515" t="str">
        <f t="shared" si="5"/>
        <v/>
      </c>
    </row>
    <row r="107" spans="1:34" ht="36.75" customHeight="1">
      <c r="A107" s="498">
        <f t="shared" si="7"/>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06" t="str">
        <f>
IF(基本情報入力シート!AA128="","",基本情報入力シート!AA128)</f>
        <v/>
      </c>
      <c r="S107" s="507"/>
      <c r="T107" s="508"/>
      <c r="U107" s="509" t="str">
        <f>
IF(P107="","",VLOOKUP(P107,【参考】数式用!$A$5:$I$38,MATCH(T107,【参考】数式用!$C$4:$G$4,0)+2,0))</f>
        <v/>
      </c>
      <c r="V107" s="211" t="s">
        <v>
172</v>
      </c>
      <c r="W107" s="510"/>
      <c r="X107" s="210" t="s">
        <v>
173</v>
      </c>
      <c r="Y107" s="510"/>
      <c r="Z107" s="316" t="s">
        <v>
174</v>
      </c>
      <c r="AA107" s="511"/>
      <c r="AB107" s="210" t="s">
        <v>
173</v>
      </c>
      <c r="AC107" s="511"/>
      <c r="AD107" s="210" t="s">
        <v>
175</v>
      </c>
      <c r="AE107" s="512" t="s">
        <v>
176</v>
      </c>
      <c r="AF107" s="513" t="str">
        <f t="shared" si="6"/>
        <v/>
      </c>
      <c r="AG107" s="726" t="s">
        <v>
177</v>
      </c>
      <c r="AH107" s="515" t="str">
        <f t="shared" si="5"/>
        <v/>
      </c>
    </row>
    <row r="108" spans="1:34" ht="36.75" customHeight="1">
      <c r="A108" s="498">
        <f t="shared" si="7"/>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06" t="str">
        <f>
IF(基本情報入力シート!AA129="","",基本情報入力シート!AA129)</f>
        <v/>
      </c>
      <c r="S108" s="507"/>
      <c r="T108" s="508"/>
      <c r="U108" s="509" t="str">
        <f>
IF(P108="","",VLOOKUP(P108,【参考】数式用!$A$5:$I$38,MATCH(T108,【参考】数式用!$C$4:$G$4,0)+2,0))</f>
        <v/>
      </c>
      <c r="V108" s="211" t="s">
        <v>
172</v>
      </c>
      <c r="W108" s="510"/>
      <c r="X108" s="210" t="s">
        <v>
173</v>
      </c>
      <c r="Y108" s="510"/>
      <c r="Z108" s="316" t="s">
        <v>
174</v>
      </c>
      <c r="AA108" s="511"/>
      <c r="AB108" s="210" t="s">
        <v>
173</v>
      </c>
      <c r="AC108" s="511"/>
      <c r="AD108" s="210" t="s">
        <v>
175</v>
      </c>
      <c r="AE108" s="512" t="s">
        <v>
176</v>
      </c>
      <c r="AF108" s="513" t="str">
        <f t="shared" si="6"/>
        <v/>
      </c>
      <c r="AG108" s="726" t="s">
        <v>
177</v>
      </c>
      <c r="AH108" s="515" t="str">
        <f t="shared" si="5"/>
        <v/>
      </c>
    </row>
    <row r="109" spans="1:34" ht="36.75" customHeight="1">
      <c r="A109" s="498">
        <f t="shared" si="7"/>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06" t="str">
        <f>
IF(基本情報入力シート!AA130="","",基本情報入力シート!AA130)</f>
        <v/>
      </c>
      <c r="S109" s="507"/>
      <c r="T109" s="508"/>
      <c r="U109" s="509" t="str">
        <f>
IF(P109="","",VLOOKUP(P109,【参考】数式用!$A$5:$I$38,MATCH(T109,【参考】数式用!$C$4:$G$4,0)+2,0))</f>
        <v/>
      </c>
      <c r="V109" s="211" t="s">
        <v>
172</v>
      </c>
      <c r="W109" s="510"/>
      <c r="X109" s="210" t="s">
        <v>
173</v>
      </c>
      <c r="Y109" s="510"/>
      <c r="Z109" s="316" t="s">
        <v>
174</v>
      </c>
      <c r="AA109" s="511"/>
      <c r="AB109" s="210" t="s">
        <v>
173</v>
      </c>
      <c r="AC109" s="511"/>
      <c r="AD109" s="210" t="s">
        <v>
175</v>
      </c>
      <c r="AE109" s="512" t="s">
        <v>
176</v>
      </c>
      <c r="AF109" s="513" t="str">
        <f t="shared" si="6"/>
        <v/>
      </c>
      <c r="AG109" s="726" t="s">
        <v>
177</v>
      </c>
      <c r="AH109" s="515" t="str">
        <f t="shared" si="5"/>
        <v/>
      </c>
    </row>
    <row r="110" spans="1:34" ht="36.75" customHeight="1">
      <c r="A110" s="498">
        <f t="shared" si="7"/>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06" t="str">
        <f>
IF(基本情報入力シート!AA131="","",基本情報入力シート!AA131)</f>
        <v/>
      </c>
      <c r="S110" s="507"/>
      <c r="T110" s="508"/>
      <c r="U110" s="509" t="str">
        <f>
IF(P110="","",VLOOKUP(P110,【参考】数式用!$A$5:$I$38,MATCH(T110,【参考】数式用!$C$4:$G$4,0)+2,0))</f>
        <v/>
      </c>
      <c r="V110" s="211" t="s">
        <v>
172</v>
      </c>
      <c r="W110" s="510"/>
      <c r="X110" s="210" t="s">
        <v>
173</v>
      </c>
      <c r="Y110" s="510"/>
      <c r="Z110" s="316" t="s">
        <v>
174</v>
      </c>
      <c r="AA110" s="511"/>
      <c r="AB110" s="210" t="s">
        <v>
173</v>
      </c>
      <c r="AC110" s="511"/>
      <c r="AD110" s="210" t="s">
        <v>
175</v>
      </c>
      <c r="AE110" s="512" t="s">
        <v>
176</v>
      </c>
      <c r="AF110" s="513" t="str">
        <f t="shared" si="6"/>
        <v/>
      </c>
      <c r="AG110" s="726" t="s">
        <v>
177</v>
      </c>
      <c r="AH110" s="515" t="str">
        <f t="shared" si="5"/>
        <v/>
      </c>
    </row>
    <row r="111" spans="1:34" ht="36.75" customHeight="1">
      <c r="A111" s="498">
        <f t="shared" si="7"/>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06" t="str">
        <f>
IF(基本情報入力シート!AA132="","",基本情報入力シート!AA132)</f>
        <v/>
      </c>
      <c r="S111" s="507"/>
      <c r="T111" s="508"/>
      <c r="U111" s="509" t="str">
        <f>
IF(P111="","",VLOOKUP(P111,【参考】数式用!$A$5:$I$38,MATCH(T111,【参考】数式用!$C$4:$G$4,0)+2,0))</f>
        <v/>
      </c>
      <c r="V111" s="211" t="s">
        <v>
172</v>
      </c>
      <c r="W111" s="510"/>
      <c r="X111" s="210" t="s">
        <v>
173</v>
      </c>
      <c r="Y111" s="510"/>
      <c r="Z111" s="316" t="s">
        <v>
174</v>
      </c>
      <c r="AA111" s="511"/>
      <c r="AB111" s="210" t="s">
        <v>
173</v>
      </c>
      <c r="AC111" s="511"/>
      <c r="AD111" s="210" t="s">
        <v>
175</v>
      </c>
      <c r="AE111" s="512" t="s">
        <v>
176</v>
      </c>
      <c r="AF111" s="513" t="str">
        <f t="shared" si="6"/>
        <v/>
      </c>
      <c r="AG111" s="726" t="s">
        <v>
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
"加算Ⅰ,加算Ⅱ,加算Ⅲ"</formula1>
    </dataValidation>
    <dataValidation type="list" allowBlank="1" showInputMessage="1" showErrorMessage="1" sqref="S12:S111">
      <formula1>
"新規,継続,区分変更"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
'別紙様式2-1 計画書_総括表'!$B$19="×"</xm:f>
            <x14:dxf>
              <fill>
                <patternFill>
                  <bgColor theme="0" tint="-0.24994659260841701"/>
                </patternFill>
              </fill>
            </x14:dxf>
          </x14:cfRule>
          <xm:sqref>
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
136</v>
      </c>
      <c r="B1" s="180"/>
      <c r="C1" s="180"/>
      <c r="D1" s="180"/>
      <c r="E1" s="180"/>
      <c r="F1" s="180"/>
      <c r="G1" s="180"/>
      <c r="H1" s="183" t="s">
        <v>
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
6</v>
      </c>
      <c r="B3" s="1246"/>
      <c r="C3" s="1247"/>
      <c r="D3" s="1243" t="str">
        <f>
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
468</v>
      </c>
      <c r="B5" s="517"/>
      <c r="C5" s="517"/>
      <c r="D5" s="518"/>
      <c r="E5" s="518"/>
      <c r="F5" s="518"/>
      <c r="G5" s="518"/>
      <c r="H5" s="518"/>
      <c r="I5" s="518"/>
      <c r="J5" s="518"/>
      <c r="K5" s="518"/>
      <c r="L5" s="518"/>
      <c r="M5" s="518"/>
      <c r="N5" s="518"/>
      <c r="O5" s="519" t="str">
        <f>
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
7</v>
      </c>
      <c r="C7" s="1253"/>
      <c r="D7" s="1253"/>
      <c r="E7" s="1253"/>
      <c r="F7" s="1253"/>
      <c r="G7" s="1253"/>
      <c r="H7" s="1253"/>
      <c r="I7" s="1253"/>
      <c r="J7" s="1253"/>
      <c r="K7" s="1254"/>
      <c r="L7" s="1258" t="s">
        <v>
108</v>
      </c>
      <c r="M7" s="1275" t="s">
        <v>
182</v>
      </c>
      <c r="N7" s="1229"/>
      <c r="O7" s="1260" t="s">
        <v>
126</v>
      </c>
      <c r="P7" s="1262" t="s">
        <v>
68</v>
      </c>
      <c r="Q7" s="1264" t="s">
        <v>
410</v>
      </c>
      <c r="R7" s="1227" t="s">
        <v>
116</v>
      </c>
      <c r="S7" s="520" t="s">
        <v>
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
10</v>
      </c>
      <c r="U8" s="1269"/>
      <c r="V8" s="525" t="s">
        <v>
34</v>
      </c>
      <c r="W8" s="1270" t="s">
        <v>
28</v>
      </c>
      <c r="X8" s="1271"/>
      <c r="Y8" s="1271"/>
      <c r="Z8" s="1271"/>
      <c r="AA8" s="1271"/>
      <c r="AB8" s="1271"/>
      <c r="AC8" s="1271"/>
      <c r="AD8" s="1271"/>
      <c r="AE8" s="1271"/>
      <c r="AF8" s="1271"/>
      <c r="AG8" s="1271"/>
      <c r="AH8" s="1271"/>
      <c r="AI8" s="526" t="s">
        <v>
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
99</v>
      </c>
      <c r="T9" s="1278" t="s">
        <v>
448</v>
      </c>
      <c r="U9" s="1279" t="s">
        <v>
117</v>
      </c>
      <c r="V9" s="1273" t="s">
        <v>
76</v>
      </c>
      <c r="W9" s="1227" t="s">
        <v>
443</v>
      </c>
      <c r="X9" s="1228"/>
      <c r="Y9" s="1228"/>
      <c r="Z9" s="1228"/>
      <c r="AA9" s="1228"/>
      <c r="AB9" s="1228"/>
      <c r="AC9" s="1228"/>
      <c r="AD9" s="1228"/>
      <c r="AE9" s="1228"/>
      <c r="AF9" s="1228"/>
      <c r="AG9" s="1228"/>
      <c r="AH9" s="1228"/>
      <c r="AI9" s="1239" t="s">
        <v>
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
183</v>
      </c>
      <c r="N10" s="483" t="s">
        <v>
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
1</v>
      </c>
      <c r="B12" s="499" t="str">
        <f>
IF(基本情報入力シート!C33="","",基本情報入力シート!C33)</f>
        <v/>
      </c>
      <c r="C12" s="500" t="str">
        <f>
IF(基本情報入力シート!D33="","",基本情報入力シート!D33)</f>
        <v/>
      </c>
      <c r="D12" s="501" t="str">
        <f>
IF(基本情報入力シート!E33="","",基本情報入力シート!E33)</f>
        <v/>
      </c>
      <c r="E12" s="501" t="str">
        <f>
IF(基本情報入力シート!F33="","",基本情報入力シート!F33)</f>
        <v/>
      </c>
      <c r="F12" s="501" t="str">
        <f>
IF(基本情報入力シート!G33="","",基本情報入力シート!G33)</f>
        <v/>
      </c>
      <c r="G12" s="501" t="str">
        <f>
IF(基本情報入力シート!H33="","",基本情報入力シート!H33)</f>
        <v/>
      </c>
      <c r="H12" s="501" t="str">
        <f>
IF(基本情報入力シート!I33="","",基本情報入力シート!I33)</f>
        <v/>
      </c>
      <c r="I12" s="501" t="str">
        <f>
IF(基本情報入力シート!J33="","",基本情報入力シート!J33)</f>
        <v/>
      </c>
      <c r="J12" s="501" t="str">
        <f>
IF(基本情報入力シート!K33="","",基本情報入力シート!K33)</f>
        <v/>
      </c>
      <c r="K12" s="502" t="str">
        <f>
IF(基本情報入力シート!L33="","",基本情報入力シート!L33)</f>
        <v/>
      </c>
      <c r="L12" s="503" t="str">
        <f>
IF(基本情報入力シート!M33="","",基本情報入力シート!M33)</f>
        <v/>
      </c>
      <c r="M12" s="503" t="str">
        <f>
IF(基本情報入力シート!R33="","",基本情報入力シート!R33)</f>
        <v/>
      </c>
      <c r="N12" s="503" t="str">
        <f>
IF(基本情報入力シート!W33="","",基本情報入力シート!W33)</f>
        <v/>
      </c>
      <c r="O12" s="498" t="str">
        <f>
IF(基本情報入力シート!X33="","",基本情報入力シート!X33)</f>
        <v/>
      </c>
      <c r="P12" s="504" t="str">
        <f>
IF(基本情報入力シート!Y33="","",基本情報入力シート!Y33)</f>
        <v/>
      </c>
      <c r="Q12" s="505" t="str">
        <f>
IF(基本情報入力シート!Z33="","",基本情報入力シート!Z33)</f>
        <v/>
      </c>
      <c r="R12" s="531" t="str">
        <f>
IF(基本情報入力シート!AA33="","",基本情報入力シート!AA33)</f>
        <v/>
      </c>
      <c r="S12" s="532"/>
      <c r="T12" s="533"/>
      <c r="U12" s="534" t="str">
        <f>
IF(P12="","",VLOOKUP(P12,【参考】数式用!$A$5:$I$38,MATCH(T12,【参考】数式用!$H$4:$I$4,0)+7,0))</f>
        <v/>
      </c>
      <c r="V12" s="639"/>
      <c r="W12" s="211" t="s">
        <v>
33</v>
      </c>
      <c r="X12" s="535"/>
      <c r="Y12" s="210" t="s">
        <v>
12</v>
      </c>
      <c r="Z12" s="535"/>
      <c r="AA12" s="316" t="s">
        <v>
87</v>
      </c>
      <c r="AB12" s="535"/>
      <c r="AC12" s="210" t="s">
        <v>
12</v>
      </c>
      <c r="AD12" s="535"/>
      <c r="AE12" s="210" t="s">
        <v>
17</v>
      </c>
      <c r="AF12" s="512" t="s">
        <v>
44</v>
      </c>
      <c r="AG12" s="514" t="str">
        <f t="shared" ref="AG12:AG16" si="0">
IF(X12&gt;=1,(AB12*12+AD12)-(X12*12+Z12)+1,"")</f>
        <v/>
      </c>
      <c r="AH12" s="514" t="s">
        <v>
62</v>
      </c>
      <c r="AI12" s="515" t="str">
        <f t="shared" ref="AI12:AI43" si="1">
IFERROR(ROUNDDOWN(ROUND(Q12*R12,0)*U12,0)*AG12,"")</f>
        <v/>
      </c>
      <c r="AJ12" s="180"/>
      <c r="AK12" s="536" t="str">
        <f>
IFERROR(IF(AND(T12="特定加算Ⅰ",OR(V12="",V12="-",V12="いずれも取得していない")),"☓","○"),"")</f>
        <v>
○</v>
      </c>
      <c r="AL12" s="537" t="str">
        <f>
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
A12+1</f>
        <v>
2</v>
      </c>
      <c r="B13" s="499" t="str">
        <f>
IF(基本情報入力シート!C34="","",基本情報入力シート!C34)</f>
        <v/>
      </c>
      <c r="C13" s="500" t="str">
        <f>
IF(基本情報入力シート!D34="","",基本情報入力シート!D34)</f>
        <v/>
      </c>
      <c r="D13" s="501" t="str">
        <f>
IF(基本情報入力シート!E34="","",基本情報入力シート!E34)</f>
        <v/>
      </c>
      <c r="E13" s="501" t="str">
        <f>
IF(基本情報入力シート!F34="","",基本情報入力シート!F34)</f>
        <v/>
      </c>
      <c r="F13" s="501" t="str">
        <f>
IF(基本情報入力シート!G34="","",基本情報入力シート!G34)</f>
        <v/>
      </c>
      <c r="G13" s="501" t="str">
        <f>
IF(基本情報入力シート!H34="","",基本情報入力シート!H34)</f>
        <v/>
      </c>
      <c r="H13" s="501" t="str">
        <f>
IF(基本情報入力シート!I34="","",基本情報入力シート!I34)</f>
        <v/>
      </c>
      <c r="I13" s="501" t="str">
        <f>
IF(基本情報入力シート!J34="","",基本情報入力シート!J34)</f>
        <v/>
      </c>
      <c r="J13" s="501" t="str">
        <f>
IF(基本情報入力シート!K34="","",基本情報入力シート!K34)</f>
        <v/>
      </c>
      <c r="K13" s="502" t="str">
        <f>
IF(基本情報入力シート!L34="","",基本情報入力シート!L34)</f>
        <v/>
      </c>
      <c r="L13" s="503" t="str">
        <f>
IF(基本情報入力シート!M34="","",基本情報入力シート!M34)</f>
        <v/>
      </c>
      <c r="M13" s="503" t="str">
        <f>
IF(基本情報入力シート!R34="","",基本情報入力シート!R34)</f>
        <v/>
      </c>
      <c r="N13" s="503" t="str">
        <f>
IF(基本情報入力シート!W34="","",基本情報入力シート!W34)</f>
        <v/>
      </c>
      <c r="O13" s="498" t="str">
        <f>
IF(基本情報入力シート!X34="","",基本情報入力シート!X34)</f>
        <v/>
      </c>
      <c r="P13" s="504" t="str">
        <f>
IF(基本情報入力シート!Y34="","",基本情報入力シート!Y34)</f>
        <v/>
      </c>
      <c r="Q13" s="505" t="str">
        <f>
IF(基本情報入力シート!Z34="","",基本情報入力シート!Z34)</f>
        <v/>
      </c>
      <c r="R13" s="531" t="str">
        <f>
IF(基本情報入力シート!AA34="","",基本情報入力シート!AA34)</f>
        <v/>
      </c>
      <c r="S13" s="532"/>
      <c r="T13" s="533"/>
      <c r="U13" s="534" t="str">
        <f>
IF(P13="","",VLOOKUP(P13,【参考】数式用!$A$5:$I$38,MATCH(T13,【参考】数式用!$H$4:$I$4,0)+7,0))</f>
        <v/>
      </c>
      <c r="V13" s="639"/>
      <c r="W13" s="211" t="s">
        <v>
33</v>
      </c>
      <c r="X13" s="535"/>
      <c r="Y13" s="210" t="s">
        <v>
12</v>
      </c>
      <c r="Z13" s="535"/>
      <c r="AA13" s="316" t="s">
        <v>
87</v>
      </c>
      <c r="AB13" s="535"/>
      <c r="AC13" s="210" t="s">
        <v>
12</v>
      </c>
      <c r="AD13" s="535"/>
      <c r="AE13" s="210" t="s">
        <v>
17</v>
      </c>
      <c r="AF13" s="512" t="s">
        <v>
44</v>
      </c>
      <c r="AG13" s="513" t="str">
        <f t="shared" si="0"/>
        <v/>
      </c>
      <c r="AH13" s="514" t="s">
        <v>
62</v>
      </c>
      <c r="AI13" s="515" t="str">
        <f t="shared" si="1"/>
        <v/>
      </c>
      <c r="AJ13" s="180"/>
      <c r="AK13" s="536" t="str">
        <f>
IFERROR(IF(AND(T13="特定加算Ⅰ",OR(V13="",V13="-",V13="いずれも取得していない")),"☓","○"),"")</f>
        <v>
○</v>
      </c>
      <c r="AL13" s="537" t="str">
        <f>
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
A13+1</f>
        <v>
3</v>
      </c>
      <c r="B14" s="499" t="str">
        <f>
IF(基本情報入力シート!C35="","",基本情報入力シート!C35)</f>
        <v/>
      </c>
      <c r="C14" s="500" t="str">
        <f>
IF(基本情報入力シート!D35="","",基本情報入力シート!D35)</f>
        <v/>
      </c>
      <c r="D14" s="501" t="str">
        <f>
IF(基本情報入力シート!E35="","",基本情報入力シート!E35)</f>
        <v/>
      </c>
      <c r="E14" s="501" t="str">
        <f>
IF(基本情報入力シート!F35="","",基本情報入力シート!F35)</f>
        <v/>
      </c>
      <c r="F14" s="501" t="str">
        <f>
IF(基本情報入力シート!G35="","",基本情報入力シート!G35)</f>
        <v/>
      </c>
      <c r="G14" s="501" t="str">
        <f>
IF(基本情報入力シート!H35="","",基本情報入力シート!H35)</f>
        <v/>
      </c>
      <c r="H14" s="501" t="str">
        <f>
IF(基本情報入力シート!I35="","",基本情報入力シート!I35)</f>
        <v/>
      </c>
      <c r="I14" s="501" t="str">
        <f>
IF(基本情報入力シート!J35="","",基本情報入力シート!J35)</f>
        <v/>
      </c>
      <c r="J14" s="501" t="str">
        <f>
IF(基本情報入力シート!K35="","",基本情報入力シート!K35)</f>
        <v/>
      </c>
      <c r="K14" s="502" t="str">
        <f>
IF(基本情報入力シート!L35="","",基本情報入力シート!L35)</f>
        <v/>
      </c>
      <c r="L14" s="503" t="str">
        <f>
IF(基本情報入力シート!M35="","",基本情報入力シート!M35)</f>
        <v/>
      </c>
      <c r="M14" s="503" t="str">
        <f>
IF(基本情報入力シート!R35="","",基本情報入力シート!R35)</f>
        <v/>
      </c>
      <c r="N14" s="503" t="str">
        <f>
IF(基本情報入力シート!W35="","",基本情報入力シート!W35)</f>
        <v/>
      </c>
      <c r="O14" s="498" t="str">
        <f>
IF(基本情報入力シート!X35="","",基本情報入力シート!X35)</f>
        <v/>
      </c>
      <c r="P14" s="504" t="str">
        <f>
IF(基本情報入力シート!Y35="","",基本情報入力シート!Y35)</f>
        <v/>
      </c>
      <c r="Q14" s="505" t="str">
        <f>
IF(基本情報入力シート!Z35="","",基本情報入力シート!Z35)</f>
        <v/>
      </c>
      <c r="R14" s="531" t="str">
        <f>
IF(基本情報入力シート!AA35="","",基本情報入力シート!AA35)</f>
        <v/>
      </c>
      <c r="S14" s="532"/>
      <c r="T14" s="533"/>
      <c r="U14" s="534" t="str">
        <f>
IF(P14="","",VLOOKUP(P14,【参考】数式用!$A$5:$I$38,MATCH(T14,【参考】数式用!$H$4:$I$4,0)+7,0))</f>
        <v/>
      </c>
      <c r="V14" s="639"/>
      <c r="W14" s="211" t="s">
        <v>
33</v>
      </c>
      <c r="X14" s="535"/>
      <c r="Y14" s="210" t="s">
        <v>
12</v>
      </c>
      <c r="Z14" s="535"/>
      <c r="AA14" s="316" t="s">
        <v>
87</v>
      </c>
      <c r="AB14" s="535"/>
      <c r="AC14" s="210" t="s">
        <v>
12</v>
      </c>
      <c r="AD14" s="535"/>
      <c r="AE14" s="210" t="s">
        <v>
17</v>
      </c>
      <c r="AF14" s="512" t="s">
        <v>
44</v>
      </c>
      <c r="AG14" s="513" t="str">
        <f t="shared" si="0"/>
        <v/>
      </c>
      <c r="AH14" s="514" t="s">
        <v>
62</v>
      </c>
      <c r="AI14" s="515" t="str">
        <f t="shared" si="1"/>
        <v/>
      </c>
      <c r="AJ14" s="180"/>
      <c r="AK14" s="536" t="str">
        <f t="shared" ref="AK14:AK18" si="3">
IFERROR(IF(AND(T14="特定加算Ⅰ",OR(V14="",V14="-",V14="いずれも取得していない")),"☓","○"),"")</f>
        <v>
○</v>
      </c>
      <c r="AL14" s="537" t="str">
        <f t="shared" ref="AL14:AL18" si="4">
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
4</v>
      </c>
      <c r="B15" s="499" t="str">
        <f>
IF(基本情報入力シート!C36="","",基本情報入力シート!C36)</f>
        <v/>
      </c>
      <c r="C15" s="500" t="str">
        <f>
IF(基本情報入力シート!D36="","",基本情報入力シート!D36)</f>
        <v/>
      </c>
      <c r="D15" s="501" t="str">
        <f>
IF(基本情報入力シート!E36="","",基本情報入力シート!E36)</f>
        <v/>
      </c>
      <c r="E15" s="501" t="str">
        <f>
IF(基本情報入力シート!F36="","",基本情報入力シート!F36)</f>
        <v/>
      </c>
      <c r="F15" s="501" t="str">
        <f>
IF(基本情報入力シート!G36="","",基本情報入力シート!G36)</f>
        <v/>
      </c>
      <c r="G15" s="501" t="str">
        <f>
IF(基本情報入力シート!H36="","",基本情報入力シート!H36)</f>
        <v/>
      </c>
      <c r="H15" s="501" t="str">
        <f>
IF(基本情報入力シート!I36="","",基本情報入力シート!I36)</f>
        <v/>
      </c>
      <c r="I15" s="501" t="str">
        <f>
IF(基本情報入力シート!J36="","",基本情報入力シート!J36)</f>
        <v/>
      </c>
      <c r="J15" s="501" t="str">
        <f>
IF(基本情報入力シート!K36="","",基本情報入力シート!K36)</f>
        <v/>
      </c>
      <c r="K15" s="502" t="str">
        <f>
IF(基本情報入力シート!L36="","",基本情報入力シート!L36)</f>
        <v/>
      </c>
      <c r="L15" s="503" t="str">
        <f>
IF(基本情報入力シート!M36="","",基本情報入力シート!M36)</f>
        <v/>
      </c>
      <c r="M15" s="503" t="str">
        <f>
IF(基本情報入力シート!R36="","",基本情報入力シート!R36)</f>
        <v/>
      </c>
      <c r="N15" s="503" t="str">
        <f>
IF(基本情報入力シート!W36="","",基本情報入力シート!W36)</f>
        <v/>
      </c>
      <c r="O15" s="498" t="str">
        <f>
IF(基本情報入力シート!X36="","",基本情報入力シート!X36)</f>
        <v/>
      </c>
      <c r="P15" s="504" t="str">
        <f>
IF(基本情報入力シート!Y36="","",基本情報入力シート!Y36)</f>
        <v/>
      </c>
      <c r="Q15" s="505" t="str">
        <f>
IF(基本情報入力シート!Z36="","",基本情報入力シート!Z36)</f>
        <v/>
      </c>
      <c r="R15" s="531" t="str">
        <f>
IF(基本情報入力シート!AA36="","",基本情報入力シート!AA36)</f>
        <v/>
      </c>
      <c r="S15" s="532"/>
      <c r="T15" s="533"/>
      <c r="U15" s="534" t="str">
        <f>
IF(P15="","",VLOOKUP(P15,【参考】数式用!$A$5:$I$38,MATCH(T15,【参考】数式用!$H$4:$I$4,0)+7,0))</f>
        <v/>
      </c>
      <c r="V15" s="639"/>
      <c r="W15" s="211" t="s">
        <v>
33</v>
      </c>
      <c r="X15" s="535"/>
      <c r="Y15" s="210" t="s">
        <v>
12</v>
      </c>
      <c r="Z15" s="535"/>
      <c r="AA15" s="316" t="s">
        <v>
87</v>
      </c>
      <c r="AB15" s="535"/>
      <c r="AC15" s="210" t="s">
        <v>
12</v>
      </c>
      <c r="AD15" s="535"/>
      <c r="AE15" s="210" t="s">
        <v>
17</v>
      </c>
      <c r="AF15" s="512" t="s">
        <v>
44</v>
      </c>
      <c r="AG15" s="513" t="str">
        <f t="shared" si="0"/>
        <v/>
      </c>
      <c r="AH15" s="514" t="s">
        <v>
62</v>
      </c>
      <c r="AI15" s="515" t="str">
        <f t="shared" si="1"/>
        <v/>
      </c>
      <c r="AJ15" s="180"/>
      <c r="AK15" s="536" t="str">
        <f t="shared" si="3"/>
        <v>
○</v>
      </c>
      <c r="AL15" s="537" t="str">
        <f t="shared" si="4"/>
        <v/>
      </c>
      <c r="AM15" s="538"/>
      <c r="AN15" s="538"/>
      <c r="AO15" s="538"/>
      <c r="AP15" s="538"/>
      <c r="AQ15" s="538"/>
      <c r="AR15" s="538"/>
      <c r="AS15" s="538"/>
      <c r="AT15" s="538"/>
      <c r="AU15" s="539"/>
    </row>
    <row r="16" spans="1:47" ht="33" customHeight="1" thickBot="1">
      <c r="A16" s="498">
        <f t="shared" si="2"/>
        <v>
5</v>
      </c>
      <c r="B16" s="499" t="str">
        <f>
IF(基本情報入力シート!C37="","",基本情報入力シート!C37)</f>
        <v/>
      </c>
      <c r="C16" s="500" t="str">
        <f>
IF(基本情報入力シート!D37="","",基本情報入力シート!D37)</f>
        <v/>
      </c>
      <c r="D16" s="501" t="str">
        <f>
IF(基本情報入力シート!E37="","",基本情報入力シート!E37)</f>
        <v/>
      </c>
      <c r="E16" s="501" t="str">
        <f>
IF(基本情報入力シート!F37="","",基本情報入力シート!F37)</f>
        <v/>
      </c>
      <c r="F16" s="501" t="str">
        <f>
IF(基本情報入力シート!G37="","",基本情報入力シート!G37)</f>
        <v/>
      </c>
      <c r="G16" s="501" t="str">
        <f>
IF(基本情報入力シート!H37="","",基本情報入力シート!H37)</f>
        <v/>
      </c>
      <c r="H16" s="501" t="str">
        <f>
IF(基本情報入力シート!I37="","",基本情報入力シート!I37)</f>
        <v/>
      </c>
      <c r="I16" s="501" t="str">
        <f>
IF(基本情報入力シート!J37="","",基本情報入力シート!J37)</f>
        <v/>
      </c>
      <c r="J16" s="501" t="str">
        <f>
IF(基本情報入力シート!K37="","",基本情報入力シート!K37)</f>
        <v/>
      </c>
      <c r="K16" s="502" t="str">
        <f>
IF(基本情報入力シート!L37="","",基本情報入力シート!L37)</f>
        <v/>
      </c>
      <c r="L16" s="503" t="str">
        <f>
IF(基本情報入力シート!M37="","",基本情報入力シート!M37)</f>
        <v/>
      </c>
      <c r="M16" s="503" t="str">
        <f>
IF(基本情報入力シート!R37="","",基本情報入力シート!R37)</f>
        <v/>
      </c>
      <c r="N16" s="503" t="str">
        <f>
IF(基本情報入力シート!W37="","",基本情報入力シート!W37)</f>
        <v/>
      </c>
      <c r="O16" s="498" t="str">
        <f>
IF(基本情報入力シート!X37="","",基本情報入力シート!X37)</f>
        <v/>
      </c>
      <c r="P16" s="504" t="str">
        <f>
IF(基本情報入力シート!Y37="","",基本情報入力シート!Y37)</f>
        <v/>
      </c>
      <c r="Q16" s="505" t="str">
        <f>
IF(基本情報入力シート!Z37="","",基本情報入力シート!Z37)</f>
        <v/>
      </c>
      <c r="R16" s="531" t="str">
        <f>
IF(基本情報入力シート!AA37="","",基本情報入力シート!AA37)</f>
        <v/>
      </c>
      <c r="S16" s="532"/>
      <c r="T16" s="533"/>
      <c r="U16" s="534" t="str">
        <f>
IF(P16="","",VLOOKUP(P16,【参考】数式用!$A$5:$I$38,MATCH(T16,【参考】数式用!$H$4:$I$4,0)+7,0))</f>
        <v/>
      </c>
      <c r="V16" s="639"/>
      <c r="W16" s="211" t="s">
        <v>
33</v>
      </c>
      <c r="X16" s="535"/>
      <c r="Y16" s="210" t="s">
        <v>
12</v>
      </c>
      <c r="Z16" s="535"/>
      <c r="AA16" s="316" t="s">
        <v>
87</v>
      </c>
      <c r="AB16" s="535"/>
      <c r="AC16" s="210" t="s">
        <v>
12</v>
      </c>
      <c r="AD16" s="535"/>
      <c r="AE16" s="210" t="s">
        <v>
17</v>
      </c>
      <c r="AF16" s="512" t="s">
        <v>
44</v>
      </c>
      <c r="AG16" s="513" t="str">
        <f t="shared" si="0"/>
        <v/>
      </c>
      <c r="AH16" s="514" t="s">
        <v>
62</v>
      </c>
      <c r="AI16" s="515" t="str">
        <f t="shared" si="1"/>
        <v/>
      </c>
      <c r="AJ16" s="180"/>
      <c r="AK16" s="536" t="str">
        <f t="shared" si="3"/>
        <v>
○</v>
      </c>
      <c r="AL16" s="537" t="str">
        <f t="shared" si="4"/>
        <v/>
      </c>
      <c r="AM16" s="538"/>
      <c r="AN16" s="538"/>
      <c r="AO16" s="538"/>
      <c r="AP16" s="538"/>
      <c r="AQ16" s="538"/>
      <c r="AR16" s="538"/>
      <c r="AS16" s="538"/>
      <c r="AT16" s="538"/>
      <c r="AU16" s="539"/>
    </row>
    <row r="17" spans="1:47" ht="33" customHeight="1" thickBot="1">
      <c r="A17" s="498">
        <f t="shared" si="2"/>
        <v>
6</v>
      </c>
      <c r="B17" s="499" t="str">
        <f>
IF(基本情報入力シート!C38="","",基本情報入力シート!C38)</f>
        <v/>
      </c>
      <c r="C17" s="500" t="str">
        <f>
IF(基本情報入力シート!D38="","",基本情報入力シート!D38)</f>
        <v/>
      </c>
      <c r="D17" s="501" t="str">
        <f>
IF(基本情報入力シート!E38="","",基本情報入力シート!E38)</f>
        <v/>
      </c>
      <c r="E17" s="501" t="str">
        <f>
IF(基本情報入力シート!F38="","",基本情報入力シート!F38)</f>
        <v/>
      </c>
      <c r="F17" s="501" t="str">
        <f>
IF(基本情報入力シート!G38="","",基本情報入力シート!G38)</f>
        <v/>
      </c>
      <c r="G17" s="501" t="str">
        <f>
IF(基本情報入力シート!H38="","",基本情報入力シート!H38)</f>
        <v/>
      </c>
      <c r="H17" s="501" t="str">
        <f>
IF(基本情報入力シート!I38="","",基本情報入力シート!I38)</f>
        <v/>
      </c>
      <c r="I17" s="501" t="str">
        <f>
IF(基本情報入力シート!J38="","",基本情報入力シート!J38)</f>
        <v/>
      </c>
      <c r="J17" s="501" t="str">
        <f>
IF(基本情報入力シート!K38="","",基本情報入力シート!K38)</f>
        <v/>
      </c>
      <c r="K17" s="502" t="str">
        <f>
IF(基本情報入力シート!L38="","",基本情報入力シート!L38)</f>
        <v/>
      </c>
      <c r="L17" s="503" t="str">
        <f>
IF(基本情報入力シート!M38="","",基本情報入力シート!M38)</f>
        <v/>
      </c>
      <c r="M17" s="503" t="str">
        <f>
IF(基本情報入力シート!R38="","",基本情報入力シート!R38)</f>
        <v/>
      </c>
      <c r="N17" s="503" t="str">
        <f>
IF(基本情報入力シート!W38="","",基本情報入力シート!W38)</f>
        <v/>
      </c>
      <c r="O17" s="498" t="str">
        <f>
IF(基本情報入力シート!X38="","",基本情報入力シート!X38)</f>
        <v/>
      </c>
      <c r="P17" s="504" t="str">
        <f>
IF(基本情報入力シート!Y38="","",基本情報入力シート!Y38)</f>
        <v/>
      </c>
      <c r="Q17" s="505" t="str">
        <f>
IF(基本情報入力シート!Z38="","",基本情報入力シート!Z38)</f>
        <v/>
      </c>
      <c r="R17" s="531" t="str">
        <f>
IF(基本情報入力シート!AA38="","",基本情報入力シート!AA38)</f>
        <v/>
      </c>
      <c r="S17" s="532"/>
      <c r="T17" s="533"/>
      <c r="U17" s="534" t="str">
        <f>
IF(P17="","",VLOOKUP(P17,【参考】数式用!$A$5:$I$38,MATCH(T17,【参考】数式用!$H$4:$I$4,0)+7,0))</f>
        <v/>
      </c>
      <c r="V17" s="639"/>
      <c r="W17" s="211" t="s">
        <v>
172</v>
      </c>
      <c r="X17" s="535"/>
      <c r="Y17" s="210" t="s">
        <v>
173</v>
      </c>
      <c r="Z17" s="535"/>
      <c r="AA17" s="316" t="s">
        <v>
174</v>
      </c>
      <c r="AB17" s="535"/>
      <c r="AC17" s="210" t="s">
        <v>
173</v>
      </c>
      <c r="AD17" s="535"/>
      <c r="AE17" s="210" t="s">
        <v>
175</v>
      </c>
      <c r="AF17" s="512" t="s">
        <v>
176</v>
      </c>
      <c r="AG17" s="513" t="str">
        <f t="shared" ref="AG17:AG80" si="5">
IF(X17&gt;=1,(AB17*12+AD17)-(X17*12+Z17)+1,"")</f>
        <v/>
      </c>
      <c r="AH17" s="514" t="s">
        <v>
177</v>
      </c>
      <c r="AI17" s="515" t="str">
        <f t="shared" si="1"/>
        <v/>
      </c>
      <c r="AJ17" s="180"/>
      <c r="AK17" s="536" t="str">
        <f t="shared" si="3"/>
        <v>
○</v>
      </c>
      <c r="AL17" s="537" t="str">
        <f t="shared" si="4"/>
        <v/>
      </c>
      <c r="AM17" s="538"/>
      <c r="AN17" s="538"/>
      <c r="AO17" s="538"/>
      <c r="AP17" s="538"/>
      <c r="AQ17" s="538"/>
      <c r="AR17" s="538"/>
      <c r="AS17" s="538"/>
      <c r="AT17" s="538"/>
      <c r="AU17" s="539"/>
    </row>
    <row r="18" spans="1:47" ht="33" customHeight="1" thickBo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31" t="str">
        <f>
IF(基本情報入力シート!AA39="","",基本情報入力シート!AA39)</f>
        <v/>
      </c>
      <c r="S18" s="532"/>
      <c r="T18" s="533"/>
      <c r="U18" s="534" t="str">
        <f>
IF(P18="","",VLOOKUP(P18,【参考】数式用!$A$5:$I$38,MATCH(T18,【参考】数式用!$H$4:$I$4,0)+7,0))</f>
        <v/>
      </c>
      <c r="V18" s="639"/>
      <c r="W18" s="211" t="s">
        <v>
172</v>
      </c>
      <c r="X18" s="535"/>
      <c r="Y18" s="210" t="s">
        <v>
173</v>
      </c>
      <c r="Z18" s="535"/>
      <c r="AA18" s="316" t="s">
        <v>
174</v>
      </c>
      <c r="AB18" s="535"/>
      <c r="AC18" s="210" t="s">
        <v>
173</v>
      </c>
      <c r="AD18" s="535"/>
      <c r="AE18" s="210" t="s">
        <v>
175</v>
      </c>
      <c r="AF18" s="512" t="s">
        <v>
176</v>
      </c>
      <c r="AG18" s="513" t="str">
        <f t="shared" si="5"/>
        <v/>
      </c>
      <c r="AH18" s="514" t="s">
        <v>
177</v>
      </c>
      <c r="AI18" s="515" t="str">
        <f t="shared" si="1"/>
        <v/>
      </c>
      <c r="AJ18" s="180"/>
      <c r="AK18" s="536" t="str">
        <f t="shared" si="3"/>
        <v>
○</v>
      </c>
      <c r="AL18" s="537" t="str">
        <f t="shared" si="4"/>
        <v/>
      </c>
      <c r="AM18" s="538"/>
      <c r="AN18" s="538"/>
      <c r="AO18" s="538"/>
      <c r="AP18" s="538"/>
      <c r="AQ18" s="538"/>
      <c r="AR18" s="538"/>
      <c r="AS18" s="538"/>
      <c r="AT18" s="538"/>
      <c r="AU18" s="539"/>
    </row>
    <row r="19" spans="1:47" ht="33" customHeight="1" thickBo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31" t="str">
        <f>
IF(基本情報入力シート!AA40="","",基本情報入力シート!AA40)</f>
        <v/>
      </c>
      <c r="S19" s="532"/>
      <c r="T19" s="533"/>
      <c r="U19" s="534" t="str">
        <f>
IF(P19="","",VLOOKUP(P19,【参考】数式用!$A$5:$I$38,MATCH(T19,【参考】数式用!$H$4:$I$4,0)+7,0))</f>
        <v/>
      </c>
      <c r="V19" s="639"/>
      <c r="W19" s="211" t="s">
        <v>
172</v>
      </c>
      <c r="X19" s="535"/>
      <c r="Y19" s="210" t="s">
        <v>
173</v>
      </c>
      <c r="Z19" s="535"/>
      <c r="AA19" s="316" t="s">
        <v>
174</v>
      </c>
      <c r="AB19" s="535"/>
      <c r="AC19" s="210" t="s">
        <v>
173</v>
      </c>
      <c r="AD19" s="535"/>
      <c r="AE19" s="210" t="s">
        <v>
175</v>
      </c>
      <c r="AF19" s="512" t="s">
        <v>
176</v>
      </c>
      <c r="AG19" s="513" t="str">
        <f t="shared" si="5"/>
        <v/>
      </c>
      <c r="AH19" s="514" t="s">
        <v>
177</v>
      </c>
      <c r="AI19" s="515" t="str">
        <f t="shared" si="1"/>
        <v/>
      </c>
      <c r="AJ19" s="180"/>
      <c r="AK19" s="536" t="str">
        <f t="shared" ref="AK19:AK82" si="6">
IFERROR(IF(AND(T19="特定加算Ⅰ",OR(V19="",V19="-",V19="いずれも取得していない")),"☓","○"),"")</f>
        <v>
○</v>
      </c>
      <c r="AL19" s="537" t="str">
        <f t="shared" ref="AL19:AL82" si="7">
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31" t="str">
        <f>
IF(基本情報入力シート!AA41="","",基本情報入力シート!AA41)</f>
        <v/>
      </c>
      <c r="S20" s="532"/>
      <c r="T20" s="533"/>
      <c r="U20" s="534" t="str">
        <f>
IF(P20="","",VLOOKUP(P20,【参考】数式用!$A$5:$I$38,MATCH(T20,【参考】数式用!$H$4:$I$4,0)+7,0))</f>
        <v/>
      </c>
      <c r="V20" s="639"/>
      <c r="W20" s="211" t="s">
        <v>
172</v>
      </c>
      <c r="X20" s="535"/>
      <c r="Y20" s="210" t="s">
        <v>
173</v>
      </c>
      <c r="Z20" s="535"/>
      <c r="AA20" s="316" t="s">
        <v>
174</v>
      </c>
      <c r="AB20" s="535"/>
      <c r="AC20" s="210" t="s">
        <v>
173</v>
      </c>
      <c r="AD20" s="535"/>
      <c r="AE20" s="210" t="s">
        <v>
175</v>
      </c>
      <c r="AF20" s="512" t="s">
        <v>
176</v>
      </c>
      <c r="AG20" s="513" t="str">
        <f t="shared" si="5"/>
        <v/>
      </c>
      <c r="AH20" s="514" t="s">
        <v>
177</v>
      </c>
      <c r="AI20" s="515" t="str">
        <f t="shared" si="1"/>
        <v/>
      </c>
      <c r="AJ20" s="180"/>
      <c r="AK20" s="536" t="str">
        <f t="shared" si="6"/>
        <v>
○</v>
      </c>
      <c r="AL20" s="537" t="str">
        <f t="shared" si="7"/>
        <v/>
      </c>
      <c r="AM20" s="538"/>
      <c r="AN20" s="538"/>
      <c r="AO20" s="538"/>
      <c r="AP20" s="538"/>
      <c r="AQ20" s="538"/>
      <c r="AR20" s="538"/>
      <c r="AS20" s="538"/>
      <c r="AT20" s="538"/>
      <c r="AU20" s="539"/>
    </row>
    <row r="21" spans="1:47" ht="33" customHeight="1" thickBo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31" t="str">
        <f>
IF(基本情報入力シート!AA42="","",基本情報入力シート!AA42)</f>
        <v/>
      </c>
      <c r="S21" s="532"/>
      <c r="T21" s="533"/>
      <c r="U21" s="534" t="str">
        <f>
IF(P21="","",VLOOKUP(P21,【参考】数式用!$A$5:$I$38,MATCH(T21,【参考】数式用!$H$4:$I$4,0)+7,0))</f>
        <v/>
      </c>
      <c r="V21" s="639"/>
      <c r="W21" s="211" t="s">
        <v>
172</v>
      </c>
      <c r="X21" s="535"/>
      <c r="Y21" s="210" t="s">
        <v>
173</v>
      </c>
      <c r="Z21" s="535"/>
      <c r="AA21" s="316" t="s">
        <v>
174</v>
      </c>
      <c r="AB21" s="535"/>
      <c r="AC21" s="210" t="s">
        <v>
173</v>
      </c>
      <c r="AD21" s="535"/>
      <c r="AE21" s="210" t="s">
        <v>
175</v>
      </c>
      <c r="AF21" s="512" t="s">
        <v>
176</v>
      </c>
      <c r="AG21" s="513" t="str">
        <f t="shared" si="5"/>
        <v/>
      </c>
      <c r="AH21" s="514" t="s">
        <v>
177</v>
      </c>
      <c r="AI21" s="515" t="str">
        <f t="shared" si="1"/>
        <v/>
      </c>
      <c r="AJ21" s="180"/>
      <c r="AK21" s="536" t="str">
        <f t="shared" si="6"/>
        <v>
○</v>
      </c>
      <c r="AL21" s="537" t="str">
        <f t="shared" si="7"/>
        <v/>
      </c>
      <c r="AM21" s="538"/>
      <c r="AN21" s="538"/>
      <c r="AO21" s="538"/>
      <c r="AP21" s="538"/>
      <c r="AQ21" s="538"/>
      <c r="AR21" s="538"/>
      <c r="AS21" s="538"/>
      <c r="AT21" s="538"/>
      <c r="AU21" s="539"/>
    </row>
    <row r="22" spans="1:47" ht="33" customHeight="1" thickBo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31" t="str">
        <f>
IF(基本情報入力シート!AA43="","",基本情報入力シート!AA43)</f>
        <v/>
      </c>
      <c r="S22" s="532"/>
      <c r="T22" s="533"/>
      <c r="U22" s="534" t="str">
        <f>
IF(P22="","",VLOOKUP(P22,【参考】数式用!$A$5:$I$38,MATCH(T22,【参考】数式用!$H$4:$I$4,0)+7,0))</f>
        <v/>
      </c>
      <c r="V22" s="639"/>
      <c r="W22" s="211" t="s">
        <v>
172</v>
      </c>
      <c r="X22" s="535"/>
      <c r="Y22" s="210" t="s">
        <v>
173</v>
      </c>
      <c r="Z22" s="535"/>
      <c r="AA22" s="316" t="s">
        <v>
174</v>
      </c>
      <c r="AB22" s="535"/>
      <c r="AC22" s="210" t="s">
        <v>
173</v>
      </c>
      <c r="AD22" s="535"/>
      <c r="AE22" s="210" t="s">
        <v>
175</v>
      </c>
      <c r="AF22" s="512" t="s">
        <v>
176</v>
      </c>
      <c r="AG22" s="513" t="str">
        <f t="shared" si="5"/>
        <v/>
      </c>
      <c r="AH22" s="514" t="s">
        <v>
177</v>
      </c>
      <c r="AI22" s="515" t="str">
        <f t="shared" si="1"/>
        <v/>
      </c>
      <c r="AJ22" s="180"/>
      <c r="AK22" s="536" t="str">
        <f t="shared" si="6"/>
        <v>
○</v>
      </c>
      <c r="AL22" s="537" t="str">
        <f t="shared" si="7"/>
        <v/>
      </c>
      <c r="AM22" s="538"/>
      <c r="AN22" s="538"/>
      <c r="AO22" s="538"/>
      <c r="AP22" s="538"/>
      <c r="AQ22" s="538"/>
      <c r="AR22" s="538"/>
      <c r="AS22" s="538"/>
      <c r="AT22" s="538"/>
      <c r="AU22" s="539"/>
    </row>
    <row r="23" spans="1:47" ht="33" customHeight="1" thickBo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31" t="str">
        <f>
IF(基本情報入力シート!AA44="","",基本情報入力シート!AA44)</f>
        <v/>
      </c>
      <c r="S23" s="532"/>
      <c r="T23" s="533"/>
      <c r="U23" s="534" t="str">
        <f>
IF(P23="","",VLOOKUP(P23,【参考】数式用!$A$5:$I$38,MATCH(T23,【参考】数式用!$H$4:$I$4,0)+7,0))</f>
        <v/>
      </c>
      <c r="V23" s="639"/>
      <c r="W23" s="211" t="s">
        <v>
172</v>
      </c>
      <c r="X23" s="535"/>
      <c r="Y23" s="210" t="s">
        <v>
173</v>
      </c>
      <c r="Z23" s="535"/>
      <c r="AA23" s="316" t="s">
        <v>
174</v>
      </c>
      <c r="AB23" s="535"/>
      <c r="AC23" s="210" t="s">
        <v>
173</v>
      </c>
      <c r="AD23" s="535"/>
      <c r="AE23" s="210" t="s">
        <v>
175</v>
      </c>
      <c r="AF23" s="512" t="s">
        <v>
176</v>
      </c>
      <c r="AG23" s="513" t="str">
        <f t="shared" si="5"/>
        <v/>
      </c>
      <c r="AH23" s="514" t="s">
        <v>
177</v>
      </c>
      <c r="AI23" s="515" t="str">
        <f t="shared" si="1"/>
        <v/>
      </c>
      <c r="AJ23" s="180"/>
      <c r="AK23" s="536" t="str">
        <f t="shared" si="6"/>
        <v>
○</v>
      </c>
      <c r="AL23" s="537" t="str">
        <f t="shared" si="7"/>
        <v/>
      </c>
      <c r="AM23" s="538"/>
      <c r="AN23" s="538"/>
      <c r="AO23" s="538"/>
      <c r="AP23" s="538"/>
      <c r="AQ23" s="538"/>
      <c r="AR23" s="538"/>
      <c r="AS23" s="538"/>
      <c r="AT23" s="538"/>
      <c r="AU23" s="539"/>
    </row>
    <row r="24" spans="1:47" ht="33" customHeight="1" thickBo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31" t="str">
        <f>
IF(基本情報入力シート!AA45="","",基本情報入力シート!AA45)</f>
        <v/>
      </c>
      <c r="S24" s="532"/>
      <c r="T24" s="533"/>
      <c r="U24" s="534" t="str">
        <f>
IF(P24="","",VLOOKUP(P24,【参考】数式用!$A$5:$I$38,MATCH(T24,【参考】数式用!$H$4:$I$4,0)+7,0))</f>
        <v/>
      </c>
      <c r="V24" s="639"/>
      <c r="W24" s="211" t="s">
        <v>
172</v>
      </c>
      <c r="X24" s="535"/>
      <c r="Y24" s="210" t="s">
        <v>
173</v>
      </c>
      <c r="Z24" s="535"/>
      <c r="AA24" s="316" t="s">
        <v>
174</v>
      </c>
      <c r="AB24" s="535"/>
      <c r="AC24" s="210" t="s">
        <v>
173</v>
      </c>
      <c r="AD24" s="535"/>
      <c r="AE24" s="210" t="s">
        <v>
175</v>
      </c>
      <c r="AF24" s="512" t="s">
        <v>
176</v>
      </c>
      <c r="AG24" s="513" t="str">
        <f t="shared" si="5"/>
        <v/>
      </c>
      <c r="AH24" s="514" t="s">
        <v>
177</v>
      </c>
      <c r="AI24" s="515" t="str">
        <f t="shared" si="1"/>
        <v/>
      </c>
      <c r="AJ24" s="180"/>
      <c r="AK24" s="536" t="str">
        <f t="shared" si="6"/>
        <v>
○</v>
      </c>
      <c r="AL24" s="537" t="str">
        <f t="shared" si="7"/>
        <v/>
      </c>
      <c r="AM24" s="538"/>
      <c r="AN24" s="538"/>
      <c r="AO24" s="538"/>
      <c r="AP24" s="538"/>
      <c r="AQ24" s="538"/>
      <c r="AR24" s="538"/>
      <c r="AS24" s="538"/>
      <c r="AT24" s="538"/>
      <c r="AU24" s="539"/>
    </row>
    <row r="25" spans="1:47" ht="33" customHeight="1" thickBo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31" t="str">
        <f>
IF(基本情報入力シート!AA46="","",基本情報入力シート!AA46)</f>
        <v/>
      </c>
      <c r="S25" s="532"/>
      <c r="T25" s="533"/>
      <c r="U25" s="534" t="str">
        <f>
IF(P25="","",VLOOKUP(P25,【参考】数式用!$A$5:$I$38,MATCH(T25,【参考】数式用!$H$4:$I$4,0)+7,0))</f>
        <v/>
      </c>
      <c r="V25" s="639"/>
      <c r="W25" s="211" t="s">
        <v>
172</v>
      </c>
      <c r="X25" s="535"/>
      <c r="Y25" s="210" t="s">
        <v>
173</v>
      </c>
      <c r="Z25" s="535"/>
      <c r="AA25" s="316" t="s">
        <v>
174</v>
      </c>
      <c r="AB25" s="535"/>
      <c r="AC25" s="210" t="s">
        <v>
173</v>
      </c>
      <c r="AD25" s="535"/>
      <c r="AE25" s="210" t="s">
        <v>
175</v>
      </c>
      <c r="AF25" s="512" t="s">
        <v>
176</v>
      </c>
      <c r="AG25" s="513" t="str">
        <f t="shared" si="5"/>
        <v/>
      </c>
      <c r="AH25" s="514" t="s">
        <v>
177</v>
      </c>
      <c r="AI25" s="515" t="str">
        <f t="shared" si="1"/>
        <v/>
      </c>
      <c r="AJ25" s="180"/>
      <c r="AK25" s="536" t="str">
        <f t="shared" si="6"/>
        <v>
○</v>
      </c>
      <c r="AL25" s="537" t="str">
        <f t="shared" si="7"/>
        <v/>
      </c>
      <c r="AM25" s="538"/>
      <c r="AN25" s="538"/>
      <c r="AO25" s="538"/>
      <c r="AP25" s="538"/>
      <c r="AQ25" s="538"/>
      <c r="AR25" s="538"/>
      <c r="AS25" s="538"/>
      <c r="AT25" s="538"/>
      <c r="AU25" s="539"/>
    </row>
    <row r="26" spans="1:47" ht="33" customHeight="1" thickBo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31" t="str">
        <f>
IF(基本情報入力シート!AA47="","",基本情報入力シート!AA47)</f>
        <v/>
      </c>
      <c r="S26" s="532"/>
      <c r="T26" s="533"/>
      <c r="U26" s="534" t="str">
        <f>
IF(P26="","",VLOOKUP(P26,【参考】数式用!$A$5:$I$38,MATCH(T26,【参考】数式用!$H$4:$I$4,0)+7,0))</f>
        <v/>
      </c>
      <c r="V26" s="639"/>
      <c r="W26" s="211" t="s">
        <v>
172</v>
      </c>
      <c r="X26" s="535"/>
      <c r="Y26" s="210" t="s">
        <v>
173</v>
      </c>
      <c r="Z26" s="535"/>
      <c r="AA26" s="316" t="s">
        <v>
174</v>
      </c>
      <c r="AB26" s="535"/>
      <c r="AC26" s="210" t="s">
        <v>
173</v>
      </c>
      <c r="AD26" s="535"/>
      <c r="AE26" s="210" t="s">
        <v>
175</v>
      </c>
      <c r="AF26" s="512" t="s">
        <v>
176</v>
      </c>
      <c r="AG26" s="513" t="str">
        <f t="shared" si="5"/>
        <v/>
      </c>
      <c r="AH26" s="514" t="s">
        <v>
177</v>
      </c>
      <c r="AI26" s="515" t="str">
        <f t="shared" si="1"/>
        <v/>
      </c>
      <c r="AJ26" s="180"/>
      <c r="AK26" s="536" t="str">
        <f t="shared" si="6"/>
        <v>
○</v>
      </c>
      <c r="AL26" s="537" t="str">
        <f t="shared" si="7"/>
        <v/>
      </c>
      <c r="AM26" s="538"/>
      <c r="AN26" s="538"/>
      <c r="AO26" s="538"/>
      <c r="AP26" s="538"/>
      <c r="AQ26" s="538"/>
      <c r="AR26" s="538"/>
      <c r="AS26" s="538"/>
      <c r="AT26" s="538"/>
      <c r="AU26" s="539"/>
    </row>
    <row r="27" spans="1:47" ht="33" customHeight="1" thickBot="1">
      <c r="A27" s="498">
        <f t="shared" si="2"/>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31" t="str">
        <f>
IF(基本情報入力シート!AA48="","",基本情報入力シート!AA48)</f>
        <v/>
      </c>
      <c r="S27" s="532"/>
      <c r="T27" s="533"/>
      <c r="U27" s="534" t="str">
        <f>
IF(P27="","",VLOOKUP(P27,【参考】数式用!$A$5:$I$38,MATCH(T27,【参考】数式用!$H$4:$I$4,0)+7,0))</f>
        <v/>
      </c>
      <c r="V27" s="639"/>
      <c r="W27" s="211" t="s">
        <v>
172</v>
      </c>
      <c r="X27" s="535"/>
      <c r="Y27" s="210" t="s">
        <v>
173</v>
      </c>
      <c r="Z27" s="535"/>
      <c r="AA27" s="316" t="s">
        <v>
174</v>
      </c>
      <c r="AB27" s="535"/>
      <c r="AC27" s="210" t="s">
        <v>
173</v>
      </c>
      <c r="AD27" s="535"/>
      <c r="AE27" s="210" t="s">
        <v>
175</v>
      </c>
      <c r="AF27" s="512" t="s">
        <v>
176</v>
      </c>
      <c r="AG27" s="513" t="str">
        <f t="shared" si="5"/>
        <v/>
      </c>
      <c r="AH27" s="514" t="s">
        <v>
177</v>
      </c>
      <c r="AI27" s="515" t="str">
        <f t="shared" si="1"/>
        <v/>
      </c>
      <c r="AJ27" s="180"/>
      <c r="AK27" s="536" t="str">
        <f t="shared" si="6"/>
        <v>
○</v>
      </c>
      <c r="AL27" s="537" t="str">
        <f t="shared" si="7"/>
        <v/>
      </c>
      <c r="AM27" s="538"/>
      <c r="AN27" s="538"/>
      <c r="AO27" s="538"/>
      <c r="AP27" s="538"/>
      <c r="AQ27" s="538"/>
      <c r="AR27" s="538"/>
      <c r="AS27" s="538"/>
      <c r="AT27" s="538"/>
      <c r="AU27" s="539"/>
    </row>
    <row r="28" spans="1:47" ht="33" customHeight="1" thickBot="1">
      <c r="A28" s="498">
        <f t="shared" si="2"/>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31" t="str">
        <f>
IF(基本情報入力シート!AA49="","",基本情報入力シート!AA49)</f>
        <v/>
      </c>
      <c r="S28" s="532"/>
      <c r="T28" s="533"/>
      <c r="U28" s="534" t="str">
        <f>
IF(P28="","",VLOOKUP(P28,【参考】数式用!$A$5:$I$38,MATCH(T28,【参考】数式用!$H$4:$I$4,0)+7,0))</f>
        <v/>
      </c>
      <c r="V28" s="639"/>
      <c r="W28" s="211" t="s">
        <v>
172</v>
      </c>
      <c r="X28" s="535"/>
      <c r="Y28" s="210" t="s">
        <v>
173</v>
      </c>
      <c r="Z28" s="535"/>
      <c r="AA28" s="316" t="s">
        <v>
174</v>
      </c>
      <c r="AB28" s="535"/>
      <c r="AC28" s="210" t="s">
        <v>
173</v>
      </c>
      <c r="AD28" s="535"/>
      <c r="AE28" s="210" t="s">
        <v>
175</v>
      </c>
      <c r="AF28" s="512" t="s">
        <v>
176</v>
      </c>
      <c r="AG28" s="513" t="str">
        <f t="shared" si="5"/>
        <v/>
      </c>
      <c r="AH28" s="514" t="s">
        <v>
177</v>
      </c>
      <c r="AI28" s="515" t="str">
        <f t="shared" si="1"/>
        <v/>
      </c>
      <c r="AJ28" s="180"/>
      <c r="AK28" s="536" t="str">
        <f t="shared" si="6"/>
        <v>
○</v>
      </c>
      <c r="AL28" s="537" t="str">
        <f t="shared" si="7"/>
        <v/>
      </c>
      <c r="AM28" s="538"/>
      <c r="AN28" s="538"/>
      <c r="AO28" s="538"/>
      <c r="AP28" s="538"/>
      <c r="AQ28" s="538"/>
      <c r="AR28" s="538"/>
      <c r="AS28" s="538"/>
      <c r="AT28" s="538"/>
      <c r="AU28" s="539"/>
    </row>
    <row r="29" spans="1:47" ht="33" customHeight="1" thickBot="1">
      <c r="A29" s="498">
        <f t="shared" si="2"/>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31" t="str">
        <f>
IF(基本情報入力シート!AA50="","",基本情報入力シート!AA50)</f>
        <v/>
      </c>
      <c r="S29" s="532"/>
      <c r="T29" s="533"/>
      <c r="U29" s="534" t="str">
        <f>
IF(P29="","",VLOOKUP(P29,【参考】数式用!$A$5:$I$38,MATCH(T29,【参考】数式用!$H$4:$I$4,0)+7,0))</f>
        <v/>
      </c>
      <c r="V29" s="639"/>
      <c r="W29" s="211" t="s">
        <v>
172</v>
      </c>
      <c r="X29" s="535"/>
      <c r="Y29" s="210" t="s">
        <v>
173</v>
      </c>
      <c r="Z29" s="535"/>
      <c r="AA29" s="316" t="s">
        <v>
174</v>
      </c>
      <c r="AB29" s="535"/>
      <c r="AC29" s="210" t="s">
        <v>
173</v>
      </c>
      <c r="AD29" s="535"/>
      <c r="AE29" s="210" t="s">
        <v>
175</v>
      </c>
      <c r="AF29" s="512" t="s">
        <v>
176</v>
      </c>
      <c r="AG29" s="513" t="str">
        <f t="shared" si="5"/>
        <v/>
      </c>
      <c r="AH29" s="514" t="s">
        <v>
177</v>
      </c>
      <c r="AI29" s="515" t="str">
        <f t="shared" si="1"/>
        <v/>
      </c>
      <c r="AJ29" s="180"/>
      <c r="AK29" s="536" t="str">
        <f t="shared" si="6"/>
        <v>
○</v>
      </c>
      <c r="AL29" s="537" t="str">
        <f t="shared" si="7"/>
        <v/>
      </c>
      <c r="AM29" s="538"/>
      <c r="AN29" s="538"/>
      <c r="AO29" s="538"/>
      <c r="AP29" s="538"/>
      <c r="AQ29" s="538"/>
      <c r="AR29" s="538"/>
      <c r="AS29" s="538"/>
      <c r="AT29" s="538"/>
      <c r="AU29" s="539"/>
    </row>
    <row r="30" spans="1:47" ht="33" customHeight="1" thickBot="1">
      <c r="A30" s="498">
        <f t="shared" si="2"/>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31" t="str">
        <f>
IF(基本情報入力シート!AA51="","",基本情報入力シート!AA51)</f>
        <v/>
      </c>
      <c r="S30" s="532"/>
      <c r="T30" s="533"/>
      <c r="U30" s="534" t="str">
        <f>
IF(P30="","",VLOOKUP(P30,【参考】数式用!$A$5:$I$38,MATCH(T30,【参考】数式用!$H$4:$I$4,0)+7,0))</f>
        <v/>
      </c>
      <c r="V30" s="639"/>
      <c r="W30" s="211" t="s">
        <v>
172</v>
      </c>
      <c r="X30" s="535"/>
      <c r="Y30" s="210" t="s">
        <v>
173</v>
      </c>
      <c r="Z30" s="535"/>
      <c r="AA30" s="316" t="s">
        <v>
174</v>
      </c>
      <c r="AB30" s="535"/>
      <c r="AC30" s="210" t="s">
        <v>
173</v>
      </c>
      <c r="AD30" s="535"/>
      <c r="AE30" s="210" t="s">
        <v>
175</v>
      </c>
      <c r="AF30" s="512" t="s">
        <v>
176</v>
      </c>
      <c r="AG30" s="513" t="str">
        <f t="shared" si="5"/>
        <v/>
      </c>
      <c r="AH30" s="514" t="s">
        <v>
177</v>
      </c>
      <c r="AI30" s="515" t="str">
        <f t="shared" si="1"/>
        <v/>
      </c>
      <c r="AJ30" s="180"/>
      <c r="AK30" s="536" t="str">
        <f t="shared" si="6"/>
        <v>
○</v>
      </c>
      <c r="AL30" s="537" t="str">
        <f t="shared" si="7"/>
        <v/>
      </c>
      <c r="AM30" s="538"/>
      <c r="AN30" s="538"/>
      <c r="AO30" s="538"/>
      <c r="AP30" s="538"/>
      <c r="AQ30" s="538"/>
      <c r="AR30" s="538"/>
      <c r="AS30" s="538"/>
      <c r="AT30" s="538"/>
      <c r="AU30" s="539"/>
    </row>
    <row r="31" spans="1:47" ht="33" customHeight="1" thickBot="1">
      <c r="A31" s="498">
        <f t="shared" si="2"/>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31" t="str">
        <f>
IF(基本情報入力シート!AA52="","",基本情報入力シート!AA52)</f>
        <v/>
      </c>
      <c r="S31" s="532"/>
      <c r="T31" s="533"/>
      <c r="U31" s="534" t="str">
        <f>
IF(P31="","",VLOOKUP(P31,【参考】数式用!$A$5:$I$38,MATCH(T31,【参考】数式用!$H$4:$I$4,0)+7,0))</f>
        <v/>
      </c>
      <c r="V31" s="639"/>
      <c r="W31" s="211" t="s">
        <v>
172</v>
      </c>
      <c r="X31" s="535"/>
      <c r="Y31" s="210" t="s">
        <v>
173</v>
      </c>
      <c r="Z31" s="535"/>
      <c r="AA31" s="316" t="s">
        <v>
174</v>
      </c>
      <c r="AB31" s="535"/>
      <c r="AC31" s="210" t="s">
        <v>
173</v>
      </c>
      <c r="AD31" s="535"/>
      <c r="AE31" s="210" t="s">
        <v>
175</v>
      </c>
      <c r="AF31" s="512" t="s">
        <v>
176</v>
      </c>
      <c r="AG31" s="513" t="str">
        <f t="shared" si="5"/>
        <v/>
      </c>
      <c r="AH31" s="514" t="s">
        <v>
177</v>
      </c>
      <c r="AI31" s="515" t="str">
        <f t="shared" si="1"/>
        <v/>
      </c>
      <c r="AJ31" s="180"/>
      <c r="AK31" s="536" t="str">
        <f t="shared" si="6"/>
        <v>
○</v>
      </c>
      <c r="AL31" s="537" t="str">
        <f t="shared" si="7"/>
        <v/>
      </c>
      <c r="AM31" s="538"/>
      <c r="AN31" s="538"/>
      <c r="AO31" s="538"/>
      <c r="AP31" s="538"/>
      <c r="AQ31" s="538"/>
      <c r="AR31" s="538"/>
      <c r="AS31" s="538"/>
      <c r="AT31" s="538"/>
      <c r="AU31" s="539"/>
    </row>
    <row r="32" spans="1:47" ht="33" customHeight="1" thickBot="1">
      <c r="A32" s="498">
        <f t="shared" si="2"/>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31" t="str">
        <f>
IF(基本情報入力シート!AA53="","",基本情報入力シート!AA53)</f>
        <v/>
      </c>
      <c r="S32" s="532"/>
      <c r="T32" s="533"/>
      <c r="U32" s="534" t="str">
        <f>
IF(P32="","",VLOOKUP(P32,【参考】数式用!$A$5:$I$38,MATCH(T32,【参考】数式用!$H$4:$I$4,0)+7,0))</f>
        <v/>
      </c>
      <c r="V32" s="639"/>
      <c r="W32" s="211" t="s">
        <v>
172</v>
      </c>
      <c r="X32" s="535"/>
      <c r="Y32" s="210" t="s">
        <v>
173</v>
      </c>
      <c r="Z32" s="535"/>
      <c r="AA32" s="316" t="s">
        <v>
174</v>
      </c>
      <c r="AB32" s="535"/>
      <c r="AC32" s="210" t="s">
        <v>
173</v>
      </c>
      <c r="AD32" s="535"/>
      <c r="AE32" s="210" t="s">
        <v>
175</v>
      </c>
      <c r="AF32" s="512" t="s">
        <v>
176</v>
      </c>
      <c r="AG32" s="513" t="str">
        <f t="shared" si="5"/>
        <v/>
      </c>
      <c r="AH32" s="514" t="s">
        <v>
177</v>
      </c>
      <c r="AI32" s="515" t="str">
        <f t="shared" si="1"/>
        <v/>
      </c>
      <c r="AJ32" s="180"/>
      <c r="AK32" s="536" t="str">
        <f t="shared" si="6"/>
        <v>
○</v>
      </c>
      <c r="AL32" s="537" t="str">
        <f t="shared" si="7"/>
        <v/>
      </c>
      <c r="AM32" s="538"/>
      <c r="AN32" s="538"/>
      <c r="AO32" s="538"/>
      <c r="AP32" s="538"/>
      <c r="AQ32" s="538"/>
      <c r="AR32" s="538"/>
      <c r="AS32" s="538"/>
      <c r="AT32" s="538"/>
      <c r="AU32" s="539"/>
    </row>
    <row r="33" spans="1:47" ht="33" customHeight="1" thickBot="1">
      <c r="A33" s="498">
        <f t="shared" si="2"/>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31" t="str">
        <f>
IF(基本情報入力シート!AA54="","",基本情報入力シート!AA54)</f>
        <v/>
      </c>
      <c r="S33" s="532"/>
      <c r="T33" s="533"/>
      <c r="U33" s="534" t="str">
        <f>
IF(P33="","",VLOOKUP(P33,【参考】数式用!$A$5:$I$38,MATCH(T33,【参考】数式用!$H$4:$I$4,0)+7,0))</f>
        <v/>
      </c>
      <c r="V33" s="639"/>
      <c r="W33" s="211" t="s">
        <v>
172</v>
      </c>
      <c r="X33" s="535"/>
      <c r="Y33" s="210" t="s">
        <v>
173</v>
      </c>
      <c r="Z33" s="535"/>
      <c r="AA33" s="316" t="s">
        <v>
174</v>
      </c>
      <c r="AB33" s="535"/>
      <c r="AC33" s="210" t="s">
        <v>
173</v>
      </c>
      <c r="AD33" s="535"/>
      <c r="AE33" s="210" t="s">
        <v>
175</v>
      </c>
      <c r="AF33" s="512" t="s">
        <v>
176</v>
      </c>
      <c r="AG33" s="513" t="str">
        <f t="shared" si="5"/>
        <v/>
      </c>
      <c r="AH33" s="514" t="s">
        <v>
177</v>
      </c>
      <c r="AI33" s="515" t="str">
        <f t="shared" si="1"/>
        <v/>
      </c>
      <c r="AJ33" s="180"/>
      <c r="AK33" s="536" t="str">
        <f t="shared" si="6"/>
        <v>
○</v>
      </c>
      <c r="AL33" s="537" t="str">
        <f t="shared" si="7"/>
        <v/>
      </c>
      <c r="AM33" s="538"/>
      <c r="AN33" s="538"/>
      <c r="AO33" s="538"/>
      <c r="AP33" s="538"/>
      <c r="AQ33" s="538"/>
      <c r="AR33" s="538"/>
      <c r="AS33" s="538"/>
      <c r="AT33" s="538"/>
      <c r="AU33" s="539"/>
    </row>
    <row r="34" spans="1:47" ht="33" customHeight="1" thickBot="1">
      <c r="A34" s="498">
        <f t="shared" si="2"/>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31" t="str">
        <f>
IF(基本情報入力シート!AA55="","",基本情報入力シート!AA55)</f>
        <v/>
      </c>
      <c r="S34" s="532"/>
      <c r="T34" s="533"/>
      <c r="U34" s="534" t="str">
        <f>
IF(P34="","",VLOOKUP(P34,【参考】数式用!$A$5:$I$38,MATCH(T34,【参考】数式用!$H$4:$I$4,0)+7,0))</f>
        <v/>
      </c>
      <c r="V34" s="639"/>
      <c r="W34" s="211" t="s">
        <v>
172</v>
      </c>
      <c r="X34" s="535"/>
      <c r="Y34" s="210" t="s">
        <v>
173</v>
      </c>
      <c r="Z34" s="535"/>
      <c r="AA34" s="316" t="s">
        <v>
174</v>
      </c>
      <c r="AB34" s="535"/>
      <c r="AC34" s="210" t="s">
        <v>
173</v>
      </c>
      <c r="AD34" s="535"/>
      <c r="AE34" s="210" t="s">
        <v>
175</v>
      </c>
      <c r="AF34" s="512" t="s">
        <v>
176</v>
      </c>
      <c r="AG34" s="513" t="str">
        <f t="shared" si="5"/>
        <v/>
      </c>
      <c r="AH34" s="514" t="s">
        <v>
177</v>
      </c>
      <c r="AI34" s="515" t="str">
        <f t="shared" si="1"/>
        <v/>
      </c>
      <c r="AJ34" s="180"/>
      <c r="AK34" s="536" t="str">
        <f t="shared" si="6"/>
        <v>
○</v>
      </c>
      <c r="AL34" s="537" t="str">
        <f t="shared" si="7"/>
        <v/>
      </c>
      <c r="AM34" s="538"/>
      <c r="AN34" s="538"/>
      <c r="AO34" s="538"/>
      <c r="AP34" s="538"/>
      <c r="AQ34" s="538"/>
      <c r="AR34" s="538"/>
      <c r="AS34" s="538"/>
      <c r="AT34" s="538"/>
      <c r="AU34" s="539"/>
    </row>
    <row r="35" spans="1:47" ht="33" customHeight="1" thickBot="1">
      <c r="A35" s="498">
        <f t="shared" si="2"/>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31" t="str">
        <f>
IF(基本情報入力シート!AA56="","",基本情報入力シート!AA56)</f>
        <v/>
      </c>
      <c r="S35" s="532"/>
      <c r="T35" s="533"/>
      <c r="U35" s="534" t="str">
        <f>
IF(P35="","",VLOOKUP(P35,【参考】数式用!$A$5:$I$38,MATCH(T35,【参考】数式用!$H$4:$I$4,0)+7,0))</f>
        <v/>
      </c>
      <c r="V35" s="639"/>
      <c r="W35" s="211" t="s">
        <v>
172</v>
      </c>
      <c r="X35" s="535"/>
      <c r="Y35" s="210" t="s">
        <v>
173</v>
      </c>
      <c r="Z35" s="535"/>
      <c r="AA35" s="316" t="s">
        <v>
174</v>
      </c>
      <c r="AB35" s="535"/>
      <c r="AC35" s="210" t="s">
        <v>
173</v>
      </c>
      <c r="AD35" s="535"/>
      <c r="AE35" s="210" t="s">
        <v>
175</v>
      </c>
      <c r="AF35" s="512" t="s">
        <v>
176</v>
      </c>
      <c r="AG35" s="513" t="str">
        <f t="shared" si="5"/>
        <v/>
      </c>
      <c r="AH35" s="514" t="s">
        <v>
177</v>
      </c>
      <c r="AI35" s="515" t="str">
        <f t="shared" si="1"/>
        <v/>
      </c>
      <c r="AJ35" s="180"/>
      <c r="AK35" s="536" t="str">
        <f t="shared" si="6"/>
        <v>
○</v>
      </c>
      <c r="AL35" s="537" t="str">
        <f t="shared" si="7"/>
        <v/>
      </c>
      <c r="AM35" s="538"/>
      <c r="AN35" s="538"/>
      <c r="AO35" s="538"/>
      <c r="AP35" s="538"/>
      <c r="AQ35" s="538"/>
      <c r="AR35" s="538"/>
      <c r="AS35" s="538"/>
      <c r="AT35" s="538"/>
      <c r="AU35" s="539"/>
    </row>
    <row r="36" spans="1:47" ht="33" customHeight="1" thickBot="1">
      <c r="A36" s="498">
        <f t="shared" si="2"/>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31" t="str">
        <f>
IF(基本情報入力シート!AA57="","",基本情報入力シート!AA57)</f>
        <v/>
      </c>
      <c r="S36" s="532"/>
      <c r="T36" s="533"/>
      <c r="U36" s="534" t="str">
        <f>
IF(P36="","",VLOOKUP(P36,【参考】数式用!$A$5:$I$38,MATCH(T36,【参考】数式用!$H$4:$I$4,0)+7,0))</f>
        <v/>
      </c>
      <c r="V36" s="639"/>
      <c r="W36" s="211" t="s">
        <v>
172</v>
      </c>
      <c r="X36" s="535"/>
      <c r="Y36" s="210" t="s">
        <v>
173</v>
      </c>
      <c r="Z36" s="535"/>
      <c r="AA36" s="316" t="s">
        <v>
174</v>
      </c>
      <c r="AB36" s="535"/>
      <c r="AC36" s="210" t="s">
        <v>
173</v>
      </c>
      <c r="AD36" s="535"/>
      <c r="AE36" s="210" t="s">
        <v>
175</v>
      </c>
      <c r="AF36" s="512" t="s">
        <v>
176</v>
      </c>
      <c r="AG36" s="513" t="str">
        <f t="shared" si="5"/>
        <v/>
      </c>
      <c r="AH36" s="514" t="s">
        <v>
177</v>
      </c>
      <c r="AI36" s="515" t="str">
        <f t="shared" si="1"/>
        <v/>
      </c>
      <c r="AJ36" s="180"/>
      <c r="AK36" s="536" t="str">
        <f t="shared" si="6"/>
        <v>
○</v>
      </c>
      <c r="AL36" s="537" t="str">
        <f t="shared" si="7"/>
        <v/>
      </c>
      <c r="AM36" s="538"/>
      <c r="AN36" s="538"/>
      <c r="AO36" s="538"/>
      <c r="AP36" s="538"/>
      <c r="AQ36" s="538"/>
      <c r="AR36" s="538"/>
      <c r="AS36" s="538"/>
      <c r="AT36" s="538"/>
      <c r="AU36" s="539"/>
    </row>
    <row r="37" spans="1:47" ht="33" customHeight="1" thickBot="1">
      <c r="A37" s="498">
        <f t="shared" si="2"/>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31" t="str">
        <f>
IF(基本情報入力シート!AA58="","",基本情報入力シート!AA58)</f>
        <v/>
      </c>
      <c r="S37" s="532"/>
      <c r="T37" s="533"/>
      <c r="U37" s="534" t="str">
        <f>
IF(P37="","",VLOOKUP(P37,【参考】数式用!$A$5:$I$38,MATCH(T37,【参考】数式用!$H$4:$I$4,0)+7,0))</f>
        <v/>
      </c>
      <c r="V37" s="639"/>
      <c r="W37" s="211" t="s">
        <v>
172</v>
      </c>
      <c r="X37" s="535"/>
      <c r="Y37" s="210" t="s">
        <v>
173</v>
      </c>
      <c r="Z37" s="535"/>
      <c r="AA37" s="316" t="s">
        <v>
174</v>
      </c>
      <c r="AB37" s="535"/>
      <c r="AC37" s="210" t="s">
        <v>
173</v>
      </c>
      <c r="AD37" s="535"/>
      <c r="AE37" s="210" t="s">
        <v>
175</v>
      </c>
      <c r="AF37" s="512" t="s">
        <v>
176</v>
      </c>
      <c r="AG37" s="513" t="str">
        <f t="shared" si="5"/>
        <v/>
      </c>
      <c r="AH37" s="514" t="s">
        <v>
177</v>
      </c>
      <c r="AI37" s="515" t="str">
        <f t="shared" si="1"/>
        <v/>
      </c>
      <c r="AJ37" s="180"/>
      <c r="AK37" s="536" t="str">
        <f t="shared" si="6"/>
        <v>
○</v>
      </c>
      <c r="AL37" s="537" t="str">
        <f t="shared" si="7"/>
        <v/>
      </c>
      <c r="AM37" s="538"/>
      <c r="AN37" s="538"/>
      <c r="AO37" s="538"/>
      <c r="AP37" s="538"/>
      <c r="AQ37" s="538"/>
      <c r="AR37" s="538"/>
      <c r="AS37" s="538"/>
      <c r="AT37" s="538"/>
      <c r="AU37" s="539"/>
    </row>
    <row r="38" spans="1:47" ht="33" customHeight="1" thickBot="1">
      <c r="A38" s="498">
        <f t="shared" si="2"/>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31" t="str">
        <f>
IF(基本情報入力シート!AA59="","",基本情報入力シート!AA59)</f>
        <v/>
      </c>
      <c r="S38" s="532"/>
      <c r="T38" s="533"/>
      <c r="U38" s="534" t="str">
        <f>
IF(P38="","",VLOOKUP(P38,【参考】数式用!$A$5:$I$38,MATCH(T38,【参考】数式用!$H$4:$I$4,0)+7,0))</f>
        <v/>
      </c>
      <c r="V38" s="639"/>
      <c r="W38" s="211" t="s">
        <v>
172</v>
      </c>
      <c r="X38" s="535"/>
      <c r="Y38" s="210" t="s">
        <v>
173</v>
      </c>
      <c r="Z38" s="535"/>
      <c r="AA38" s="316" t="s">
        <v>
174</v>
      </c>
      <c r="AB38" s="535"/>
      <c r="AC38" s="210" t="s">
        <v>
173</v>
      </c>
      <c r="AD38" s="535"/>
      <c r="AE38" s="210" t="s">
        <v>
175</v>
      </c>
      <c r="AF38" s="512" t="s">
        <v>
176</v>
      </c>
      <c r="AG38" s="513" t="str">
        <f t="shared" si="5"/>
        <v/>
      </c>
      <c r="AH38" s="514" t="s">
        <v>
177</v>
      </c>
      <c r="AI38" s="515" t="str">
        <f t="shared" si="1"/>
        <v/>
      </c>
      <c r="AJ38" s="180"/>
      <c r="AK38" s="536" t="str">
        <f t="shared" si="6"/>
        <v>
○</v>
      </c>
      <c r="AL38" s="537" t="str">
        <f t="shared" si="7"/>
        <v/>
      </c>
      <c r="AM38" s="538"/>
      <c r="AN38" s="538"/>
      <c r="AO38" s="538"/>
      <c r="AP38" s="538"/>
      <c r="AQ38" s="538"/>
      <c r="AR38" s="538"/>
      <c r="AS38" s="538"/>
      <c r="AT38" s="538"/>
      <c r="AU38" s="539"/>
    </row>
    <row r="39" spans="1:47" ht="33" customHeight="1" thickBot="1">
      <c r="A39" s="498">
        <f t="shared" si="2"/>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31" t="str">
        <f>
IF(基本情報入力シート!AA60="","",基本情報入力シート!AA60)</f>
        <v/>
      </c>
      <c r="S39" s="532"/>
      <c r="T39" s="533"/>
      <c r="U39" s="534" t="str">
        <f>
IF(P39="","",VLOOKUP(P39,【参考】数式用!$A$5:$I$38,MATCH(T39,【参考】数式用!$H$4:$I$4,0)+7,0))</f>
        <v/>
      </c>
      <c r="V39" s="639"/>
      <c r="W39" s="211" t="s">
        <v>
172</v>
      </c>
      <c r="X39" s="535"/>
      <c r="Y39" s="210" t="s">
        <v>
173</v>
      </c>
      <c r="Z39" s="535"/>
      <c r="AA39" s="316" t="s">
        <v>
174</v>
      </c>
      <c r="AB39" s="535"/>
      <c r="AC39" s="210" t="s">
        <v>
173</v>
      </c>
      <c r="AD39" s="535"/>
      <c r="AE39" s="210" t="s">
        <v>
175</v>
      </c>
      <c r="AF39" s="512" t="s">
        <v>
176</v>
      </c>
      <c r="AG39" s="513" t="str">
        <f t="shared" si="5"/>
        <v/>
      </c>
      <c r="AH39" s="514" t="s">
        <v>
177</v>
      </c>
      <c r="AI39" s="515" t="str">
        <f t="shared" si="1"/>
        <v/>
      </c>
      <c r="AJ39" s="180"/>
      <c r="AK39" s="536" t="str">
        <f t="shared" si="6"/>
        <v>
○</v>
      </c>
      <c r="AL39" s="537" t="str">
        <f t="shared" si="7"/>
        <v/>
      </c>
      <c r="AM39" s="538"/>
      <c r="AN39" s="538"/>
      <c r="AO39" s="538"/>
      <c r="AP39" s="538"/>
      <c r="AQ39" s="538"/>
      <c r="AR39" s="538"/>
      <c r="AS39" s="538"/>
      <c r="AT39" s="538"/>
      <c r="AU39" s="539"/>
    </row>
    <row r="40" spans="1:47" ht="33" customHeight="1" thickBot="1">
      <c r="A40" s="498">
        <f t="shared" si="2"/>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31" t="str">
        <f>
IF(基本情報入力シート!AA61="","",基本情報入力シート!AA61)</f>
        <v/>
      </c>
      <c r="S40" s="532"/>
      <c r="T40" s="533"/>
      <c r="U40" s="534" t="str">
        <f>
IF(P40="","",VLOOKUP(P40,【参考】数式用!$A$5:$I$38,MATCH(T40,【参考】数式用!$H$4:$I$4,0)+7,0))</f>
        <v/>
      </c>
      <c r="V40" s="639"/>
      <c r="W40" s="211" t="s">
        <v>
172</v>
      </c>
      <c r="X40" s="535"/>
      <c r="Y40" s="210" t="s">
        <v>
173</v>
      </c>
      <c r="Z40" s="535"/>
      <c r="AA40" s="316" t="s">
        <v>
174</v>
      </c>
      <c r="AB40" s="535"/>
      <c r="AC40" s="210" t="s">
        <v>
173</v>
      </c>
      <c r="AD40" s="535"/>
      <c r="AE40" s="210" t="s">
        <v>
175</v>
      </c>
      <c r="AF40" s="512" t="s">
        <v>
176</v>
      </c>
      <c r="AG40" s="513" t="str">
        <f t="shared" si="5"/>
        <v/>
      </c>
      <c r="AH40" s="514" t="s">
        <v>
177</v>
      </c>
      <c r="AI40" s="515" t="str">
        <f t="shared" si="1"/>
        <v/>
      </c>
      <c r="AJ40" s="180"/>
      <c r="AK40" s="536" t="str">
        <f t="shared" si="6"/>
        <v>
○</v>
      </c>
      <c r="AL40" s="537" t="str">
        <f t="shared" si="7"/>
        <v/>
      </c>
      <c r="AM40" s="538"/>
      <c r="AN40" s="538"/>
      <c r="AO40" s="538"/>
      <c r="AP40" s="538"/>
      <c r="AQ40" s="538"/>
      <c r="AR40" s="538"/>
      <c r="AS40" s="538"/>
      <c r="AT40" s="538"/>
      <c r="AU40" s="539"/>
    </row>
    <row r="41" spans="1:47" ht="33" customHeight="1" thickBot="1">
      <c r="A41" s="498">
        <f t="shared" si="2"/>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31" t="str">
        <f>
IF(基本情報入力シート!AA62="","",基本情報入力シート!AA62)</f>
        <v/>
      </c>
      <c r="S41" s="532"/>
      <c r="T41" s="533"/>
      <c r="U41" s="534" t="str">
        <f>
IF(P41="","",VLOOKUP(P41,【参考】数式用!$A$5:$I$38,MATCH(T41,【参考】数式用!$H$4:$I$4,0)+7,0))</f>
        <v/>
      </c>
      <c r="V41" s="639"/>
      <c r="W41" s="211" t="s">
        <v>
172</v>
      </c>
      <c r="X41" s="535"/>
      <c r="Y41" s="210" t="s">
        <v>
173</v>
      </c>
      <c r="Z41" s="535"/>
      <c r="AA41" s="316" t="s">
        <v>
174</v>
      </c>
      <c r="AB41" s="535"/>
      <c r="AC41" s="210" t="s">
        <v>
173</v>
      </c>
      <c r="AD41" s="535"/>
      <c r="AE41" s="210" t="s">
        <v>
175</v>
      </c>
      <c r="AF41" s="512" t="s">
        <v>
176</v>
      </c>
      <c r="AG41" s="513" t="str">
        <f t="shared" si="5"/>
        <v/>
      </c>
      <c r="AH41" s="514" t="s">
        <v>
177</v>
      </c>
      <c r="AI41" s="515" t="str">
        <f t="shared" si="1"/>
        <v/>
      </c>
      <c r="AJ41" s="180"/>
      <c r="AK41" s="536" t="str">
        <f t="shared" si="6"/>
        <v>
○</v>
      </c>
      <c r="AL41" s="537" t="str">
        <f t="shared" si="7"/>
        <v/>
      </c>
      <c r="AM41" s="538"/>
      <c r="AN41" s="538"/>
      <c r="AO41" s="538"/>
      <c r="AP41" s="538"/>
      <c r="AQ41" s="538"/>
      <c r="AR41" s="538"/>
      <c r="AS41" s="538"/>
      <c r="AT41" s="538"/>
      <c r="AU41" s="539"/>
    </row>
    <row r="42" spans="1:47" ht="33" customHeight="1" thickBot="1">
      <c r="A42" s="498">
        <f t="shared" si="2"/>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31" t="str">
        <f>
IF(基本情報入力シート!AA63="","",基本情報入力シート!AA63)</f>
        <v/>
      </c>
      <c r="S42" s="532"/>
      <c r="T42" s="533"/>
      <c r="U42" s="534" t="str">
        <f>
IF(P42="","",VLOOKUP(P42,【参考】数式用!$A$5:$I$38,MATCH(T42,【参考】数式用!$H$4:$I$4,0)+7,0))</f>
        <v/>
      </c>
      <c r="V42" s="639"/>
      <c r="W42" s="211" t="s">
        <v>
172</v>
      </c>
      <c r="X42" s="535"/>
      <c r="Y42" s="210" t="s">
        <v>
173</v>
      </c>
      <c r="Z42" s="535"/>
      <c r="AA42" s="316" t="s">
        <v>
174</v>
      </c>
      <c r="AB42" s="535"/>
      <c r="AC42" s="210" t="s">
        <v>
173</v>
      </c>
      <c r="AD42" s="535"/>
      <c r="AE42" s="210" t="s">
        <v>
175</v>
      </c>
      <c r="AF42" s="512" t="s">
        <v>
176</v>
      </c>
      <c r="AG42" s="513" t="str">
        <f t="shared" si="5"/>
        <v/>
      </c>
      <c r="AH42" s="514" t="s">
        <v>
177</v>
      </c>
      <c r="AI42" s="515" t="str">
        <f t="shared" si="1"/>
        <v/>
      </c>
      <c r="AJ42" s="180"/>
      <c r="AK42" s="536" t="str">
        <f t="shared" si="6"/>
        <v>
○</v>
      </c>
      <c r="AL42" s="537" t="str">
        <f t="shared" si="7"/>
        <v/>
      </c>
      <c r="AM42" s="538"/>
      <c r="AN42" s="538"/>
      <c r="AO42" s="538"/>
      <c r="AP42" s="538"/>
      <c r="AQ42" s="538"/>
      <c r="AR42" s="538"/>
      <c r="AS42" s="538"/>
      <c r="AT42" s="538"/>
      <c r="AU42" s="539"/>
    </row>
    <row r="43" spans="1:47" ht="33" customHeight="1" thickBot="1">
      <c r="A43" s="498">
        <f t="shared" si="2"/>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31" t="str">
        <f>
IF(基本情報入力シート!AA64="","",基本情報入力シート!AA64)</f>
        <v/>
      </c>
      <c r="S43" s="532"/>
      <c r="T43" s="533"/>
      <c r="U43" s="534" t="str">
        <f>
IF(P43="","",VLOOKUP(P43,【参考】数式用!$A$5:$I$38,MATCH(T43,【参考】数式用!$H$4:$I$4,0)+7,0))</f>
        <v/>
      </c>
      <c r="V43" s="639"/>
      <c r="W43" s="211" t="s">
        <v>
172</v>
      </c>
      <c r="X43" s="535"/>
      <c r="Y43" s="210" t="s">
        <v>
173</v>
      </c>
      <c r="Z43" s="535"/>
      <c r="AA43" s="316" t="s">
        <v>
174</v>
      </c>
      <c r="AB43" s="535"/>
      <c r="AC43" s="210" t="s">
        <v>
173</v>
      </c>
      <c r="AD43" s="535"/>
      <c r="AE43" s="210" t="s">
        <v>
175</v>
      </c>
      <c r="AF43" s="512" t="s">
        <v>
176</v>
      </c>
      <c r="AG43" s="513" t="str">
        <f t="shared" si="5"/>
        <v/>
      </c>
      <c r="AH43" s="514" t="s">
        <v>
177</v>
      </c>
      <c r="AI43" s="515" t="str">
        <f t="shared" si="1"/>
        <v/>
      </c>
      <c r="AJ43" s="180"/>
      <c r="AK43" s="536" t="str">
        <f t="shared" si="6"/>
        <v>
○</v>
      </c>
      <c r="AL43" s="537" t="str">
        <f t="shared" si="7"/>
        <v/>
      </c>
      <c r="AM43" s="538"/>
      <c r="AN43" s="538"/>
      <c r="AO43" s="538"/>
      <c r="AP43" s="538"/>
      <c r="AQ43" s="538"/>
      <c r="AR43" s="538"/>
      <c r="AS43" s="538"/>
      <c r="AT43" s="538"/>
      <c r="AU43" s="539"/>
    </row>
    <row r="44" spans="1:47" ht="33" customHeight="1" thickBot="1">
      <c r="A44" s="498">
        <f t="shared" si="2"/>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31" t="str">
        <f>
IF(基本情報入力シート!AA65="","",基本情報入力シート!AA65)</f>
        <v/>
      </c>
      <c r="S44" s="532"/>
      <c r="T44" s="533"/>
      <c r="U44" s="534" t="str">
        <f>
IF(P44="","",VLOOKUP(P44,【参考】数式用!$A$5:$I$38,MATCH(T44,【参考】数式用!$H$4:$I$4,0)+7,0))</f>
        <v/>
      </c>
      <c r="V44" s="639"/>
      <c r="W44" s="211" t="s">
        <v>
172</v>
      </c>
      <c r="X44" s="535"/>
      <c r="Y44" s="210" t="s">
        <v>
173</v>
      </c>
      <c r="Z44" s="535"/>
      <c r="AA44" s="316" t="s">
        <v>
174</v>
      </c>
      <c r="AB44" s="535"/>
      <c r="AC44" s="210" t="s">
        <v>
173</v>
      </c>
      <c r="AD44" s="535"/>
      <c r="AE44" s="210" t="s">
        <v>
175</v>
      </c>
      <c r="AF44" s="512" t="s">
        <v>
176</v>
      </c>
      <c r="AG44" s="513" t="str">
        <f t="shared" si="5"/>
        <v/>
      </c>
      <c r="AH44" s="514" t="s">
        <v>
177</v>
      </c>
      <c r="AI44" s="515" t="str">
        <f t="shared" ref="AI44:AI75" si="8">
IFERROR(ROUNDDOWN(ROUND(Q44*R44,0)*U44,0)*AG44,"")</f>
        <v/>
      </c>
      <c r="AJ44" s="180"/>
      <c r="AK44" s="536" t="str">
        <f t="shared" si="6"/>
        <v>
○</v>
      </c>
      <c r="AL44" s="537" t="str">
        <f t="shared" si="7"/>
        <v/>
      </c>
      <c r="AM44" s="538"/>
      <c r="AN44" s="538"/>
      <c r="AO44" s="538"/>
      <c r="AP44" s="538"/>
      <c r="AQ44" s="538"/>
      <c r="AR44" s="538"/>
      <c r="AS44" s="538"/>
      <c r="AT44" s="538"/>
      <c r="AU44" s="539"/>
    </row>
    <row r="45" spans="1:47" ht="33" customHeight="1" thickBot="1">
      <c r="A45" s="498">
        <f t="shared" si="2"/>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31" t="str">
        <f>
IF(基本情報入力シート!AA66="","",基本情報入力シート!AA66)</f>
        <v/>
      </c>
      <c r="S45" s="532"/>
      <c r="T45" s="533"/>
      <c r="U45" s="534" t="str">
        <f>
IF(P45="","",VLOOKUP(P45,【参考】数式用!$A$5:$I$38,MATCH(T45,【参考】数式用!$H$4:$I$4,0)+7,0))</f>
        <v/>
      </c>
      <c r="V45" s="639"/>
      <c r="W45" s="211" t="s">
        <v>
172</v>
      </c>
      <c r="X45" s="535"/>
      <c r="Y45" s="210" t="s">
        <v>
173</v>
      </c>
      <c r="Z45" s="535"/>
      <c r="AA45" s="316" t="s">
        <v>
174</v>
      </c>
      <c r="AB45" s="535"/>
      <c r="AC45" s="210" t="s">
        <v>
173</v>
      </c>
      <c r="AD45" s="535"/>
      <c r="AE45" s="210" t="s">
        <v>
175</v>
      </c>
      <c r="AF45" s="512" t="s">
        <v>
176</v>
      </c>
      <c r="AG45" s="513" t="str">
        <f t="shared" si="5"/>
        <v/>
      </c>
      <c r="AH45" s="514" t="s">
        <v>
177</v>
      </c>
      <c r="AI45" s="515" t="str">
        <f t="shared" si="8"/>
        <v/>
      </c>
      <c r="AJ45" s="180"/>
      <c r="AK45" s="536" t="str">
        <f t="shared" si="6"/>
        <v>
○</v>
      </c>
      <c r="AL45" s="537" t="str">
        <f t="shared" si="7"/>
        <v/>
      </c>
      <c r="AM45" s="538"/>
      <c r="AN45" s="538"/>
      <c r="AO45" s="538"/>
      <c r="AP45" s="538"/>
      <c r="AQ45" s="538"/>
      <c r="AR45" s="538"/>
      <c r="AS45" s="538"/>
      <c r="AT45" s="538"/>
      <c r="AU45" s="539"/>
    </row>
    <row r="46" spans="1:47" ht="33" customHeight="1" thickBot="1">
      <c r="A46" s="498">
        <f t="shared" si="2"/>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31" t="str">
        <f>
IF(基本情報入力シート!AA67="","",基本情報入力シート!AA67)</f>
        <v/>
      </c>
      <c r="S46" s="532"/>
      <c r="T46" s="533"/>
      <c r="U46" s="534" t="str">
        <f>
IF(P46="","",VLOOKUP(P46,【参考】数式用!$A$5:$I$38,MATCH(T46,【参考】数式用!$H$4:$I$4,0)+7,0))</f>
        <v/>
      </c>
      <c r="V46" s="639"/>
      <c r="W46" s="211" t="s">
        <v>
172</v>
      </c>
      <c r="X46" s="535"/>
      <c r="Y46" s="210" t="s">
        <v>
173</v>
      </c>
      <c r="Z46" s="535"/>
      <c r="AA46" s="316" t="s">
        <v>
174</v>
      </c>
      <c r="AB46" s="535"/>
      <c r="AC46" s="210" t="s">
        <v>
173</v>
      </c>
      <c r="AD46" s="535"/>
      <c r="AE46" s="210" t="s">
        <v>
175</v>
      </c>
      <c r="AF46" s="512" t="s">
        <v>
176</v>
      </c>
      <c r="AG46" s="513" t="str">
        <f t="shared" si="5"/>
        <v/>
      </c>
      <c r="AH46" s="514" t="s">
        <v>
177</v>
      </c>
      <c r="AI46" s="515" t="str">
        <f t="shared" si="8"/>
        <v/>
      </c>
      <c r="AJ46" s="180"/>
      <c r="AK46" s="536" t="str">
        <f t="shared" si="6"/>
        <v>
○</v>
      </c>
      <c r="AL46" s="537" t="str">
        <f t="shared" si="7"/>
        <v/>
      </c>
      <c r="AM46" s="538"/>
      <c r="AN46" s="538"/>
      <c r="AO46" s="538"/>
      <c r="AP46" s="538"/>
      <c r="AQ46" s="538"/>
      <c r="AR46" s="538"/>
      <c r="AS46" s="538"/>
      <c r="AT46" s="538"/>
      <c r="AU46" s="539"/>
    </row>
    <row r="47" spans="1:47" ht="33" customHeight="1" thickBot="1">
      <c r="A47" s="498">
        <f t="shared" si="2"/>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31" t="str">
        <f>
IF(基本情報入力シート!AA68="","",基本情報入力シート!AA68)</f>
        <v/>
      </c>
      <c r="S47" s="532"/>
      <c r="T47" s="533"/>
      <c r="U47" s="534" t="str">
        <f>
IF(P47="","",VLOOKUP(P47,【参考】数式用!$A$5:$I$38,MATCH(T47,【参考】数式用!$H$4:$I$4,0)+7,0))</f>
        <v/>
      </c>
      <c r="V47" s="639"/>
      <c r="W47" s="211" t="s">
        <v>
172</v>
      </c>
      <c r="X47" s="535"/>
      <c r="Y47" s="210" t="s">
        <v>
173</v>
      </c>
      <c r="Z47" s="535"/>
      <c r="AA47" s="316" t="s">
        <v>
174</v>
      </c>
      <c r="AB47" s="535"/>
      <c r="AC47" s="210" t="s">
        <v>
173</v>
      </c>
      <c r="AD47" s="535"/>
      <c r="AE47" s="210" t="s">
        <v>
175</v>
      </c>
      <c r="AF47" s="512" t="s">
        <v>
176</v>
      </c>
      <c r="AG47" s="513" t="str">
        <f t="shared" si="5"/>
        <v/>
      </c>
      <c r="AH47" s="514" t="s">
        <v>
177</v>
      </c>
      <c r="AI47" s="515" t="str">
        <f t="shared" si="8"/>
        <v/>
      </c>
      <c r="AJ47" s="180"/>
      <c r="AK47" s="536" t="str">
        <f t="shared" si="6"/>
        <v>
○</v>
      </c>
      <c r="AL47" s="537" t="str">
        <f t="shared" si="7"/>
        <v/>
      </c>
      <c r="AM47" s="538"/>
      <c r="AN47" s="538"/>
      <c r="AO47" s="538"/>
      <c r="AP47" s="538"/>
      <c r="AQ47" s="538"/>
      <c r="AR47" s="538"/>
      <c r="AS47" s="538"/>
      <c r="AT47" s="538"/>
      <c r="AU47" s="539"/>
    </row>
    <row r="48" spans="1:47" ht="33" customHeight="1" thickBot="1">
      <c r="A48" s="498">
        <f t="shared" si="2"/>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31" t="str">
        <f>
IF(基本情報入力シート!AA69="","",基本情報入力シート!AA69)</f>
        <v/>
      </c>
      <c r="S48" s="532"/>
      <c r="T48" s="533"/>
      <c r="U48" s="534" t="str">
        <f>
IF(P48="","",VLOOKUP(P48,【参考】数式用!$A$5:$I$38,MATCH(T48,【参考】数式用!$H$4:$I$4,0)+7,0))</f>
        <v/>
      </c>
      <c r="V48" s="639"/>
      <c r="W48" s="211" t="s">
        <v>
172</v>
      </c>
      <c r="X48" s="535"/>
      <c r="Y48" s="210" t="s">
        <v>
173</v>
      </c>
      <c r="Z48" s="535"/>
      <c r="AA48" s="316" t="s">
        <v>
174</v>
      </c>
      <c r="AB48" s="535"/>
      <c r="AC48" s="210" t="s">
        <v>
173</v>
      </c>
      <c r="AD48" s="535"/>
      <c r="AE48" s="210" t="s">
        <v>
175</v>
      </c>
      <c r="AF48" s="512" t="s">
        <v>
176</v>
      </c>
      <c r="AG48" s="513" t="str">
        <f t="shared" si="5"/>
        <v/>
      </c>
      <c r="AH48" s="514" t="s">
        <v>
177</v>
      </c>
      <c r="AI48" s="515" t="str">
        <f t="shared" si="8"/>
        <v/>
      </c>
      <c r="AJ48" s="180"/>
      <c r="AK48" s="536" t="str">
        <f t="shared" si="6"/>
        <v>
○</v>
      </c>
      <c r="AL48" s="537" t="str">
        <f t="shared" si="7"/>
        <v/>
      </c>
      <c r="AM48" s="538"/>
      <c r="AN48" s="538"/>
      <c r="AO48" s="538"/>
      <c r="AP48" s="538"/>
      <c r="AQ48" s="538"/>
      <c r="AR48" s="538"/>
      <c r="AS48" s="538"/>
      <c r="AT48" s="538"/>
      <c r="AU48" s="539"/>
    </row>
    <row r="49" spans="1:47" ht="33" customHeight="1" thickBot="1">
      <c r="A49" s="498">
        <f t="shared" si="2"/>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31" t="str">
        <f>
IF(基本情報入力シート!AA70="","",基本情報入力シート!AA70)</f>
        <v/>
      </c>
      <c r="S49" s="532"/>
      <c r="T49" s="533"/>
      <c r="U49" s="534" t="str">
        <f>
IF(P49="","",VLOOKUP(P49,【参考】数式用!$A$5:$I$38,MATCH(T49,【参考】数式用!$H$4:$I$4,0)+7,0))</f>
        <v/>
      </c>
      <c r="V49" s="639"/>
      <c r="W49" s="211" t="s">
        <v>
172</v>
      </c>
      <c r="X49" s="535"/>
      <c r="Y49" s="210" t="s">
        <v>
173</v>
      </c>
      <c r="Z49" s="535"/>
      <c r="AA49" s="316" t="s">
        <v>
174</v>
      </c>
      <c r="AB49" s="535"/>
      <c r="AC49" s="210" t="s">
        <v>
173</v>
      </c>
      <c r="AD49" s="535"/>
      <c r="AE49" s="210" t="s">
        <v>
175</v>
      </c>
      <c r="AF49" s="512" t="s">
        <v>
176</v>
      </c>
      <c r="AG49" s="513" t="str">
        <f t="shared" si="5"/>
        <v/>
      </c>
      <c r="AH49" s="514" t="s">
        <v>
177</v>
      </c>
      <c r="AI49" s="515" t="str">
        <f t="shared" si="8"/>
        <v/>
      </c>
      <c r="AJ49" s="180"/>
      <c r="AK49" s="536" t="str">
        <f t="shared" si="6"/>
        <v>
○</v>
      </c>
      <c r="AL49" s="537" t="str">
        <f t="shared" si="7"/>
        <v/>
      </c>
      <c r="AM49" s="538"/>
      <c r="AN49" s="538"/>
      <c r="AO49" s="538"/>
      <c r="AP49" s="538"/>
      <c r="AQ49" s="538"/>
      <c r="AR49" s="538"/>
      <c r="AS49" s="538"/>
      <c r="AT49" s="538"/>
      <c r="AU49" s="539"/>
    </row>
    <row r="50" spans="1:47" ht="33" customHeight="1" thickBot="1">
      <c r="A50" s="498">
        <f t="shared" si="2"/>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31" t="str">
        <f>
IF(基本情報入力シート!AA71="","",基本情報入力シート!AA71)</f>
        <v/>
      </c>
      <c r="S50" s="532"/>
      <c r="T50" s="533"/>
      <c r="U50" s="534" t="str">
        <f>
IF(P50="","",VLOOKUP(P50,【参考】数式用!$A$5:$I$38,MATCH(T50,【参考】数式用!$H$4:$I$4,0)+7,0))</f>
        <v/>
      </c>
      <c r="V50" s="639"/>
      <c r="W50" s="211" t="s">
        <v>
172</v>
      </c>
      <c r="X50" s="535"/>
      <c r="Y50" s="210" t="s">
        <v>
173</v>
      </c>
      <c r="Z50" s="535"/>
      <c r="AA50" s="316" t="s">
        <v>
174</v>
      </c>
      <c r="AB50" s="535"/>
      <c r="AC50" s="210" t="s">
        <v>
173</v>
      </c>
      <c r="AD50" s="535"/>
      <c r="AE50" s="210" t="s">
        <v>
175</v>
      </c>
      <c r="AF50" s="512" t="s">
        <v>
176</v>
      </c>
      <c r="AG50" s="513" t="str">
        <f t="shared" si="5"/>
        <v/>
      </c>
      <c r="AH50" s="514" t="s">
        <v>
177</v>
      </c>
      <c r="AI50" s="515" t="str">
        <f t="shared" si="8"/>
        <v/>
      </c>
      <c r="AJ50" s="180"/>
      <c r="AK50" s="536" t="str">
        <f t="shared" si="6"/>
        <v>
○</v>
      </c>
      <c r="AL50" s="537" t="str">
        <f t="shared" si="7"/>
        <v/>
      </c>
      <c r="AM50" s="538"/>
      <c r="AN50" s="538"/>
      <c r="AO50" s="538"/>
      <c r="AP50" s="538"/>
      <c r="AQ50" s="538"/>
      <c r="AR50" s="538"/>
      <c r="AS50" s="538"/>
      <c r="AT50" s="538"/>
      <c r="AU50" s="539"/>
    </row>
    <row r="51" spans="1:47" ht="33" customHeight="1" thickBot="1">
      <c r="A51" s="498">
        <f t="shared" si="2"/>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31" t="str">
        <f>
IF(基本情報入力シート!AA72="","",基本情報入力シート!AA72)</f>
        <v/>
      </c>
      <c r="S51" s="532"/>
      <c r="T51" s="533"/>
      <c r="U51" s="534" t="str">
        <f>
IF(P51="","",VLOOKUP(P51,【参考】数式用!$A$5:$I$38,MATCH(T51,【参考】数式用!$H$4:$I$4,0)+7,0))</f>
        <v/>
      </c>
      <c r="V51" s="639"/>
      <c r="W51" s="211" t="s">
        <v>
172</v>
      </c>
      <c r="X51" s="535"/>
      <c r="Y51" s="210" t="s">
        <v>
173</v>
      </c>
      <c r="Z51" s="535"/>
      <c r="AA51" s="316" t="s">
        <v>
174</v>
      </c>
      <c r="AB51" s="535"/>
      <c r="AC51" s="210" t="s">
        <v>
173</v>
      </c>
      <c r="AD51" s="535"/>
      <c r="AE51" s="210" t="s">
        <v>
175</v>
      </c>
      <c r="AF51" s="512" t="s">
        <v>
176</v>
      </c>
      <c r="AG51" s="513" t="str">
        <f t="shared" si="5"/>
        <v/>
      </c>
      <c r="AH51" s="514" t="s">
        <v>
177</v>
      </c>
      <c r="AI51" s="515" t="str">
        <f t="shared" si="8"/>
        <v/>
      </c>
      <c r="AJ51" s="180"/>
      <c r="AK51" s="536" t="str">
        <f t="shared" si="6"/>
        <v>
○</v>
      </c>
      <c r="AL51" s="537" t="str">
        <f t="shared" si="7"/>
        <v/>
      </c>
      <c r="AM51" s="538"/>
      <c r="AN51" s="538"/>
      <c r="AO51" s="538"/>
      <c r="AP51" s="538"/>
      <c r="AQ51" s="538"/>
      <c r="AR51" s="538"/>
      <c r="AS51" s="538"/>
      <c r="AT51" s="538"/>
      <c r="AU51" s="539"/>
    </row>
    <row r="52" spans="1:47" ht="33" customHeight="1" thickBot="1">
      <c r="A52" s="498">
        <f t="shared" si="2"/>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31" t="str">
        <f>
IF(基本情報入力シート!AA73="","",基本情報入力シート!AA73)</f>
        <v/>
      </c>
      <c r="S52" s="532"/>
      <c r="T52" s="533"/>
      <c r="U52" s="534" t="str">
        <f>
IF(P52="","",VLOOKUP(P52,【参考】数式用!$A$5:$I$38,MATCH(T52,【参考】数式用!$H$4:$I$4,0)+7,0))</f>
        <v/>
      </c>
      <c r="V52" s="639"/>
      <c r="W52" s="211" t="s">
        <v>
172</v>
      </c>
      <c r="X52" s="535"/>
      <c r="Y52" s="210" t="s">
        <v>
173</v>
      </c>
      <c r="Z52" s="535"/>
      <c r="AA52" s="316" t="s">
        <v>
174</v>
      </c>
      <c r="AB52" s="535"/>
      <c r="AC52" s="210" t="s">
        <v>
173</v>
      </c>
      <c r="AD52" s="535"/>
      <c r="AE52" s="210" t="s">
        <v>
175</v>
      </c>
      <c r="AF52" s="512" t="s">
        <v>
176</v>
      </c>
      <c r="AG52" s="513" t="str">
        <f t="shared" si="5"/>
        <v/>
      </c>
      <c r="AH52" s="514" t="s">
        <v>
177</v>
      </c>
      <c r="AI52" s="515" t="str">
        <f t="shared" si="8"/>
        <v/>
      </c>
      <c r="AJ52" s="180"/>
      <c r="AK52" s="536" t="str">
        <f t="shared" si="6"/>
        <v>
○</v>
      </c>
      <c r="AL52" s="537" t="str">
        <f t="shared" si="7"/>
        <v/>
      </c>
      <c r="AM52" s="538"/>
      <c r="AN52" s="538"/>
      <c r="AO52" s="538"/>
      <c r="AP52" s="538"/>
      <c r="AQ52" s="538"/>
      <c r="AR52" s="538"/>
      <c r="AS52" s="538"/>
      <c r="AT52" s="538"/>
      <c r="AU52" s="539"/>
    </row>
    <row r="53" spans="1:47" ht="33" customHeight="1" thickBot="1">
      <c r="A53" s="498">
        <f t="shared" si="2"/>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31" t="str">
        <f>
IF(基本情報入力シート!AA74="","",基本情報入力シート!AA74)</f>
        <v/>
      </c>
      <c r="S53" s="532"/>
      <c r="T53" s="533"/>
      <c r="U53" s="534" t="str">
        <f>
IF(P53="","",VLOOKUP(P53,【参考】数式用!$A$5:$I$38,MATCH(T53,【参考】数式用!$H$4:$I$4,0)+7,0))</f>
        <v/>
      </c>
      <c r="V53" s="639"/>
      <c r="W53" s="211" t="s">
        <v>
172</v>
      </c>
      <c r="X53" s="535"/>
      <c r="Y53" s="210" t="s">
        <v>
173</v>
      </c>
      <c r="Z53" s="535"/>
      <c r="AA53" s="316" t="s">
        <v>
174</v>
      </c>
      <c r="AB53" s="535"/>
      <c r="AC53" s="210" t="s">
        <v>
173</v>
      </c>
      <c r="AD53" s="535"/>
      <c r="AE53" s="210" t="s">
        <v>
175</v>
      </c>
      <c r="AF53" s="512" t="s">
        <v>
176</v>
      </c>
      <c r="AG53" s="513" t="str">
        <f t="shared" si="5"/>
        <v/>
      </c>
      <c r="AH53" s="514" t="s">
        <v>
177</v>
      </c>
      <c r="AI53" s="515" t="str">
        <f t="shared" si="8"/>
        <v/>
      </c>
      <c r="AJ53" s="180"/>
      <c r="AK53" s="536" t="str">
        <f t="shared" si="6"/>
        <v>
○</v>
      </c>
      <c r="AL53" s="537" t="str">
        <f t="shared" si="7"/>
        <v/>
      </c>
      <c r="AM53" s="538"/>
      <c r="AN53" s="538"/>
      <c r="AO53" s="538"/>
      <c r="AP53" s="538"/>
      <c r="AQ53" s="538"/>
      <c r="AR53" s="538"/>
      <c r="AS53" s="538"/>
      <c r="AT53" s="538"/>
      <c r="AU53" s="539"/>
    </row>
    <row r="54" spans="1:47" ht="33" customHeight="1" thickBot="1">
      <c r="A54" s="498">
        <f t="shared" si="2"/>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31" t="str">
        <f>
IF(基本情報入力シート!AA75="","",基本情報入力シート!AA75)</f>
        <v/>
      </c>
      <c r="S54" s="532"/>
      <c r="T54" s="533"/>
      <c r="U54" s="534" t="str">
        <f>
IF(P54="","",VLOOKUP(P54,【参考】数式用!$A$5:$I$38,MATCH(T54,【参考】数式用!$H$4:$I$4,0)+7,0))</f>
        <v/>
      </c>
      <c r="V54" s="639"/>
      <c r="W54" s="211" t="s">
        <v>
172</v>
      </c>
      <c r="X54" s="535"/>
      <c r="Y54" s="210" t="s">
        <v>
173</v>
      </c>
      <c r="Z54" s="535"/>
      <c r="AA54" s="316" t="s">
        <v>
174</v>
      </c>
      <c r="AB54" s="535"/>
      <c r="AC54" s="210" t="s">
        <v>
173</v>
      </c>
      <c r="AD54" s="535"/>
      <c r="AE54" s="210" t="s">
        <v>
175</v>
      </c>
      <c r="AF54" s="512" t="s">
        <v>
176</v>
      </c>
      <c r="AG54" s="513" t="str">
        <f t="shared" si="5"/>
        <v/>
      </c>
      <c r="AH54" s="514" t="s">
        <v>
177</v>
      </c>
      <c r="AI54" s="515" t="str">
        <f t="shared" si="8"/>
        <v/>
      </c>
      <c r="AJ54" s="180"/>
      <c r="AK54" s="536" t="str">
        <f t="shared" si="6"/>
        <v>
○</v>
      </c>
      <c r="AL54" s="537" t="str">
        <f t="shared" si="7"/>
        <v/>
      </c>
      <c r="AM54" s="538"/>
      <c r="AN54" s="538"/>
      <c r="AO54" s="538"/>
      <c r="AP54" s="538"/>
      <c r="AQ54" s="538"/>
      <c r="AR54" s="538"/>
      <c r="AS54" s="538"/>
      <c r="AT54" s="538"/>
      <c r="AU54" s="539"/>
    </row>
    <row r="55" spans="1:47" ht="33" customHeight="1" thickBot="1">
      <c r="A55" s="498">
        <f t="shared" si="2"/>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31" t="str">
        <f>
IF(基本情報入力シート!AA76="","",基本情報入力シート!AA76)</f>
        <v/>
      </c>
      <c r="S55" s="532"/>
      <c r="T55" s="533"/>
      <c r="U55" s="534" t="str">
        <f>
IF(P55="","",VLOOKUP(P55,【参考】数式用!$A$5:$I$38,MATCH(T55,【参考】数式用!$H$4:$I$4,0)+7,0))</f>
        <v/>
      </c>
      <c r="V55" s="639"/>
      <c r="W55" s="211" t="s">
        <v>
172</v>
      </c>
      <c r="X55" s="535"/>
      <c r="Y55" s="210" t="s">
        <v>
173</v>
      </c>
      <c r="Z55" s="535"/>
      <c r="AA55" s="316" t="s">
        <v>
174</v>
      </c>
      <c r="AB55" s="535"/>
      <c r="AC55" s="210" t="s">
        <v>
173</v>
      </c>
      <c r="AD55" s="535"/>
      <c r="AE55" s="210" t="s">
        <v>
175</v>
      </c>
      <c r="AF55" s="512" t="s">
        <v>
176</v>
      </c>
      <c r="AG55" s="513" t="str">
        <f t="shared" si="5"/>
        <v/>
      </c>
      <c r="AH55" s="514" t="s">
        <v>
177</v>
      </c>
      <c r="AI55" s="515" t="str">
        <f t="shared" si="8"/>
        <v/>
      </c>
      <c r="AJ55" s="180"/>
      <c r="AK55" s="536" t="str">
        <f t="shared" si="6"/>
        <v>
○</v>
      </c>
      <c r="AL55" s="537" t="str">
        <f t="shared" si="7"/>
        <v/>
      </c>
      <c r="AM55" s="538"/>
      <c r="AN55" s="538"/>
      <c r="AO55" s="538"/>
      <c r="AP55" s="538"/>
      <c r="AQ55" s="538"/>
      <c r="AR55" s="538"/>
      <c r="AS55" s="538"/>
      <c r="AT55" s="538"/>
      <c r="AU55" s="539"/>
    </row>
    <row r="56" spans="1:47" ht="33" customHeight="1" thickBot="1">
      <c r="A56" s="498">
        <f t="shared" si="2"/>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31" t="str">
        <f>
IF(基本情報入力シート!AA77="","",基本情報入力シート!AA77)</f>
        <v/>
      </c>
      <c r="S56" s="532"/>
      <c r="T56" s="533"/>
      <c r="U56" s="534" t="str">
        <f>
IF(P56="","",VLOOKUP(P56,【参考】数式用!$A$5:$I$38,MATCH(T56,【参考】数式用!$H$4:$I$4,0)+7,0))</f>
        <v/>
      </c>
      <c r="V56" s="639"/>
      <c r="W56" s="211" t="s">
        <v>
172</v>
      </c>
      <c r="X56" s="535"/>
      <c r="Y56" s="210" t="s">
        <v>
173</v>
      </c>
      <c r="Z56" s="535"/>
      <c r="AA56" s="316" t="s">
        <v>
174</v>
      </c>
      <c r="AB56" s="535"/>
      <c r="AC56" s="210" t="s">
        <v>
173</v>
      </c>
      <c r="AD56" s="535"/>
      <c r="AE56" s="210" t="s">
        <v>
175</v>
      </c>
      <c r="AF56" s="512" t="s">
        <v>
176</v>
      </c>
      <c r="AG56" s="513" t="str">
        <f t="shared" si="5"/>
        <v/>
      </c>
      <c r="AH56" s="514" t="s">
        <v>
177</v>
      </c>
      <c r="AI56" s="515" t="str">
        <f t="shared" si="8"/>
        <v/>
      </c>
      <c r="AJ56" s="180"/>
      <c r="AK56" s="536" t="str">
        <f t="shared" si="6"/>
        <v>
○</v>
      </c>
      <c r="AL56" s="537" t="str">
        <f t="shared" si="7"/>
        <v/>
      </c>
      <c r="AM56" s="538"/>
      <c r="AN56" s="538"/>
      <c r="AO56" s="538"/>
      <c r="AP56" s="538"/>
      <c r="AQ56" s="538"/>
      <c r="AR56" s="538"/>
      <c r="AS56" s="538"/>
      <c r="AT56" s="538"/>
      <c r="AU56" s="539"/>
    </row>
    <row r="57" spans="1:47" ht="33" customHeight="1" thickBot="1">
      <c r="A57" s="498">
        <f t="shared" si="2"/>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31" t="str">
        <f>
IF(基本情報入力シート!AA78="","",基本情報入力シート!AA78)</f>
        <v/>
      </c>
      <c r="S57" s="532"/>
      <c r="T57" s="533"/>
      <c r="U57" s="534" t="str">
        <f>
IF(P57="","",VLOOKUP(P57,【参考】数式用!$A$5:$I$38,MATCH(T57,【参考】数式用!$H$4:$I$4,0)+7,0))</f>
        <v/>
      </c>
      <c r="V57" s="639"/>
      <c r="W57" s="211" t="s">
        <v>
172</v>
      </c>
      <c r="X57" s="535"/>
      <c r="Y57" s="210" t="s">
        <v>
173</v>
      </c>
      <c r="Z57" s="535"/>
      <c r="AA57" s="316" t="s">
        <v>
174</v>
      </c>
      <c r="AB57" s="535"/>
      <c r="AC57" s="210" t="s">
        <v>
173</v>
      </c>
      <c r="AD57" s="535"/>
      <c r="AE57" s="210" t="s">
        <v>
175</v>
      </c>
      <c r="AF57" s="512" t="s">
        <v>
176</v>
      </c>
      <c r="AG57" s="513" t="str">
        <f t="shared" si="5"/>
        <v/>
      </c>
      <c r="AH57" s="514" t="s">
        <v>
177</v>
      </c>
      <c r="AI57" s="515" t="str">
        <f t="shared" si="8"/>
        <v/>
      </c>
      <c r="AJ57" s="180"/>
      <c r="AK57" s="536" t="str">
        <f t="shared" si="6"/>
        <v>
○</v>
      </c>
      <c r="AL57" s="537" t="str">
        <f t="shared" si="7"/>
        <v/>
      </c>
      <c r="AM57" s="538"/>
      <c r="AN57" s="538"/>
      <c r="AO57" s="538"/>
      <c r="AP57" s="538"/>
      <c r="AQ57" s="538"/>
      <c r="AR57" s="538"/>
      <c r="AS57" s="538"/>
      <c r="AT57" s="538"/>
      <c r="AU57" s="539"/>
    </row>
    <row r="58" spans="1:47" ht="33" customHeight="1" thickBot="1">
      <c r="A58" s="498">
        <f t="shared" si="2"/>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31" t="str">
        <f>
IF(基本情報入力シート!AA79="","",基本情報入力シート!AA79)</f>
        <v/>
      </c>
      <c r="S58" s="532"/>
      <c r="T58" s="533"/>
      <c r="U58" s="534" t="str">
        <f>
IF(P58="","",VLOOKUP(P58,【参考】数式用!$A$5:$I$38,MATCH(T58,【参考】数式用!$H$4:$I$4,0)+7,0))</f>
        <v/>
      </c>
      <c r="V58" s="639"/>
      <c r="W58" s="211" t="s">
        <v>
172</v>
      </c>
      <c r="X58" s="535"/>
      <c r="Y58" s="210" t="s">
        <v>
173</v>
      </c>
      <c r="Z58" s="535"/>
      <c r="AA58" s="316" t="s">
        <v>
174</v>
      </c>
      <c r="AB58" s="535"/>
      <c r="AC58" s="210" t="s">
        <v>
173</v>
      </c>
      <c r="AD58" s="535"/>
      <c r="AE58" s="210" t="s">
        <v>
175</v>
      </c>
      <c r="AF58" s="512" t="s">
        <v>
176</v>
      </c>
      <c r="AG58" s="513" t="str">
        <f t="shared" si="5"/>
        <v/>
      </c>
      <c r="AH58" s="514" t="s">
        <v>
177</v>
      </c>
      <c r="AI58" s="515" t="str">
        <f t="shared" si="8"/>
        <v/>
      </c>
      <c r="AJ58" s="180"/>
      <c r="AK58" s="536" t="str">
        <f t="shared" si="6"/>
        <v>
○</v>
      </c>
      <c r="AL58" s="537" t="str">
        <f t="shared" si="7"/>
        <v/>
      </c>
      <c r="AM58" s="538"/>
      <c r="AN58" s="538"/>
      <c r="AO58" s="538"/>
      <c r="AP58" s="538"/>
      <c r="AQ58" s="538"/>
      <c r="AR58" s="538"/>
      <c r="AS58" s="538"/>
      <c r="AT58" s="538"/>
      <c r="AU58" s="539"/>
    </row>
    <row r="59" spans="1:47" ht="33" customHeight="1" thickBot="1">
      <c r="A59" s="498">
        <f t="shared" si="2"/>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31" t="str">
        <f>
IF(基本情報入力シート!AA80="","",基本情報入力シート!AA80)</f>
        <v/>
      </c>
      <c r="S59" s="532"/>
      <c r="T59" s="533"/>
      <c r="U59" s="534" t="str">
        <f>
IF(P59="","",VLOOKUP(P59,【参考】数式用!$A$5:$I$38,MATCH(T59,【参考】数式用!$H$4:$I$4,0)+7,0))</f>
        <v/>
      </c>
      <c r="V59" s="639"/>
      <c r="W59" s="211" t="s">
        <v>
172</v>
      </c>
      <c r="X59" s="535"/>
      <c r="Y59" s="210" t="s">
        <v>
173</v>
      </c>
      <c r="Z59" s="535"/>
      <c r="AA59" s="316" t="s">
        <v>
174</v>
      </c>
      <c r="AB59" s="535"/>
      <c r="AC59" s="210" t="s">
        <v>
173</v>
      </c>
      <c r="AD59" s="535"/>
      <c r="AE59" s="210" t="s">
        <v>
175</v>
      </c>
      <c r="AF59" s="512" t="s">
        <v>
176</v>
      </c>
      <c r="AG59" s="513" t="str">
        <f t="shared" si="5"/>
        <v/>
      </c>
      <c r="AH59" s="514" t="s">
        <v>
177</v>
      </c>
      <c r="AI59" s="515" t="str">
        <f t="shared" si="8"/>
        <v/>
      </c>
      <c r="AJ59" s="180"/>
      <c r="AK59" s="536" t="str">
        <f t="shared" si="6"/>
        <v>
○</v>
      </c>
      <c r="AL59" s="537" t="str">
        <f t="shared" si="7"/>
        <v/>
      </c>
      <c r="AM59" s="538"/>
      <c r="AN59" s="538"/>
      <c r="AO59" s="538"/>
      <c r="AP59" s="538"/>
      <c r="AQ59" s="538"/>
      <c r="AR59" s="538"/>
      <c r="AS59" s="538"/>
      <c r="AT59" s="538"/>
      <c r="AU59" s="539"/>
    </row>
    <row r="60" spans="1:47" ht="33" customHeight="1" thickBot="1">
      <c r="A60" s="498">
        <f t="shared" si="2"/>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31" t="str">
        <f>
IF(基本情報入力シート!AA81="","",基本情報入力シート!AA81)</f>
        <v/>
      </c>
      <c r="S60" s="532"/>
      <c r="T60" s="533"/>
      <c r="U60" s="534" t="str">
        <f>
IF(P60="","",VLOOKUP(P60,【参考】数式用!$A$5:$I$38,MATCH(T60,【参考】数式用!$H$4:$I$4,0)+7,0))</f>
        <v/>
      </c>
      <c r="V60" s="639"/>
      <c r="W60" s="211" t="s">
        <v>
172</v>
      </c>
      <c r="X60" s="535"/>
      <c r="Y60" s="210" t="s">
        <v>
173</v>
      </c>
      <c r="Z60" s="535"/>
      <c r="AA60" s="316" t="s">
        <v>
174</v>
      </c>
      <c r="AB60" s="535"/>
      <c r="AC60" s="210" t="s">
        <v>
173</v>
      </c>
      <c r="AD60" s="535"/>
      <c r="AE60" s="210" t="s">
        <v>
175</v>
      </c>
      <c r="AF60" s="512" t="s">
        <v>
176</v>
      </c>
      <c r="AG60" s="513" t="str">
        <f t="shared" si="5"/>
        <v/>
      </c>
      <c r="AH60" s="514" t="s">
        <v>
177</v>
      </c>
      <c r="AI60" s="515" t="str">
        <f t="shared" si="8"/>
        <v/>
      </c>
      <c r="AJ60" s="180"/>
      <c r="AK60" s="536" t="str">
        <f t="shared" si="6"/>
        <v>
○</v>
      </c>
      <c r="AL60" s="537" t="str">
        <f t="shared" si="7"/>
        <v/>
      </c>
      <c r="AM60" s="538"/>
      <c r="AN60" s="538"/>
      <c r="AO60" s="538"/>
      <c r="AP60" s="538"/>
      <c r="AQ60" s="538"/>
      <c r="AR60" s="538"/>
      <c r="AS60" s="538"/>
      <c r="AT60" s="538"/>
      <c r="AU60" s="539"/>
    </row>
    <row r="61" spans="1:47" ht="33" customHeight="1" thickBot="1">
      <c r="A61" s="498">
        <f t="shared" si="2"/>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31" t="str">
        <f>
IF(基本情報入力シート!AA82="","",基本情報入力シート!AA82)</f>
        <v/>
      </c>
      <c r="S61" s="532"/>
      <c r="T61" s="533"/>
      <c r="U61" s="534" t="str">
        <f>
IF(P61="","",VLOOKUP(P61,【参考】数式用!$A$5:$I$38,MATCH(T61,【参考】数式用!$H$4:$I$4,0)+7,0))</f>
        <v/>
      </c>
      <c r="V61" s="639"/>
      <c r="W61" s="211" t="s">
        <v>
172</v>
      </c>
      <c r="X61" s="535"/>
      <c r="Y61" s="210" t="s">
        <v>
173</v>
      </c>
      <c r="Z61" s="535"/>
      <c r="AA61" s="316" t="s">
        <v>
174</v>
      </c>
      <c r="AB61" s="535"/>
      <c r="AC61" s="210" t="s">
        <v>
173</v>
      </c>
      <c r="AD61" s="535"/>
      <c r="AE61" s="210" t="s">
        <v>
175</v>
      </c>
      <c r="AF61" s="512" t="s">
        <v>
176</v>
      </c>
      <c r="AG61" s="513" t="str">
        <f t="shared" si="5"/>
        <v/>
      </c>
      <c r="AH61" s="514" t="s">
        <v>
177</v>
      </c>
      <c r="AI61" s="515" t="str">
        <f t="shared" si="8"/>
        <v/>
      </c>
      <c r="AJ61" s="180"/>
      <c r="AK61" s="536" t="str">
        <f t="shared" si="6"/>
        <v>
○</v>
      </c>
      <c r="AL61" s="537" t="str">
        <f t="shared" si="7"/>
        <v/>
      </c>
      <c r="AM61" s="538"/>
      <c r="AN61" s="538"/>
      <c r="AO61" s="538"/>
      <c r="AP61" s="538"/>
      <c r="AQ61" s="538"/>
      <c r="AR61" s="538"/>
      <c r="AS61" s="538"/>
      <c r="AT61" s="538"/>
      <c r="AU61" s="539"/>
    </row>
    <row r="62" spans="1:47" ht="33" customHeight="1" thickBot="1">
      <c r="A62" s="498">
        <f t="shared" si="2"/>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31" t="str">
        <f>
IF(基本情報入力シート!AA83="","",基本情報入力シート!AA83)</f>
        <v/>
      </c>
      <c r="S62" s="532"/>
      <c r="T62" s="533"/>
      <c r="U62" s="534" t="str">
        <f>
IF(P62="","",VLOOKUP(P62,【参考】数式用!$A$5:$I$38,MATCH(T62,【参考】数式用!$H$4:$I$4,0)+7,0))</f>
        <v/>
      </c>
      <c r="V62" s="639"/>
      <c r="W62" s="211" t="s">
        <v>
172</v>
      </c>
      <c r="X62" s="535"/>
      <c r="Y62" s="210" t="s">
        <v>
173</v>
      </c>
      <c r="Z62" s="535"/>
      <c r="AA62" s="316" t="s">
        <v>
174</v>
      </c>
      <c r="AB62" s="535"/>
      <c r="AC62" s="210" t="s">
        <v>
173</v>
      </c>
      <c r="AD62" s="535"/>
      <c r="AE62" s="210" t="s">
        <v>
175</v>
      </c>
      <c r="AF62" s="512" t="s">
        <v>
176</v>
      </c>
      <c r="AG62" s="513" t="str">
        <f t="shared" si="5"/>
        <v/>
      </c>
      <c r="AH62" s="514" t="s">
        <v>
177</v>
      </c>
      <c r="AI62" s="515" t="str">
        <f t="shared" si="8"/>
        <v/>
      </c>
      <c r="AJ62" s="180"/>
      <c r="AK62" s="536" t="str">
        <f t="shared" si="6"/>
        <v>
○</v>
      </c>
      <c r="AL62" s="537" t="str">
        <f t="shared" si="7"/>
        <v/>
      </c>
      <c r="AM62" s="538"/>
      <c r="AN62" s="538"/>
      <c r="AO62" s="538"/>
      <c r="AP62" s="538"/>
      <c r="AQ62" s="538"/>
      <c r="AR62" s="538"/>
      <c r="AS62" s="538"/>
      <c r="AT62" s="538"/>
      <c r="AU62" s="539"/>
    </row>
    <row r="63" spans="1:47" ht="33" customHeight="1" thickBot="1">
      <c r="A63" s="498">
        <f t="shared" si="2"/>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31" t="str">
        <f>
IF(基本情報入力シート!AA84="","",基本情報入力シート!AA84)</f>
        <v/>
      </c>
      <c r="S63" s="532"/>
      <c r="T63" s="533"/>
      <c r="U63" s="534" t="str">
        <f>
IF(P63="","",VLOOKUP(P63,【参考】数式用!$A$5:$I$38,MATCH(T63,【参考】数式用!$H$4:$I$4,0)+7,0))</f>
        <v/>
      </c>
      <c r="V63" s="639"/>
      <c r="W63" s="211" t="s">
        <v>
172</v>
      </c>
      <c r="X63" s="535"/>
      <c r="Y63" s="210" t="s">
        <v>
173</v>
      </c>
      <c r="Z63" s="535"/>
      <c r="AA63" s="316" t="s">
        <v>
174</v>
      </c>
      <c r="AB63" s="535"/>
      <c r="AC63" s="210" t="s">
        <v>
173</v>
      </c>
      <c r="AD63" s="535"/>
      <c r="AE63" s="210" t="s">
        <v>
175</v>
      </c>
      <c r="AF63" s="512" t="s">
        <v>
176</v>
      </c>
      <c r="AG63" s="513" t="str">
        <f t="shared" si="5"/>
        <v/>
      </c>
      <c r="AH63" s="514" t="s">
        <v>
177</v>
      </c>
      <c r="AI63" s="515" t="str">
        <f t="shared" si="8"/>
        <v/>
      </c>
      <c r="AJ63" s="180"/>
      <c r="AK63" s="536" t="str">
        <f t="shared" si="6"/>
        <v>
○</v>
      </c>
      <c r="AL63" s="537" t="str">
        <f t="shared" si="7"/>
        <v/>
      </c>
      <c r="AM63" s="538"/>
      <c r="AN63" s="538"/>
      <c r="AO63" s="538"/>
      <c r="AP63" s="538"/>
      <c r="AQ63" s="538"/>
      <c r="AR63" s="538"/>
      <c r="AS63" s="538"/>
      <c r="AT63" s="538"/>
      <c r="AU63" s="539"/>
    </row>
    <row r="64" spans="1:47" ht="33" customHeight="1" thickBot="1">
      <c r="A64" s="498">
        <f t="shared" si="2"/>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31" t="str">
        <f>
IF(基本情報入力シート!AA85="","",基本情報入力シート!AA85)</f>
        <v/>
      </c>
      <c r="S64" s="532"/>
      <c r="T64" s="533"/>
      <c r="U64" s="534" t="str">
        <f>
IF(P64="","",VLOOKUP(P64,【参考】数式用!$A$5:$I$38,MATCH(T64,【参考】数式用!$H$4:$I$4,0)+7,0))</f>
        <v/>
      </c>
      <c r="V64" s="639"/>
      <c r="W64" s="211" t="s">
        <v>
172</v>
      </c>
      <c r="X64" s="535"/>
      <c r="Y64" s="210" t="s">
        <v>
173</v>
      </c>
      <c r="Z64" s="535"/>
      <c r="AA64" s="316" t="s">
        <v>
174</v>
      </c>
      <c r="AB64" s="535"/>
      <c r="AC64" s="210" t="s">
        <v>
173</v>
      </c>
      <c r="AD64" s="535"/>
      <c r="AE64" s="210" t="s">
        <v>
175</v>
      </c>
      <c r="AF64" s="512" t="s">
        <v>
176</v>
      </c>
      <c r="AG64" s="513" t="str">
        <f t="shared" si="5"/>
        <v/>
      </c>
      <c r="AH64" s="514" t="s">
        <v>
177</v>
      </c>
      <c r="AI64" s="515" t="str">
        <f t="shared" si="8"/>
        <v/>
      </c>
      <c r="AJ64" s="180"/>
      <c r="AK64" s="536" t="str">
        <f t="shared" si="6"/>
        <v>
○</v>
      </c>
      <c r="AL64" s="537" t="str">
        <f t="shared" si="7"/>
        <v/>
      </c>
      <c r="AM64" s="538"/>
      <c r="AN64" s="538"/>
      <c r="AO64" s="538"/>
      <c r="AP64" s="538"/>
      <c r="AQ64" s="538"/>
      <c r="AR64" s="538"/>
      <c r="AS64" s="538"/>
      <c r="AT64" s="538"/>
      <c r="AU64" s="539"/>
    </row>
    <row r="65" spans="1:47" ht="33" customHeight="1" thickBot="1">
      <c r="A65" s="498">
        <f t="shared" si="2"/>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31" t="str">
        <f>
IF(基本情報入力シート!AA86="","",基本情報入力シート!AA86)</f>
        <v/>
      </c>
      <c r="S65" s="532"/>
      <c r="T65" s="533"/>
      <c r="U65" s="534" t="str">
        <f>
IF(P65="","",VLOOKUP(P65,【参考】数式用!$A$5:$I$38,MATCH(T65,【参考】数式用!$H$4:$I$4,0)+7,0))</f>
        <v/>
      </c>
      <c r="V65" s="639"/>
      <c r="W65" s="211" t="s">
        <v>
172</v>
      </c>
      <c r="X65" s="535"/>
      <c r="Y65" s="210" t="s">
        <v>
173</v>
      </c>
      <c r="Z65" s="535"/>
      <c r="AA65" s="316" t="s">
        <v>
174</v>
      </c>
      <c r="AB65" s="535"/>
      <c r="AC65" s="210" t="s">
        <v>
173</v>
      </c>
      <c r="AD65" s="535"/>
      <c r="AE65" s="210" t="s">
        <v>
175</v>
      </c>
      <c r="AF65" s="512" t="s">
        <v>
176</v>
      </c>
      <c r="AG65" s="513" t="str">
        <f t="shared" si="5"/>
        <v/>
      </c>
      <c r="AH65" s="514" t="s">
        <v>
177</v>
      </c>
      <c r="AI65" s="515" t="str">
        <f t="shared" si="8"/>
        <v/>
      </c>
      <c r="AJ65" s="180"/>
      <c r="AK65" s="536" t="str">
        <f t="shared" si="6"/>
        <v>
○</v>
      </c>
      <c r="AL65" s="537" t="str">
        <f t="shared" si="7"/>
        <v/>
      </c>
      <c r="AM65" s="538"/>
      <c r="AN65" s="538"/>
      <c r="AO65" s="538"/>
      <c r="AP65" s="538"/>
      <c r="AQ65" s="538"/>
      <c r="AR65" s="538"/>
      <c r="AS65" s="538"/>
      <c r="AT65" s="538"/>
      <c r="AU65" s="539"/>
    </row>
    <row r="66" spans="1:47" ht="33" customHeight="1" thickBot="1">
      <c r="A66" s="498">
        <f t="shared" si="2"/>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31" t="str">
        <f>
IF(基本情報入力シート!AA87="","",基本情報入力シート!AA87)</f>
        <v/>
      </c>
      <c r="S66" s="532"/>
      <c r="T66" s="533"/>
      <c r="U66" s="534" t="str">
        <f>
IF(P66="","",VLOOKUP(P66,【参考】数式用!$A$5:$I$38,MATCH(T66,【参考】数式用!$H$4:$I$4,0)+7,0))</f>
        <v/>
      </c>
      <c r="V66" s="639"/>
      <c r="W66" s="211" t="s">
        <v>
172</v>
      </c>
      <c r="X66" s="535"/>
      <c r="Y66" s="210" t="s">
        <v>
173</v>
      </c>
      <c r="Z66" s="535"/>
      <c r="AA66" s="316" t="s">
        <v>
174</v>
      </c>
      <c r="AB66" s="535"/>
      <c r="AC66" s="210" t="s">
        <v>
173</v>
      </c>
      <c r="AD66" s="535"/>
      <c r="AE66" s="210" t="s">
        <v>
175</v>
      </c>
      <c r="AF66" s="512" t="s">
        <v>
176</v>
      </c>
      <c r="AG66" s="513" t="str">
        <f t="shared" si="5"/>
        <v/>
      </c>
      <c r="AH66" s="514" t="s">
        <v>
177</v>
      </c>
      <c r="AI66" s="515" t="str">
        <f t="shared" si="8"/>
        <v/>
      </c>
      <c r="AJ66" s="180"/>
      <c r="AK66" s="536" t="str">
        <f t="shared" si="6"/>
        <v>
○</v>
      </c>
      <c r="AL66" s="537" t="str">
        <f t="shared" si="7"/>
        <v/>
      </c>
      <c r="AM66" s="538"/>
      <c r="AN66" s="538"/>
      <c r="AO66" s="538"/>
      <c r="AP66" s="538"/>
      <c r="AQ66" s="538"/>
      <c r="AR66" s="538"/>
      <c r="AS66" s="538"/>
      <c r="AT66" s="538"/>
      <c r="AU66" s="539"/>
    </row>
    <row r="67" spans="1:47" ht="33" customHeight="1" thickBot="1">
      <c r="A67" s="498">
        <f t="shared" si="2"/>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31" t="str">
        <f>
IF(基本情報入力シート!AA88="","",基本情報入力シート!AA88)</f>
        <v/>
      </c>
      <c r="S67" s="532"/>
      <c r="T67" s="533"/>
      <c r="U67" s="534" t="str">
        <f>
IF(P67="","",VLOOKUP(P67,【参考】数式用!$A$5:$I$38,MATCH(T67,【参考】数式用!$H$4:$I$4,0)+7,0))</f>
        <v/>
      </c>
      <c r="V67" s="639"/>
      <c r="W67" s="211" t="s">
        <v>
172</v>
      </c>
      <c r="X67" s="535"/>
      <c r="Y67" s="210" t="s">
        <v>
173</v>
      </c>
      <c r="Z67" s="535"/>
      <c r="AA67" s="316" t="s">
        <v>
174</v>
      </c>
      <c r="AB67" s="535"/>
      <c r="AC67" s="210" t="s">
        <v>
173</v>
      </c>
      <c r="AD67" s="535"/>
      <c r="AE67" s="210" t="s">
        <v>
175</v>
      </c>
      <c r="AF67" s="512" t="s">
        <v>
176</v>
      </c>
      <c r="AG67" s="513" t="str">
        <f t="shared" si="5"/>
        <v/>
      </c>
      <c r="AH67" s="514" t="s">
        <v>
177</v>
      </c>
      <c r="AI67" s="515" t="str">
        <f t="shared" si="8"/>
        <v/>
      </c>
      <c r="AJ67" s="180"/>
      <c r="AK67" s="536" t="str">
        <f t="shared" si="6"/>
        <v>
○</v>
      </c>
      <c r="AL67" s="537" t="str">
        <f t="shared" si="7"/>
        <v/>
      </c>
      <c r="AM67" s="538"/>
      <c r="AN67" s="538"/>
      <c r="AO67" s="538"/>
      <c r="AP67" s="538"/>
      <c r="AQ67" s="538"/>
      <c r="AR67" s="538"/>
      <c r="AS67" s="538"/>
      <c r="AT67" s="538"/>
      <c r="AU67" s="539"/>
    </row>
    <row r="68" spans="1:47" ht="33" customHeight="1" thickBot="1">
      <c r="A68" s="498">
        <f t="shared" si="2"/>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31" t="str">
        <f>
IF(基本情報入力シート!AA89="","",基本情報入力シート!AA89)</f>
        <v/>
      </c>
      <c r="S68" s="532"/>
      <c r="T68" s="533"/>
      <c r="U68" s="534" t="str">
        <f>
IF(P68="","",VLOOKUP(P68,【参考】数式用!$A$5:$I$38,MATCH(T68,【参考】数式用!$H$4:$I$4,0)+7,0))</f>
        <v/>
      </c>
      <c r="V68" s="639"/>
      <c r="W68" s="211" t="s">
        <v>
172</v>
      </c>
      <c r="X68" s="535"/>
      <c r="Y68" s="210" t="s">
        <v>
173</v>
      </c>
      <c r="Z68" s="535"/>
      <c r="AA68" s="316" t="s">
        <v>
174</v>
      </c>
      <c r="AB68" s="535"/>
      <c r="AC68" s="210" t="s">
        <v>
173</v>
      </c>
      <c r="AD68" s="535"/>
      <c r="AE68" s="210" t="s">
        <v>
175</v>
      </c>
      <c r="AF68" s="512" t="s">
        <v>
176</v>
      </c>
      <c r="AG68" s="513" t="str">
        <f t="shared" si="5"/>
        <v/>
      </c>
      <c r="AH68" s="514" t="s">
        <v>
177</v>
      </c>
      <c r="AI68" s="515" t="str">
        <f t="shared" si="8"/>
        <v/>
      </c>
      <c r="AJ68" s="180"/>
      <c r="AK68" s="536" t="str">
        <f t="shared" si="6"/>
        <v>
○</v>
      </c>
      <c r="AL68" s="537" t="str">
        <f t="shared" si="7"/>
        <v/>
      </c>
      <c r="AM68" s="538"/>
      <c r="AN68" s="538"/>
      <c r="AO68" s="538"/>
      <c r="AP68" s="538"/>
      <c r="AQ68" s="538"/>
      <c r="AR68" s="538"/>
      <c r="AS68" s="538"/>
      <c r="AT68" s="538"/>
      <c r="AU68" s="539"/>
    </row>
    <row r="69" spans="1:47" ht="33" customHeight="1" thickBot="1">
      <c r="A69" s="498">
        <f t="shared" si="2"/>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31" t="str">
        <f>
IF(基本情報入力シート!AA90="","",基本情報入力シート!AA90)</f>
        <v/>
      </c>
      <c r="S69" s="532"/>
      <c r="T69" s="533"/>
      <c r="U69" s="534" t="str">
        <f>
IF(P69="","",VLOOKUP(P69,【参考】数式用!$A$5:$I$38,MATCH(T69,【参考】数式用!$H$4:$I$4,0)+7,0))</f>
        <v/>
      </c>
      <c r="V69" s="639"/>
      <c r="W69" s="211" t="s">
        <v>
172</v>
      </c>
      <c r="X69" s="535"/>
      <c r="Y69" s="210" t="s">
        <v>
173</v>
      </c>
      <c r="Z69" s="535"/>
      <c r="AA69" s="316" t="s">
        <v>
174</v>
      </c>
      <c r="AB69" s="535"/>
      <c r="AC69" s="210" t="s">
        <v>
173</v>
      </c>
      <c r="AD69" s="535"/>
      <c r="AE69" s="210" t="s">
        <v>
175</v>
      </c>
      <c r="AF69" s="512" t="s">
        <v>
176</v>
      </c>
      <c r="AG69" s="513" t="str">
        <f t="shared" si="5"/>
        <v/>
      </c>
      <c r="AH69" s="514" t="s">
        <v>
177</v>
      </c>
      <c r="AI69" s="515" t="str">
        <f t="shared" si="8"/>
        <v/>
      </c>
      <c r="AJ69" s="180"/>
      <c r="AK69" s="536" t="str">
        <f t="shared" si="6"/>
        <v>
○</v>
      </c>
      <c r="AL69" s="537" t="str">
        <f t="shared" si="7"/>
        <v/>
      </c>
      <c r="AM69" s="538"/>
      <c r="AN69" s="538"/>
      <c r="AO69" s="538"/>
      <c r="AP69" s="538"/>
      <c r="AQ69" s="538"/>
      <c r="AR69" s="538"/>
      <c r="AS69" s="538"/>
      <c r="AT69" s="538"/>
      <c r="AU69" s="539"/>
    </row>
    <row r="70" spans="1:47" ht="33" customHeight="1" thickBot="1">
      <c r="A70" s="498">
        <f t="shared" si="2"/>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31" t="str">
        <f>
IF(基本情報入力シート!AA91="","",基本情報入力シート!AA91)</f>
        <v/>
      </c>
      <c r="S70" s="532"/>
      <c r="T70" s="533"/>
      <c r="U70" s="534" t="str">
        <f>
IF(P70="","",VLOOKUP(P70,【参考】数式用!$A$5:$I$38,MATCH(T70,【参考】数式用!$H$4:$I$4,0)+7,0))</f>
        <v/>
      </c>
      <c r="V70" s="639"/>
      <c r="W70" s="211" t="s">
        <v>
172</v>
      </c>
      <c r="X70" s="535"/>
      <c r="Y70" s="210" t="s">
        <v>
173</v>
      </c>
      <c r="Z70" s="535"/>
      <c r="AA70" s="316" t="s">
        <v>
174</v>
      </c>
      <c r="AB70" s="535"/>
      <c r="AC70" s="210" t="s">
        <v>
173</v>
      </c>
      <c r="AD70" s="535"/>
      <c r="AE70" s="210" t="s">
        <v>
175</v>
      </c>
      <c r="AF70" s="512" t="s">
        <v>
176</v>
      </c>
      <c r="AG70" s="513" t="str">
        <f t="shared" si="5"/>
        <v/>
      </c>
      <c r="AH70" s="514" t="s">
        <v>
177</v>
      </c>
      <c r="AI70" s="515" t="str">
        <f t="shared" si="8"/>
        <v/>
      </c>
      <c r="AJ70" s="180"/>
      <c r="AK70" s="536" t="str">
        <f t="shared" si="6"/>
        <v>
○</v>
      </c>
      <c r="AL70" s="537" t="str">
        <f t="shared" si="7"/>
        <v/>
      </c>
      <c r="AM70" s="538"/>
      <c r="AN70" s="538"/>
      <c r="AO70" s="538"/>
      <c r="AP70" s="538"/>
      <c r="AQ70" s="538"/>
      <c r="AR70" s="538"/>
      <c r="AS70" s="538"/>
      <c r="AT70" s="538"/>
      <c r="AU70" s="539"/>
    </row>
    <row r="71" spans="1:47" ht="33" customHeight="1" thickBot="1">
      <c r="A71" s="498">
        <f t="shared" si="2"/>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31" t="str">
        <f>
IF(基本情報入力シート!AA92="","",基本情報入力シート!AA92)</f>
        <v/>
      </c>
      <c r="S71" s="532"/>
      <c r="T71" s="533"/>
      <c r="U71" s="534" t="str">
        <f>
IF(P71="","",VLOOKUP(P71,【参考】数式用!$A$5:$I$38,MATCH(T71,【参考】数式用!$H$4:$I$4,0)+7,0))</f>
        <v/>
      </c>
      <c r="V71" s="639"/>
      <c r="W71" s="211" t="s">
        <v>
172</v>
      </c>
      <c r="X71" s="535"/>
      <c r="Y71" s="210" t="s">
        <v>
173</v>
      </c>
      <c r="Z71" s="535"/>
      <c r="AA71" s="316" t="s">
        <v>
174</v>
      </c>
      <c r="AB71" s="535"/>
      <c r="AC71" s="210" t="s">
        <v>
173</v>
      </c>
      <c r="AD71" s="535"/>
      <c r="AE71" s="210" t="s">
        <v>
175</v>
      </c>
      <c r="AF71" s="512" t="s">
        <v>
176</v>
      </c>
      <c r="AG71" s="513" t="str">
        <f t="shared" si="5"/>
        <v/>
      </c>
      <c r="AH71" s="514" t="s">
        <v>
177</v>
      </c>
      <c r="AI71" s="515" t="str">
        <f t="shared" si="8"/>
        <v/>
      </c>
      <c r="AJ71" s="180"/>
      <c r="AK71" s="536" t="str">
        <f t="shared" si="6"/>
        <v>
○</v>
      </c>
      <c r="AL71" s="537" t="str">
        <f t="shared" si="7"/>
        <v/>
      </c>
      <c r="AM71" s="538"/>
      <c r="AN71" s="538"/>
      <c r="AO71" s="538"/>
      <c r="AP71" s="538"/>
      <c r="AQ71" s="538"/>
      <c r="AR71" s="538"/>
      <c r="AS71" s="538"/>
      <c r="AT71" s="538"/>
      <c r="AU71" s="539"/>
    </row>
    <row r="72" spans="1:47" ht="33" customHeight="1" thickBot="1">
      <c r="A72" s="498">
        <f t="shared" si="2"/>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31" t="str">
        <f>
IF(基本情報入力シート!AA93="","",基本情報入力シート!AA93)</f>
        <v/>
      </c>
      <c r="S72" s="532"/>
      <c r="T72" s="533"/>
      <c r="U72" s="534" t="str">
        <f>
IF(P72="","",VLOOKUP(P72,【参考】数式用!$A$5:$I$38,MATCH(T72,【参考】数式用!$H$4:$I$4,0)+7,0))</f>
        <v/>
      </c>
      <c r="V72" s="639"/>
      <c r="W72" s="211" t="s">
        <v>
172</v>
      </c>
      <c r="X72" s="535"/>
      <c r="Y72" s="210" t="s">
        <v>
173</v>
      </c>
      <c r="Z72" s="535"/>
      <c r="AA72" s="316" t="s">
        <v>
174</v>
      </c>
      <c r="AB72" s="535"/>
      <c r="AC72" s="210" t="s">
        <v>
173</v>
      </c>
      <c r="AD72" s="535"/>
      <c r="AE72" s="210" t="s">
        <v>
175</v>
      </c>
      <c r="AF72" s="512" t="s">
        <v>
176</v>
      </c>
      <c r="AG72" s="513" t="str">
        <f t="shared" si="5"/>
        <v/>
      </c>
      <c r="AH72" s="514" t="s">
        <v>
177</v>
      </c>
      <c r="AI72" s="515" t="str">
        <f t="shared" si="8"/>
        <v/>
      </c>
      <c r="AJ72" s="180"/>
      <c r="AK72" s="536" t="str">
        <f t="shared" si="6"/>
        <v>
○</v>
      </c>
      <c r="AL72" s="537" t="str">
        <f t="shared" si="7"/>
        <v/>
      </c>
      <c r="AM72" s="538"/>
      <c r="AN72" s="538"/>
      <c r="AO72" s="538"/>
      <c r="AP72" s="538"/>
      <c r="AQ72" s="538"/>
      <c r="AR72" s="538"/>
      <c r="AS72" s="538"/>
      <c r="AT72" s="538"/>
      <c r="AU72" s="539"/>
    </row>
    <row r="73" spans="1:47" ht="33" customHeight="1" thickBot="1">
      <c r="A73" s="498">
        <f t="shared" si="2"/>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31" t="str">
        <f>
IF(基本情報入力シート!AA94="","",基本情報入力シート!AA94)</f>
        <v/>
      </c>
      <c r="S73" s="532"/>
      <c r="T73" s="533"/>
      <c r="U73" s="534" t="str">
        <f>
IF(P73="","",VLOOKUP(P73,【参考】数式用!$A$5:$I$38,MATCH(T73,【参考】数式用!$H$4:$I$4,0)+7,0))</f>
        <v/>
      </c>
      <c r="V73" s="639"/>
      <c r="W73" s="211" t="s">
        <v>
172</v>
      </c>
      <c r="X73" s="535"/>
      <c r="Y73" s="210" t="s">
        <v>
173</v>
      </c>
      <c r="Z73" s="535"/>
      <c r="AA73" s="316" t="s">
        <v>
174</v>
      </c>
      <c r="AB73" s="535"/>
      <c r="AC73" s="210" t="s">
        <v>
173</v>
      </c>
      <c r="AD73" s="535"/>
      <c r="AE73" s="210" t="s">
        <v>
175</v>
      </c>
      <c r="AF73" s="512" t="s">
        <v>
176</v>
      </c>
      <c r="AG73" s="513" t="str">
        <f t="shared" si="5"/>
        <v/>
      </c>
      <c r="AH73" s="514" t="s">
        <v>
177</v>
      </c>
      <c r="AI73" s="515" t="str">
        <f t="shared" si="8"/>
        <v/>
      </c>
      <c r="AJ73" s="180"/>
      <c r="AK73" s="536" t="str">
        <f t="shared" si="6"/>
        <v>
○</v>
      </c>
      <c r="AL73" s="537" t="str">
        <f t="shared" si="7"/>
        <v/>
      </c>
      <c r="AM73" s="538"/>
      <c r="AN73" s="538"/>
      <c r="AO73" s="538"/>
      <c r="AP73" s="538"/>
      <c r="AQ73" s="538"/>
      <c r="AR73" s="538"/>
      <c r="AS73" s="538"/>
      <c r="AT73" s="538"/>
      <c r="AU73" s="539"/>
    </row>
    <row r="74" spans="1:47" ht="33" customHeight="1" thickBot="1">
      <c r="A74" s="498">
        <f t="shared" si="2"/>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31" t="str">
        <f>
IF(基本情報入力シート!AA95="","",基本情報入力シート!AA95)</f>
        <v/>
      </c>
      <c r="S74" s="532"/>
      <c r="T74" s="533"/>
      <c r="U74" s="534" t="str">
        <f>
IF(P74="","",VLOOKUP(P74,【参考】数式用!$A$5:$I$38,MATCH(T74,【参考】数式用!$H$4:$I$4,0)+7,0))</f>
        <v/>
      </c>
      <c r="V74" s="639"/>
      <c r="W74" s="211" t="s">
        <v>
172</v>
      </c>
      <c r="X74" s="535"/>
      <c r="Y74" s="210" t="s">
        <v>
173</v>
      </c>
      <c r="Z74" s="535"/>
      <c r="AA74" s="316" t="s">
        <v>
174</v>
      </c>
      <c r="AB74" s="535"/>
      <c r="AC74" s="210" t="s">
        <v>
173</v>
      </c>
      <c r="AD74" s="535"/>
      <c r="AE74" s="210" t="s">
        <v>
175</v>
      </c>
      <c r="AF74" s="512" t="s">
        <v>
176</v>
      </c>
      <c r="AG74" s="513" t="str">
        <f t="shared" si="5"/>
        <v/>
      </c>
      <c r="AH74" s="514" t="s">
        <v>
177</v>
      </c>
      <c r="AI74" s="515" t="str">
        <f t="shared" si="8"/>
        <v/>
      </c>
      <c r="AJ74" s="180"/>
      <c r="AK74" s="536" t="str">
        <f t="shared" si="6"/>
        <v>
○</v>
      </c>
      <c r="AL74" s="537" t="str">
        <f t="shared" si="7"/>
        <v/>
      </c>
      <c r="AM74" s="538"/>
      <c r="AN74" s="538"/>
      <c r="AO74" s="538"/>
      <c r="AP74" s="538"/>
      <c r="AQ74" s="538"/>
      <c r="AR74" s="538"/>
      <c r="AS74" s="538"/>
      <c r="AT74" s="538"/>
      <c r="AU74" s="539"/>
    </row>
    <row r="75" spans="1:47" ht="33" customHeight="1" thickBot="1">
      <c r="A75" s="498">
        <f t="shared" si="2"/>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31" t="str">
        <f>
IF(基本情報入力シート!AA96="","",基本情報入力シート!AA96)</f>
        <v/>
      </c>
      <c r="S75" s="532"/>
      <c r="T75" s="533"/>
      <c r="U75" s="534" t="str">
        <f>
IF(P75="","",VLOOKUP(P75,【参考】数式用!$A$5:$I$38,MATCH(T75,【参考】数式用!$H$4:$I$4,0)+7,0))</f>
        <v/>
      </c>
      <c r="V75" s="639"/>
      <c r="W75" s="211" t="s">
        <v>
172</v>
      </c>
      <c r="X75" s="535"/>
      <c r="Y75" s="210" t="s">
        <v>
173</v>
      </c>
      <c r="Z75" s="535"/>
      <c r="AA75" s="316" t="s">
        <v>
174</v>
      </c>
      <c r="AB75" s="535"/>
      <c r="AC75" s="210" t="s">
        <v>
173</v>
      </c>
      <c r="AD75" s="535"/>
      <c r="AE75" s="210" t="s">
        <v>
175</v>
      </c>
      <c r="AF75" s="512" t="s">
        <v>
176</v>
      </c>
      <c r="AG75" s="513" t="str">
        <f t="shared" si="5"/>
        <v/>
      </c>
      <c r="AH75" s="514" t="s">
        <v>
177</v>
      </c>
      <c r="AI75" s="515" t="str">
        <f t="shared" si="8"/>
        <v/>
      </c>
      <c r="AJ75" s="180"/>
      <c r="AK75" s="536" t="str">
        <f t="shared" si="6"/>
        <v>
○</v>
      </c>
      <c r="AL75" s="537" t="str">
        <f t="shared" si="7"/>
        <v/>
      </c>
      <c r="AM75" s="538"/>
      <c r="AN75" s="538"/>
      <c r="AO75" s="538"/>
      <c r="AP75" s="538"/>
      <c r="AQ75" s="538"/>
      <c r="AR75" s="538"/>
      <c r="AS75" s="538"/>
      <c r="AT75" s="538"/>
      <c r="AU75" s="539"/>
    </row>
    <row r="76" spans="1:47" ht="33" customHeight="1" thickBot="1">
      <c r="A76" s="498">
        <f t="shared" si="2"/>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31" t="str">
        <f>
IF(基本情報入力シート!AA97="","",基本情報入力シート!AA97)</f>
        <v/>
      </c>
      <c r="S76" s="532"/>
      <c r="T76" s="533"/>
      <c r="U76" s="534" t="str">
        <f>
IF(P76="","",VLOOKUP(P76,【参考】数式用!$A$5:$I$38,MATCH(T76,【参考】数式用!$H$4:$I$4,0)+7,0))</f>
        <v/>
      </c>
      <c r="V76" s="639"/>
      <c r="W76" s="211" t="s">
        <v>
172</v>
      </c>
      <c r="X76" s="535"/>
      <c r="Y76" s="210" t="s">
        <v>
173</v>
      </c>
      <c r="Z76" s="535"/>
      <c r="AA76" s="316" t="s">
        <v>
174</v>
      </c>
      <c r="AB76" s="535"/>
      <c r="AC76" s="210" t="s">
        <v>
173</v>
      </c>
      <c r="AD76" s="535"/>
      <c r="AE76" s="210" t="s">
        <v>
175</v>
      </c>
      <c r="AF76" s="512" t="s">
        <v>
176</v>
      </c>
      <c r="AG76" s="513" t="str">
        <f t="shared" si="5"/>
        <v/>
      </c>
      <c r="AH76" s="514" t="s">
        <v>
177</v>
      </c>
      <c r="AI76" s="515" t="str">
        <f t="shared" ref="AI76:AI111" si="9">
IFERROR(ROUNDDOWN(ROUND(Q76*R76,0)*U76,0)*AG76,"")</f>
        <v/>
      </c>
      <c r="AJ76" s="180"/>
      <c r="AK76" s="536" t="str">
        <f t="shared" si="6"/>
        <v>
○</v>
      </c>
      <c r="AL76" s="537" t="str">
        <f t="shared" si="7"/>
        <v/>
      </c>
      <c r="AM76" s="538"/>
      <c r="AN76" s="538"/>
      <c r="AO76" s="538"/>
      <c r="AP76" s="538"/>
      <c r="AQ76" s="538"/>
      <c r="AR76" s="538"/>
      <c r="AS76" s="538"/>
      <c r="AT76" s="538"/>
      <c r="AU76" s="539"/>
    </row>
    <row r="77" spans="1:47" ht="33" customHeight="1" thickBot="1">
      <c r="A77" s="498">
        <f t="shared" si="2"/>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31" t="str">
        <f>
IF(基本情報入力シート!AA98="","",基本情報入力シート!AA98)</f>
        <v/>
      </c>
      <c r="S77" s="532"/>
      <c r="T77" s="533"/>
      <c r="U77" s="534" t="str">
        <f>
IF(P77="","",VLOOKUP(P77,【参考】数式用!$A$5:$I$38,MATCH(T77,【参考】数式用!$H$4:$I$4,0)+7,0))</f>
        <v/>
      </c>
      <c r="V77" s="639"/>
      <c r="W77" s="211" t="s">
        <v>
172</v>
      </c>
      <c r="X77" s="535"/>
      <c r="Y77" s="210" t="s">
        <v>
173</v>
      </c>
      <c r="Z77" s="535"/>
      <c r="AA77" s="316" t="s">
        <v>
174</v>
      </c>
      <c r="AB77" s="535"/>
      <c r="AC77" s="210" t="s">
        <v>
173</v>
      </c>
      <c r="AD77" s="535"/>
      <c r="AE77" s="210" t="s">
        <v>
175</v>
      </c>
      <c r="AF77" s="512" t="s">
        <v>
176</v>
      </c>
      <c r="AG77" s="513" t="str">
        <f t="shared" si="5"/>
        <v/>
      </c>
      <c r="AH77" s="514" t="s">
        <v>
177</v>
      </c>
      <c r="AI77" s="515" t="str">
        <f t="shared" si="9"/>
        <v/>
      </c>
      <c r="AJ77" s="180"/>
      <c r="AK77" s="536" t="str">
        <f t="shared" si="6"/>
        <v>
○</v>
      </c>
      <c r="AL77" s="537" t="str">
        <f t="shared" si="7"/>
        <v/>
      </c>
      <c r="AM77" s="538"/>
      <c r="AN77" s="538"/>
      <c r="AO77" s="538"/>
      <c r="AP77" s="538"/>
      <c r="AQ77" s="538"/>
      <c r="AR77" s="538"/>
      <c r="AS77" s="538"/>
      <c r="AT77" s="538"/>
      <c r="AU77" s="539"/>
    </row>
    <row r="78" spans="1:47" ht="33" customHeight="1" thickBot="1">
      <c r="A78" s="498">
        <f t="shared" si="2"/>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31" t="str">
        <f>
IF(基本情報入力シート!AA99="","",基本情報入力シート!AA99)</f>
        <v/>
      </c>
      <c r="S78" s="532"/>
      <c r="T78" s="533"/>
      <c r="U78" s="534" t="str">
        <f>
IF(P78="","",VLOOKUP(P78,【参考】数式用!$A$5:$I$38,MATCH(T78,【参考】数式用!$H$4:$I$4,0)+7,0))</f>
        <v/>
      </c>
      <c r="V78" s="639"/>
      <c r="W78" s="211" t="s">
        <v>
172</v>
      </c>
      <c r="X78" s="535"/>
      <c r="Y78" s="210" t="s">
        <v>
173</v>
      </c>
      <c r="Z78" s="535"/>
      <c r="AA78" s="316" t="s">
        <v>
174</v>
      </c>
      <c r="AB78" s="535"/>
      <c r="AC78" s="210" t="s">
        <v>
173</v>
      </c>
      <c r="AD78" s="535"/>
      <c r="AE78" s="210" t="s">
        <v>
175</v>
      </c>
      <c r="AF78" s="512" t="s">
        <v>
176</v>
      </c>
      <c r="AG78" s="513" t="str">
        <f t="shared" si="5"/>
        <v/>
      </c>
      <c r="AH78" s="514" t="s">
        <v>
177</v>
      </c>
      <c r="AI78" s="515" t="str">
        <f t="shared" si="9"/>
        <v/>
      </c>
      <c r="AJ78" s="180"/>
      <c r="AK78" s="536" t="str">
        <f t="shared" si="6"/>
        <v>
○</v>
      </c>
      <c r="AL78" s="537" t="str">
        <f t="shared" si="7"/>
        <v/>
      </c>
      <c r="AM78" s="538"/>
      <c r="AN78" s="538"/>
      <c r="AO78" s="538"/>
      <c r="AP78" s="538"/>
      <c r="AQ78" s="538"/>
      <c r="AR78" s="538"/>
      <c r="AS78" s="538"/>
      <c r="AT78" s="538"/>
      <c r="AU78" s="539"/>
    </row>
    <row r="79" spans="1:47" ht="33" customHeight="1" thickBot="1">
      <c r="A79" s="498">
        <f t="shared" si="2"/>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31" t="str">
        <f>
IF(基本情報入力シート!AA100="","",基本情報入力シート!AA100)</f>
        <v/>
      </c>
      <c r="S79" s="532"/>
      <c r="T79" s="533"/>
      <c r="U79" s="534" t="str">
        <f>
IF(P79="","",VLOOKUP(P79,【参考】数式用!$A$5:$I$38,MATCH(T79,【参考】数式用!$H$4:$I$4,0)+7,0))</f>
        <v/>
      </c>
      <c r="V79" s="639"/>
      <c r="W79" s="211" t="s">
        <v>
172</v>
      </c>
      <c r="X79" s="535"/>
      <c r="Y79" s="210" t="s">
        <v>
173</v>
      </c>
      <c r="Z79" s="535"/>
      <c r="AA79" s="316" t="s">
        <v>
174</v>
      </c>
      <c r="AB79" s="535"/>
      <c r="AC79" s="210" t="s">
        <v>
173</v>
      </c>
      <c r="AD79" s="535"/>
      <c r="AE79" s="210" t="s">
        <v>
175</v>
      </c>
      <c r="AF79" s="512" t="s">
        <v>
176</v>
      </c>
      <c r="AG79" s="513" t="str">
        <f t="shared" si="5"/>
        <v/>
      </c>
      <c r="AH79" s="514" t="s">
        <v>
177</v>
      </c>
      <c r="AI79" s="515" t="str">
        <f t="shared" si="9"/>
        <v/>
      </c>
      <c r="AJ79" s="180"/>
      <c r="AK79" s="536" t="str">
        <f t="shared" si="6"/>
        <v>
○</v>
      </c>
      <c r="AL79" s="537" t="str">
        <f t="shared" si="7"/>
        <v/>
      </c>
      <c r="AM79" s="538"/>
      <c r="AN79" s="538"/>
      <c r="AO79" s="538"/>
      <c r="AP79" s="538"/>
      <c r="AQ79" s="538"/>
      <c r="AR79" s="538"/>
      <c r="AS79" s="538"/>
      <c r="AT79" s="538"/>
      <c r="AU79" s="539"/>
    </row>
    <row r="80" spans="1:47" ht="33" customHeight="1" thickBot="1">
      <c r="A80" s="498">
        <f t="shared" si="2"/>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31" t="str">
        <f>
IF(基本情報入力シート!AA101="","",基本情報入力シート!AA101)</f>
        <v/>
      </c>
      <c r="S80" s="532"/>
      <c r="T80" s="533"/>
      <c r="U80" s="534" t="str">
        <f>
IF(P80="","",VLOOKUP(P80,【参考】数式用!$A$5:$I$38,MATCH(T80,【参考】数式用!$H$4:$I$4,0)+7,0))</f>
        <v/>
      </c>
      <c r="V80" s="639"/>
      <c r="W80" s="211" t="s">
        <v>
172</v>
      </c>
      <c r="X80" s="535"/>
      <c r="Y80" s="210" t="s">
        <v>
173</v>
      </c>
      <c r="Z80" s="535"/>
      <c r="AA80" s="316" t="s">
        <v>
174</v>
      </c>
      <c r="AB80" s="535"/>
      <c r="AC80" s="210" t="s">
        <v>
173</v>
      </c>
      <c r="AD80" s="535"/>
      <c r="AE80" s="210" t="s">
        <v>
175</v>
      </c>
      <c r="AF80" s="512" t="s">
        <v>
176</v>
      </c>
      <c r="AG80" s="513" t="str">
        <f t="shared" si="5"/>
        <v/>
      </c>
      <c r="AH80" s="514" t="s">
        <v>
177</v>
      </c>
      <c r="AI80" s="515" t="str">
        <f t="shared" si="9"/>
        <v/>
      </c>
      <c r="AJ80" s="180"/>
      <c r="AK80" s="536" t="str">
        <f t="shared" si="6"/>
        <v>
○</v>
      </c>
      <c r="AL80" s="537" t="str">
        <f t="shared" si="7"/>
        <v/>
      </c>
      <c r="AM80" s="538"/>
      <c r="AN80" s="538"/>
      <c r="AO80" s="538"/>
      <c r="AP80" s="538"/>
      <c r="AQ80" s="538"/>
      <c r="AR80" s="538"/>
      <c r="AS80" s="538"/>
      <c r="AT80" s="538"/>
      <c r="AU80" s="539"/>
    </row>
    <row r="81" spans="1:47" ht="33" customHeight="1" thickBot="1">
      <c r="A81" s="498">
        <f t="shared" si="2"/>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31" t="str">
        <f>
IF(基本情報入力シート!AA102="","",基本情報入力シート!AA102)</f>
        <v/>
      </c>
      <c r="S81" s="532"/>
      <c r="T81" s="533"/>
      <c r="U81" s="534" t="str">
        <f>
IF(P81="","",VLOOKUP(P81,【参考】数式用!$A$5:$I$38,MATCH(T81,【参考】数式用!$H$4:$I$4,0)+7,0))</f>
        <v/>
      </c>
      <c r="V81" s="639"/>
      <c r="W81" s="211" t="s">
        <v>
172</v>
      </c>
      <c r="X81" s="535"/>
      <c r="Y81" s="210" t="s">
        <v>
173</v>
      </c>
      <c r="Z81" s="535"/>
      <c r="AA81" s="316" t="s">
        <v>
174</v>
      </c>
      <c r="AB81" s="535"/>
      <c r="AC81" s="210" t="s">
        <v>
173</v>
      </c>
      <c r="AD81" s="535"/>
      <c r="AE81" s="210" t="s">
        <v>
175</v>
      </c>
      <c r="AF81" s="512" t="s">
        <v>
176</v>
      </c>
      <c r="AG81" s="513" t="str">
        <f t="shared" ref="AG81:AG111" si="10">
IF(X81&gt;=1,(AB81*12+AD81)-(X81*12+Z81)+1,"")</f>
        <v/>
      </c>
      <c r="AH81" s="514" t="s">
        <v>
177</v>
      </c>
      <c r="AI81" s="515" t="str">
        <f t="shared" si="9"/>
        <v/>
      </c>
      <c r="AJ81" s="180"/>
      <c r="AK81" s="536" t="str">
        <f t="shared" si="6"/>
        <v>
○</v>
      </c>
      <c r="AL81" s="537" t="str">
        <f t="shared" si="7"/>
        <v/>
      </c>
      <c r="AM81" s="538"/>
      <c r="AN81" s="538"/>
      <c r="AO81" s="538"/>
      <c r="AP81" s="538"/>
      <c r="AQ81" s="538"/>
      <c r="AR81" s="538"/>
      <c r="AS81" s="538"/>
      <c r="AT81" s="538"/>
      <c r="AU81" s="539"/>
    </row>
    <row r="82" spans="1:47" ht="33" customHeight="1" thickBot="1">
      <c r="A82" s="498">
        <f t="shared" si="2"/>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31" t="str">
        <f>
IF(基本情報入力シート!AA103="","",基本情報入力シート!AA103)</f>
        <v/>
      </c>
      <c r="S82" s="532"/>
      <c r="T82" s="533"/>
      <c r="U82" s="534" t="str">
        <f>
IF(P82="","",VLOOKUP(P82,【参考】数式用!$A$5:$I$38,MATCH(T82,【参考】数式用!$H$4:$I$4,0)+7,0))</f>
        <v/>
      </c>
      <c r="V82" s="639"/>
      <c r="W82" s="211" t="s">
        <v>
172</v>
      </c>
      <c r="X82" s="535"/>
      <c r="Y82" s="210" t="s">
        <v>
173</v>
      </c>
      <c r="Z82" s="535"/>
      <c r="AA82" s="316" t="s">
        <v>
174</v>
      </c>
      <c r="AB82" s="535"/>
      <c r="AC82" s="210" t="s">
        <v>
173</v>
      </c>
      <c r="AD82" s="535"/>
      <c r="AE82" s="210" t="s">
        <v>
175</v>
      </c>
      <c r="AF82" s="512" t="s">
        <v>
176</v>
      </c>
      <c r="AG82" s="513" t="str">
        <f t="shared" si="10"/>
        <v/>
      </c>
      <c r="AH82" s="514" t="s">
        <v>
177</v>
      </c>
      <c r="AI82" s="515" t="str">
        <f t="shared" si="9"/>
        <v/>
      </c>
      <c r="AJ82" s="180"/>
      <c r="AK82" s="536" t="str">
        <f t="shared" si="6"/>
        <v>
○</v>
      </c>
      <c r="AL82" s="537" t="str">
        <f t="shared" si="7"/>
        <v/>
      </c>
      <c r="AM82" s="538"/>
      <c r="AN82" s="538"/>
      <c r="AO82" s="538"/>
      <c r="AP82" s="538"/>
      <c r="AQ82" s="538"/>
      <c r="AR82" s="538"/>
      <c r="AS82" s="538"/>
      <c r="AT82" s="538"/>
      <c r="AU82" s="539"/>
    </row>
    <row r="83" spans="1:47" ht="33" customHeight="1" thickBot="1">
      <c r="A83" s="498">
        <f t="shared" si="2"/>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31" t="str">
        <f>
IF(基本情報入力シート!AA104="","",基本情報入力シート!AA104)</f>
        <v/>
      </c>
      <c r="S83" s="532"/>
      <c r="T83" s="533"/>
      <c r="U83" s="534" t="str">
        <f>
IF(P83="","",VLOOKUP(P83,【参考】数式用!$A$5:$I$38,MATCH(T83,【参考】数式用!$H$4:$I$4,0)+7,0))</f>
        <v/>
      </c>
      <c r="V83" s="639"/>
      <c r="W83" s="211" t="s">
        <v>
172</v>
      </c>
      <c r="X83" s="535"/>
      <c r="Y83" s="210" t="s">
        <v>
173</v>
      </c>
      <c r="Z83" s="535"/>
      <c r="AA83" s="316" t="s">
        <v>
174</v>
      </c>
      <c r="AB83" s="535"/>
      <c r="AC83" s="210" t="s">
        <v>
173</v>
      </c>
      <c r="AD83" s="535"/>
      <c r="AE83" s="210" t="s">
        <v>
175</v>
      </c>
      <c r="AF83" s="512" t="s">
        <v>
176</v>
      </c>
      <c r="AG83" s="513" t="str">
        <f t="shared" si="10"/>
        <v/>
      </c>
      <c r="AH83" s="514" t="s">
        <v>
177</v>
      </c>
      <c r="AI83" s="515" t="str">
        <f t="shared" si="9"/>
        <v/>
      </c>
      <c r="AJ83" s="180"/>
      <c r="AK83" s="536" t="str">
        <f t="shared" ref="AK83:AK111" si="11">
IFERROR(IF(AND(T83="特定加算Ⅰ",OR(V83="",V83="-",V83="いずれも取得していない")),"☓","○"),"")</f>
        <v>
○</v>
      </c>
      <c r="AL83" s="537" t="str">
        <f t="shared" ref="AL83:AL111" si="12">
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31" t="str">
        <f>
IF(基本情報入力シート!AA105="","",基本情報入力シート!AA105)</f>
        <v/>
      </c>
      <c r="S84" s="532"/>
      <c r="T84" s="533"/>
      <c r="U84" s="534" t="str">
        <f>
IF(P84="","",VLOOKUP(P84,【参考】数式用!$A$5:$I$38,MATCH(T84,【参考】数式用!$H$4:$I$4,0)+7,0))</f>
        <v/>
      </c>
      <c r="V84" s="639"/>
      <c r="W84" s="211" t="s">
        <v>
172</v>
      </c>
      <c r="X84" s="535"/>
      <c r="Y84" s="210" t="s">
        <v>
173</v>
      </c>
      <c r="Z84" s="535"/>
      <c r="AA84" s="316" t="s">
        <v>
174</v>
      </c>
      <c r="AB84" s="535"/>
      <c r="AC84" s="210" t="s">
        <v>
173</v>
      </c>
      <c r="AD84" s="535"/>
      <c r="AE84" s="210" t="s">
        <v>
175</v>
      </c>
      <c r="AF84" s="512" t="s">
        <v>
176</v>
      </c>
      <c r="AG84" s="513" t="str">
        <f t="shared" si="10"/>
        <v/>
      </c>
      <c r="AH84" s="514" t="s">
        <v>
177</v>
      </c>
      <c r="AI84" s="515" t="str">
        <f t="shared" si="9"/>
        <v/>
      </c>
      <c r="AJ84" s="180"/>
      <c r="AK84" s="536" t="str">
        <f t="shared" si="11"/>
        <v>
○</v>
      </c>
      <c r="AL84" s="537" t="str">
        <f t="shared" si="12"/>
        <v/>
      </c>
      <c r="AM84" s="538"/>
      <c r="AN84" s="538"/>
      <c r="AO84" s="538"/>
      <c r="AP84" s="538"/>
      <c r="AQ84" s="538"/>
      <c r="AR84" s="538"/>
      <c r="AS84" s="538"/>
      <c r="AT84" s="538"/>
      <c r="AU84" s="539"/>
    </row>
    <row r="85" spans="1:47" ht="33" customHeight="1" thickBot="1">
      <c r="A85" s="498">
        <f t="shared" si="2"/>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31" t="str">
        <f>
IF(基本情報入力シート!AA106="","",基本情報入力シート!AA106)</f>
        <v/>
      </c>
      <c r="S85" s="532"/>
      <c r="T85" s="533"/>
      <c r="U85" s="534" t="str">
        <f>
IF(P85="","",VLOOKUP(P85,【参考】数式用!$A$5:$I$38,MATCH(T85,【参考】数式用!$H$4:$I$4,0)+7,0))</f>
        <v/>
      </c>
      <c r="V85" s="639"/>
      <c r="W85" s="211" t="s">
        <v>
172</v>
      </c>
      <c r="X85" s="535"/>
      <c r="Y85" s="210" t="s">
        <v>
173</v>
      </c>
      <c r="Z85" s="535"/>
      <c r="AA85" s="316" t="s">
        <v>
174</v>
      </c>
      <c r="AB85" s="535"/>
      <c r="AC85" s="210" t="s">
        <v>
173</v>
      </c>
      <c r="AD85" s="535"/>
      <c r="AE85" s="210" t="s">
        <v>
175</v>
      </c>
      <c r="AF85" s="512" t="s">
        <v>
176</v>
      </c>
      <c r="AG85" s="513" t="str">
        <f t="shared" si="10"/>
        <v/>
      </c>
      <c r="AH85" s="514" t="s">
        <v>
177</v>
      </c>
      <c r="AI85" s="515" t="str">
        <f t="shared" si="9"/>
        <v/>
      </c>
      <c r="AJ85" s="180"/>
      <c r="AK85" s="536" t="str">
        <f t="shared" si="11"/>
        <v>
○</v>
      </c>
      <c r="AL85" s="537" t="str">
        <f t="shared" si="12"/>
        <v/>
      </c>
      <c r="AM85" s="538"/>
      <c r="AN85" s="538"/>
      <c r="AO85" s="538"/>
      <c r="AP85" s="538"/>
      <c r="AQ85" s="538"/>
      <c r="AR85" s="538"/>
      <c r="AS85" s="538"/>
      <c r="AT85" s="538"/>
      <c r="AU85" s="539"/>
    </row>
    <row r="86" spans="1:47" ht="33" customHeight="1" thickBot="1">
      <c r="A86" s="498">
        <f t="shared" si="2"/>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31" t="str">
        <f>
IF(基本情報入力シート!AA107="","",基本情報入力シート!AA107)</f>
        <v/>
      </c>
      <c r="S86" s="532"/>
      <c r="T86" s="533"/>
      <c r="U86" s="534" t="str">
        <f>
IF(P86="","",VLOOKUP(P86,【参考】数式用!$A$5:$I$38,MATCH(T86,【参考】数式用!$H$4:$I$4,0)+7,0))</f>
        <v/>
      </c>
      <c r="V86" s="639"/>
      <c r="W86" s="211" t="s">
        <v>
172</v>
      </c>
      <c r="X86" s="535"/>
      <c r="Y86" s="210" t="s">
        <v>
173</v>
      </c>
      <c r="Z86" s="535"/>
      <c r="AA86" s="316" t="s">
        <v>
174</v>
      </c>
      <c r="AB86" s="535"/>
      <c r="AC86" s="210" t="s">
        <v>
173</v>
      </c>
      <c r="AD86" s="535"/>
      <c r="AE86" s="210" t="s">
        <v>
175</v>
      </c>
      <c r="AF86" s="512" t="s">
        <v>
176</v>
      </c>
      <c r="AG86" s="513" t="str">
        <f t="shared" si="10"/>
        <v/>
      </c>
      <c r="AH86" s="514" t="s">
        <v>
177</v>
      </c>
      <c r="AI86" s="515" t="str">
        <f t="shared" si="9"/>
        <v/>
      </c>
      <c r="AJ86" s="180"/>
      <c r="AK86" s="536" t="str">
        <f t="shared" si="11"/>
        <v>
○</v>
      </c>
      <c r="AL86" s="537" t="str">
        <f t="shared" si="12"/>
        <v/>
      </c>
      <c r="AM86" s="538"/>
      <c r="AN86" s="538"/>
      <c r="AO86" s="538"/>
      <c r="AP86" s="538"/>
      <c r="AQ86" s="538"/>
      <c r="AR86" s="538"/>
      <c r="AS86" s="538"/>
      <c r="AT86" s="538"/>
      <c r="AU86" s="539"/>
    </row>
    <row r="87" spans="1:47" ht="33" customHeight="1" thickBot="1">
      <c r="A87" s="498">
        <f t="shared" si="2"/>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31" t="str">
        <f>
IF(基本情報入力シート!AA108="","",基本情報入力シート!AA108)</f>
        <v/>
      </c>
      <c r="S87" s="532"/>
      <c r="T87" s="533"/>
      <c r="U87" s="534" t="str">
        <f>
IF(P87="","",VLOOKUP(P87,【参考】数式用!$A$5:$I$38,MATCH(T87,【参考】数式用!$H$4:$I$4,0)+7,0))</f>
        <v/>
      </c>
      <c r="V87" s="639"/>
      <c r="W87" s="211" t="s">
        <v>
172</v>
      </c>
      <c r="X87" s="535"/>
      <c r="Y87" s="210" t="s">
        <v>
173</v>
      </c>
      <c r="Z87" s="535"/>
      <c r="AA87" s="316" t="s">
        <v>
174</v>
      </c>
      <c r="AB87" s="535"/>
      <c r="AC87" s="210" t="s">
        <v>
173</v>
      </c>
      <c r="AD87" s="535"/>
      <c r="AE87" s="210" t="s">
        <v>
175</v>
      </c>
      <c r="AF87" s="512" t="s">
        <v>
176</v>
      </c>
      <c r="AG87" s="513" t="str">
        <f t="shared" si="10"/>
        <v/>
      </c>
      <c r="AH87" s="514" t="s">
        <v>
177</v>
      </c>
      <c r="AI87" s="515" t="str">
        <f t="shared" si="9"/>
        <v/>
      </c>
      <c r="AJ87" s="180"/>
      <c r="AK87" s="536" t="str">
        <f t="shared" si="11"/>
        <v>
○</v>
      </c>
      <c r="AL87" s="537" t="str">
        <f t="shared" si="12"/>
        <v/>
      </c>
      <c r="AM87" s="538"/>
      <c r="AN87" s="538"/>
      <c r="AO87" s="538"/>
      <c r="AP87" s="538"/>
      <c r="AQ87" s="538"/>
      <c r="AR87" s="538"/>
      <c r="AS87" s="538"/>
      <c r="AT87" s="538"/>
      <c r="AU87" s="539"/>
    </row>
    <row r="88" spans="1:47" ht="33" customHeight="1" thickBot="1">
      <c r="A88" s="498">
        <f t="shared" si="2"/>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31" t="str">
        <f>
IF(基本情報入力シート!AA109="","",基本情報入力シート!AA109)</f>
        <v/>
      </c>
      <c r="S88" s="532"/>
      <c r="T88" s="533"/>
      <c r="U88" s="534" t="str">
        <f>
IF(P88="","",VLOOKUP(P88,【参考】数式用!$A$5:$I$38,MATCH(T88,【参考】数式用!$H$4:$I$4,0)+7,0))</f>
        <v/>
      </c>
      <c r="V88" s="639"/>
      <c r="W88" s="211" t="s">
        <v>
172</v>
      </c>
      <c r="X88" s="535"/>
      <c r="Y88" s="210" t="s">
        <v>
173</v>
      </c>
      <c r="Z88" s="535"/>
      <c r="AA88" s="316" t="s">
        <v>
174</v>
      </c>
      <c r="AB88" s="535"/>
      <c r="AC88" s="210" t="s">
        <v>
173</v>
      </c>
      <c r="AD88" s="535"/>
      <c r="AE88" s="210" t="s">
        <v>
175</v>
      </c>
      <c r="AF88" s="512" t="s">
        <v>
176</v>
      </c>
      <c r="AG88" s="513" t="str">
        <f t="shared" si="10"/>
        <v/>
      </c>
      <c r="AH88" s="514" t="s">
        <v>
177</v>
      </c>
      <c r="AI88" s="515" t="str">
        <f t="shared" si="9"/>
        <v/>
      </c>
      <c r="AJ88" s="180"/>
      <c r="AK88" s="536" t="str">
        <f t="shared" si="11"/>
        <v>
○</v>
      </c>
      <c r="AL88" s="537" t="str">
        <f t="shared" si="12"/>
        <v/>
      </c>
      <c r="AM88" s="538"/>
      <c r="AN88" s="538"/>
      <c r="AO88" s="538"/>
      <c r="AP88" s="538"/>
      <c r="AQ88" s="538"/>
      <c r="AR88" s="538"/>
      <c r="AS88" s="538"/>
      <c r="AT88" s="538"/>
      <c r="AU88" s="539"/>
    </row>
    <row r="89" spans="1:47" ht="33" customHeight="1" thickBot="1">
      <c r="A89" s="498">
        <f t="shared" si="2"/>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31" t="str">
        <f>
IF(基本情報入力シート!AA110="","",基本情報入力シート!AA110)</f>
        <v/>
      </c>
      <c r="S89" s="532"/>
      <c r="T89" s="533"/>
      <c r="U89" s="534" t="str">
        <f>
IF(P89="","",VLOOKUP(P89,【参考】数式用!$A$5:$I$38,MATCH(T89,【参考】数式用!$H$4:$I$4,0)+7,0))</f>
        <v/>
      </c>
      <c r="V89" s="639"/>
      <c r="W89" s="211" t="s">
        <v>
172</v>
      </c>
      <c r="X89" s="535"/>
      <c r="Y89" s="210" t="s">
        <v>
173</v>
      </c>
      <c r="Z89" s="535"/>
      <c r="AA89" s="316" t="s">
        <v>
174</v>
      </c>
      <c r="AB89" s="535"/>
      <c r="AC89" s="210" t="s">
        <v>
173</v>
      </c>
      <c r="AD89" s="535"/>
      <c r="AE89" s="210" t="s">
        <v>
175</v>
      </c>
      <c r="AF89" s="512" t="s">
        <v>
176</v>
      </c>
      <c r="AG89" s="513" t="str">
        <f t="shared" si="10"/>
        <v/>
      </c>
      <c r="AH89" s="514" t="s">
        <v>
177</v>
      </c>
      <c r="AI89" s="515" t="str">
        <f t="shared" si="9"/>
        <v/>
      </c>
      <c r="AJ89" s="180"/>
      <c r="AK89" s="536" t="str">
        <f t="shared" si="11"/>
        <v>
○</v>
      </c>
      <c r="AL89" s="537" t="str">
        <f t="shared" si="12"/>
        <v/>
      </c>
      <c r="AM89" s="538"/>
      <c r="AN89" s="538"/>
      <c r="AO89" s="538"/>
      <c r="AP89" s="538"/>
      <c r="AQ89" s="538"/>
      <c r="AR89" s="538"/>
      <c r="AS89" s="538"/>
      <c r="AT89" s="538"/>
      <c r="AU89" s="539"/>
    </row>
    <row r="90" spans="1:47" ht="33" customHeight="1" thickBot="1">
      <c r="A90" s="498">
        <f t="shared" si="2"/>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31" t="str">
        <f>
IF(基本情報入力シート!AA111="","",基本情報入力シート!AA111)</f>
        <v/>
      </c>
      <c r="S90" s="532"/>
      <c r="T90" s="533"/>
      <c r="U90" s="534" t="str">
        <f>
IF(P90="","",VLOOKUP(P90,【参考】数式用!$A$5:$I$38,MATCH(T90,【参考】数式用!$H$4:$I$4,0)+7,0))</f>
        <v/>
      </c>
      <c r="V90" s="639"/>
      <c r="W90" s="211" t="s">
        <v>
172</v>
      </c>
      <c r="X90" s="535"/>
      <c r="Y90" s="210" t="s">
        <v>
173</v>
      </c>
      <c r="Z90" s="535"/>
      <c r="AA90" s="316" t="s">
        <v>
174</v>
      </c>
      <c r="AB90" s="535"/>
      <c r="AC90" s="210" t="s">
        <v>
173</v>
      </c>
      <c r="AD90" s="535"/>
      <c r="AE90" s="210" t="s">
        <v>
175</v>
      </c>
      <c r="AF90" s="512" t="s">
        <v>
176</v>
      </c>
      <c r="AG90" s="513" t="str">
        <f t="shared" si="10"/>
        <v/>
      </c>
      <c r="AH90" s="514" t="s">
        <v>
177</v>
      </c>
      <c r="AI90" s="515" t="str">
        <f t="shared" si="9"/>
        <v/>
      </c>
      <c r="AJ90" s="180"/>
      <c r="AK90" s="536" t="str">
        <f t="shared" si="11"/>
        <v>
○</v>
      </c>
      <c r="AL90" s="537" t="str">
        <f t="shared" si="12"/>
        <v/>
      </c>
      <c r="AM90" s="538"/>
      <c r="AN90" s="538"/>
      <c r="AO90" s="538"/>
      <c r="AP90" s="538"/>
      <c r="AQ90" s="538"/>
      <c r="AR90" s="538"/>
      <c r="AS90" s="538"/>
      <c r="AT90" s="538"/>
      <c r="AU90" s="539"/>
    </row>
    <row r="91" spans="1:47" ht="33" customHeight="1" thickBot="1">
      <c r="A91" s="498">
        <f t="shared" si="2"/>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31" t="str">
        <f>
IF(基本情報入力シート!AA112="","",基本情報入力シート!AA112)</f>
        <v/>
      </c>
      <c r="S91" s="532"/>
      <c r="T91" s="533"/>
      <c r="U91" s="534" t="str">
        <f>
IF(P91="","",VLOOKUP(P91,【参考】数式用!$A$5:$I$38,MATCH(T91,【参考】数式用!$H$4:$I$4,0)+7,0))</f>
        <v/>
      </c>
      <c r="V91" s="639"/>
      <c r="W91" s="211" t="s">
        <v>
172</v>
      </c>
      <c r="X91" s="535"/>
      <c r="Y91" s="210" t="s">
        <v>
173</v>
      </c>
      <c r="Z91" s="535"/>
      <c r="AA91" s="316" t="s">
        <v>
174</v>
      </c>
      <c r="AB91" s="535"/>
      <c r="AC91" s="210" t="s">
        <v>
173</v>
      </c>
      <c r="AD91" s="535"/>
      <c r="AE91" s="210" t="s">
        <v>
175</v>
      </c>
      <c r="AF91" s="512" t="s">
        <v>
176</v>
      </c>
      <c r="AG91" s="513" t="str">
        <f t="shared" si="10"/>
        <v/>
      </c>
      <c r="AH91" s="514" t="s">
        <v>
177</v>
      </c>
      <c r="AI91" s="515" t="str">
        <f t="shared" si="9"/>
        <v/>
      </c>
      <c r="AJ91" s="180"/>
      <c r="AK91" s="536" t="str">
        <f t="shared" si="11"/>
        <v>
○</v>
      </c>
      <c r="AL91" s="537" t="str">
        <f t="shared" si="12"/>
        <v/>
      </c>
      <c r="AM91" s="538"/>
      <c r="AN91" s="538"/>
      <c r="AO91" s="538"/>
      <c r="AP91" s="538"/>
      <c r="AQ91" s="538"/>
      <c r="AR91" s="538"/>
      <c r="AS91" s="538"/>
      <c r="AT91" s="538"/>
      <c r="AU91" s="539"/>
    </row>
    <row r="92" spans="1:47" ht="33" customHeight="1" thickBot="1">
      <c r="A92" s="498">
        <f t="shared" si="2"/>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31" t="str">
        <f>
IF(基本情報入力シート!AA113="","",基本情報入力シート!AA113)</f>
        <v/>
      </c>
      <c r="S92" s="532"/>
      <c r="T92" s="533"/>
      <c r="U92" s="534" t="str">
        <f>
IF(P92="","",VLOOKUP(P92,【参考】数式用!$A$5:$I$38,MATCH(T92,【参考】数式用!$H$4:$I$4,0)+7,0))</f>
        <v/>
      </c>
      <c r="V92" s="639"/>
      <c r="W92" s="211" t="s">
        <v>
172</v>
      </c>
      <c r="X92" s="535"/>
      <c r="Y92" s="210" t="s">
        <v>
173</v>
      </c>
      <c r="Z92" s="535"/>
      <c r="AA92" s="316" t="s">
        <v>
174</v>
      </c>
      <c r="AB92" s="535"/>
      <c r="AC92" s="210" t="s">
        <v>
173</v>
      </c>
      <c r="AD92" s="535"/>
      <c r="AE92" s="210" t="s">
        <v>
175</v>
      </c>
      <c r="AF92" s="512" t="s">
        <v>
176</v>
      </c>
      <c r="AG92" s="513" t="str">
        <f t="shared" si="10"/>
        <v/>
      </c>
      <c r="AH92" s="514" t="s">
        <v>
177</v>
      </c>
      <c r="AI92" s="515" t="str">
        <f t="shared" si="9"/>
        <v/>
      </c>
      <c r="AJ92" s="180"/>
      <c r="AK92" s="536" t="str">
        <f t="shared" si="11"/>
        <v>
○</v>
      </c>
      <c r="AL92" s="537" t="str">
        <f t="shared" si="12"/>
        <v/>
      </c>
      <c r="AM92" s="538"/>
      <c r="AN92" s="538"/>
      <c r="AO92" s="538"/>
      <c r="AP92" s="538"/>
      <c r="AQ92" s="538"/>
      <c r="AR92" s="538"/>
      <c r="AS92" s="538"/>
      <c r="AT92" s="538"/>
      <c r="AU92" s="539"/>
    </row>
    <row r="93" spans="1:47" ht="33" customHeight="1" thickBot="1">
      <c r="A93" s="498">
        <f t="shared" si="2"/>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31" t="str">
        <f>
IF(基本情報入力シート!AA114="","",基本情報入力シート!AA114)</f>
        <v/>
      </c>
      <c r="S93" s="532"/>
      <c r="T93" s="533"/>
      <c r="U93" s="534" t="str">
        <f>
IF(P93="","",VLOOKUP(P93,【参考】数式用!$A$5:$I$38,MATCH(T93,【参考】数式用!$H$4:$I$4,0)+7,0))</f>
        <v/>
      </c>
      <c r="V93" s="639"/>
      <c r="W93" s="211" t="s">
        <v>
172</v>
      </c>
      <c r="X93" s="535"/>
      <c r="Y93" s="210" t="s">
        <v>
173</v>
      </c>
      <c r="Z93" s="535"/>
      <c r="AA93" s="316" t="s">
        <v>
174</v>
      </c>
      <c r="AB93" s="535"/>
      <c r="AC93" s="210" t="s">
        <v>
173</v>
      </c>
      <c r="AD93" s="535"/>
      <c r="AE93" s="210" t="s">
        <v>
175</v>
      </c>
      <c r="AF93" s="512" t="s">
        <v>
176</v>
      </c>
      <c r="AG93" s="513" t="str">
        <f t="shared" si="10"/>
        <v/>
      </c>
      <c r="AH93" s="514" t="s">
        <v>
177</v>
      </c>
      <c r="AI93" s="515" t="str">
        <f t="shared" si="9"/>
        <v/>
      </c>
      <c r="AJ93" s="180"/>
      <c r="AK93" s="536" t="str">
        <f t="shared" si="11"/>
        <v>
○</v>
      </c>
      <c r="AL93" s="537" t="str">
        <f t="shared" si="12"/>
        <v/>
      </c>
      <c r="AM93" s="538"/>
      <c r="AN93" s="538"/>
      <c r="AO93" s="538"/>
      <c r="AP93" s="538"/>
      <c r="AQ93" s="538"/>
      <c r="AR93" s="538"/>
      <c r="AS93" s="538"/>
      <c r="AT93" s="538"/>
      <c r="AU93" s="539"/>
    </row>
    <row r="94" spans="1:47" ht="33" customHeight="1" thickBot="1">
      <c r="A94" s="498">
        <f t="shared" si="2"/>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31" t="str">
        <f>
IF(基本情報入力シート!AA115="","",基本情報入力シート!AA115)</f>
        <v/>
      </c>
      <c r="S94" s="532"/>
      <c r="T94" s="533"/>
      <c r="U94" s="534" t="str">
        <f>
IF(P94="","",VLOOKUP(P94,【参考】数式用!$A$5:$I$38,MATCH(T94,【参考】数式用!$H$4:$I$4,0)+7,0))</f>
        <v/>
      </c>
      <c r="V94" s="639"/>
      <c r="W94" s="211" t="s">
        <v>
172</v>
      </c>
      <c r="X94" s="535"/>
      <c r="Y94" s="210" t="s">
        <v>
173</v>
      </c>
      <c r="Z94" s="535"/>
      <c r="AA94" s="316" t="s">
        <v>
174</v>
      </c>
      <c r="AB94" s="535"/>
      <c r="AC94" s="210" t="s">
        <v>
173</v>
      </c>
      <c r="AD94" s="535"/>
      <c r="AE94" s="210" t="s">
        <v>
175</v>
      </c>
      <c r="AF94" s="512" t="s">
        <v>
176</v>
      </c>
      <c r="AG94" s="513" t="str">
        <f t="shared" si="10"/>
        <v/>
      </c>
      <c r="AH94" s="514" t="s">
        <v>
177</v>
      </c>
      <c r="AI94" s="515" t="str">
        <f t="shared" si="9"/>
        <v/>
      </c>
      <c r="AJ94" s="180"/>
      <c r="AK94" s="536" t="str">
        <f t="shared" si="11"/>
        <v>
○</v>
      </c>
      <c r="AL94" s="537" t="str">
        <f t="shared" si="12"/>
        <v/>
      </c>
      <c r="AM94" s="538"/>
      <c r="AN94" s="538"/>
      <c r="AO94" s="538"/>
      <c r="AP94" s="538"/>
      <c r="AQ94" s="538"/>
      <c r="AR94" s="538"/>
      <c r="AS94" s="538"/>
      <c r="AT94" s="538"/>
      <c r="AU94" s="539"/>
    </row>
    <row r="95" spans="1:47" ht="33" customHeight="1" thickBot="1">
      <c r="A95" s="498">
        <f t="shared" si="2"/>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31" t="str">
        <f>
IF(基本情報入力シート!AA116="","",基本情報入力シート!AA116)</f>
        <v/>
      </c>
      <c r="S95" s="532"/>
      <c r="T95" s="533"/>
      <c r="U95" s="534" t="str">
        <f>
IF(P95="","",VLOOKUP(P95,【参考】数式用!$A$5:$I$38,MATCH(T95,【参考】数式用!$H$4:$I$4,0)+7,0))</f>
        <v/>
      </c>
      <c r="V95" s="639"/>
      <c r="W95" s="211" t="s">
        <v>
172</v>
      </c>
      <c r="X95" s="535"/>
      <c r="Y95" s="210" t="s">
        <v>
173</v>
      </c>
      <c r="Z95" s="535"/>
      <c r="AA95" s="316" t="s">
        <v>
174</v>
      </c>
      <c r="AB95" s="535"/>
      <c r="AC95" s="210" t="s">
        <v>
173</v>
      </c>
      <c r="AD95" s="535"/>
      <c r="AE95" s="210" t="s">
        <v>
175</v>
      </c>
      <c r="AF95" s="512" t="s">
        <v>
176</v>
      </c>
      <c r="AG95" s="513" t="str">
        <f t="shared" si="10"/>
        <v/>
      </c>
      <c r="AH95" s="514" t="s">
        <v>
177</v>
      </c>
      <c r="AI95" s="515" t="str">
        <f t="shared" si="9"/>
        <v/>
      </c>
      <c r="AJ95" s="180"/>
      <c r="AK95" s="536" t="str">
        <f t="shared" si="11"/>
        <v>
○</v>
      </c>
      <c r="AL95" s="537" t="str">
        <f t="shared" si="12"/>
        <v/>
      </c>
      <c r="AM95" s="538"/>
      <c r="AN95" s="538"/>
      <c r="AO95" s="538"/>
      <c r="AP95" s="538"/>
      <c r="AQ95" s="538"/>
      <c r="AR95" s="538"/>
      <c r="AS95" s="538"/>
      <c r="AT95" s="538"/>
      <c r="AU95" s="539"/>
    </row>
    <row r="96" spans="1:47" ht="33" customHeight="1" thickBot="1">
      <c r="A96" s="498">
        <f t="shared" si="2"/>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31" t="str">
        <f>
IF(基本情報入力シート!AA117="","",基本情報入力シート!AA117)</f>
        <v/>
      </c>
      <c r="S96" s="532"/>
      <c r="T96" s="533"/>
      <c r="U96" s="534" t="str">
        <f>
IF(P96="","",VLOOKUP(P96,【参考】数式用!$A$5:$I$38,MATCH(T96,【参考】数式用!$H$4:$I$4,0)+7,0))</f>
        <v/>
      </c>
      <c r="V96" s="639"/>
      <c r="W96" s="211" t="s">
        <v>
172</v>
      </c>
      <c r="X96" s="535"/>
      <c r="Y96" s="210" t="s">
        <v>
173</v>
      </c>
      <c r="Z96" s="535"/>
      <c r="AA96" s="316" t="s">
        <v>
174</v>
      </c>
      <c r="AB96" s="535"/>
      <c r="AC96" s="210" t="s">
        <v>
173</v>
      </c>
      <c r="AD96" s="535"/>
      <c r="AE96" s="210" t="s">
        <v>
175</v>
      </c>
      <c r="AF96" s="512" t="s">
        <v>
176</v>
      </c>
      <c r="AG96" s="513" t="str">
        <f t="shared" si="10"/>
        <v/>
      </c>
      <c r="AH96" s="514" t="s">
        <v>
177</v>
      </c>
      <c r="AI96" s="515" t="str">
        <f t="shared" si="9"/>
        <v/>
      </c>
      <c r="AJ96" s="180"/>
      <c r="AK96" s="536" t="str">
        <f t="shared" si="11"/>
        <v>
○</v>
      </c>
      <c r="AL96" s="537" t="str">
        <f t="shared" si="12"/>
        <v/>
      </c>
      <c r="AM96" s="538"/>
      <c r="AN96" s="538"/>
      <c r="AO96" s="538"/>
      <c r="AP96" s="538"/>
      <c r="AQ96" s="538"/>
      <c r="AR96" s="538"/>
      <c r="AS96" s="538"/>
      <c r="AT96" s="538"/>
      <c r="AU96" s="539"/>
    </row>
    <row r="97" spans="1:47" ht="33" customHeight="1" thickBot="1">
      <c r="A97" s="498">
        <f t="shared" si="2"/>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31" t="str">
        <f>
IF(基本情報入力シート!AA118="","",基本情報入力シート!AA118)</f>
        <v/>
      </c>
      <c r="S97" s="532"/>
      <c r="T97" s="533"/>
      <c r="U97" s="534" t="str">
        <f>
IF(P97="","",VLOOKUP(P97,【参考】数式用!$A$5:$I$38,MATCH(T97,【参考】数式用!$H$4:$I$4,0)+7,0))</f>
        <v/>
      </c>
      <c r="V97" s="639"/>
      <c r="W97" s="211" t="s">
        <v>
172</v>
      </c>
      <c r="X97" s="535"/>
      <c r="Y97" s="210" t="s">
        <v>
173</v>
      </c>
      <c r="Z97" s="535"/>
      <c r="AA97" s="316" t="s">
        <v>
174</v>
      </c>
      <c r="AB97" s="535"/>
      <c r="AC97" s="210" t="s">
        <v>
173</v>
      </c>
      <c r="AD97" s="535"/>
      <c r="AE97" s="210" t="s">
        <v>
175</v>
      </c>
      <c r="AF97" s="512" t="s">
        <v>
176</v>
      </c>
      <c r="AG97" s="513" t="str">
        <f t="shared" si="10"/>
        <v/>
      </c>
      <c r="AH97" s="514" t="s">
        <v>
177</v>
      </c>
      <c r="AI97" s="515" t="str">
        <f t="shared" si="9"/>
        <v/>
      </c>
      <c r="AJ97" s="180"/>
      <c r="AK97" s="536" t="str">
        <f t="shared" si="11"/>
        <v>
○</v>
      </c>
      <c r="AL97" s="537" t="str">
        <f t="shared" si="12"/>
        <v/>
      </c>
      <c r="AM97" s="538"/>
      <c r="AN97" s="538"/>
      <c r="AO97" s="538"/>
      <c r="AP97" s="538"/>
      <c r="AQ97" s="538"/>
      <c r="AR97" s="538"/>
      <c r="AS97" s="538"/>
      <c r="AT97" s="538"/>
      <c r="AU97" s="539"/>
    </row>
    <row r="98" spans="1:47" ht="33" customHeight="1" thickBot="1">
      <c r="A98" s="498">
        <f t="shared" si="2"/>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31" t="str">
        <f>
IF(基本情報入力シート!AA119="","",基本情報入力シート!AA119)</f>
        <v/>
      </c>
      <c r="S98" s="532"/>
      <c r="T98" s="533"/>
      <c r="U98" s="534" t="str">
        <f>
IF(P98="","",VLOOKUP(P98,【参考】数式用!$A$5:$I$38,MATCH(T98,【参考】数式用!$H$4:$I$4,0)+7,0))</f>
        <v/>
      </c>
      <c r="V98" s="639"/>
      <c r="W98" s="211" t="s">
        <v>
172</v>
      </c>
      <c r="X98" s="535"/>
      <c r="Y98" s="210" t="s">
        <v>
173</v>
      </c>
      <c r="Z98" s="535"/>
      <c r="AA98" s="316" t="s">
        <v>
174</v>
      </c>
      <c r="AB98" s="535"/>
      <c r="AC98" s="210" t="s">
        <v>
173</v>
      </c>
      <c r="AD98" s="535"/>
      <c r="AE98" s="210" t="s">
        <v>
175</v>
      </c>
      <c r="AF98" s="512" t="s">
        <v>
176</v>
      </c>
      <c r="AG98" s="513" t="str">
        <f t="shared" si="10"/>
        <v/>
      </c>
      <c r="AH98" s="514" t="s">
        <v>
177</v>
      </c>
      <c r="AI98" s="515" t="str">
        <f t="shared" si="9"/>
        <v/>
      </c>
      <c r="AJ98" s="180"/>
      <c r="AK98" s="536" t="str">
        <f t="shared" si="11"/>
        <v>
○</v>
      </c>
      <c r="AL98" s="537" t="str">
        <f t="shared" si="12"/>
        <v/>
      </c>
      <c r="AM98" s="538"/>
      <c r="AN98" s="538"/>
      <c r="AO98" s="538"/>
      <c r="AP98" s="538"/>
      <c r="AQ98" s="538"/>
      <c r="AR98" s="538"/>
      <c r="AS98" s="538"/>
      <c r="AT98" s="538"/>
      <c r="AU98" s="539"/>
    </row>
    <row r="99" spans="1:47" ht="33" customHeight="1" thickBot="1">
      <c r="A99" s="498">
        <f t="shared" si="2"/>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31" t="str">
        <f>
IF(基本情報入力シート!AA120="","",基本情報入力シート!AA120)</f>
        <v/>
      </c>
      <c r="S99" s="532"/>
      <c r="T99" s="533"/>
      <c r="U99" s="534" t="str">
        <f>
IF(P99="","",VLOOKUP(P99,【参考】数式用!$A$5:$I$38,MATCH(T99,【参考】数式用!$H$4:$I$4,0)+7,0))</f>
        <v/>
      </c>
      <c r="V99" s="639"/>
      <c r="W99" s="211" t="s">
        <v>
172</v>
      </c>
      <c r="X99" s="535"/>
      <c r="Y99" s="210" t="s">
        <v>
173</v>
      </c>
      <c r="Z99" s="535"/>
      <c r="AA99" s="316" t="s">
        <v>
174</v>
      </c>
      <c r="AB99" s="535"/>
      <c r="AC99" s="210" t="s">
        <v>
173</v>
      </c>
      <c r="AD99" s="535"/>
      <c r="AE99" s="210" t="s">
        <v>
175</v>
      </c>
      <c r="AF99" s="512" t="s">
        <v>
176</v>
      </c>
      <c r="AG99" s="513" t="str">
        <f t="shared" si="10"/>
        <v/>
      </c>
      <c r="AH99" s="514" t="s">
        <v>
177</v>
      </c>
      <c r="AI99" s="515" t="str">
        <f t="shared" si="9"/>
        <v/>
      </c>
      <c r="AJ99" s="180"/>
      <c r="AK99" s="536" t="str">
        <f t="shared" si="11"/>
        <v>
○</v>
      </c>
      <c r="AL99" s="537" t="str">
        <f t="shared" si="12"/>
        <v/>
      </c>
      <c r="AM99" s="538"/>
      <c r="AN99" s="538"/>
      <c r="AO99" s="538"/>
      <c r="AP99" s="538"/>
      <c r="AQ99" s="538"/>
      <c r="AR99" s="538"/>
      <c r="AS99" s="538"/>
      <c r="AT99" s="538"/>
      <c r="AU99" s="539"/>
    </row>
    <row r="100" spans="1:47" ht="33" customHeight="1" thickBot="1">
      <c r="A100" s="498">
        <f t="shared" si="2"/>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31" t="str">
        <f>
IF(基本情報入力シート!AA121="","",基本情報入力シート!AA121)</f>
        <v/>
      </c>
      <c r="S100" s="532"/>
      <c r="T100" s="533"/>
      <c r="U100" s="534" t="str">
        <f>
IF(P100="","",VLOOKUP(P100,【参考】数式用!$A$5:$I$38,MATCH(T100,【参考】数式用!$H$4:$I$4,0)+7,0))</f>
        <v/>
      </c>
      <c r="V100" s="639"/>
      <c r="W100" s="211" t="s">
        <v>
172</v>
      </c>
      <c r="X100" s="535"/>
      <c r="Y100" s="210" t="s">
        <v>
173</v>
      </c>
      <c r="Z100" s="535"/>
      <c r="AA100" s="316" t="s">
        <v>
174</v>
      </c>
      <c r="AB100" s="535"/>
      <c r="AC100" s="210" t="s">
        <v>
173</v>
      </c>
      <c r="AD100" s="535"/>
      <c r="AE100" s="210" t="s">
        <v>
175</v>
      </c>
      <c r="AF100" s="512" t="s">
        <v>
176</v>
      </c>
      <c r="AG100" s="513" t="str">
        <f t="shared" si="10"/>
        <v/>
      </c>
      <c r="AH100" s="514" t="s">
        <v>
177</v>
      </c>
      <c r="AI100" s="515" t="str">
        <f t="shared" si="9"/>
        <v/>
      </c>
      <c r="AJ100" s="180"/>
      <c r="AK100" s="536" t="str">
        <f t="shared" si="11"/>
        <v>
○</v>
      </c>
      <c r="AL100" s="537" t="str">
        <f t="shared" si="12"/>
        <v/>
      </c>
      <c r="AM100" s="538"/>
      <c r="AN100" s="538"/>
      <c r="AO100" s="538"/>
      <c r="AP100" s="538"/>
      <c r="AQ100" s="538"/>
      <c r="AR100" s="538"/>
      <c r="AS100" s="538"/>
      <c r="AT100" s="538"/>
      <c r="AU100" s="539"/>
    </row>
    <row r="101" spans="1:47" ht="33" customHeight="1" thickBot="1">
      <c r="A101" s="498">
        <f t="shared" si="2"/>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31" t="str">
        <f>
IF(基本情報入力シート!AA122="","",基本情報入力シート!AA122)</f>
        <v/>
      </c>
      <c r="S101" s="532"/>
      <c r="T101" s="533"/>
      <c r="U101" s="534" t="str">
        <f>
IF(P101="","",VLOOKUP(P101,【参考】数式用!$A$5:$I$38,MATCH(T101,【参考】数式用!$H$4:$I$4,0)+7,0))</f>
        <v/>
      </c>
      <c r="V101" s="639"/>
      <c r="W101" s="211" t="s">
        <v>
172</v>
      </c>
      <c r="X101" s="535"/>
      <c r="Y101" s="210" t="s">
        <v>
173</v>
      </c>
      <c r="Z101" s="535"/>
      <c r="AA101" s="316" t="s">
        <v>
174</v>
      </c>
      <c r="AB101" s="535"/>
      <c r="AC101" s="210" t="s">
        <v>
173</v>
      </c>
      <c r="AD101" s="535"/>
      <c r="AE101" s="210" t="s">
        <v>
175</v>
      </c>
      <c r="AF101" s="512" t="s">
        <v>
176</v>
      </c>
      <c r="AG101" s="513" t="str">
        <f t="shared" si="10"/>
        <v/>
      </c>
      <c r="AH101" s="514" t="s">
        <v>
177</v>
      </c>
      <c r="AI101" s="515" t="str">
        <f t="shared" si="9"/>
        <v/>
      </c>
      <c r="AJ101" s="180"/>
      <c r="AK101" s="536" t="str">
        <f t="shared" si="11"/>
        <v>
○</v>
      </c>
      <c r="AL101" s="537" t="str">
        <f t="shared" si="12"/>
        <v/>
      </c>
      <c r="AM101" s="538"/>
      <c r="AN101" s="538"/>
      <c r="AO101" s="538"/>
      <c r="AP101" s="538"/>
      <c r="AQ101" s="538"/>
      <c r="AR101" s="538"/>
      <c r="AS101" s="538"/>
      <c r="AT101" s="538"/>
      <c r="AU101" s="539"/>
    </row>
    <row r="102" spans="1:47" ht="33" customHeight="1" thickBot="1">
      <c r="A102" s="498">
        <f t="shared" si="2"/>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31" t="str">
        <f>
IF(基本情報入力シート!AA123="","",基本情報入力シート!AA123)</f>
        <v/>
      </c>
      <c r="S102" s="532"/>
      <c r="T102" s="533"/>
      <c r="U102" s="534" t="str">
        <f>
IF(P102="","",VLOOKUP(P102,【参考】数式用!$A$5:$I$38,MATCH(T102,【参考】数式用!$H$4:$I$4,0)+7,0))</f>
        <v/>
      </c>
      <c r="V102" s="639"/>
      <c r="W102" s="211" t="s">
        <v>
172</v>
      </c>
      <c r="X102" s="535"/>
      <c r="Y102" s="210" t="s">
        <v>
173</v>
      </c>
      <c r="Z102" s="535"/>
      <c r="AA102" s="316" t="s">
        <v>
174</v>
      </c>
      <c r="AB102" s="535"/>
      <c r="AC102" s="210" t="s">
        <v>
173</v>
      </c>
      <c r="AD102" s="535"/>
      <c r="AE102" s="210" t="s">
        <v>
175</v>
      </c>
      <c r="AF102" s="512" t="s">
        <v>
176</v>
      </c>
      <c r="AG102" s="513" t="str">
        <f t="shared" si="10"/>
        <v/>
      </c>
      <c r="AH102" s="514" t="s">
        <v>
177</v>
      </c>
      <c r="AI102" s="515" t="str">
        <f t="shared" si="9"/>
        <v/>
      </c>
      <c r="AJ102" s="180"/>
      <c r="AK102" s="536" t="str">
        <f t="shared" si="11"/>
        <v>
○</v>
      </c>
      <c r="AL102" s="537" t="str">
        <f t="shared" si="12"/>
        <v/>
      </c>
      <c r="AM102" s="538"/>
      <c r="AN102" s="538"/>
      <c r="AO102" s="538"/>
      <c r="AP102" s="538"/>
      <c r="AQ102" s="538"/>
      <c r="AR102" s="538"/>
      <c r="AS102" s="538"/>
      <c r="AT102" s="538"/>
      <c r="AU102" s="539"/>
    </row>
    <row r="103" spans="1:47" ht="33" customHeight="1" thickBot="1">
      <c r="A103" s="498">
        <f t="shared" si="2"/>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31" t="str">
        <f>
IF(基本情報入力シート!AA124="","",基本情報入力シート!AA124)</f>
        <v/>
      </c>
      <c r="S103" s="532"/>
      <c r="T103" s="533"/>
      <c r="U103" s="534" t="str">
        <f>
IF(P103="","",VLOOKUP(P103,【参考】数式用!$A$5:$I$38,MATCH(T103,【参考】数式用!$H$4:$I$4,0)+7,0))</f>
        <v/>
      </c>
      <c r="V103" s="639"/>
      <c r="W103" s="211" t="s">
        <v>
172</v>
      </c>
      <c r="X103" s="535"/>
      <c r="Y103" s="210" t="s">
        <v>
173</v>
      </c>
      <c r="Z103" s="535"/>
      <c r="AA103" s="316" t="s">
        <v>
174</v>
      </c>
      <c r="AB103" s="535"/>
      <c r="AC103" s="210" t="s">
        <v>
173</v>
      </c>
      <c r="AD103" s="535"/>
      <c r="AE103" s="210" t="s">
        <v>
175</v>
      </c>
      <c r="AF103" s="512" t="s">
        <v>
176</v>
      </c>
      <c r="AG103" s="513" t="str">
        <f t="shared" si="10"/>
        <v/>
      </c>
      <c r="AH103" s="514" t="s">
        <v>
177</v>
      </c>
      <c r="AI103" s="515" t="str">
        <f t="shared" si="9"/>
        <v/>
      </c>
      <c r="AJ103" s="180"/>
      <c r="AK103" s="536" t="str">
        <f t="shared" si="11"/>
        <v>
○</v>
      </c>
      <c r="AL103" s="537" t="str">
        <f t="shared" si="12"/>
        <v/>
      </c>
      <c r="AM103" s="538"/>
      <c r="AN103" s="538"/>
      <c r="AO103" s="538"/>
      <c r="AP103" s="538"/>
      <c r="AQ103" s="538"/>
      <c r="AR103" s="538"/>
      <c r="AS103" s="538"/>
      <c r="AT103" s="538"/>
      <c r="AU103" s="539"/>
    </row>
    <row r="104" spans="1:47" ht="33" customHeight="1" thickBot="1">
      <c r="A104" s="498">
        <f t="shared" si="2"/>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31" t="str">
        <f>
IF(基本情報入力シート!AA125="","",基本情報入力シート!AA125)</f>
        <v/>
      </c>
      <c r="S104" s="532"/>
      <c r="T104" s="533"/>
      <c r="U104" s="534" t="str">
        <f>
IF(P104="","",VLOOKUP(P104,【参考】数式用!$A$5:$I$38,MATCH(T104,【参考】数式用!$H$4:$I$4,0)+7,0))</f>
        <v/>
      </c>
      <c r="V104" s="639"/>
      <c r="W104" s="211" t="s">
        <v>
172</v>
      </c>
      <c r="X104" s="535"/>
      <c r="Y104" s="210" t="s">
        <v>
173</v>
      </c>
      <c r="Z104" s="535"/>
      <c r="AA104" s="316" t="s">
        <v>
174</v>
      </c>
      <c r="AB104" s="535"/>
      <c r="AC104" s="210" t="s">
        <v>
173</v>
      </c>
      <c r="AD104" s="535"/>
      <c r="AE104" s="210" t="s">
        <v>
175</v>
      </c>
      <c r="AF104" s="512" t="s">
        <v>
176</v>
      </c>
      <c r="AG104" s="513" t="str">
        <f t="shared" si="10"/>
        <v/>
      </c>
      <c r="AH104" s="514" t="s">
        <v>
177</v>
      </c>
      <c r="AI104" s="515" t="str">
        <f t="shared" si="9"/>
        <v/>
      </c>
      <c r="AJ104" s="180"/>
      <c r="AK104" s="536" t="str">
        <f t="shared" si="11"/>
        <v>
○</v>
      </c>
      <c r="AL104" s="537" t="str">
        <f t="shared" si="12"/>
        <v/>
      </c>
      <c r="AM104" s="538"/>
      <c r="AN104" s="538"/>
      <c r="AO104" s="538"/>
      <c r="AP104" s="538"/>
      <c r="AQ104" s="538"/>
      <c r="AR104" s="538"/>
      <c r="AS104" s="538"/>
      <c r="AT104" s="538"/>
      <c r="AU104" s="539"/>
    </row>
    <row r="105" spans="1:47" ht="33" customHeight="1" thickBot="1">
      <c r="A105" s="498">
        <f t="shared" si="2"/>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31" t="str">
        <f>
IF(基本情報入力シート!AA126="","",基本情報入力シート!AA126)</f>
        <v/>
      </c>
      <c r="S105" s="532"/>
      <c r="T105" s="533"/>
      <c r="U105" s="534" t="str">
        <f>
IF(P105="","",VLOOKUP(P105,【参考】数式用!$A$5:$I$38,MATCH(T105,【参考】数式用!$H$4:$I$4,0)+7,0))</f>
        <v/>
      </c>
      <c r="V105" s="639"/>
      <c r="W105" s="211" t="s">
        <v>
172</v>
      </c>
      <c r="X105" s="535"/>
      <c r="Y105" s="210" t="s">
        <v>
173</v>
      </c>
      <c r="Z105" s="535"/>
      <c r="AA105" s="316" t="s">
        <v>
174</v>
      </c>
      <c r="AB105" s="535"/>
      <c r="AC105" s="210" t="s">
        <v>
173</v>
      </c>
      <c r="AD105" s="535"/>
      <c r="AE105" s="210" t="s">
        <v>
175</v>
      </c>
      <c r="AF105" s="512" t="s">
        <v>
176</v>
      </c>
      <c r="AG105" s="513" t="str">
        <f t="shared" si="10"/>
        <v/>
      </c>
      <c r="AH105" s="514" t="s">
        <v>
177</v>
      </c>
      <c r="AI105" s="515" t="str">
        <f t="shared" si="9"/>
        <v/>
      </c>
      <c r="AJ105" s="180"/>
      <c r="AK105" s="536" t="str">
        <f t="shared" si="11"/>
        <v>
○</v>
      </c>
      <c r="AL105" s="537" t="str">
        <f t="shared" si="12"/>
        <v/>
      </c>
      <c r="AM105" s="538"/>
      <c r="AN105" s="538"/>
      <c r="AO105" s="538"/>
      <c r="AP105" s="538"/>
      <c r="AQ105" s="538"/>
      <c r="AR105" s="538"/>
      <c r="AS105" s="538"/>
      <c r="AT105" s="538"/>
      <c r="AU105" s="539"/>
    </row>
    <row r="106" spans="1:47" ht="33" customHeight="1" thickBot="1">
      <c r="A106" s="498">
        <f t="shared" si="2"/>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31" t="str">
        <f>
IF(基本情報入力シート!AA127="","",基本情報入力シート!AA127)</f>
        <v/>
      </c>
      <c r="S106" s="532"/>
      <c r="T106" s="533"/>
      <c r="U106" s="534" t="str">
        <f>
IF(P106="","",VLOOKUP(P106,【参考】数式用!$A$5:$I$38,MATCH(T106,【参考】数式用!$H$4:$I$4,0)+7,0))</f>
        <v/>
      </c>
      <c r="V106" s="639"/>
      <c r="W106" s="211" t="s">
        <v>
172</v>
      </c>
      <c r="X106" s="535"/>
      <c r="Y106" s="210" t="s">
        <v>
173</v>
      </c>
      <c r="Z106" s="535"/>
      <c r="AA106" s="316" t="s">
        <v>
174</v>
      </c>
      <c r="AB106" s="535"/>
      <c r="AC106" s="210" t="s">
        <v>
173</v>
      </c>
      <c r="AD106" s="535"/>
      <c r="AE106" s="210" t="s">
        <v>
175</v>
      </c>
      <c r="AF106" s="512" t="s">
        <v>
176</v>
      </c>
      <c r="AG106" s="513" t="str">
        <f t="shared" si="10"/>
        <v/>
      </c>
      <c r="AH106" s="514" t="s">
        <v>
177</v>
      </c>
      <c r="AI106" s="515" t="str">
        <f t="shared" si="9"/>
        <v/>
      </c>
      <c r="AJ106" s="180"/>
      <c r="AK106" s="536" t="str">
        <f t="shared" si="11"/>
        <v>
○</v>
      </c>
      <c r="AL106" s="537" t="str">
        <f t="shared" si="12"/>
        <v/>
      </c>
      <c r="AM106" s="538"/>
      <c r="AN106" s="538"/>
      <c r="AO106" s="538"/>
      <c r="AP106" s="538"/>
      <c r="AQ106" s="538"/>
      <c r="AR106" s="538"/>
      <c r="AS106" s="538"/>
      <c r="AT106" s="538"/>
      <c r="AU106" s="539"/>
    </row>
    <row r="107" spans="1:47" ht="33" customHeight="1" thickBot="1">
      <c r="A107" s="498">
        <f t="shared" si="2"/>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31" t="str">
        <f>
IF(基本情報入力シート!AA128="","",基本情報入力シート!AA128)</f>
        <v/>
      </c>
      <c r="S107" s="532"/>
      <c r="T107" s="533"/>
      <c r="U107" s="534" t="str">
        <f>
IF(P107="","",VLOOKUP(P107,【参考】数式用!$A$5:$I$38,MATCH(T107,【参考】数式用!$H$4:$I$4,0)+7,0))</f>
        <v/>
      </c>
      <c r="V107" s="639"/>
      <c r="W107" s="211" t="s">
        <v>
172</v>
      </c>
      <c r="X107" s="535"/>
      <c r="Y107" s="210" t="s">
        <v>
173</v>
      </c>
      <c r="Z107" s="535"/>
      <c r="AA107" s="316" t="s">
        <v>
174</v>
      </c>
      <c r="AB107" s="535"/>
      <c r="AC107" s="210" t="s">
        <v>
173</v>
      </c>
      <c r="AD107" s="535"/>
      <c r="AE107" s="210" t="s">
        <v>
175</v>
      </c>
      <c r="AF107" s="512" t="s">
        <v>
176</v>
      </c>
      <c r="AG107" s="513" t="str">
        <f t="shared" si="10"/>
        <v/>
      </c>
      <c r="AH107" s="514" t="s">
        <v>
177</v>
      </c>
      <c r="AI107" s="515" t="str">
        <f t="shared" si="9"/>
        <v/>
      </c>
      <c r="AJ107" s="180"/>
      <c r="AK107" s="536" t="str">
        <f t="shared" si="11"/>
        <v>
○</v>
      </c>
      <c r="AL107" s="537" t="str">
        <f t="shared" si="12"/>
        <v/>
      </c>
      <c r="AM107" s="538"/>
      <c r="AN107" s="538"/>
      <c r="AO107" s="538"/>
      <c r="AP107" s="538"/>
      <c r="AQ107" s="538"/>
      <c r="AR107" s="538"/>
      <c r="AS107" s="538"/>
      <c r="AT107" s="538"/>
      <c r="AU107" s="539"/>
    </row>
    <row r="108" spans="1:47" ht="33" customHeight="1" thickBot="1">
      <c r="A108" s="498">
        <f t="shared" si="2"/>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31" t="str">
        <f>
IF(基本情報入力シート!AA129="","",基本情報入力シート!AA129)</f>
        <v/>
      </c>
      <c r="S108" s="532"/>
      <c r="T108" s="533"/>
      <c r="U108" s="534" t="str">
        <f>
IF(P108="","",VLOOKUP(P108,【参考】数式用!$A$5:$I$38,MATCH(T108,【参考】数式用!$H$4:$I$4,0)+7,0))</f>
        <v/>
      </c>
      <c r="V108" s="639"/>
      <c r="W108" s="211" t="s">
        <v>
172</v>
      </c>
      <c r="X108" s="535"/>
      <c r="Y108" s="210" t="s">
        <v>
173</v>
      </c>
      <c r="Z108" s="535"/>
      <c r="AA108" s="316" t="s">
        <v>
174</v>
      </c>
      <c r="AB108" s="535"/>
      <c r="AC108" s="210" t="s">
        <v>
173</v>
      </c>
      <c r="AD108" s="535"/>
      <c r="AE108" s="210" t="s">
        <v>
175</v>
      </c>
      <c r="AF108" s="512" t="s">
        <v>
176</v>
      </c>
      <c r="AG108" s="513" t="str">
        <f t="shared" si="10"/>
        <v/>
      </c>
      <c r="AH108" s="514" t="s">
        <v>
177</v>
      </c>
      <c r="AI108" s="515" t="str">
        <f t="shared" si="9"/>
        <v/>
      </c>
      <c r="AJ108" s="180"/>
      <c r="AK108" s="536" t="str">
        <f t="shared" si="11"/>
        <v>
○</v>
      </c>
      <c r="AL108" s="537" t="str">
        <f t="shared" si="12"/>
        <v/>
      </c>
      <c r="AM108" s="538"/>
      <c r="AN108" s="538"/>
      <c r="AO108" s="538"/>
      <c r="AP108" s="538"/>
      <c r="AQ108" s="538"/>
      <c r="AR108" s="538"/>
      <c r="AS108" s="538"/>
      <c r="AT108" s="538"/>
      <c r="AU108" s="539"/>
    </row>
    <row r="109" spans="1:47" ht="33" customHeight="1" thickBot="1">
      <c r="A109" s="498">
        <f t="shared" si="2"/>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31" t="str">
        <f>
IF(基本情報入力シート!AA130="","",基本情報入力シート!AA130)</f>
        <v/>
      </c>
      <c r="S109" s="532"/>
      <c r="T109" s="533"/>
      <c r="U109" s="534" t="str">
        <f>
IF(P109="","",VLOOKUP(P109,【参考】数式用!$A$5:$I$38,MATCH(T109,【参考】数式用!$H$4:$I$4,0)+7,0))</f>
        <v/>
      </c>
      <c r="V109" s="639"/>
      <c r="W109" s="211" t="s">
        <v>
172</v>
      </c>
      <c r="X109" s="535"/>
      <c r="Y109" s="210" t="s">
        <v>
173</v>
      </c>
      <c r="Z109" s="535"/>
      <c r="AA109" s="316" t="s">
        <v>
174</v>
      </c>
      <c r="AB109" s="535"/>
      <c r="AC109" s="210" t="s">
        <v>
173</v>
      </c>
      <c r="AD109" s="535"/>
      <c r="AE109" s="210" t="s">
        <v>
175</v>
      </c>
      <c r="AF109" s="512" t="s">
        <v>
176</v>
      </c>
      <c r="AG109" s="513" t="str">
        <f t="shared" si="10"/>
        <v/>
      </c>
      <c r="AH109" s="514" t="s">
        <v>
177</v>
      </c>
      <c r="AI109" s="515" t="str">
        <f t="shared" si="9"/>
        <v/>
      </c>
      <c r="AJ109" s="180"/>
      <c r="AK109" s="536" t="str">
        <f t="shared" si="11"/>
        <v>
○</v>
      </c>
      <c r="AL109" s="537" t="str">
        <f t="shared" si="12"/>
        <v/>
      </c>
      <c r="AM109" s="538"/>
      <c r="AN109" s="538"/>
      <c r="AO109" s="538"/>
      <c r="AP109" s="538"/>
      <c r="AQ109" s="538"/>
      <c r="AR109" s="538"/>
      <c r="AS109" s="538"/>
      <c r="AT109" s="538"/>
      <c r="AU109" s="539"/>
    </row>
    <row r="110" spans="1:47" ht="33" customHeight="1" thickBot="1">
      <c r="A110" s="498">
        <f t="shared" si="2"/>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31" t="str">
        <f>
IF(基本情報入力シート!AA131="","",基本情報入力シート!AA131)</f>
        <v/>
      </c>
      <c r="S110" s="532"/>
      <c r="T110" s="533"/>
      <c r="U110" s="534" t="str">
        <f>
IF(P110="","",VLOOKUP(P110,【参考】数式用!$A$5:$I$38,MATCH(T110,【参考】数式用!$H$4:$I$4,0)+7,0))</f>
        <v/>
      </c>
      <c r="V110" s="639"/>
      <c r="W110" s="211" t="s">
        <v>
172</v>
      </c>
      <c r="X110" s="535"/>
      <c r="Y110" s="210" t="s">
        <v>
173</v>
      </c>
      <c r="Z110" s="535"/>
      <c r="AA110" s="316" t="s">
        <v>
174</v>
      </c>
      <c r="AB110" s="535"/>
      <c r="AC110" s="210" t="s">
        <v>
173</v>
      </c>
      <c r="AD110" s="535"/>
      <c r="AE110" s="210" t="s">
        <v>
175</v>
      </c>
      <c r="AF110" s="512" t="s">
        <v>
176</v>
      </c>
      <c r="AG110" s="513" t="str">
        <f t="shared" si="10"/>
        <v/>
      </c>
      <c r="AH110" s="514" t="s">
        <v>
177</v>
      </c>
      <c r="AI110" s="515" t="str">
        <f t="shared" si="9"/>
        <v/>
      </c>
      <c r="AJ110" s="180"/>
      <c r="AK110" s="536" t="str">
        <f t="shared" si="11"/>
        <v>
○</v>
      </c>
      <c r="AL110" s="537" t="str">
        <f t="shared" si="12"/>
        <v/>
      </c>
      <c r="AM110" s="538"/>
      <c r="AN110" s="538"/>
      <c r="AO110" s="538"/>
      <c r="AP110" s="538"/>
      <c r="AQ110" s="538"/>
      <c r="AR110" s="538"/>
      <c r="AS110" s="538"/>
      <c r="AT110" s="538"/>
      <c r="AU110" s="539"/>
    </row>
    <row r="111" spans="1:47" ht="33" customHeight="1" thickBot="1">
      <c r="A111" s="498">
        <f t="shared" si="2"/>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31" t="str">
        <f>
IF(基本情報入力シート!AA132="","",基本情報入力シート!AA132)</f>
        <v/>
      </c>
      <c r="S111" s="532"/>
      <c r="T111" s="540"/>
      <c r="U111" s="534" t="str">
        <f>
IF(P111="","",VLOOKUP(P111,【参考】数式用!$A$5:$I$38,MATCH(T111,【参考】数式用!$H$4:$I$4,0)+7,0))</f>
        <v/>
      </c>
      <c r="V111" s="640"/>
      <c r="W111" s="541" t="s">
        <v>
172</v>
      </c>
      <c r="X111" s="542"/>
      <c r="Y111" s="543" t="s">
        <v>
173</v>
      </c>
      <c r="Z111" s="542"/>
      <c r="AA111" s="544" t="s">
        <v>
174</v>
      </c>
      <c r="AB111" s="542"/>
      <c r="AC111" s="543" t="s">
        <v>
173</v>
      </c>
      <c r="AD111" s="542"/>
      <c r="AE111" s="543" t="s">
        <v>
175</v>
      </c>
      <c r="AF111" s="545" t="s">
        <v>
176</v>
      </c>
      <c r="AG111" s="546" t="str">
        <f t="shared" si="10"/>
        <v/>
      </c>
      <c r="AH111" s="547" t="s">
        <v>
177</v>
      </c>
      <c r="AI111" s="548" t="str">
        <f t="shared" si="9"/>
        <v/>
      </c>
      <c r="AJ111" s="180"/>
      <c r="AK111" s="536" t="str">
        <f t="shared" si="11"/>
        <v>
○</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
"特定加算Ⅰ,特定加算Ⅱ"</formula1>
    </dataValidation>
    <dataValidation type="list" allowBlank="1" showInputMessage="1" showErrorMessage="1" sqref="S12:S111">
      <formula1>
"新規,継続,区分変更"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
'別紙様式2-1 計画書_総括表'!$L$19="×"</xm:f>
            <x14:dxf>
              <fill>
                <patternFill>
                  <bgColor theme="0" tint="-0.24994659260841701"/>
                </patternFill>
              </fill>
            </x14:dxf>
          </x14:cfRule>
          <xm:sqref>
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
OFFSET(【参考】数式用!$A$4,MATCH(P12,【参考】数式用!$A$5:$A$38,0),9,1,4)</xm:f>
          </x14:formula1>
          <xm:sqref>
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
408</v>
      </c>
      <c r="B1" s="180"/>
      <c r="C1" s="180"/>
      <c r="D1" s="180"/>
      <c r="E1" s="180"/>
      <c r="F1" s="180"/>
      <c r="G1" s="183" t="s">
        <v>
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
334</v>
      </c>
      <c r="Q2" s="1317" t="s">
        <v>
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
6</v>
      </c>
      <c r="B3" s="1295"/>
      <c r="C3" s="1296"/>
      <c r="D3" s="1297" t="str">
        <f>
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
469</v>
      </c>
      <c r="B5" s="1267"/>
      <c r="C5" s="1267"/>
      <c r="D5" s="1267"/>
      <c r="E5" s="1267"/>
      <c r="F5" s="1267"/>
      <c r="G5" s="1267"/>
      <c r="H5" s="1267"/>
      <c r="I5" s="1267"/>
      <c r="J5" s="1267"/>
      <c r="K5" s="1267"/>
      <c r="L5" s="1267"/>
      <c r="M5" s="1267"/>
      <c r="N5" s="1267"/>
      <c r="O5" s="603" t="str">
        <f>
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
7</v>
      </c>
      <c r="C7" s="1303"/>
      <c r="D7" s="1303"/>
      <c r="E7" s="1303"/>
      <c r="F7" s="1303"/>
      <c r="G7" s="1303"/>
      <c r="H7" s="1303"/>
      <c r="I7" s="1303"/>
      <c r="J7" s="1303"/>
      <c r="K7" s="1304"/>
      <c r="L7" s="1308" t="s">
        <v>
108</v>
      </c>
      <c r="M7" s="606"/>
      <c r="N7" s="607"/>
      <c r="O7" s="1310" t="s">
        <v>
126</v>
      </c>
      <c r="P7" s="1280" t="s">
        <v>
68</v>
      </c>
      <c r="Q7" s="1308" t="s">
        <v>
477</v>
      </c>
      <c r="R7" s="1282" t="s">
        <v>
410</v>
      </c>
      <c r="S7" s="1284" t="s">
        <v>
441</v>
      </c>
      <c r="T7" s="1313" t="s">
        <v>
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
182</v>
      </c>
      <c r="N8" s="1294"/>
      <c r="O8" s="1311"/>
      <c r="P8" s="1281"/>
      <c r="Q8" s="1309"/>
      <c r="R8" s="1283"/>
      <c r="S8" s="1285"/>
      <c r="T8" s="1316" t="s">
        <v>
99</v>
      </c>
      <c r="U8" s="1288" t="s">
        <v>
425</v>
      </c>
      <c r="V8" s="1290" t="s">
        <v>
442</v>
      </c>
      <c r="W8" s="1291"/>
      <c r="X8" s="1291"/>
      <c r="Y8" s="1291"/>
      <c r="Z8" s="1291"/>
      <c r="AA8" s="1291"/>
      <c r="AB8" s="1291"/>
      <c r="AC8" s="1291"/>
      <c r="AD8" s="1291"/>
      <c r="AE8" s="1291"/>
      <c r="AF8" s="1291"/>
      <c r="AG8" s="1292"/>
      <c r="AH8" s="1264" t="s">
        <v>
440</v>
      </c>
      <c r="AI8" s="1286" t="s">
        <v>
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
183</v>
      </c>
      <c r="N10" s="610" t="s">
        <v>
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
426</v>
      </c>
      <c r="AJ10" s="644" t="s">
        <v>
427</v>
      </c>
      <c r="AK10" s="729" t="s">
        <v>
482</v>
      </c>
      <c r="AL10" s="743" t="s">
        <v>
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
1</v>
      </c>
      <c r="B12" s="623" t="str">
        <f>
IF(基本情報入力シート!C33="","",基本情報入力シート!C33)</f>
        <v/>
      </c>
      <c r="C12" s="624" t="str">
        <f>
IF(基本情報入力シート!D33="","",基本情報入力シート!D33)</f>
        <v/>
      </c>
      <c r="D12" s="624" t="str">
        <f>
IF(基本情報入力シート!E33="","",基本情報入力シート!E33)</f>
        <v/>
      </c>
      <c r="E12" s="624" t="str">
        <f>
IF(基本情報入力シート!F33="","",基本情報入力シート!F33)</f>
        <v/>
      </c>
      <c r="F12" s="624" t="str">
        <f>
IF(基本情報入力シート!G33="","",基本情報入力シート!G33)</f>
        <v/>
      </c>
      <c r="G12" s="624" t="str">
        <f>
IF(基本情報入力シート!H33="","",基本情報入力シート!H33)</f>
        <v/>
      </c>
      <c r="H12" s="624" t="str">
        <f>
IF(基本情報入力シート!I33="","",基本情報入力シート!I33)</f>
        <v/>
      </c>
      <c r="I12" s="624" t="str">
        <f>
IF(基本情報入力シート!J33="","",基本情報入力シート!J33)</f>
        <v/>
      </c>
      <c r="J12" s="624" t="str">
        <f>
IF(基本情報入力シート!K33="","",基本情報入力シート!K33)</f>
        <v/>
      </c>
      <c r="K12" s="647" t="str">
        <f>
IF(基本情報入力シート!L33="","",基本情報入力シート!L33)</f>
        <v/>
      </c>
      <c r="L12" s="625" t="str">
        <f>
IF(基本情報入力シート!M33="","",基本情報入力シート!M33)</f>
        <v/>
      </c>
      <c r="M12" s="625" t="str">
        <f>
IF(基本情報入力シート!R33="","",基本情報入力シート!R33)</f>
        <v/>
      </c>
      <c r="N12" s="625" t="str">
        <f>
IF(基本情報入力シート!W33="","",基本情報入力シート!W33)</f>
        <v/>
      </c>
      <c r="O12" s="622" t="str">
        <f>
IF(基本情報入力シート!X33="","",基本情報入力シート!X33)</f>
        <v/>
      </c>
      <c r="P12" s="626" t="str">
        <f>
IF(基本情報入力シート!Y33="","",基本情報入力シート!Y33)</f>
        <v/>
      </c>
      <c r="Q12" s="783"/>
      <c r="R12" s="505" t="str">
        <f>
IF(基本情報入力シート!Z33="","",基本情報入力シート!Z33)</f>
        <v/>
      </c>
      <c r="S12" s="506" t="str">
        <f>
IF(基本情報入力シート!AA33="","",基本情報入力シート!AA33)</f>
        <v/>
      </c>
      <c r="T12" s="764"/>
      <c r="U12" s="766" t="str">
        <f>
IF(P12="","",VLOOKUP(P12,【参考】数式用2!$A$3:$C$36,3,FALSE))</f>
        <v/>
      </c>
      <c r="V12" s="630" t="s">
        <v>
33</v>
      </c>
      <c r="W12" s="628"/>
      <c r="X12" s="627" t="s">
        <v>
12</v>
      </c>
      <c r="Y12" s="628"/>
      <c r="Z12" s="629" t="s">
        <v>
87</v>
      </c>
      <c r="AA12" s="631"/>
      <c r="AB12" s="630" t="s">
        <v>
12</v>
      </c>
      <c r="AC12" s="631"/>
      <c r="AD12" s="630" t="s">
        <v>
17</v>
      </c>
      <c r="AE12" s="632" t="s">
        <v>
44</v>
      </c>
      <c r="AF12" s="633" t="str">
        <f>
IF(W12&gt;=1,(AA12*12+AC12)-(W12*12+Y12)+1,"")</f>
        <v/>
      </c>
      <c r="AG12" s="634" t="s">
        <v>
62</v>
      </c>
      <c r="AH12" s="635" t="str">
        <f t="shared" ref="AH12:AH43" si="0">
IFERROR(ROUNDDOWN(ROUND(R12*S12,0)*U12,0)*AF12,"")</f>
        <v/>
      </c>
      <c r="AI12" s="636"/>
      <c r="AJ12" s="636"/>
      <c r="AK12" s="637"/>
      <c r="AL12" s="745"/>
    </row>
    <row r="13" spans="1:38" ht="36.75" customHeight="1">
      <c r="A13" s="622">
        <f>
A12+1</f>
        <v>
2</v>
      </c>
      <c r="B13" s="623" t="str">
        <f>
IF(基本情報入力シート!C34="","",基本情報入力シート!C34)</f>
        <v/>
      </c>
      <c r="C13" s="624" t="str">
        <f>
IF(基本情報入力シート!D34="","",基本情報入力シート!D34)</f>
        <v/>
      </c>
      <c r="D13" s="624" t="str">
        <f>
IF(基本情報入力シート!E34="","",基本情報入力シート!E34)</f>
        <v/>
      </c>
      <c r="E13" s="624" t="str">
        <f>
IF(基本情報入力シート!F34="","",基本情報入力シート!F34)</f>
        <v/>
      </c>
      <c r="F13" s="624" t="str">
        <f>
IF(基本情報入力シート!G34="","",基本情報入力シート!G34)</f>
        <v/>
      </c>
      <c r="G13" s="624" t="str">
        <f>
IF(基本情報入力シート!H34="","",基本情報入力シート!H34)</f>
        <v/>
      </c>
      <c r="H13" s="624" t="str">
        <f>
IF(基本情報入力シート!I34="","",基本情報入力シート!I34)</f>
        <v/>
      </c>
      <c r="I13" s="624" t="str">
        <f>
IF(基本情報入力シート!J34="","",基本情報入力シート!J34)</f>
        <v/>
      </c>
      <c r="J13" s="624" t="str">
        <f>
IF(基本情報入力シート!K34="","",基本情報入力シート!K34)</f>
        <v/>
      </c>
      <c r="K13" s="647" t="str">
        <f>
IF(基本情報入力シート!L34="","",基本情報入力シート!L34)</f>
        <v/>
      </c>
      <c r="L13" s="625" t="str">
        <f>
IF(基本情報入力シート!M34="","",基本情報入力シート!M34)</f>
        <v/>
      </c>
      <c r="M13" s="625" t="str">
        <f>
IF(基本情報入力シート!R34="","",基本情報入力シート!R34)</f>
        <v/>
      </c>
      <c r="N13" s="625" t="str">
        <f>
IF(基本情報入力シート!W34="","",基本情報入力シート!W34)</f>
        <v/>
      </c>
      <c r="O13" s="622" t="str">
        <f>
IF(基本情報入力シート!X34="","",基本情報入力シート!X34)</f>
        <v/>
      </c>
      <c r="P13" s="626" t="str">
        <f>
IF(基本情報入力シート!Y34="","",基本情報入力シート!Y34)</f>
        <v/>
      </c>
      <c r="Q13" s="783"/>
      <c r="R13" s="505" t="str">
        <f>
IF(基本情報入力シート!Z34="","",基本情報入力シート!Z34)</f>
        <v/>
      </c>
      <c r="S13" s="506" t="str">
        <f>
IF(基本情報入力シート!AA34="","",基本情報入力シート!AA34)</f>
        <v/>
      </c>
      <c r="T13" s="764"/>
      <c r="U13" s="766" t="str">
        <f>
IF(P13="","",VLOOKUP(P13,【参考】数式用2!$A$3:$C$36,3,FALSE))</f>
        <v/>
      </c>
      <c r="V13" s="630" t="s">
        <v>
33</v>
      </c>
      <c r="W13" s="628"/>
      <c r="X13" s="627" t="s">
        <v>
12</v>
      </c>
      <c r="Y13" s="628"/>
      <c r="Z13" s="629" t="s">
        <v>
87</v>
      </c>
      <c r="AA13" s="631"/>
      <c r="AB13" s="630" t="s">
        <v>
12</v>
      </c>
      <c r="AC13" s="631"/>
      <c r="AD13" s="630" t="s">
        <v>
17</v>
      </c>
      <c r="AE13" s="632" t="s">
        <v>
44</v>
      </c>
      <c r="AF13" s="633" t="str">
        <f t="shared" ref="AF13:AF76" si="1">
IF(W13&gt;=1,(AA13*12+AC13)-(W13*12+Y13)+1,"")</f>
        <v/>
      </c>
      <c r="AG13" s="634" t="s">
        <v>
62</v>
      </c>
      <c r="AH13" s="635" t="str">
        <f t="shared" si="0"/>
        <v/>
      </c>
      <c r="AI13" s="636"/>
      <c r="AJ13" s="636"/>
      <c r="AK13" s="636"/>
      <c r="AL13" s="745"/>
    </row>
    <row r="14" spans="1:38" ht="36.75" customHeight="1">
      <c r="A14" s="622">
        <f t="shared" ref="A14:A77" si="2">
A13+1</f>
        <v>
3</v>
      </c>
      <c r="B14" s="623" t="str">
        <f>
IF(基本情報入力シート!C35="","",基本情報入力シート!C35)</f>
        <v/>
      </c>
      <c r="C14" s="624" t="str">
        <f>
IF(基本情報入力シート!D35="","",基本情報入力シート!D35)</f>
        <v/>
      </c>
      <c r="D14" s="624" t="str">
        <f>
IF(基本情報入力シート!E35="","",基本情報入力シート!E35)</f>
        <v/>
      </c>
      <c r="E14" s="624" t="str">
        <f>
IF(基本情報入力シート!F35="","",基本情報入力シート!F35)</f>
        <v/>
      </c>
      <c r="F14" s="624" t="str">
        <f>
IF(基本情報入力シート!G35="","",基本情報入力シート!G35)</f>
        <v/>
      </c>
      <c r="G14" s="624" t="str">
        <f>
IF(基本情報入力シート!H35="","",基本情報入力シート!H35)</f>
        <v/>
      </c>
      <c r="H14" s="624" t="str">
        <f>
IF(基本情報入力シート!I35="","",基本情報入力シート!I35)</f>
        <v/>
      </c>
      <c r="I14" s="624" t="str">
        <f>
IF(基本情報入力シート!J35="","",基本情報入力シート!J35)</f>
        <v/>
      </c>
      <c r="J14" s="624" t="str">
        <f>
IF(基本情報入力シート!K35="","",基本情報入力シート!K35)</f>
        <v/>
      </c>
      <c r="K14" s="647" t="str">
        <f>
IF(基本情報入力シート!L35="","",基本情報入力シート!L35)</f>
        <v/>
      </c>
      <c r="L14" s="625" t="str">
        <f>
IF(基本情報入力シート!M35="","",基本情報入力シート!M35)</f>
        <v/>
      </c>
      <c r="M14" s="625" t="str">
        <f>
IF(基本情報入力シート!R35="","",基本情報入力シート!R35)</f>
        <v/>
      </c>
      <c r="N14" s="625" t="str">
        <f>
IF(基本情報入力シート!W35="","",基本情報入力シート!W35)</f>
        <v/>
      </c>
      <c r="O14" s="622" t="str">
        <f>
IF(基本情報入力シート!X35="","",基本情報入力シート!X35)</f>
        <v/>
      </c>
      <c r="P14" s="626" t="str">
        <f>
IF(基本情報入力シート!Y35="","",基本情報入力シート!Y35)</f>
        <v/>
      </c>
      <c r="Q14" s="783"/>
      <c r="R14" s="505" t="str">
        <f>
IF(基本情報入力シート!Z35="","",基本情報入力シート!Z35)</f>
        <v/>
      </c>
      <c r="S14" s="506" t="str">
        <f>
IF(基本情報入力シート!AA35="","",基本情報入力シート!AA35)</f>
        <v/>
      </c>
      <c r="T14" s="764"/>
      <c r="U14" s="766" t="str">
        <f>
IF(P14="","",VLOOKUP(P14,【参考】数式用2!$A$3:$C$36,3,FALSE))</f>
        <v/>
      </c>
      <c r="V14" s="630" t="s">
        <v>
33</v>
      </c>
      <c r="W14" s="628"/>
      <c r="X14" s="627" t="s">
        <v>
12</v>
      </c>
      <c r="Y14" s="628"/>
      <c r="Z14" s="629" t="s">
        <v>
87</v>
      </c>
      <c r="AA14" s="631"/>
      <c r="AB14" s="630" t="s">
        <v>
12</v>
      </c>
      <c r="AC14" s="631"/>
      <c r="AD14" s="630" t="s">
        <v>
17</v>
      </c>
      <c r="AE14" s="632" t="s">
        <v>
44</v>
      </c>
      <c r="AF14" s="633" t="str">
        <f t="shared" si="1"/>
        <v/>
      </c>
      <c r="AG14" s="634" t="s">
        <v>
62</v>
      </c>
      <c r="AH14" s="635" t="str">
        <f t="shared" si="0"/>
        <v/>
      </c>
      <c r="AI14" s="636"/>
      <c r="AJ14" s="636"/>
      <c r="AK14" s="636"/>
      <c r="AL14" s="745"/>
    </row>
    <row r="15" spans="1:38" ht="36.75" customHeight="1">
      <c r="A15" s="622">
        <f t="shared" si="2"/>
        <v>
4</v>
      </c>
      <c r="B15" s="623" t="str">
        <f>
IF(基本情報入力シート!C36="","",基本情報入力シート!C36)</f>
        <v/>
      </c>
      <c r="C15" s="624" t="str">
        <f>
IF(基本情報入力シート!D36="","",基本情報入力シート!D36)</f>
        <v/>
      </c>
      <c r="D15" s="624" t="str">
        <f>
IF(基本情報入力シート!E36="","",基本情報入力シート!E36)</f>
        <v/>
      </c>
      <c r="E15" s="624" t="str">
        <f>
IF(基本情報入力シート!F36="","",基本情報入力シート!F36)</f>
        <v/>
      </c>
      <c r="F15" s="624" t="str">
        <f>
IF(基本情報入力シート!G36="","",基本情報入力シート!G36)</f>
        <v/>
      </c>
      <c r="G15" s="624" t="str">
        <f>
IF(基本情報入力シート!H36="","",基本情報入力シート!H36)</f>
        <v/>
      </c>
      <c r="H15" s="624" t="str">
        <f>
IF(基本情報入力シート!I36="","",基本情報入力シート!I36)</f>
        <v/>
      </c>
      <c r="I15" s="624" t="str">
        <f>
IF(基本情報入力シート!J36="","",基本情報入力シート!J36)</f>
        <v/>
      </c>
      <c r="J15" s="624" t="str">
        <f>
IF(基本情報入力シート!K36="","",基本情報入力シート!K36)</f>
        <v/>
      </c>
      <c r="K15" s="647" t="str">
        <f>
IF(基本情報入力シート!L36="","",基本情報入力シート!L36)</f>
        <v/>
      </c>
      <c r="L15" s="625" t="str">
        <f>
IF(基本情報入力シート!M36="","",基本情報入力シート!M36)</f>
        <v/>
      </c>
      <c r="M15" s="625" t="str">
        <f>
IF(基本情報入力シート!R36="","",基本情報入力シート!R36)</f>
        <v/>
      </c>
      <c r="N15" s="625" t="str">
        <f>
IF(基本情報入力シート!W36="","",基本情報入力シート!W36)</f>
        <v/>
      </c>
      <c r="O15" s="622" t="str">
        <f>
IF(基本情報入力シート!X36="","",基本情報入力シート!X36)</f>
        <v/>
      </c>
      <c r="P15" s="626" t="str">
        <f>
IF(基本情報入力シート!Y36="","",基本情報入力シート!Y36)</f>
        <v/>
      </c>
      <c r="Q15" s="783"/>
      <c r="R15" s="505" t="str">
        <f>
IF(基本情報入力シート!Z36="","",基本情報入力シート!Z36)</f>
        <v/>
      </c>
      <c r="S15" s="506" t="str">
        <f>
IF(基本情報入力シート!AA36="","",基本情報入力シート!AA36)</f>
        <v/>
      </c>
      <c r="T15" s="764"/>
      <c r="U15" s="766" t="str">
        <f>
IF(P15="","",VLOOKUP(P15,【参考】数式用2!$A$3:$C$36,3,FALSE))</f>
        <v/>
      </c>
      <c r="V15" s="630" t="s">
        <v>
33</v>
      </c>
      <c r="W15" s="628"/>
      <c r="X15" s="627" t="s">
        <v>
12</v>
      </c>
      <c r="Y15" s="628"/>
      <c r="Z15" s="629" t="s">
        <v>
87</v>
      </c>
      <c r="AA15" s="631"/>
      <c r="AB15" s="630" t="s">
        <v>
12</v>
      </c>
      <c r="AC15" s="631"/>
      <c r="AD15" s="630" t="s">
        <v>
17</v>
      </c>
      <c r="AE15" s="632" t="s">
        <v>
44</v>
      </c>
      <c r="AF15" s="633" t="str">
        <f t="shared" si="1"/>
        <v/>
      </c>
      <c r="AG15" s="634" t="s">
        <v>
62</v>
      </c>
      <c r="AH15" s="635" t="str">
        <f t="shared" si="0"/>
        <v/>
      </c>
      <c r="AI15" s="636"/>
      <c r="AJ15" s="636"/>
      <c r="AK15" s="636"/>
      <c r="AL15" s="745"/>
    </row>
    <row r="16" spans="1:38" ht="36.75" customHeight="1">
      <c r="A16" s="622">
        <f t="shared" si="2"/>
        <v>
5</v>
      </c>
      <c r="B16" s="623" t="str">
        <f>
IF(基本情報入力シート!C37="","",基本情報入力シート!C37)</f>
        <v/>
      </c>
      <c r="C16" s="624" t="str">
        <f>
IF(基本情報入力シート!D37="","",基本情報入力シート!D37)</f>
        <v/>
      </c>
      <c r="D16" s="624" t="str">
        <f>
IF(基本情報入力シート!E37="","",基本情報入力シート!E37)</f>
        <v/>
      </c>
      <c r="E16" s="624" t="str">
        <f>
IF(基本情報入力シート!F37="","",基本情報入力シート!F37)</f>
        <v/>
      </c>
      <c r="F16" s="624" t="str">
        <f>
IF(基本情報入力シート!G37="","",基本情報入力シート!G37)</f>
        <v/>
      </c>
      <c r="G16" s="624" t="str">
        <f>
IF(基本情報入力シート!H37="","",基本情報入力シート!H37)</f>
        <v/>
      </c>
      <c r="H16" s="624" t="str">
        <f>
IF(基本情報入力シート!I37="","",基本情報入力シート!I37)</f>
        <v/>
      </c>
      <c r="I16" s="624" t="str">
        <f>
IF(基本情報入力シート!J37="","",基本情報入力シート!J37)</f>
        <v/>
      </c>
      <c r="J16" s="624" t="str">
        <f>
IF(基本情報入力シート!K37="","",基本情報入力シート!K37)</f>
        <v/>
      </c>
      <c r="K16" s="647" t="str">
        <f>
IF(基本情報入力シート!L37="","",基本情報入力シート!L37)</f>
        <v/>
      </c>
      <c r="L16" s="625" t="str">
        <f>
IF(基本情報入力シート!M37="","",基本情報入力シート!M37)</f>
        <v/>
      </c>
      <c r="M16" s="625" t="str">
        <f>
IF(基本情報入力シート!R37="","",基本情報入力シート!R37)</f>
        <v/>
      </c>
      <c r="N16" s="625" t="str">
        <f>
IF(基本情報入力シート!W37="","",基本情報入力シート!W37)</f>
        <v/>
      </c>
      <c r="O16" s="622" t="str">
        <f>
IF(基本情報入力シート!X37="","",基本情報入力シート!X37)</f>
        <v/>
      </c>
      <c r="P16" s="626" t="str">
        <f>
IF(基本情報入力シート!Y37="","",基本情報入力シート!Y37)</f>
        <v/>
      </c>
      <c r="Q16" s="783"/>
      <c r="R16" s="505" t="str">
        <f>
IF(基本情報入力シート!Z37="","",基本情報入力シート!Z37)</f>
        <v/>
      </c>
      <c r="S16" s="506" t="str">
        <f>
IF(基本情報入力シート!AA37="","",基本情報入力シート!AA37)</f>
        <v/>
      </c>
      <c r="T16" s="764"/>
      <c r="U16" s="766" t="str">
        <f>
IF(P16="","",VLOOKUP(P16,【参考】数式用2!$A$3:$C$36,3,FALSE))</f>
        <v/>
      </c>
      <c r="V16" s="630" t="s">
        <v>
33</v>
      </c>
      <c r="W16" s="628"/>
      <c r="X16" s="627" t="s">
        <v>
12</v>
      </c>
      <c r="Y16" s="628"/>
      <c r="Z16" s="629" t="s">
        <v>
87</v>
      </c>
      <c r="AA16" s="631"/>
      <c r="AB16" s="630" t="s">
        <v>
12</v>
      </c>
      <c r="AC16" s="631"/>
      <c r="AD16" s="630" t="s">
        <v>
17</v>
      </c>
      <c r="AE16" s="632" t="s">
        <v>
44</v>
      </c>
      <c r="AF16" s="633" t="str">
        <f t="shared" si="1"/>
        <v/>
      </c>
      <c r="AG16" s="634" t="s">
        <v>
62</v>
      </c>
      <c r="AH16" s="635" t="str">
        <f t="shared" si="0"/>
        <v/>
      </c>
      <c r="AI16" s="636"/>
      <c r="AJ16" s="636"/>
      <c r="AK16" s="636"/>
      <c r="AL16" s="745"/>
    </row>
    <row r="17" spans="1:38" ht="36.75" customHeight="1">
      <c r="A17" s="622">
        <f t="shared" si="2"/>
        <v>
6</v>
      </c>
      <c r="B17" s="623" t="str">
        <f>
IF(基本情報入力シート!C38="","",基本情報入力シート!C38)</f>
        <v/>
      </c>
      <c r="C17" s="624" t="str">
        <f>
IF(基本情報入力シート!D38="","",基本情報入力シート!D38)</f>
        <v/>
      </c>
      <c r="D17" s="624" t="str">
        <f>
IF(基本情報入力シート!E38="","",基本情報入力シート!E38)</f>
        <v/>
      </c>
      <c r="E17" s="624" t="str">
        <f>
IF(基本情報入力シート!F38="","",基本情報入力シート!F38)</f>
        <v/>
      </c>
      <c r="F17" s="624" t="str">
        <f>
IF(基本情報入力シート!G38="","",基本情報入力シート!G38)</f>
        <v/>
      </c>
      <c r="G17" s="624" t="str">
        <f>
IF(基本情報入力シート!H38="","",基本情報入力シート!H38)</f>
        <v/>
      </c>
      <c r="H17" s="624" t="str">
        <f>
IF(基本情報入力シート!I38="","",基本情報入力シート!I38)</f>
        <v/>
      </c>
      <c r="I17" s="624" t="str">
        <f>
IF(基本情報入力シート!J38="","",基本情報入力シート!J38)</f>
        <v/>
      </c>
      <c r="J17" s="624" t="str">
        <f>
IF(基本情報入力シート!K38="","",基本情報入力シート!K38)</f>
        <v/>
      </c>
      <c r="K17" s="647" t="str">
        <f>
IF(基本情報入力シート!L38="","",基本情報入力シート!L38)</f>
        <v/>
      </c>
      <c r="L17" s="625" t="str">
        <f>
IF(基本情報入力シート!M38="","",基本情報入力シート!M38)</f>
        <v/>
      </c>
      <c r="M17" s="625" t="str">
        <f>
IF(基本情報入力シート!R38="","",基本情報入力シート!R38)</f>
        <v/>
      </c>
      <c r="N17" s="625" t="str">
        <f>
IF(基本情報入力シート!W38="","",基本情報入力シート!W38)</f>
        <v/>
      </c>
      <c r="O17" s="622" t="str">
        <f>
IF(基本情報入力シート!X38="","",基本情報入力シート!X38)</f>
        <v/>
      </c>
      <c r="P17" s="626" t="str">
        <f>
IF(基本情報入力シート!Y38="","",基本情報入力シート!Y38)</f>
        <v/>
      </c>
      <c r="Q17" s="783"/>
      <c r="R17" s="505" t="str">
        <f>
IF(基本情報入力シート!Z38="","",基本情報入力シート!Z38)</f>
        <v/>
      </c>
      <c r="S17" s="506" t="str">
        <f>
IF(基本情報入力シート!AA38="","",基本情報入力シート!AA38)</f>
        <v/>
      </c>
      <c r="T17" s="764"/>
      <c r="U17" s="766" t="str">
        <f>
IF(P17="","",VLOOKUP(P17,【参考】数式用2!$A$3:$C$36,3,FALSE))</f>
        <v/>
      </c>
      <c r="V17" s="630" t="s">
        <v>
172</v>
      </c>
      <c r="W17" s="628"/>
      <c r="X17" s="627" t="s">
        <v>
173</v>
      </c>
      <c r="Y17" s="628"/>
      <c r="Z17" s="629" t="s">
        <v>
174</v>
      </c>
      <c r="AA17" s="631"/>
      <c r="AB17" s="630" t="s">
        <v>
173</v>
      </c>
      <c r="AC17" s="631"/>
      <c r="AD17" s="630" t="s">
        <v>
175</v>
      </c>
      <c r="AE17" s="632" t="s">
        <v>
176</v>
      </c>
      <c r="AF17" s="633" t="str">
        <f t="shared" si="1"/>
        <v/>
      </c>
      <c r="AG17" s="634" t="s">
        <v>
177</v>
      </c>
      <c r="AH17" s="635" t="str">
        <f t="shared" si="0"/>
        <v/>
      </c>
      <c r="AI17" s="636"/>
      <c r="AJ17" s="636"/>
      <c r="AK17" s="636"/>
      <c r="AL17" s="745"/>
    </row>
    <row r="18" spans="1:38" ht="36.75" customHeight="1">
      <c r="A18" s="622">
        <f t="shared" si="2"/>
        <v>
7</v>
      </c>
      <c r="B18" s="623" t="str">
        <f>
IF(基本情報入力シート!C39="","",基本情報入力シート!C39)</f>
        <v/>
      </c>
      <c r="C18" s="624" t="str">
        <f>
IF(基本情報入力シート!D39="","",基本情報入力シート!D39)</f>
        <v/>
      </c>
      <c r="D18" s="624" t="str">
        <f>
IF(基本情報入力シート!E39="","",基本情報入力シート!E39)</f>
        <v/>
      </c>
      <c r="E18" s="624" t="str">
        <f>
IF(基本情報入力シート!F39="","",基本情報入力シート!F39)</f>
        <v/>
      </c>
      <c r="F18" s="624" t="str">
        <f>
IF(基本情報入力シート!G39="","",基本情報入力シート!G39)</f>
        <v/>
      </c>
      <c r="G18" s="624" t="str">
        <f>
IF(基本情報入力シート!H39="","",基本情報入力シート!H39)</f>
        <v/>
      </c>
      <c r="H18" s="624" t="str">
        <f>
IF(基本情報入力シート!I39="","",基本情報入力シート!I39)</f>
        <v/>
      </c>
      <c r="I18" s="624" t="str">
        <f>
IF(基本情報入力シート!J39="","",基本情報入力シート!J39)</f>
        <v/>
      </c>
      <c r="J18" s="624" t="str">
        <f>
IF(基本情報入力シート!K39="","",基本情報入力シート!K39)</f>
        <v/>
      </c>
      <c r="K18" s="647" t="str">
        <f>
IF(基本情報入力シート!L39="","",基本情報入力シート!L39)</f>
        <v/>
      </c>
      <c r="L18" s="625" t="str">
        <f>
IF(基本情報入力シート!M39="","",基本情報入力シート!M39)</f>
        <v/>
      </c>
      <c r="M18" s="625" t="str">
        <f>
IF(基本情報入力シート!R39="","",基本情報入力シート!R39)</f>
        <v/>
      </c>
      <c r="N18" s="625" t="str">
        <f>
IF(基本情報入力シート!W39="","",基本情報入力シート!W39)</f>
        <v/>
      </c>
      <c r="O18" s="622" t="str">
        <f>
IF(基本情報入力シート!X39="","",基本情報入力シート!X39)</f>
        <v/>
      </c>
      <c r="P18" s="626" t="str">
        <f>
IF(基本情報入力シート!Y39="","",基本情報入力シート!Y39)</f>
        <v/>
      </c>
      <c r="Q18" s="783"/>
      <c r="R18" s="505" t="str">
        <f>
IF(基本情報入力シート!Z39="","",基本情報入力シート!Z39)</f>
        <v/>
      </c>
      <c r="S18" s="506" t="str">
        <f>
IF(基本情報入力シート!AA39="","",基本情報入力シート!AA39)</f>
        <v/>
      </c>
      <c r="T18" s="764"/>
      <c r="U18" s="766" t="str">
        <f>
IF(P18="","",VLOOKUP(P18,【参考】数式用2!$A$3:$C$36,3,FALSE))</f>
        <v/>
      </c>
      <c r="V18" s="630" t="s">
        <v>
172</v>
      </c>
      <c r="W18" s="628"/>
      <c r="X18" s="627" t="s">
        <v>
173</v>
      </c>
      <c r="Y18" s="628"/>
      <c r="Z18" s="629" t="s">
        <v>
174</v>
      </c>
      <c r="AA18" s="631"/>
      <c r="AB18" s="630" t="s">
        <v>
173</v>
      </c>
      <c r="AC18" s="631"/>
      <c r="AD18" s="630" t="s">
        <v>
175</v>
      </c>
      <c r="AE18" s="632" t="s">
        <v>
176</v>
      </c>
      <c r="AF18" s="633" t="str">
        <f t="shared" si="1"/>
        <v/>
      </c>
      <c r="AG18" s="634" t="s">
        <v>
177</v>
      </c>
      <c r="AH18" s="635" t="str">
        <f t="shared" si="0"/>
        <v/>
      </c>
      <c r="AI18" s="636"/>
      <c r="AJ18" s="636"/>
      <c r="AK18" s="636"/>
      <c r="AL18" s="745"/>
    </row>
    <row r="19" spans="1:38" ht="36.75" customHeight="1">
      <c r="A19" s="622">
        <f t="shared" si="2"/>
        <v>
8</v>
      </c>
      <c r="B19" s="623" t="str">
        <f>
IF(基本情報入力シート!C40="","",基本情報入力シート!C40)</f>
        <v/>
      </c>
      <c r="C19" s="624" t="str">
        <f>
IF(基本情報入力シート!D40="","",基本情報入力シート!D40)</f>
        <v/>
      </c>
      <c r="D19" s="624" t="str">
        <f>
IF(基本情報入力シート!E40="","",基本情報入力シート!E40)</f>
        <v/>
      </c>
      <c r="E19" s="624" t="str">
        <f>
IF(基本情報入力シート!F40="","",基本情報入力シート!F40)</f>
        <v/>
      </c>
      <c r="F19" s="624" t="str">
        <f>
IF(基本情報入力シート!G40="","",基本情報入力シート!G40)</f>
        <v/>
      </c>
      <c r="G19" s="624" t="str">
        <f>
IF(基本情報入力シート!H40="","",基本情報入力シート!H40)</f>
        <v/>
      </c>
      <c r="H19" s="624" t="str">
        <f>
IF(基本情報入力シート!I40="","",基本情報入力シート!I40)</f>
        <v/>
      </c>
      <c r="I19" s="624" t="str">
        <f>
IF(基本情報入力シート!J40="","",基本情報入力シート!J40)</f>
        <v/>
      </c>
      <c r="J19" s="624" t="str">
        <f>
IF(基本情報入力シート!K40="","",基本情報入力シート!K40)</f>
        <v/>
      </c>
      <c r="K19" s="647" t="str">
        <f>
IF(基本情報入力シート!L40="","",基本情報入力シート!L40)</f>
        <v/>
      </c>
      <c r="L19" s="625" t="str">
        <f>
IF(基本情報入力シート!M40="","",基本情報入力シート!M40)</f>
        <v/>
      </c>
      <c r="M19" s="625" t="str">
        <f>
IF(基本情報入力シート!R40="","",基本情報入力シート!R40)</f>
        <v/>
      </c>
      <c r="N19" s="625" t="str">
        <f>
IF(基本情報入力シート!W40="","",基本情報入力シート!W40)</f>
        <v/>
      </c>
      <c r="O19" s="622" t="str">
        <f>
IF(基本情報入力シート!X40="","",基本情報入力シート!X40)</f>
        <v/>
      </c>
      <c r="P19" s="626" t="str">
        <f>
IF(基本情報入力シート!Y40="","",基本情報入力シート!Y40)</f>
        <v/>
      </c>
      <c r="Q19" s="783"/>
      <c r="R19" s="505" t="str">
        <f>
IF(基本情報入力シート!Z40="","",基本情報入力シート!Z40)</f>
        <v/>
      </c>
      <c r="S19" s="506" t="str">
        <f>
IF(基本情報入力シート!AA40="","",基本情報入力シート!AA40)</f>
        <v/>
      </c>
      <c r="T19" s="764"/>
      <c r="U19" s="766" t="str">
        <f>
IF(P19="","",VLOOKUP(P19,【参考】数式用2!$A$3:$C$36,3,FALSE))</f>
        <v/>
      </c>
      <c r="V19" s="630" t="s">
        <v>
172</v>
      </c>
      <c r="W19" s="628"/>
      <c r="X19" s="627" t="s">
        <v>
173</v>
      </c>
      <c r="Y19" s="628"/>
      <c r="Z19" s="629" t="s">
        <v>
174</v>
      </c>
      <c r="AA19" s="631"/>
      <c r="AB19" s="630" t="s">
        <v>
173</v>
      </c>
      <c r="AC19" s="631"/>
      <c r="AD19" s="630" t="s">
        <v>
175</v>
      </c>
      <c r="AE19" s="632" t="s">
        <v>
176</v>
      </c>
      <c r="AF19" s="633" t="str">
        <f t="shared" si="1"/>
        <v/>
      </c>
      <c r="AG19" s="634" t="s">
        <v>
177</v>
      </c>
      <c r="AH19" s="635" t="str">
        <f t="shared" si="0"/>
        <v/>
      </c>
      <c r="AI19" s="636"/>
      <c r="AJ19" s="637"/>
      <c r="AK19" s="636"/>
      <c r="AL19" s="746"/>
    </row>
    <row r="20" spans="1:38" ht="36.75" customHeight="1">
      <c r="A20" s="622">
        <f t="shared" si="2"/>
        <v>
9</v>
      </c>
      <c r="B20" s="623" t="str">
        <f>
IF(基本情報入力シート!C41="","",基本情報入力シート!C41)</f>
        <v/>
      </c>
      <c r="C20" s="624" t="str">
        <f>
IF(基本情報入力シート!D41="","",基本情報入力シート!D41)</f>
        <v/>
      </c>
      <c r="D20" s="624" t="str">
        <f>
IF(基本情報入力シート!E41="","",基本情報入力シート!E41)</f>
        <v/>
      </c>
      <c r="E20" s="624" t="str">
        <f>
IF(基本情報入力シート!F41="","",基本情報入力シート!F41)</f>
        <v/>
      </c>
      <c r="F20" s="624" t="str">
        <f>
IF(基本情報入力シート!G41="","",基本情報入力シート!G41)</f>
        <v/>
      </c>
      <c r="G20" s="624" t="str">
        <f>
IF(基本情報入力シート!H41="","",基本情報入力シート!H41)</f>
        <v/>
      </c>
      <c r="H20" s="624" t="str">
        <f>
IF(基本情報入力シート!I41="","",基本情報入力シート!I41)</f>
        <v/>
      </c>
      <c r="I20" s="624" t="str">
        <f>
IF(基本情報入力シート!J41="","",基本情報入力シート!J41)</f>
        <v/>
      </c>
      <c r="J20" s="624" t="str">
        <f>
IF(基本情報入力シート!K41="","",基本情報入力シート!K41)</f>
        <v/>
      </c>
      <c r="K20" s="647" t="str">
        <f>
IF(基本情報入力シート!L41="","",基本情報入力シート!L41)</f>
        <v/>
      </c>
      <c r="L20" s="625" t="str">
        <f>
IF(基本情報入力シート!M41="","",基本情報入力シート!M41)</f>
        <v/>
      </c>
      <c r="M20" s="625" t="str">
        <f>
IF(基本情報入力シート!R41="","",基本情報入力シート!R41)</f>
        <v/>
      </c>
      <c r="N20" s="625" t="str">
        <f>
IF(基本情報入力シート!W41="","",基本情報入力シート!W41)</f>
        <v/>
      </c>
      <c r="O20" s="622" t="str">
        <f>
IF(基本情報入力シート!X41="","",基本情報入力シート!X41)</f>
        <v/>
      </c>
      <c r="P20" s="626" t="str">
        <f>
IF(基本情報入力シート!Y41="","",基本情報入力シート!Y41)</f>
        <v/>
      </c>
      <c r="Q20" s="783"/>
      <c r="R20" s="505" t="str">
        <f>
IF(基本情報入力シート!Z41="","",基本情報入力シート!Z41)</f>
        <v/>
      </c>
      <c r="S20" s="506" t="str">
        <f>
IF(基本情報入力シート!AA41="","",基本情報入力シート!AA41)</f>
        <v/>
      </c>
      <c r="T20" s="764"/>
      <c r="U20" s="766" t="str">
        <f>
IF(P20="","",VLOOKUP(P20,【参考】数式用2!$A$3:$C$36,3,FALSE))</f>
        <v/>
      </c>
      <c r="V20" s="630" t="s">
        <v>
172</v>
      </c>
      <c r="W20" s="628"/>
      <c r="X20" s="627" t="s">
        <v>
173</v>
      </c>
      <c r="Y20" s="628"/>
      <c r="Z20" s="629" t="s">
        <v>
174</v>
      </c>
      <c r="AA20" s="631"/>
      <c r="AB20" s="630" t="s">
        <v>
173</v>
      </c>
      <c r="AC20" s="631"/>
      <c r="AD20" s="630" t="s">
        <v>
175</v>
      </c>
      <c r="AE20" s="632" t="s">
        <v>
176</v>
      </c>
      <c r="AF20" s="633" t="str">
        <f t="shared" si="1"/>
        <v/>
      </c>
      <c r="AG20" s="634" t="s">
        <v>
177</v>
      </c>
      <c r="AH20" s="635" t="str">
        <f t="shared" si="0"/>
        <v/>
      </c>
      <c r="AI20" s="636"/>
      <c r="AJ20" s="637"/>
      <c r="AK20" s="636"/>
      <c r="AL20" s="746"/>
    </row>
    <row r="21" spans="1:38" ht="36.75" customHeight="1">
      <c r="A21" s="622">
        <f t="shared" si="2"/>
        <v>
10</v>
      </c>
      <c r="B21" s="623" t="str">
        <f>
IF(基本情報入力シート!C42="","",基本情報入力シート!C42)</f>
        <v/>
      </c>
      <c r="C21" s="624" t="str">
        <f>
IF(基本情報入力シート!D42="","",基本情報入力シート!D42)</f>
        <v/>
      </c>
      <c r="D21" s="624" t="str">
        <f>
IF(基本情報入力シート!E42="","",基本情報入力シート!E42)</f>
        <v/>
      </c>
      <c r="E21" s="624" t="str">
        <f>
IF(基本情報入力シート!F42="","",基本情報入力シート!F42)</f>
        <v/>
      </c>
      <c r="F21" s="624" t="str">
        <f>
IF(基本情報入力シート!G42="","",基本情報入力シート!G42)</f>
        <v/>
      </c>
      <c r="G21" s="624" t="str">
        <f>
IF(基本情報入力シート!H42="","",基本情報入力シート!H42)</f>
        <v/>
      </c>
      <c r="H21" s="624" t="str">
        <f>
IF(基本情報入力シート!I42="","",基本情報入力シート!I42)</f>
        <v/>
      </c>
      <c r="I21" s="624" t="str">
        <f>
IF(基本情報入力シート!J42="","",基本情報入力シート!J42)</f>
        <v/>
      </c>
      <c r="J21" s="624" t="str">
        <f>
IF(基本情報入力シート!K42="","",基本情報入力シート!K42)</f>
        <v/>
      </c>
      <c r="K21" s="647" t="str">
        <f>
IF(基本情報入力シート!L42="","",基本情報入力シート!L42)</f>
        <v/>
      </c>
      <c r="L21" s="625" t="str">
        <f>
IF(基本情報入力シート!M42="","",基本情報入力シート!M42)</f>
        <v/>
      </c>
      <c r="M21" s="625" t="str">
        <f>
IF(基本情報入力シート!R42="","",基本情報入力シート!R42)</f>
        <v/>
      </c>
      <c r="N21" s="625" t="str">
        <f>
IF(基本情報入力シート!W42="","",基本情報入力シート!W42)</f>
        <v/>
      </c>
      <c r="O21" s="622" t="str">
        <f>
IF(基本情報入力シート!X42="","",基本情報入力シート!X42)</f>
        <v/>
      </c>
      <c r="P21" s="626" t="str">
        <f>
IF(基本情報入力シート!Y42="","",基本情報入力シート!Y42)</f>
        <v/>
      </c>
      <c r="Q21" s="783"/>
      <c r="R21" s="505" t="str">
        <f>
IF(基本情報入力シート!Z42="","",基本情報入力シート!Z42)</f>
        <v/>
      </c>
      <c r="S21" s="506" t="str">
        <f>
IF(基本情報入力シート!AA42="","",基本情報入力シート!AA42)</f>
        <v/>
      </c>
      <c r="T21" s="764"/>
      <c r="U21" s="766" t="str">
        <f>
IF(P21="","",VLOOKUP(P21,【参考】数式用2!$A$3:$C$36,3,FALSE))</f>
        <v/>
      </c>
      <c r="V21" s="630" t="s">
        <v>
172</v>
      </c>
      <c r="W21" s="628"/>
      <c r="X21" s="627" t="s">
        <v>
173</v>
      </c>
      <c r="Y21" s="628"/>
      <c r="Z21" s="629" t="s">
        <v>
174</v>
      </c>
      <c r="AA21" s="631"/>
      <c r="AB21" s="630" t="s">
        <v>
173</v>
      </c>
      <c r="AC21" s="631"/>
      <c r="AD21" s="630" t="s">
        <v>
175</v>
      </c>
      <c r="AE21" s="632" t="s">
        <v>
176</v>
      </c>
      <c r="AF21" s="633" t="str">
        <f t="shared" si="1"/>
        <v/>
      </c>
      <c r="AG21" s="634" t="s">
        <v>
177</v>
      </c>
      <c r="AH21" s="635" t="str">
        <f t="shared" si="0"/>
        <v/>
      </c>
      <c r="AI21" s="636"/>
      <c r="AJ21" s="637"/>
      <c r="AK21" s="636"/>
      <c r="AL21" s="746"/>
    </row>
    <row r="22" spans="1:38" ht="36.75" customHeight="1">
      <c r="A22" s="622">
        <f t="shared" si="2"/>
        <v>
11</v>
      </c>
      <c r="B22" s="623" t="str">
        <f>
IF(基本情報入力シート!C43="","",基本情報入力シート!C43)</f>
        <v/>
      </c>
      <c r="C22" s="624" t="str">
        <f>
IF(基本情報入力シート!D43="","",基本情報入力シート!D43)</f>
        <v/>
      </c>
      <c r="D22" s="624" t="str">
        <f>
IF(基本情報入力シート!E43="","",基本情報入力シート!E43)</f>
        <v/>
      </c>
      <c r="E22" s="624" t="str">
        <f>
IF(基本情報入力シート!F43="","",基本情報入力シート!F43)</f>
        <v/>
      </c>
      <c r="F22" s="624" t="str">
        <f>
IF(基本情報入力シート!G43="","",基本情報入力シート!G43)</f>
        <v/>
      </c>
      <c r="G22" s="624" t="str">
        <f>
IF(基本情報入力シート!H43="","",基本情報入力シート!H43)</f>
        <v/>
      </c>
      <c r="H22" s="624" t="str">
        <f>
IF(基本情報入力シート!I43="","",基本情報入力シート!I43)</f>
        <v/>
      </c>
      <c r="I22" s="624" t="str">
        <f>
IF(基本情報入力シート!J43="","",基本情報入力シート!J43)</f>
        <v/>
      </c>
      <c r="J22" s="624" t="str">
        <f>
IF(基本情報入力シート!K43="","",基本情報入力シート!K43)</f>
        <v/>
      </c>
      <c r="K22" s="647" t="str">
        <f>
IF(基本情報入力シート!L43="","",基本情報入力シート!L43)</f>
        <v/>
      </c>
      <c r="L22" s="625" t="str">
        <f>
IF(基本情報入力シート!M43="","",基本情報入力シート!M43)</f>
        <v/>
      </c>
      <c r="M22" s="625" t="str">
        <f>
IF(基本情報入力シート!R43="","",基本情報入力シート!R43)</f>
        <v/>
      </c>
      <c r="N22" s="625" t="str">
        <f>
IF(基本情報入力シート!W43="","",基本情報入力シート!W43)</f>
        <v/>
      </c>
      <c r="O22" s="622" t="str">
        <f>
IF(基本情報入力シート!X43="","",基本情報入力シート!X43)</f>
        <v/>
      </c>
      <c r="P22" s="626" t="str">
        <f>
IF(基本情報入力シート!Y43="","",基本情報入力シート!Y43)</f>
        <v/>
      </c>
      <c r="Q22" s="783"/>
      <c r="R22" s="505" t="str">
        <f>
IF(基本情報入力シート!Z43="","",基本情報入力シート!Z43)</f>
        <v/>
      </c>
      <c r="S22" s="506" t="str">
        <f>
IF(基本情報入力シート!AA43="","",基本情報入力シート!AA43)</f>
        <v/>
      </c>
      <c r="T22" s="764"/>
      <c r="U22" s="766" t="str">
        <f>
IF(P22="","",VLOOKUP(P22,【参考】数式用2!$A$3:$C$36,3,FALSE))</f>
        <v/>
      </c>
      <c r="V22" s="630" t="s">
        <v>
172</v>
      </c>
      <c r="W22" s="628"/>
      <c r="X22" s="627" t="s">
        <v>
173</v>
      </c>
      <c r="Y22" s="628"/>
      <c r="Z22" s="629" t="s">
        <v>
174</v>
      </c>
      <c r="AA22" s="631"/>
      <c r="AB22" s="630" t="s">
        <v>
173</v>
      </c>
      <c r="AC22" s="631"/>
      <c r="AD22" s="630" t="s">
        <v>
175</v>
      </c>
      <c r="AE22" s="632" t="s">
        <v>
176</v>
      </c>
      <c r="AF22" s="633" t="str">
        <f t="shared" si="1"/>
        <v/>
      </c>
      <c r="AG22" s="634" t="s">
        <v>
177</v>
      </c>
      <c r="AH22" s="635" t="str">
        <f t="shared" si="0"/>
        <v/>
      </c>
      <c r="AI22" s="636"/>
      <c r="AJ22" s="637"/>
      <c r="AK22" s="636"/>
      <c r="AL22" s="746"/>
    </row>
    <row r="23" spans="1:38" ht="36.75" customHeight="1">
      <c r="A23" s="622">
        <f t="shared" si="2"/>
        <v>
12</v>
      </c>
      <c r="B23" s="623" t="str">
        <f>
IF(基本情報入力シート!C44="","",基本情報入力シート!C44)</f>
        <v/>
      </c>
      <c r="C23" s="624" t="str">
        <f>
IF(基本情報入力シート!D44="","",基本情報入力シート!D44)</f>
        <v/>
      </c>
      <c r="D23" s="624" t="str">
        <f>
IF(基本情報入力シート!E44="","",基本情報入力シート!E44)</f>
        <v/>
      </c>
      <c r="E23" s="624" t="str">
        <f>
IF(基本情報入力シート!F44="","",基本情報入力シート!F44)</f>
        <v/>
      </c>
      <c r="F23" s="624" t="str">
        <f>
IF(基本情報入力シート!G44="","",基本情報入力シート!G44)</f>
        <v/>
      </c>
      <c r="G23" s="624" t="str">
        <f>
IF(基本情報入力シート!H44="","",基本情報入力シート!H44)</f>
        <v/>
      </c>
      <c r="H23" s="624" t="str">
        <f>
IF(基本情報入力シート!I44="","",基本情報入力シート!I44)</f>
        <v/>
      </c>
      <c r="I23" s="624" t="str">
        <f>
IF(基本情報入力シート!J44="","",基本情報入力シート!J44)</f>
        <v/>
      </c>
      <c r="J23" s="624" t="str">
        <f>
IF(基本情報入力シート!K44="","",基本情報入力シート!K44)</f>
        <v/>
      </c>
      <c r="K23" s="647" t="str">
        <f>
IF(基本情報入力シート!L44="","",基本情報入力シート!L44)</f>
        <v/>
      </c>
      <c r="L23" s="625" t="str">
        <f>
IF(基本情報入力シート!M44="","",基本情報入力シート!M44)</f>
        <v/>
      </c>
      <c r="M23" s="625" t="str">
        <f>
IF(基本情報入力シート!R44="","",基本情報入力シート!R44)</f>
        <v/>
      </c>
      <c r="N23" s="625" t="str">
        <f>
IF(基本情報入力シート!W44="","",基本情報入力シート!W44)</f>
        <v/>
      </c>
      <c r="O23" s="622" t="str">
        <f>
IF(基本情報入力シート!X44="","",基本情報入力シート!X44)</f>
        <v/>
      </c>
      <c r="P23" s="626" t="str">
        <f>
IF(基本情報入力シート!Y44="","",基本情報入力シート!Y44)</f>
        <v/>
      </c>
      <c r="Q23" s="783"/>
      <c r="R23" s="505" t="str">
        <f>
IF(基本情報入力シート!Z44="","",基本情報入力シート!Z44)</f>
        <v/>
      </c>
      <c r="S23" s="506" t="str">
        <f>
IF(基本情報入力シート!AA44="","",基本情報入力シート!AA44)</f>
        <v/>
      </c>
      <c r="T23" s="764"/>
      <c r="U23" s="766" t="str">
        <f>
IF(P23="","",VLOOKUP(P23,【参考】数式用2!$A$3:$C$36,3,FALSE))</f>
        <v/>
      </c>
      <c r="V23" s="630" t="s">
        <v>
172</v>
      </c>
      <c r="W23" s="628"/>
      <c r="X23" s="627" t="s">
        <v>
173</v>
      </c>
      <c r="Y23" s="628"/>
      <c r="Z23" s="629" t="s">
        <v>
174</v>
      </c>
      <c r="AA23" s="631"/>
      <c r="AB23" s="630" t="s">
        <v>
173</v>
      </c>
      <c r="AC23" s="631"/>
      <c r="AD23" s="630" t="s">
        <v>
175</v>
      </c>
      <c r="AE23" s="632" t="s">
        <v>
176</v>
      </c>
      <c r="AF23" s="633" t="str">
        <f t="shared" si="1"/>
        <v/>
      </c>
      <c r="AG23" s="634" t="s">
        <v>
177</v>
      </c>
      <c r="AH23" s="635" t="str">
        <f t="shared" si="0"/>
        <v/>
      </c>
      <c r="AI23" s="636"/>
      <c r="AJ23" s="637"/>
      <c r="AK23" s="636"/>
      <c r="AL23" s="746"/>
    </row>
    <row r="24" spans="1:38" ht="36.75" customHeight="1">
      <c r="A24" s="622">
        <f t="shared" si="2"/>
        <v>
13</v>
      </c>
      <c r="B24" s="623" t="str">
        <f>
IF(基本情報入力シート!C45="","",基本情報入力シート!C45)</f>
        <v/>
      </c>
      <c r="C24" s="624" t="str">
        <f>
IF(基本情報入力シート!D45="","",基本情報入力シート!D45)</f>
        <v/>
      </c>
      <c r="D24" s="624" t="str">
        <f>
IF(基本情報入力シート!E45="","",基本情報入力シート!E45)</f>
        <v/>
      </c>
      <c r="E24" s="624" t="str">
        <f>
IF(基本情報入力シート!F45="","",基本情報入力シート!F45)</f>
        <v/>
      </c>
      <c r="F24" s="624" t="str">
        <f>
IF(基本情報入力シート!G45="","",基本情報入力シート!G45)</f>
        <v/>
      </c>
      <c r="G24" s="624" t="str">
        <f>
IF(基本情報入力シート!H45="","",基本情報入力シート!H45)</f>
        <v/>
      </c>
      <c r="H24" s="624" t="str">
        <f>
IF(基本情報入力シート!I45="","",基本情報入力シート!I45)</f>
        <v/>
      </c>
      <c r="I24" s="624" t="str">
        <f>
IF(基本情報入力シート!J45="","",基本情報入力シート!J45)</f>
        <v/>
      </c>
      <c r="J24" s="624" t="str">
        <f>
IF(基本情報入力シート!K45="","",基本情報入力シート!K45)</f>
        <v/>
      </c>
      <c r="K24" s="647" t="str">
        <f>
IF(基本情報入力シート!L45="","",基本情報入力シート!L45)</f>
        <v/>
      </c>
      <c r="L24" s="625" t="str">
        <f>
IF(基本情報入力シート!M45="","",基本情報入力シート!M45)</f>
        <v/>
      </c>
      <c r="M24" s="625" t="str">
        <f>
IF(基本情報入力シート!R45="","",基本情報入力シート!R45)</f>
        <v/>
      </c>
      <c r="N24" s="625" t="str">
        <f>
IF(基本情報入力シート!W45="","",基本情報入力シート!W45)</f>
        <v/>
      </c>
      <c r="O24" s="622" t="str">
        <f>
IF(基本情報入力シート!X45="","",基本情報入力シート!X45)</f>
        <v/>
      </c>
      <c r="P24" s="626" t="str">
        <f>
IF(基本情報入力シート!Y45="","",基本情報入力シート!Y45)</f>
        <v/>
      </c>
      <c r="Q24" s="783"/>
      <c r="R24" s="505" t="str">
        <f>
IF(基本情報入力シート!Z45="","",基本情報入力シート!Z45)</f>
        <v/>
      </c>
      <c r="S24" s="506" t="str">
        <f>
IF(基本情報入力シート!AA45="","",基本情報入力シート!AA45)</f>
        <v/>
      </c>
      <c r="T24" s="764"/>
      <c r="U24" s="766" t="str">
        <f>
IF(P24="","",VLOOKUP(P24,【参考】数式用2!$A$3:$C$36,3,FALSE))</f>
        <v/>
      </c>
      <c r="V24" s="630" t="s">
        <v>
172</v>
      </c>
      <c r="W24" s="628"/>
      <c r="X24" s="627" t="s">
        <v>
173</v>
      </c>
      <c r="Y24" s="628"/>
      <c r="Z24" s="629" t="s">
        <v>
174</v>
      </c>
      <c r="AA24" s="631"/>
      <c r="AB24" s="630" t="s">
        <v>
173</v>
      </c>
      <c r="AC24" s="631"/>
      <c r="AD24" s="630" t="s">
        <v>
175</v>
      </c>
      <c r="AE24" s="632" t="s">
        <v>
176</v>
      </c>
      <c r="AF24" s="633" t="str">
        <f t="shared" si="1"/>
        <v/>
      </c>
      <c r="AG24" s="634" t="s">
        <v>
177</v>
      </c>
      <c r="AH24" s="635" t="str">
        <f t="shared" si="0"/>
        <v/>
      </c>
      <c r="AI24" s="636"/>
      <c r="AJ24" s="637"/>
      <c r="AK24" s="636"/>
      <c r="AL24" s="746"/>
    </row>
    <row r="25" spans="1:38" ht="36.75" customHeight="1">
      <c r="A25" s="622">
        <f t="shared" si="2"/>
        <v>
14</v>
      </c>
      <c r="B25" s="623" t="str">
        <f>
IF(基本情報入力シート!C46="","",基本情報入力シート!C46)</f>
        <v/>
      </c>
      <c r="C25" s="624" t="str">
        <f>
IF(基本情報入力シート!D46="","",基本情報入力シート!D46)</f>
        <v/>
      </c>
      <c r="D25" s="624" t="str">
        <f>
IF(基本情報入力シート!E46="","",基本情報入力シート!E46)</f>
        <v/>
      </c>
      <c r="E25" s="624" t="str">
        <f>
IF(基本情報入力シート!F46="","",基本情報入力シート!F46)</f>
        <v/>
      </c>
      <c r="F25" s="624" t="str">
        <f>
IF(基本情報入力シート!G46="","",基本情報入力シート!G46)</f>
        <v/>
      </c>
      <c r="G25" s="624" t="str">
        <f>
IF(基本情報入力シート!H46="","",基本情報入力シート!H46)</f>
        <v/>
      </c>
      <c r="H25" s="624" t="str">
        <f>
IF(基本情報入力シート!I46="","",基本情報入力シート!I46)</f>
        <v/>
      </c>
      <c r="I25" s="624" t="str">
        <f>
IF(基本情報入力シート!J46="","",基本情報入力シート!J46)</f>
        <v/>
      </c>
      <c r="J25" s="624" t="str">
        <f>
IF(基本情報入力シート!K46="","",基本情報入力シート!K46)</f>
        <v/>
      </c>
      <c r="K25" s="647" t="str">
        <f>
IF(基本情報入力シート!L46="","",基本情報入力シート!L46)</f>
        <v/>
      </c>
      <c r="L25" s="625" t="str">
        <f>
IF(基本情報入力シート!M46="","",基本情報入力シート!M46)</f>
        <v/>
      </c>
      <c r="M25" s="625" t="str">
        <f>
IF(基本情報入力シート!R46="","",基本情報入力シート!R46)</f>
        <v/>
      </c>
      <c r="N25" s="625" t="str">
        <f>
IF(基本情報入力シート!W46="","",基本情報入力シート!W46)</f>
        <v/>
      </c>
      <c r="O25" s="622" t="str">
        <f>
IF(基本情報入力シート!X46="","",基本情報入力シート!X46)</f>
        <v/>
      </c>
      <c r="P25" s="626" t="str">
        <f>
IF(基本情報入力シート!Y46="","",基本情報入力シート!Y46)</f>
        <v/>
      </c>
      <c r="Q25" s="783"/>
      <c r="R25" s="505" t="str">
        <f>
IF(基本情報入力シート!Z46="","",基本情報入力シート!Z46)</f>
        <v/>
      </c>
      <c r="S25" s="506" t="str">
        <f>
IF(基本情報入力シート!AA46="","",基本情報入力シート!AA46)</f>
        <v/>
      </c>
      <c r="T25" s="764"/>
      <c r="U25" s="766" t="str">
        <f>
IF(P25="","",VLOOKUP(P25,【参考】数式用2!$A$3:$C$36,3,FALSE))</f>
        <v/>
      </c>
      <c r="V25" s="630" t="s">
        <v>
172</v>
      </c>
      <c r="W25" s="628"/>
      <c r="X25" s="627" t="s">
        <v>
173</v>
      </c>
      <c r="Y25" s="628"/>
      <c r="Z25" s="629" t="s">
        <v>
174</v>
      </c>
      <c r="AA25" s="631"/>
      <c r="AB25" s="630" t="s">
        <v>
173</v>
      </c>
      <c r="AC25" s="631"/>
      <c r="AD25" s="630" t="s">
        <v>
175</v>
      </c>
      <c r="AE25" s="632" t="s">
        <v>
176</v>
      </c>
      <c r="AF25" s="633" t="str">
        <f t="shared" si="1"/>
        <v/>
      </c>
      <c r="AG25" s="634" t="s">
        <v>
177</v>
      </c>
      <c r="AH25" s="635" t="str">
        <f t="shared" si="0"/>
        <v/>
      </c>
      <c r="AI25" s="636"/>
      <c r="AJ25" s="637"/>
      <c r="AK25" s="636"/>
      <c r="AL25" s="746"/>
    </row>
    <row r="26" spans="1:38" ht="36.75" customHeight="1">
      <c r="A26" s="622">
        <f t="shared" si="2"/>
        <v>
15</v>
      </c>
      <c r="B26" s="623" t="str">
        <f>
IF(基本情報入力シート!C47="","",基本情報入力シート!C47)</f>
        <v/>
      </c>
      <c r="C26" s="624" t="str">
        <f>
IF(基本情報入力シート!D47="","",基本情報入力シート!D47)</f>
        <v/>
      </c>
      <c r="D26" s="624" t="str">
        <f>
IF(基本情報入力シート!E47="","",基本情報入力シート!E47)</f>
        <v/>
      </c>
      <c r="E26" s="624" t="str">
        <f>
IF(基本情報入力シート!F47="","",基本情報入力シート!F47)</f>
        <v/>
      </c>
      <c r="F26" s="624" t="str">
        <f>
IF(基本情報入力シート!G47="","",基本情報入力シート!G47)</f>
        <v/>
      </c>
      <c r="G26" s="624" t="str">
        <f>
IF(基本情報入力シート!H47="","",基本情報入力シート!H47)</f>
        <v/>
      </c>
      <c r="H26" s="624" t="str">
        <f>
IF(基本情報入力シート!I47="","",基本情報入力シート!I47)</f>
        <v/>
      </c>
      <c r="I26" s="624" t="str">
        <f>
IF(基本情報入力シート!J47="","",基本情報入力シート!J47)</f>
        <v/>
      </c>
      <c r="J26" s="624" t="str">
        <f>
IF(基本情報入力シート!K47="","",基本情報入力シート!K47)</f>
        <v/>
      </c>
      <c r="K26" s="647" t="str">
        <f>
IF(基本情報入力シート!L47="","",基本情報入力シート!L47)</f>
        <v/>
      </c>
      <c r="L26" s="625" t="str">
        <f>
IF(基本情報入力シート!M47="","",基本情報入力シート!M47)</f>
        <v/>
      </c>
      <c r="M26" s="625" t="str">
        <f>
IF(基本情報入力シート!R47="","",基本情報入力シート!R47)</f>
        <v/>
      </c>
      <c r="N26" s="625" t="str">
        <f>
IF(基本情報入力シート!W47="","",基本情報入力シート!W47)</f>
        <v/>
      </c>
      <c r="O26" s="622" t="str">
        <f>
IF(基本情報入力シート!X47="","",基本情報入力シート!X47)</f>
        <v/>
      </c>
      <c r="P26" s="626" t="str">
        <f>
IF(基本情報入力シート!Y47="","",基本情報入力シート!Y47)</f>
        <v/>
      </c>
      <c r="Q26" s="783"/>
      <c r="R26" s="505" t="str">
        <f>
IF(基本情報入力シート!Z47="","",基本情報入力シート!Z47)</f>
        <v/>
      </c>
      <c r="S26" s="506" t="str">
        <f>
IF(基本情報入力シート!AA47="","",基本情報入力シート!AA47)</f>
        <v/>
      </c>
      <c r="T26" s="764"/>
      <c r="U26" s="766" t="str">
        <f>
IF(P26="","",VLOOKUP(P26,【参考】数式用2!$A$3:$C$36,3,FALSE))</f>
        <v/>
      </c>
      <c r="V26" s="630" t="s">
        <v>
172</v>
      </c>
      <c r="W26" s="628"/>
      <c r="X26" s="627" t="s">
        <v>
173</v>
      </c>
      <c r="Y26" s="628"/>
      <c r="Z26" s="629" t="s">
        <v>
174</v>
      </c>
      <c r="AA26" s="631"/>
      <c r="AB26" s="630" t="s">
        <v>
173</v>
      </c>
      <c r="AC26" s="631"/>
      <c r="AD26" s="630" t="s">
        <v>
175</v>
      </c>
      <c r="AE26" s="632" t="s">
        <v>
176</v>
      </c>
      <c r="AF26" s="633" t="str">
        <f t="shared" si="1"/>
        <v/>
      </c>
      <c r="AG26" s="634" t="s">
        <v>
177</v>
      </c>
      <c r="AH26" s="635" t="str">
        <f t="shared" si="0"/>
        <v/>
      </c>
      <c r="AI26" s="636"/>
      <c r="AJ26" s="637"/>
      <c r="AK26" s="636"/>
      <c r="AL26" s="746"/>
    </row>
    <row r="27" spans="1:38" ht="36.75" customHeight="1">
      <c r="A27" s="622">
        <f t="shared" si="2"/>
        <v>
16</v>
      </c>
      <c r="B27" s="623" t="str">
        <f>
IF(基本情報入力シート!C48="","",基本情報入力シート!C48)</f>
        <v/>
      </c>
      <c r="C27" s="624" t="str">
        <f>
IF(基本情報入力シート!D48="","",基本情報入力シート!D48)</f>
        <v/>
      </c>
      <c r="D27" s="624" t="str">
        <f>
IF(基本情報入力シート!E48="","",基本情報入力シート!E48)</f>
        <v/>
      </c>
      <c r="E27" s="624" t="str">
        <f>
IF(基本情報入力シート!F48="","",基本情報入力シート!F48)</f>
        <v/>
      </c>
      <c r="F27" s="624" t="str">
        <f>
IF(基本情報入力シート!G48="","",基本情報入力シート!G48)</f>
        <v/>
      </c>
      <c r="G27" s="624" t="str">
        <f>
IF(基本情報入力シート!H48="","",基本情報入力シート!H48)</f>
        <v/>
      </c>
      <c r="H27" s="624" t="str">
        <f>
IF(基本情報入力シート!I48="","",基本情報入力シート!I48)</f>
        <v/>
      </c>
      <c r="I27" s="624" t="str">
        <f>
IF(基本情報入力シート!J48="","",基本情報入力シート!J48)</f>
        <v/>
      </c>
      <c r="J27" s="624" t="str">
        <f>
IF(基本情報入力シート!K48="","",基本情報入力シート!K48)</f>
        <v/>
      </c>
      <c r="K27" s="647" t="str">
        <f>
IF(基本情報入力シート!L48="","",基本情報入力シート!L48)</f>
        <v/>
      </c>
      <c r="L27" s="625" t="str">
        <f>
IF(基本情報入力シート!M48="","",基本情報入力シート!M48)</f>
        <v/>
      </c>
      <c r="M27" s="625" t="str">
        <f>
IF(基本情報入力シート!R48="","",基本情報入力シート!R48)</f>
        <v/>
      </c>
      <c r="N27" s="625" t="str">
        <f>
IF(基本情報入力シート!W48="","",基本情報入力シート!W48)</f>
        <v/>
      </c>
      <c r="O27" s="622" t="str">
        <f>
IF(基本情報入力シート!X48="","",基本情報入力シート!X48)</f>
        <v/>
      </c>
      <c r="P27" s="626" t="str">
        <f>
IF(基本情報入力シート!Y48="","",基本情報入力シート!Y48)</f>
        <v/>
      </c>
      <c r="Q27" s="783"/>
      <c r="R27" s="505" t="str">
        <f>
IF(基本情報入力シート!Z48="","",基本情報入力シート!Z48)</f>
        <v/>
      </c>
      <c r="S27" s="506" t="str">
        <f>
IF(基本情報入力シート!AA48="","",基本情報入力シート!AA48)</f>
        <v/>
      </c>
      <c r="T27" s="764"/>
      <c r="U27" s="766" t="str">
        <f>
IF(P27="","",VLOOKUP(P27,【参考】数式用2!$A$3:$C$36,3,FALSE))</f>
        <v/>
      </c>
      <c r="V27" s="630" t="s">
        <v>
172</v>
      </c>
      <c r="W27" s="628"/>
      <c r="X27" s="627" t="s">
        <v>
173</v>
      </c>
      <c r="Y27" s="628"/>
      <c r="Z27" s="629" t="s">
        <v>
174</v>
      </c>
      <c r="AA27" s="631"/>
      <c r="AB27" s="630" t="s">
        <v>
173</v>
      </c>
      <c r="AC27" s="631"/>
      <c r="AD27" s="630" t="s">
        <v>
175</v>
      </c>
      <c r="AE27" s="632" t="s">
        <v>
176</v>
      </c>
      <c r="AF27" s="633" t="str">
        <f t="shared" si="1"/>
        <v/>
      </c>
      <c r="AG27" s="634" t="s">
        <v>
177</v>
      </c>
      <c r="AH27" s="635" t="str">
        <f t="shared" si="0"/>
        <v/>
      </c>
      <c r="AI27" s="636"/>
      <c r="AJ27" s="637"/>
      <c r="AK27" s="636"/>
      <c r="AL27" s="746"/>
    </row>
    <row r="28" spans="1:38" ht="36.75" customHeight="1">
      <c r="A28" s="622">
        <f t="shared" si="2"/>
        <v>
17</v>
      </c>
      <c r="B28" s="623" t="str">
        <f>
IF(基本情報入力シート!C49="","",基本情報入力シート!C49)</f>
        <v/>
      </c>
      <c r="C28" s="624" t="str">
        <f>
IF(基本情報入力シート!D49="","",基本情報入力シート!D49)</f>
        <v/>
      </c>
      <c r="D28" s="624" t="str">
        <f>
IF(基本情報入力シート!E49="","",基本情報入力シート!E49)</f>
        <v/>
      </c>
      <c r="E28" s="624" t="str">
        <f>
IF(基本情報入力シート!F49="","",基本情報入力シート!F49)</f>
        <v/>
      </c>
      <c r="F28" s="624" t="str">
        <f>
IF(基本情報入力シート!G49="","",基本情報入力シート!G49)</f>
        <v/>
      </c>
      <c r="G28" s="624" t="str">
        <f>
IF(基本情報入力シート!H49="","",基本情報入力シート!H49)</f>
        <v/>
      </c>
      <c r="H28" s="624" t="str">
        <f>
IF(基本情報入力シート!I49="","",基本情報入力シート!I49)</f>
        <v/>
      </c>
      <c r="I28" s="624" t="str">
        <f>
IF(基本情報入力シート!J49="","",基本情報入力シート!J49)</f>
        <v/>
      </c>
      <c r="J28" s="624" t="str">
        <f>
IF(基本情報入力シート!K49="","",基本情報入力シート!K49)</f>
        <v/>
      </c>
      <c r="K28" s="647" t="str">
        <f>
IF(基本情報入力シート!L49="","",基本情報入力シート!L49)</f>
        <v/>
      </c>
      <c r="L28" s="625" t="str">
        <f>
IF(基本情報入力シート!M49="","",基本情報入力シート!M49)</f>
        <v/>
      </c>
      <c r="M28" s="625" t="str">
        <f>
IF(基本情報入力シート!R49="","",基本情報入力シート!R49)</f>
        <v/>
      </c>
      <c r="N28" s="625" t="str">
        <f>
IF(基本情報入力シート!W49="","",基本情報入力シート!W49)</f>
        <v/>
      </c>
      <c r="O28" s="622" t="str">
        <f>
IF(基本情報入力シート!X49="","",基本情報入力シート!X49)</f>
        <v/>
      </c>
      <c r="P28" s="626" t="str">
        <f>
IF(基本情報入力シート!Y49="","",基本情報入力シート!Y49)</f>
        <v/>
      </c>
      <c r="Q28" s="783"/>
      <c r="R28" s="505" t="str">
        <f>
IF(基本情報入力シート!Z49="","",基本情報入力シート!Z49)</f>
        <v/>
      </c>
      <c r="S28" s="506" t="str">
        <f>
IF(基本情報入力シート!AA49="","",基本情報入力シート!AA49)</f>
        <v/>
      </c>
      <c r="T28" s="764"/>
      <c r="U28" s="766" t="str">
        <f>
IF(P28="","",VLOOKUP(P28,【参考】数式用2!$A$3:$C$36,3,FALSE))</f>
        <v/>
      </c>
      <c r="V28" s="630" t="s">
        <v>
172</v>
      </c>
      <c r="W28" s="628"/>
      <c r="X28" s="627" t="s">
        <v>
173</v>
      </c>
      <c r="Y28" s="628"/>
      <c r="Z28" s="629" t="s">
        <v>
174</v>
      </c>
      <c r="AA28" s="631"/>
      <c r="AB28" s="630" t="s">
        <v>
173</v>
      </c>
      <c r="AC28" s="631"/>
      <c r="AD28" s="630" t="s">
        <v>
175</v>
      </c>
      <c r="AE28" s="632" t="s">
        <v>
176</v>
      </c>
      <c r="AF28" s="633" t="str">
        <f t="shared" si="1"/>
        <v/>
      </c>
      <c r="AG28" s="634" t="s">
        <v>
177</v>
      </c>
      <c r="AH28" s="635" t="str">
        <f t="shared" si="0"/>
        <v/>
      </c>
      <c r="AI28" s="636"/>
      <c r="AJ28" s="637"/>
      <c r="AK28" s="636"/>
      <c r="AL28" s="746"/>
    </row>
    <row r="29" spans="1:38" ht="36.75" customHeight="1">
      <c r="A29" s="622">
        <f t="shared" si="2"/>
        <v>
18</v>
      </c>
      <c r="B29" s="623" t="str">
        <f>
IF(基本情報入力シート!C50="","",基本情報入力シート!C50)</f>
        <v/>
      </c>
      <c r="C29" s="624" t="str">
        <f>
IF(基本情報入力シート!D50="","",基本情報入力シート!D50)</f>
        <v/>
      </c>
      <c r="D29" s="624" t="str">
        <f>
IF(基本情報入力シート!E50="","",基本情報入力シート!E50)</f>
        <v/>
      </c>
      <c r="E29" s="624" t="str">
        <f>
IF(基本情報入力シート!F50="","",基本情報入力シート!F50)</f>
        <v/>
      </c>
      <c r="F29" s="624" t="str">
        <f>
IF(基本情報入力シート!G50="","",基本情報入力シート!G50)</f>
        <v/>
      </c>
      <c r="G29" s="624" t="str">
        <f>
IF(基本情報入力シート!H50="","",基本情報入力シート!H50)</f>
        <v/>
      </c>
      <c r="H29" s="624" t="str">
        <f>
IF(基本情報入力シート!I50="","",基本情報入力シート!I50)</f>
        <v/>
      </c>
      <c r="I29" s="624" t="str">
        <f>
IF(基本情報入力シート!J50="","",基本情報入力シート!J50)</f>
        <v/>
      </c>
      <c r="J29" s="624" t="str">
        <f>
IF(基本情報入力シート!K50="","",基本情報入力シート!K50)</f>
        <v/>
      </c>
      <c r="K29" s="647" t="str">
        <f>
IF(基本情報入力シート!L50="","",基本情報入力シート!L50)</f>
        <v/>
      </c>
      <c r="L29" s="625" t="str">
        <f>
IF(基本情報入力シート!M50="","",基本情報入力シート!M50)</f>
        <v/>
      </c>
      <c r="M29" s="625" t="str">
        <f>
IF(基本情報入力シート!R50="","",基本情報入力シート!R50)</f>
        <v/>
      </c>
      <c r="N29" s="625" t="str">
        <f>
IF(基本情報入力シート!W50="","",基本情報入力シート!W50)</f>
        <v/>
      </c>
      <c r="O29" s="622" t="str">
        <f>
IF(基本情報入力シート!X50="","",基本情報入力シート!X50)</f>
        <v/>
      </c>
      <c r="P29" s="626" t="str">
        <f>
IF(基本情報入力シート!Y50="","",基本情報入力シート!Y50)</f>
        <v/>
      </c>
      <c r="Q29" s="783"/>
      <c r="R29" s="505" t="str">
        <f>
IF(基本情報入力シート!Z50="","",基本情報入力シート!Z50)</f>
        <v/>
      </c>
      <c r="S29" s="506" t="str">
        <f>
IF(基本情報入力シート!AA50="","",基本情報入力シート!AA50)</f>
        <v/>
      </c>
      <c r="T29" s="764"/>
      <c r="U29" s="766" t="str">
        <f>
IF(P29="","",VLOOKUP(P29,【参考】数式用2!$A$3:$C$36,3,FALSE))</f>
        <v/>
      </c>
      <c r="V29" s="630" t="s">
        <v>
172</v>
      </c>
      <c r="W29" s="628"/>
      <c r="X29" s="627" t="s">
        <v>
173</v>
      </c>
      <c r="Y29" s="628"/>
      <c r="Z29" s="629" t="s">
        <v>
174</v>
      </c>
      <c r="AA29" s="631"/>
      <c r="AB29" s="630" t="s">
        <v>
173</v>
      </c>
      <c r="AC29" s="631"/>
      <c r="AD29" s="630" t="s">
        <v>
175</v>
      </c>
      <c r="AE29" s="632" t="s">
        <v>
176</v>
      </c>
      <c r="AF29" s="633" t="str">
        <f t="shared" si="1"/>
        <v/>
      </c>
      <c r="AG29" s="634" t="s">
        <v>
177</v>
      </c>
      <c r="AH29" s="635" t="str">
        <f t="shared" si="0"/>
        <v/>
      </c>
      <c r="AI29" s="636"/>
      <c r="AJ29" s="637"/>
      <c r="AK29" s="636"/>
      <c r="AL29" s="746"/>
    </row>
    <row r="30" spans="1:38" ht="36.75" customHeight="1">
      <c r="A30" s="622">
        <f t="shared" si="2"/>
        <v>
19</v>
      </c>
      <c r="B30" s="623" t="str">
        <f>
IF(基本情報入力シート!C51="","",基本情報入力シート!C51)</f>
        <v/>
      </c>
      <c r="C30" s="624" t="str">
        <f>
IF(基本情報入力シート!D51="","",基本情報入力シート!D51)</f>
        <v/>
      </c>
      <c r="D30" s="624" t="str">
        <f>
IF(基本情報入力シート!E51="","",基本情報入力シート!E51)</f>
        <v/>
      </c>
      <c r="E30" s="624" t="str">
        <f>
IF(基本情報入力シート!F51="","",基本情報入力シート!F51)</f>
        <v/>
      </c>
      <c r="F30" s="624" t="str">
        <f>
IF(基本情報入力シート!G51="","",基本情報入力シート!G51)</f>
        <v/>
      </c>
      <c r="G30" s="624" t="str">
        <f>
IF(基本情報入力シート!H51="","",基本情報入力シート!H51)</f>
        <v/>
      </c>
      <c r="H30" s="624" t="str">
        <f>
IF(基本情報入力シート!I51="","",基本情報入力シート!I51)</f>
        <v/>
      </c>
      <c r="I30" s="624" t="str">
        <f>
IF(基本情報入力シート!J51="","",基本情報入力シート!J51)</f>
        <v/>
      </c>
      <c r="J30" s="624" t="str">
        <f>
IF(基本情報入力シート!K51="","",基本情報入力シート!K51)</f>
        <v/>
      </c>
      <c r="K30" s="647" t="str">
        <f>
IF(基本情報入力シート!L51="","",基本情報入力シート!L51)</f>
        <v/>
      </c>
      <c r="L30" s="625" t="str">
        <f>
IF(基本情報入力シート!M51="","",基本情報入力シート!M51)</f>
        <v/>
      </c>
      <c r="M30" s="625" t="str">
        <f>
IF(基本情報入力シート!R51="","",基本情報入力シート!R51)</f>
        <v/>
      </c>
      <c r="N30" s="625" t="str">
        <f>
IF(基本情報入力シート!W51="","",基本情報入力シート!W51)</f>
        <v/>
      </c>
      <c r="O30" s="622" t="str">
        <f>
IF(基本情報入力シート!X51="","",基本情報入力シート!X51)</f>
        <v/>
      </c>
      <c r="P30" s="626" t="str">
        <f>
IF(基本情報入力シート!Y51="","",基本情報入力シート!Y51)</f>
        <v/>
      </c>
      <c r="Q30" s="783"/>
      <c r="R30" s="505" t="str">
        <f>
IF(基本情報入力シート!Z51="","",基本情報入力シート!Z51)</f>
        <v/>
      </c>
      <c r="S30" s="506" t="str">
        <f>
IF(基本情報入力シート!AA51="","",基本情報入力シート!AA51)</f>
        <v/>
      </c>
      <c r="T30" s="764"/>
      <c r="U30" s="766" t="str">
        <f>
IF(P30="","",VLOOKUP(P30,【参考】数式用2!$A$3:$C$36,3,FALSE))</f>
        <v/>
      </c>
      <c r="V30" s="630" t="s">
        <v>
172</v>
      </c>
      <c r="W30" s="628"/>
      <c r="X30" s="627" t="s">
        <v>
173</v>
      </c>
      <c r="Y30" s="628"/>
      <c r="Z30" s="629" t="s">
        <v>
174</v>
      </c>
      <c r="AA30" s="631"/>
      <c r="AB30" s="630" t="s">
        <v>
173</v>
      </c>
      <c r="AC30" s="631"/>
      <c r="AD30" s="630" t="s">
        <v>
175</v>
      </c>
      <c r="AE30" s="632" t="s">
        <v>
176</v>
      </c>
      <c r="AF30" s="633" t="str">
        <f t="shared" si="1"/>
        <v/>
      </c>
      <c r="AG30" s="634" t="s">
        <v>
177</v>
      </c>
      <c r="AH30" s="635" t="str">
        <f t="shared" si="0"/>
        <v/>
      </c>
      <c r="AI30" s="636"/>
      <c r="AJ30" s="637"/>
      <c r="AK30" s="636"/>
      <c r="AL30" s="746"/>
    </row>
    <row r="31" spans="1:38" ht="36.75" customHeight="1">
      <c r="A31" s="622">
        <f t="shared" si="2"/>
        <v>
20</v>
      </c>
      <c r="B31" s="623" t="str">
        <f>
IF(基本情報入力シート!C52="","",基本情報入力シート!C52)</f>
        <v/>
      </c>
      <c r="C31" s="624" t="str">
        <f>
IF(基本情報入力シート!D52="","",基本情報入力シート!D52)</f>
        <v/>
      </c>
      <c r="D31" s="624" t="str">
        <f>
IF(基本情報入力シート!E52="","",基本情報入力シート!E52)</f>
        <v/>
      </c>
      <c r="E31" s="624" t="str">
        <f>
IF(基本情報入力シート!F52="","",基本情報入力シート!F52)</f>
        <v/>
      </c>
      <c r="F31" s="624" t="str">
        <f>
IF(基本情報入力シート!G52="","",基本情報入力シート!G52)</f>
        <v/>
      </c>
      <c r="G31" s="624" t="str">
        <f>
IF(基本情報入力シート!H52="","",基本情報入力シート!H52)</f>
        <v/>
      </c>
      <c r="H31" s="624" t="str">
        <f>
IF(基本情報入力シート!I52="","",基本情報入力シート!I52)</f>
        <v/>
      </c>
      <c r="I31" s="624" t="str">
        <f>
IF(基本情報入力シート!J52="","",基本情報入力シート!J52)</f>
        <v/>
      </c>
      <c r="J31" s="624" t="str">
        <f>
IF(基本情報入力シート!K52="","",基本情報入力シート!K52)</f>
        <v/>
      </c>
      <c r="K31" s="647" t="str">
        <f>
IF(基本情報入力シート!L52="","",基本情報入力シート!L52)</f>
        <v/>
      </c>
      <c r="L31" s="625" t="str">
        <f>
IF(基本情報入力シート!M52="","",基本情報入力シート!M52)</f>
        <v/>
      </c>
      <c r="M31" s="625" t="str">
        <f>
IF(基本情報入力シート!R52="","",基本情報入力シート!R52)</f>
        <v/>
      </c>
      <c r="N31" s="625" t="str">
        <f>
IF(基本情報入力シート!W52="","",基本情報入力シート!W52)</f>
        <v/>
      </c>
      <c r="O31" s="622" t="str">
        <f>
IF(基本情報入力シート!X52="","",基本情報入力シート!X52)</f>
        <v/>
      </c>
      <c r="P31" s="626" t="str">
        <f>
IF(基本情報入力シート!Y52="","",基本情報入力シート!Y52)</f>
        <v/>
      </c>
      <c r="Q31" s="783"/>
      <c r="R31" s="505" t="str">
        <f>
IF(基本情報入力シート!Z52="","",基本情報入力シート!Z52)</f>
        <v/>
      </c>
      <c r="S31" s="506" t="str">
        <f>
IF(基本情報入力シート!AA52="","",基本情報入力シート!AA52)</f>
        <v/>
      </c>
      <c r="T31" s="764"/>
      <c r="U31" s="766" t="str">
        <f>
IF(P31="","",VLOOKUP(P31,【参考】数式用2!$A$3:$C$36,3,FALSE))</f>
        <v/>
      </c>
      <c r="V31" s="630" t="s">
        <v>
172</v>
      </c>
      <c r="W31" s="628"/>
      <c r="X31" s="627" t="s">
        <v>
173</v>
      </c>
      <c r="Y31" s="628"/>
      <c r="Z31" s="629" t="s">
        <v>
174</v>
      </c>
      <c r="AA31" s="631"/>
      <c r="AB31" s="630" t="s">
        <v>
173</v>
      </c>
      <c r="AC31" s="631"/>
      <c r="AD31" s="630" t="s">
        <v>
175</v>
      </c>
      <c r="AE31" s="632" t="s">
        <v>
176</v>
      </c>
      <c r="AF31" s="633" t="str">
        <f t="shared" si="1"/>
        <v/>
      </c>
      <c r="AG31" s="634" t="s">
        <v>
177</v>
      </c>
      <c r="AH31" s="635" t="str">
        <f t="shared" si="0"/>
        <v/>
      </c>
      <c r="AI31" s="636"/>
      <c r="AJ31" s="637"/>
      <c r="AK31" s="637"/>
      <c r="AL31" s="746"/>
    </row>
    <row r="32" spans="1:38" ht="36.75" customHeight="1">
      <c r="A32" s="622">
        <f t="shared" si="2"/>
        <v>
21</v>
      </c>
      <c r="B32" s="623" t="str">
        <f>
IF(基本情報入力シート!C53="","",基本情報入力シート!C53)</f>
        <v/>
      </c>
      <c r="C32" s="624" t="str">
        <f>
IF(基本情報入力シート!D53="","",基本情報入力シート!D53)</f>
        <v/>
      </c>
      <c r="D32" s="624" t="str">
        <f>
IF(基本情報入力シート!E53="","",基本情報入力シート!E53)</f>
        <v/>
      </c>
      <c r="E32" s="624" t="str">
        <f>
IF(基本情報入力シート!F53="","",基本情報入力シート!F53)</f>
        <v/>
      </c>
      <c r="F32" s="624" t="str">
        <f>
IF(基本情報入力シート!G53="","",基本情報入力シート!G53)</f>
        <v/>
      </c>
      <c r="G32" s="624" t="str">
        <f>
IF(基本情報入力シート!H53="","",基本情報入力シート!H53)</f>
        <v/>
      </c>
      <c r="H32" s="624" t="str">
        <f>
IF(基本情報入力シート!I53="","",基本情報入力シート!I53)</f>
        <v/>
      </c>
      <c r="I32" s="624" t="str">
        <f>
IF(基本情報入力シート!J53="","",基本情報入力シート!J53)</f>
        <v/>
      </c>
      <c r="J32" s="624" t="str">
        <f>
IF(基本情報入力シート!K53="","",基本情報入力シート!K53)</f>
        <v/>
      </c>
      <c r="K32" s="647" t="str">
        <f>
IF(基本情報入力シート!L53="","",基本情報入力シート!L53)</f>
        <v/>
      </c>
      <c r="L32" s="625" t="str">
        <f>
IF(基本情報入力シート!M53="","",基本情報入力シート!M53)</f>
        <v/>
      </c>
      <c r="M32" s="625" t="str">
        <f>
IF(基本情報入力シート!R53="","",基本情報入力シート!R53)</f>
        <v/>
      </c>
      <c r="N32" s="625" t="str">
        <f>
IF(基本情報入力シート!W53="","",基本情報入力シート!W53)</f>
        <v/>
      </c>
      <c r="O32" s="622" t="str">
        <f>
IF(基本情報入力シート!X53="","",基本情報入力シート!X53)</f>
        <v/>
      </c>
      <c r="P32" s="626" t="str">
        <f>
IF(基本情報入力シート!Y53="","",基本情報入力シート!Y53)</f>
        <v/>
      </c>
      <c r="Q32" s="783"/>
      <c r="R32" s="505" t="str">
        <f>
IF(基本情報入力シート!Z53="","",基本情報入力シート!Z53)</f>
        <v/>
      </c>
      <c r="S32" s="506" t="str">
        <f>
IF(基本情報入力シート!AA53="","",基本情報入力シート!AA53)</f>
        <v/>
      </c>
      <c r="T32" s="764"/>
      <c r="U32" s="766" t="str">
        <f>
IF(P32="","",VLOOKUP(P32,【参考】数式用2!$A$3:$C$36,3,FALSE))</f>
        <v/>
      </c>
      <c r="V32" s="630" t="s">
        <v>
172</v>
      </c>
      <c r="W32" s="628"/>
      <c r="X32" s="627" t="s">
        <v>
173</v>
      </c>
      <c r="Y32" s="628"/>
      <c r="Z32" s="629" t="s">
        <v>
174</v>
      </c>
      <c r="AA32" s="631"/>
      <c r="AB32" s="630" t="s">
        <v>
173</v>
      </c>
      <c r="AC32" s="631"/>
      <c r="AD32" s="630" t="s">
        <v>
175</v>
      </c>
      <c r="AE32" s="632" t="s">
        <v>
176</v>
      </c>
      <c r="AF32" s="633" t="str">
        <f t="shared" si="1"/>
        <v/>
      </c>
      <c r="AG32" s="634" t="s">
        <v>
177</v>
      </c>
      <c r="AH32" s="635" t="str">
        <f t="shared" si="0"/>
        <v/>
      </c>
      <c r="AI32" s="636"/>
      <c r="AJ32" s="637"/>
      <c r="AK32" s="637"/>
      <c r="AL32" s="746"/>
    </row>
    <row r="33" spans="1:38" ht="36.75" customHeight="1">
      <c r="A33" s="622">
        <f t="shared" si="2"/>
        <v>
22</v>
      </c>
      <c r="B33" s="623" t="str">
        <f>
IF(基本情報入力シート!C54="","",基本情報入力シート!C54)</f>
        <v/>
      </c>
      <c r="C33" s="624" t="str">
        <f>
IF(基本情報入力シート!D54="","",基本情報入力シート!D54)</f>
        <v/>
      </c>
      <c r="D33" s="624" t="str">
        <f>
IF(基本情報入力シート!E54="","",基本情報入力シート!E54)</f>
        <v/>
      </c>
      <c r="E33" s="624" t="str">
        <f>
IF(基本情報入力シート!F54="","",基本情報入力シート!F54)</f>
        <v/>
      </c>
      <c r="F33" s="624" t="str">
        <f>
IF(基本情報入力シート!G54="","",基本情報入力シート!G54)</f>
        <v/>
      </c>
      <c r="G33" s="624" t="str">
        <f>
IF(基本情報入力シート!H54="","",基本情報入力シート!H54)</f>
        <v/>
      </c>
      <c r="H33" s="624" t="str">
        <f>
IF(基本情報入力シート!I54="","",基本情報入力シート!I54)</f>
        <v/>
      </c>
      <c r="I33" s="624" t="str">
        <f>
IF(基本情報入力シート!J54="","",基本情報入力シート!J54)</f>
        <v/>
      </c>
      <c r="J33" s="624" t="str">
        <f>
IF(基本情報入力シート!K54="","",基本情報入力シート!K54)</f>
        <v/>
      </c>
      <c r="K33" s="647" t="str">
        <f>
IF(基本情報入力シート!L54="","",基本情報入力シート!L54)</f>
        <v/>
      </c>
      <c r="L33" s="625" t="str">
        <f>
IF(基本情報入力シート!M54="","",基本情報入力シート!M54)</f>
        <v/>
      </c>
      <c r="M33" s="625" t="str">
        <f>
IF(基本情報入力シート!R54="","",基本情報入力シート!R54)</f>
        <v/>
      </c>
      <c r="N33" s="625" t="str">
        <f>
IF(基本情報入力シート!W54="","",基本情報入力シート!W54)</f>
        <v/>
      </c>
      <c r="O33" s="622" t="str">
        <f>
IF(基本情報入力シート!X54="","",基本情報入力シート!X54)</f>
        <v/>
      </c>
      <c r="P33" s="626" t="str">
        <f>
IF(基本情報入力シート!Y54="","",基本情報入力シート!Y54)</f>
        <v/>
      </c>
      <c r="Q33" s="783"/>
      <c r="R33" s="505" t="str">
        <f>
IF(基本情報入力シート!Z54="","",基本情報入力シート!Z54)</f>
        <v/>
      </c>
      <c r="S33" s="506" t="str">
        <f>
IF(基本情報入力シート!AA54="","",基本情報入力シート!AA54)</f>
        <v/>
      </c>
      <c r="T33" s="764"/>
      <c r="U33" s="766" t="str">
        <f>
IF(P33="","",VLOOKUP(P33,【参考】数式用2!$A$3:$C$36,3,FALSE))</f>
        <v/>
      </c>
      <c r="V33" s="630" t="s">
        <v>
172</v>
      </c>
      <c r="W33" s="628"/>
      <c r="X33" s="627" t="s">
        <v>
173</v>
      </c>
      <c r="Y33" s="628"/>
      <c r="Z33" s="629" t="s">
        <v>
174</v>
      </c>
      <c r="AA33" s="631"/>
      <c r="AB33" s="630" t="s">
        <v>
173</v>
      </c>
      <c r="AC33" s="631"/>
      <c r="AD33" s="630" t="s">
        <v>
175</v>
      </c>
      <c r="AE33" s="632" t="s">
        <v>
176</v>
      </c>
      <c r="AF33" s="633" t="str">
        <f t="shared" si="1"/>
        <v/>
      </c>
      <c r="AG33" s="634" t="s">
        <v>
177</v>
      </c>
      <c r="AH33" s="635" t="str">
        <f t="shared" si="0"/>
        <v/>
      </c>
      <c r="AI33" s="636"/>
      <c r="AJ33" s="637"/>
      <c r="AK33" s="637"/>
      <c r="AL33" s="746"/>
    </row>
    <row r="34" spans="1:38" ht="36.75" customHeight="1">
      <c r="A34" s="622">
        <f t="shared" si="2"/>
        <v>
23</v>
      </c>
      <c r="B34" s="623" t="str">
        <f>
IF(基本情報入力シート!C55="","",基本情報入力シート!C55)</f>
        <v/>
      </c>
      <c r="C34" s="624" t="str">
        <f>
IF(基本情報入力シート!D55="","",基本情報入力シート!D55)</f>
        <v/>
      </c>
      <c r="D34" s="624" t="str">
        <f>
IF(基本情報入力シート!E55="","",基本情報入力シート!E55)</f>
        <v/>
      </c>
      <c r="E34" s="624" t="str">
        <f>
IF(基本情報入力シート!F55="","",基本情報入力シート!F55)</f>
        <v/>
      </c>
      <c r="F34" s="624" t="str">
        <f>
IF(基本情報入力シート!G55="","",基本情報入力シート!G55)</f>
        <v/>
      </c>
      <c r="G34" s="624" t="str">
        <f>
IF(基本情報入力シート!H55="","",基本情報入力シート!H55)</f>
        <v/>
      </c>
      <c r="H34" s="624" t="str">
        <f>
IF(基本情報入力シート!I55="","",基本情報入力シート!I55)</f>
        <v/>
      </c>
      <c r="I34" s="624" t="str">
        <f>
IF(基本情報入力シート!J55="","",基本情報入力シート!J55)</f>
        <v/>
      </c>
      <c r="J34" s="624" t="str">
        <f>
IF(基本情報入力シート!K55="","",基本情報入力シート!K55)</f>
        <v/>
      </c>
      <c r="K34" s="647" t="str">
        <f>
IF(基本情報入力シート!L55="","",基本情報入力シート!L55)</f>
        <v/>
      </c>
      <c r="L34" s="625" t="str">
        <f>
IF(基本情報入力シート!M55="","",基本情報入力シート!M55)</f>
        <v/>
      </c>
      <c r="M34" s="625" t="str">
        <f>
IF(基本情報入力シート!R55="","",基本情報入力シート!R55)</f>
        <v/>
      </c>
      <c r="N34" s="625" t="str">
        <f>
IF(基本情報入力シート!W55="","",基本情報入力シート!W55)</f>
        <v/>
      </c>
      <c r="O34" s="622" t="str">
        <f>
IF(基本情報入力シート!X55="","",基本情報入力シート!X55)</f>
        <v/>
      </c>
      <c r="P34" s="626" t="str">
        <f>
IF(基本情報入力シート!Y55="","",基本情報入力シート!Y55)</f>
        <v/>
      </c>
      <c r="Q34" s="783"/>
      <c r="R34" s="505" t="str">
        <f>
IF(基本情報入力シート!Z55="","",基本情報入力シート!Z55)</f>
        <v/>
      </c>
      <c r="S34" s="506" t="str">
        <f>
IF(基本情報入力シート!AA55="","",基本情報入力シート!AA55)</f>
        <v/>
      </c>
      <c r="T34" s="764"/>
      <c r="U34" s="766" t="str">
        <f>
IF(P34="","",VLOOKUP(P34,【参考】数式用2!$A$3:$C$36,3,FALSE))</f>
        <v/>
      </c>
      <c r="V34" s="630" t="s">
        <v>
172</v>
      </c>
      <c r="W34" s="628"/>
      <c r="X34" s="627" t="s">
        <v>
173</v>
      </c>
      <c r="Y34" s="628"/>
      <c r="Z34" s="629" t="s">
        <v>
174</v>
      </c>
      <c r="AA34" s="631"/>
      <c r="AB34" s="630" t="s">
        <v>
173</v>
      </c>
      <c r="AC34" s="631"/>
      <c r="AD34" s="630" t="s">
        <v>
175</v>
      </c>
      <c r="AE34" s="632" t="s">
        <v>
176</v>
      </c>
      <c r="AF34" s="633" t="str">
        <f t="shared" si="1"/>
        <v/>
      </c>
      <c r="AG34" s="634" t="s">
        <v>
177</v>
      </c>
      <c r="AH34" s="635" t="str">
        <f t="shared" si="0"/>
        <v/>
      </c>
      <c r="AI34" s="636"/>
      <c r="AJ34" s="637"/>
      <c r="AK34" s="636"/>
      <c r="AL34" s="746"/>
    </row>
    <row r="35" spans="1:38" ht="36.75" customHeight="1">
      <c r="A35" s="622">
        <f t="shared" si="2"/>
        <v>
24</v>
      </c>
      <c r="B35" s="623" t="str">
        <f>
IF(基本情報入力シート!C56="","",基本情報入力シート!C56)</f>
        <v/>
      </c>
      <c r="C35" s="624" t="str">
        <f>
IF(基本情報入力シート!D56="","",基本情報入力シート!D56)</f>
        <v/>
      </c>
      <c r="D35" s="624" t="str">
        <f>
IF(基本情報入力シート!E56="","",基本情報入力シート!E56)</f>
        <v/>
      </c>
      <c r="E35" s="624" t="str">
        <f>
IF(基本情報入力シート!F56="","",基本情報入力シート!F56)</f>
        <v/>
      </c>
      <c r="F35" s="624" t="str">
        <f>
IF(基本情報入力シート!G56="","",基本情報入力シート!G56)</f>
        <v/>
      </c>
      <c r="G35" s="624" t="str">
        <f>
IF(基本情報入力シート!H56="","",基本情報入力シート!H56)</f>
        <v/>
      </c>
      <c r="H35" s="624" t="str">
        <f>
IF(基本情報入力シート!I56="","",基本情報入力シート!I56)</f>
        <v/>
      </c>
      <c r="I35" s="624" t="str">
        <f>
IF(基本情報入力シート!J56="","",基本情報入力シート!J56)</f>
        <v/>
      </c>
      <c r="J35" s="624" t="str">
        <f>
IF(基本情報入力シート!K56="","",基本情報入力シート!K56)</f>
        <v/>
      </c>
      <c r="K35" s="647" t="str">
        <f>
IF(基本情報入力シート!L56="","",基本情報入力シート!L56)</f>
        <v/>
      </c>
      <c r="L35" s="625" t="str">
        <f>
IF(基本情報入力シート!M56="","",基本情報入力シート!M56)</f>
        <v/>
      </c>
      <c r="M35" s="625" t="str">
        <f>
IF(基本情報入力シート!R56="","",基本情報入力シート!R56)</f>
        <v/>
      </c>
      <c r="N35" s="625" t="str">
        <f>
IF(基本情報入力シート!W56="","",基本情報入力シート!W56)</f>
        <v/>
      </c>
      <c r="O35" s="622" t="str">
        <f>
IF(基本情報入力シート!X56="","",基本情報入力シート!X56)</f>
        <v/>
      </c>
      <c r="P35" s="626" t="str">
        <f>
IF(基本情報入力シート!Y56="","",基本情報入力シート!Y56)</f>
        <v/>
      </c>
      <c r="Q35" s="783"/>
      <c r="R35" s="505" t="str">
        <f>
IF(基本情報入力シート!Z56="","",基本情報入力シート!Z56)</f>
        <v/>
      </c>
      <c r="S35" s="506" t="str">
        <f>
IF(基本情報入力シート!AA56="","",基本情報入力シート!AA56)</f>
        <v/>
      </c>
      <c r="T35" s="764"/>
      <c r="U35" s="766" t="str">
        <f>
IF(P35="","",VLOOKUP(P35,【参考】数式用2!$A$3:$C$36,3,FALSE))</f>
        <v/>
      </c>
      <c r="V35" s="630" t="s">
        <v>
172</v>
      </c>
      <c r="W35" s="628"/>
      <c r="X35" s="627" t="s">
        <v>
173</v>
      </c>
      <c r="Y35" s="628"/>
      <c r="Z35" s="629" t="s">
        <v>
174</v>
      </c>
      <c r="AA35" s="631"/>
      <c r="AB35" s="630" t="s">
        <v>
173</v>
      </c>
      <c r="AC35" s="631"/>
      <c r="AD35" s="630" t="s">
        <v>
175</v>
      </c>
      <c r="AE35" s="632" t="s">
        <v>
176</v>
      </c>
      <c r="AF35" s="633" t="str">
        <f t="shared" si="1"/>
        <v/>
      </c>
      <c r="AG35" s="634" t="s">
        <v>
177</v>
      </c>
      <c r="AH35" s="635" t="str">
        <f t="shared" si="0"/>
        <v/>
      </c>
      <c r="AI35" s="636"/>
      <c r="AJ35" s="637"/>
      <c r="AK35" s="636"/>
      <c r="AL35" s="746"/>
    </row>
    <row r="36" spans="1:38" ht="36.75" customHeight="1">
      <c r="A36" s="622">
        <f t="shared" si="2"/>
        <v>
25</v>
      </c>
      <c r="B36" s="623" t="str">
        <f>
IF(基本情報入力シート!C57="","",基本情報入力シート!C57)</f>
        <v/>
      </c>
      <c r="C36" s="624" t="str">
        <f>
IF(基本情報入力シート!D57="","",基本情報入力シート!D57)</f>
        <v/>
      </c>
      <c r="D36" s="624" t="str">
        <f>
IF(基本情報入力シート!E57="","",基本情報入力シート!E57)</f>
        <v/>
      </c>
      <c r="E36" s="624" t="str">
        <f>
IF(基本情報入力シート!F57="","",基本情報入力シート!F57)</f>
        <v/>
      </c>
      <c r="F36" s="624" t="str">
        <f>
IF(基本情報入力シート!G57="","",基本情報入力シート!G57)</f>
        <v/>
      </c>
      <c r="G36" s="624" t="str">
        <f>
IF(基本情報入力シート!H57="","",基本情報入力シート!H57)</f>
        <v/>
      </c>
      <c r="H36" s="624" t="str">
        <f>
IF(基本情報入力シート!I57="","",基本情報入力シート!I57)</f>
        <v/>
      </c>
      <c r="I36" s="624" t="str">
        <f>
IF(基本情報入力シート!J57="","",基本情報入力シート!J57)</f>
        <v/>
      </c>
      <c r="J36" s="624" t="str">
        <f>
IF(基本情報入力シート!K57="","",基本情報入力シート!K57)</f>
        <v/>
      </c>
      <c r="K36" s="647" t="str">
        <f>
IF(基本情報入力シート!L57="","",基本情報入力シート!L57)</f>
        <v/>
      </c>
      <c r="L36" s="625" t="str">
        <f>
IF(基本情報入力シート!M57="","",基本情報入力シート!M57)</f>
        <v/>
      </c>
      <c r="M36" s="625" t="str">
        <f>
IF(基本情報入力シート!R57="","",基本情報入力シート!R57)</f>
        <v/>
      </c>
      <c r="N36" s="625" t="str">
        <f>
IF(基本情報入力シート!W57="","",基本情報入力シート!W57)</f>
        <v/>
      </c>
      <c r="O36" s="622" t="str">
        <f>
IF(基本情報入力シート!X57="","",基本情報入力シート!X57)</f>
        <v/>
      </c>
      <c r="P36" s="626" t="str">
        <f>
IF(基本情報入力シート!Y57="","",基本情報入力シート!Y57)</f>
        <v/>
      </c>
      <c r="Q36" s="783"/>
      <c r="R36" s="505" t="str">
        <f>
IF(基本情報入力シート!Z57="","",基本情報入力シート!Z57)</f>
        <v/>
      </c>
      <c r="S36" s="506" t="str">
        <f>
IF(基本情報入力シート!AA57="","",基本情報入力シート!AA57)</f>
        <v/>
      </c>
      <c r="T36" s="764"/>
      <c r="U36" s="766" t="str">
        <f>
IF(P36="","",VLOOKUP(P36,【参考】数式用2!$A$3:$C$36,3,FALSE))</f>
        <v/>
      </c>
      <c r="V36" s="630" t="s">
        <v>
172</v>
      </c>
      <c r="W36" s="628"/>
      <c r="X36" s="627" t="s">
        <v>
173</v>
      </c>
      <c r="Y36" s="628"/>
      <c r="Z36" s="629" t="s">
        <v>
174</v>
      </c>
      <c r="AA36" s="631"/>
      <c r="AB36" s="630" t="s">
        <v>
173</v>
      </c>
      <c r="AC36" s="631"/>
      <c r="AD36" s="630" t="s">
        <v>
175</v>
      </c>
      <c r="AE36" s="632" t="s">
        <v>
176</v>
      </c>
      <c r="AF36" s="633" t="str">
        <f t="shared" si="1"/>
        <v/>
      </c>
      <c r="AG36" s="634" t="s">
        <v>
177</v>
      </c>
      <c r="AH36" s="635" t="str">
        <f t="shared" si="0"/>
        <v/>
      </c>
      <c r="AI36" s="636"/>
      <c r="AJ36" s="637"/>
      <c r="AK36" s="636"/>
      <c r="AL36" s="746"/>
    </row>
    <row r="37" spans="1:38" ht="36.75" customHeight="1">
      <c r="A37" s="622">
        <f t="shared" si="2"/>
        <v>
26</v>
      </c>
      <c r="B37" s="623" t="str">
        <f>
IF(基本情報入力シート!C58="","",基本情報入力シート!C58)</f>
        <v/>
      </c>
      <c r="C37" s="624" t="str">
        <f>
IF(基本情報入力シート!D58="","",基本情報入力シート!D58)</f>
        <v/>
      </c>
      <c r="D37" s="624" t="str">
        <f>
IF(基本情報入力シート!E58="","",基本情報入力シート!E58)</f>
        <v/>
      </c>
      <c r="E37" s="624" t="str">
        <f>
IF(基本情報入力シート!F58="","",基本情報入力シート!F58)</f>
        <v/>
      </c>
      <c r="F37" s="624" t="str">
        <f>
IF(基本情報入力シート!G58="","",基本情報入力シート!G58)</f>
        <v/>
      </c>
      <c r="G37" s="624" t="str">
        <f>
IF(基本情報入力シート!H58="","",基本情報入力シート!H58)</f>
        <v/>
      </c>
      <c r="H37" s="624" t="str">
        <f>
IF(基本情報入力シート!I58="","",基本情報入力シート!I58)</f>
        <v/>
      </c>
      <c r="I37" s="624" t="str">
        <f>
IF(基本情報入力シート!J58="","",基本情報入力シート!J58)</f>
        <v/>
      </c>
      <c r="J37" s="624" t="str">
        <f>
IF(基本情報入力シート!K58="","",基本情報入力シート!K58)</f>
        <v/>
      </c>
      <c r="K37" s="647" t="str">
        <f>
IF(基本情報入力シート!L58="","",基本情報入力シート!L58)</f>
        <v/>
      </c>
      <c r="L37" s="625" t="str">
        <f>
IF(基本情報入力シート!M58="","",基本情報入力シート!M58)</f>
        <v/>
      </c>
      <c r="M37" s="625" t="str">
        <f>
IF(基本情報入力シート!R58="","",基本情報入力シート!R58)</f>
        <v/>
      </c>
      <c r="N37" s="625" t="str">
        <f>
IF(基本情報入力シート!W58="","",基本情報入力シート!W58)</f>
        <v/>
      </c>
      <c r="O37" s="622" t="str">
        <f>
IF(基本情報入力シート!X58="","",基本情報入力シート!X58)</f>
        <v/>
      </c>
      <c r="P37" s="626" t="str">
        <f>
IF(基本情報入力シート!Y58="","",基本情報入力シート!Y58)</f>
        <v/>
      </c>
      <c r="Q37" s="783"/>
      <c r="R37" s="505" t="str">
        <f>
IF(基本情報入力シート!Z58="","",基本情報入力シート!Z58)</f>
        <v/>
      </c>
      <c r="S37" s="506" t="str">
        <f>
IF(基本情報入力シート!AA58="","",基本情報入力シート!AA58)</f>
        <v/>
      </c>
      <c r="T37" s="764"/>
      <c r="U37" s="766" t="str">
        <f>
IF(P37="","",VLOOKUP(P37,【参考】数式用2!$A$3:$C$36,3,FALSE))</f>
        <v/>
      </c>
      <c r="V37" s="630" t="s">
        <v>
172</v>
      </c>
      <c r="W37" s="628"/>
      <c r="X37" s="627" t="s">
        <v>
173</v>
      </c>
      <c r="Y37" s="628"/>
      <c r="Z37" s="629" t="s">
        <v>
174</v>
      </c>
      <c r="AA37" s="631"/>
      <c r="AB37" s="630" t="s">
        <v>
173</v>
      </c>
      <c r="AC37" s="631"/>
      <c r="AD37" s="630" t="s">
        <v>
175</v>
      </c>
      <c r="AE37" s="632" t="s">
        <v>
176</v>
      </c>
      <c r="AF37" s="633" t="str">
        <f t="shared" si="1"/>
        <v/>
      </c>
      <c r="AG37" s="634" t="s">
        <v>
177</v>
      </c>
      <c r="AH37" s="635" t="str">
        <f t="shared" si="0"/>
        <v/>
      </c>
      <c r="AI37" s="636"/>
      <c r="AJ37" s="637"/>
      <c r="AK37" s="636"/>
      <c r="AL37" s="746"/>
    </row>
    <row r="38" spans="1:38" ht="36.75" customHeight="1">
      <c r="A38" s="622">
        <f t="shared" si="2"/>
        <v>
27</v>
      </c>
      <c r="B38" s="623" t="str">
        <f>
IF(基本情報入力シート!C59="","",基本情報入力シート!C59)</f>
        <v/>
      </c>
      <c r="C38" s="624" t="str">
        <f>
IF(基本情報入力シート!D59="","",基本情報入力シート!D59)</f>
        <v/>
      </c>
      <c r="D38" s="624" t="str">
        <f>
IF(基本情報入力シート!E59="","",基本情報入力シート!E59)</f>
        <v/>
      </c>
      <c r="E38" s="624" t="str">
        <f>
IF(基本情報入力シート!F59="","",基本情報入力シート!F59)</f>
        <v/>
      </c>
      <c r="F38" s="624" t="str">
        <f>
IF(基本情報入力シート!G59="","",基本情報入力シート!G59)</f>
        <v/>
      </c>
      <c r="G38" s="624" t="str">
        <f>
IF(基本情報入力シート!H59="","",基本情報入力シート!H59)</f>
        <v/>
      </c>
      <c r="H38" s="624" t="str">
        <f>
IF(基本情報入力シート!I59="","",基本情報入力シート!I59)</f>
        <v/>
      </c>
      <c r="I38" s="624" t="str">
        <f>
IF(基本情報入力シート!J59="","",基本情報入力シート!J59)</f>
        <v/>
      </c>
      <c r="J38" s="624" t="str">
        <f>
IF(基本情報入力シート!K59="","",基本情報入力シート!K59)</f>
        <v/>
      </c>
      <c r="K38" s="647" t="str">
        <f>
IF(基本情報入力シート!L59="","",基本情報入力シート!L59)</f>
        <v/>
      </c>
      <c r="L38" s="625" t="str">
        <f>
IF(基本情報入力シート!M59="","",基本情報入力シート!M59)</f>
        <v/>
      </c>
      <c r="M38" s="625" t="str">
        <f>
IF(基本情報入力シート!R59="","",基本情報入力シート!R59)</f>
        <v/>
      </c>
      <c r="N38" s="625" t="str">
        <f>
IF(基本情報入力シート!W59="","",基本情報入力シート!W59)</f>
        <v/>
      </c>
      <c r="O38" s="622" t="str">
        <f>
IF(基本情報入力シート!X59="","",基本情報入力シート!X59)</f>
        <v/>
      </c>
      <c r="P38" s="626" t="str">
        <f>
IF(基本情報入力シート!Y59="","",基本情報入力シート!Y59)</f>
        <v/>
      </c>
      <c r="Q38" s="783"/>
      <c r="R38" s="505" t="str">
        <f>
IF(基本情報入力シート!Z59="","",基本情報入力シート!Z59)</f>
        <v/>
      </c>
      <c r="S38" s="506" t="str">
        <f>
IF(基本情報入力シート!AA59="","",基本情報入力シート!AA59)</f>
        <v/>
      </c>
      <c r="T38" s="764"/>
      <c r="U38" s="766" t="str">
        <f>
IF(P38="","",VLOOKUP(P38,【参考】数式用2!$A$3:$C$36,3,FALSE))</f>
        <v/>
      </c>
      <c r="V38" s="630" t="s">
        <v>
172</v>
      </c>
      <c r="W38" s="628"/>
      <c r="X38" s="627" t="s">
        <v>
173</v>
      </c>
      <c r="Y38" s="628"/>
      <c r="Z38" s="629" t="s">
        <v>
174</v>
      </c>
      <c r="AA38" s="631"/>
      <c r="AB38" s="630" t="s">
        <v>
173</v>
      </c>
      <c r="AC38" s="631"/>
      <c r="AD38" s="630" t="s">
        <v>
175</v>
      </c>
      <c r="AE38" s="632" t="s">
        <v>
176</v>
      </c>
      <c r="AF38" s="633" t="str">
        <f t="shared" si="1"/>
        <v/>
      </c>
      <c r="AG38" s="634" t="s">
        <v>
177</v>
      </c>
      <c r="AH38" s="635" t="str">
        <f t="shared" si="0"/>
        <v/>
      </c>
      <c r="AI38" s="636"/>
      <c r="AJ38" s="637"/>
      <c r="AK38" s="636"/>
      <c r="AL38" s="746"/>
    </row>
    <row r="39" spans="1:38" ht="36.75" customHeight="1">
      <c r="A39" s="622">
        <f t="shared" si="2"/>
        <v>
28</v>
      </c>
      <c r="B39" s="623" t="str">
        <f>
IF(基本情報入力シート!C60="","",基本情報入力シート!C60)</f>
        <v/>
      </c>
      <c r="C39" s="624" t="str">
        <f>
IF(基本情報入力シート!D60="","",基本情報入力シート!D60)</f>
        <v/>
      </c>
      <c r="D39" s="624" t="str">
        <f>
IF(基本情報入力シート!E60="","",基本情報入力シート!E60)</f>
        <v/>
      </c>
      <c r="E39" s="624" t="str">
        <f>
IF(基本情報入力シート!F60="","",基本情報入力シート!F60)</f>
        <v/>
      </c>
      <c r="F39" s="624" t="str">
        <f>
IF(基本情報入力シート!G60="","",基本情報入力シート!G60)</f>
        <v/>
      </c>
      <c r="G39" s="624" t="str">
        <f>
IF(基本情報入力シート!H60="","",基本情報入力シート!H60)</f>
        <v/>
      </c>
      <c r="H39" s="624" t="str">
        <f>
IF(基本情報入力シート!I60="","",基本情報入力シート!I60)</f>
        <v/>
      </c>
      <c r="I39" s="624" t="str">
        <f>
IF(基本情報入力シート!J60="","",基本情報入力シート!J60)</f>
        <v/>
      </c>
      <c r="J39" s="624" t="str">
        <f>
IF(基本情報入力シート!K60="","",基本情報入力シート!K60)</f>
        <v/>
      </c>
      <c r="K39" s="647" t="str">
        <f>
IF(基本情報入力シート!L60="","",基本情報入力シート!L60)</f>
        <v/>
      </c>
      <c r="L39" s="625" t="str">
        <f>
IF(基本情報入力シート!M60="","",基本情報入力シート!M60)</f>
        <v/>
      </c>
      <c r="M39" s="625" t="str">
        <f>
IF(基本情報入力シート!R60="","",基本情報入力シート!R60)</f>
        <v/>
      </c>
      <c r="N39" s="625" t="str">
        <f>
IF(基本情報入力シート!W60="","",基本情報入力シート!W60)</f>
        <v/>
      </c>
      <c r="O39" s="622" t="str">
        <f>
IF(基本情報入力シート!X60="","",基本情報入力シート!X60)</f>
        <v/>
      </c>
      <c r="P39" s="626" t="str">
        <f>
IF(基本情報入力シート!Y60="","",基本情報入力シート!Y60)</f>
        <v/>
      </c>
      <c r="Q39" s="783"/>
      <c r="R39" s="505" t="str">
        <f>
IF(基本情報入力シート!Z60="","",基本情報入力シート!Z60)</f>
        <v/>
      </c>
      <c r="S39" s="506" t="str">
        <f>
IF(基本情報入力シート!AA60="","",基本情報入力シート!AA60)</f>
        <v/>
      </c>
      <c r="T39" s="764"/>
      <c r="U39" s="766" t="str">
        <f>
IF(P39="","",VLOOKUP(P39,【参考】数式用2!$A$3:$C$36,3,FALSE))</f>
        <v/>
      </c>
      <c r="V39" s="630" t="s">
        <v>
172</v>
      </c>
      <c r="W39" s="628"/>
      <c r="X39" s="627" t="s">
        <v>
173</v>
      </c>
      <c r="Y39" s="628"/>
      <c r="Z39" s="629" t="s">
        <v>
174</v>
      </c>
      <c r="AA39" s="631"/>
      <c r="AB39" s="630" t="s">
        <v>
173</v>
      </c>
      <c r="AC39" s="631"/>
      <c r="AD39" s="630" t="s">
        <v>
175</v>
      </c>
      <c r="AE39" s="632" t="s">
        <v>
176</v>
      </c>
      <c r="AF39" s="633" t="str">
        <f t="shared" si="1"/>
        <v/>
      </c>
      <c r="AG39" s="634" t="s">
        <v>
177</v>
      </c>
      <c r="AH39" s="635" t="str">
        <f t="shared" si="0"/>
        <v/>
      </c>
      <c r="AI39" s="636"/>
      <c r="AJ39" s="637"/>
      <c r="AK39" s="636"/>
      <c r="AL39" s="746"/>
    </row>
    <row r="40" spans="1:38" ht="36.75" customHeight="1">
      <c r="A40" s="622">
        <f t="shared" si="2"/>
        <v>
29</v>
      </c>
      <c r="B40" s="623" t="str">
        <f>
IF(基本情報入力シート!C61="","",基本情報入力シート!C61)</f>
        <v/>
      </c>
      <c r="C40" s="624" t="str">
        <f>
IF(基本情報入力シート!D61="","",基本情報入力シート!D61)</f>
        <v/>
      </c>
      <c r="D40" s="624" t="str">
        <f>
IF(基本情報入力シート!E61="","",基本情報入力シート!E61)</f>
        <v/>
      </c>
      <c r="E40" s="624" t="str">
        <f>
IF(基本情報入力シート!F61="","",基本情報入力シート!F61)</f>
        <v/>
      </c>
      <c r="F40" s="624" t="str">
        <f>
IF(基本情報入力シート!G61="","",基本情報入力シート!G61)</f>
        <v/>
      </c>
      <c r="G40" s="624" t="str">
        <f>
IF(基本情報入力シート!H61="","",基本情報入力シート!H61)</f>
        <v/>
      </c>
      <c r="H40" s="624" t="str">
        <f>
IF(基本情報入力シート!I61="","",基本情報入力シート!I61)</f>
        <v/>
      </c>
      <c r="I40" s="624" t="str">
        <f>
IF(基本情報入力シート!J61="","",基本情報入力シート!J61)</f>
        <v/>
      </c>
      <c r="J40" s="624" t="str">
        <f>
IF(基本情報入力シート!K61="","",基本情報入力シート!K61)</f>
        <v/>
      </c>
      <c r="K40" s="647" t="str">
        <f>
IF(基本情報入力シート!L61="","",基本情報入力シート!L61)</f>
        <v/>
      </c>
      <c r="L40" s="625" t="str">
        <f>
IF(基本情報入力シート!M61="","",基本情報入力シート!M61)</f>
        <v/>
      </c>
      <c r="M40" s="625" t="str">
        <f>
IF(基本情報入力シート!R61="","",基本情報入力シート!R61)</f>
        <v/>
      </c>
      <c r="N40" s="625" t="str">
        <f>
IF(基本情報入力シート!W61="","",基本情報入力シート!W61)</f>
        <v/>
      </c>
      <c r="O40" s="622" t="str">
        <f>
IF(基本情報入力シート!X61="","",基本情報入力シート!X61)</f>
        <v/>
      </c>
      <c r="P40" s="626" t="str">
        <f>
IF(基本情報入力シート!Y61="","",基本情報入力シート!Y61)</f>
        <v/>
      </c>
      <c r="Q40" s="783"/>
      <c r="R40" s="505" t="str">
        <f>
IF(基本情報入力シート!Z61="","",基本情報入力シート!Z61)</f>
        <v/>
      </c>
      <c r="S40" s="506" t="str">
        <f>
IF(基本情報入力シート!AA61="","",基本情報入力シート!AA61)</f>
        <v/>
      </c>
      <c r="T40" s="764"/>
      <c r="U40" s="766" t="str">
        <f>
IF(P40="","",VLOOKUP(P40,【参考】数式用2!$A$3:$C$36,3,FALSE))</f>
        <v/>
      </c>
      <c r="V40" s="630" t="s">
        <v>
172</v>
      </c>
      <c r="W40" s="628"/>
      <c r="X40" s="627" t="s">
        <v>
173</v>
      </c>
      <c r="Y40" s="628"/>
      <c r="Z40" s="629" t="s">
        <v>
174</v>
      </c>
      <c r="AA40" s="631"/>
      <c r="AB40" s="630" t="s">
        <v>
173</v>
      </c>
      <c r="AC40" s="631"/>
      <c r="AD40" s="630" t="s">
        <v>
175</v>
      </c>
      <c r="AE40" s="632" t="s">
        <v>
176</v>
      </c>
      <c r="AF40" s="633" t="str">
        <f t="shared" si="1"/>
        <v/>
      </c>
      <c r="AG40" s="634" t="s">
        <v>
177</v>
      </c>
      <c r="AH40" s="635" t="str">
        <f t="shared" si="0"/>
        <v/>
      </c>
      <c r="AI40" s="636"/>
      <c r="AJ40" s="637"/>
      <c r="AK40" s="636"/>
      <c r="AL40" s="746"/>
    </row>
    <row r="41" spans="1:38" ht="36.75" customHeight="1">
      <c r="A41" s="622">
        <f t="shared" si="2"/>
        <v>
30</v>
      </c>
      <c r="B41" s="623" t="str">
        <f>
IF(基本情報入力シート!C62="","",基本情報入力シート!C62)</f>
        <v/>
      </c>
      <c r="C41" s="624" t="str">
        <f>
IF(基本情報入力シート!D62="","",基本情報入力シート!D62)</f>
        <v/>
      </c>
      <c r="D41" s="624" t="str">
        <f>
IF(基本情報入力シート!E62="","",基本情報入力シート!E62)</f>
        <v/>
      </c>
      <c r="E41" s="624" t="str">
        <f>
IF(基本情報入力シート!F62="","",基本情報入力シート!F62)</f>
        <v/>
      </c>
      <c r="F41" s="624" t="str">
        <f>
IF(基本情報入力シート!G62="","",基本情報入力シート!G62)</f>
        <v/>
      </c>
      <c r="G41" s="624" t="str">
        <f>
IF(基本情報入力シート!H62="","",基本情報入力シート!H62)</f>
        <v/>
      </c>
      <c r="H41" s="624" t="str">
        <f>
IF(基本情報入力シート!I62="","",基本情報入力シート!I62)</f>
        <v/>
      </c>
      <c r="I41" s="624" t="str">
        <f>
IF(基本情報入力シート!J62="","",基本情報入力シート!J62)</f>
        <v/>
      </c>
      <c r="J41" s="624" t="str">
        <f>
IF(基本情報入力シート!K62="","",基本情報入力シート!K62)</f>
        <v/>
      </c>
      <c r="K41" s="647" t="str">
        <f>
IF(基本情報入力シート!L62="","",基本情報入力シート!L62)</f>
        <v/>
      </c>
      <c r="L41" s="625" t="str">
        <f>
IF(基本情報入力シート!M62="","",基本情報入力シート!M62)</f>
        <v/>
      </c>
      <c r="M41" s="625" t="str">
        <f>
IF(基本情報入力シート!R62="","",基本情報入力シート!R62)</f>
        <v/>
      </c>
      <c r="N41" s="625" t="str">
        <f>
IF(基本情報入力シート!W62="","",基本情報入力シート!W62)</f>
        <v/>
      </c>
      <c r="O41" s="622" t="str">
        <f>
IF(基本情報入力シート!X62="","",基本情報入力シート!X62)</f>
        <v/>
      </c>
      <c r="P41" s="626" t="str">
        <f>
IF(基本情報入力シート!Y62="","",基本情報入力シート!Y62)</f>
        <v/>
      </c>
      <c r="Q41" s="783"/>
      <c r="R41" s="505" t="str">
        <f>
IF(基本情報入力シート!Z62="","",基本情報入力シート!Z62)</f>
        <v/>
      </c>
      <c r="S41" s="506" t="str">
        <f>
IF(基本情報入力シート!AA62="","",基本情報入力シート!AA62)</f>
        <v/>
      </c>
      <c r="T41" s="764"/>
      <c r="U41" s="766" t="str">
        <f>
IF(P41="","",VLOOKUP(P41,【参考】数式用2!$A$3:$C$36,3,FALSE))</f>
        <v/>
      </c>
      <c r="V41" s="630" t="s">
        <v>
172</v>
      </c>
      <c r="W41" s="628"/>
      <c r="X41" s="627" t="s">
        <v>
173</v>
      </c>
      <c r="Y41" s="628"/>
      <c r="Z41" s="629" t="s">
        <v>
174</v>
      </c>
      <c r="AA41" s="631"/>
      <c r="AB41" s="630" t="s">
        <v>
173</v>
      </c>
      <c r="AC41" s="631"/>
      <c r="AD41" s="630" t="s">
        <v>
175</v>
      </c>
      <c r="AE41" s="632" t="s">
        <v>
176</v>
      </c>
      <c r="AF41" s="633" t="str">
        <f t="shared" si="1"/>
        <v/>
      </c>
      <c r="AG41" s="634" t="s">
        <v>
177</v>
      </c>
      <c r="AH41" s="635" t="str">
        <f t="shared" si="0"/>
        <v/>
      </c>
      <c r="AI41" s="636"/>
      <c r="AJ41" s="637"/>
      <c r="AK41" s="636"/>
      <c r="AL41" s="746"/>
    </row>
    <row r="42" spans="1:38" ht="36.75" customHeight="1">
      <c r="A42" s="622">
        <f t="shared" si="2"/>
        <v>
31</v>
      </c>
      <c r="B42" s="623" t="str">
        <f>
IF(基本情報入力シート!C63="","",基本情報入力シート!C63)</f>
        <v/>
      </c>
      <c r="C42" s="624" t="str">
        <f>
IF(基本情報入力シート!D63="","",基本情報入力シート!D63)</f>
        <v/>
      </c>
      <c r="D42" s="624" t="str">
        <f>
IF(基本情報入力シート!E63="","",基本情報入力シート!E63)</f>
        <v/>
      </c>
      <c r="E42" s="624" t="str">
        <f>
IF(基本情報入力シート!F63="","",基本情報入力シート!F63)</f>
        <v/>
      </c>
      <c r="F42" s="624" t="str">
        <f>
IF(基本情報入力シート!G63="","",基本情報入力シート!G63)</f>
        <v/>
      </c>
      <c r="G42" s="624" t="str">
        <f>
IF(基本情報入力シート!H63="","",基本情報入力シート!H63)</f>
        <v/>
      </c>
      <c r="H42" s="624" t="str">
        <f>
IF(基本情報入力シート!I63="","",基本情報入力シート!I63)</f>
        <v/>
      </c>
      <c r="I42" s="624" t="str">
        <f>
IF(基本情報入力シート!J63="","",基本情報入力シート!J63)</f>
        <v/>
      </c>
      <c r="J42" s="624" t="str">
        <f>
IF(基本情報入力シート!K63="","",基本情報入力シート!K63)</f>
        <v/>
      </c>
      <c r="K42" s="647" t="str">
        <f>
IF(基本情報入力シート!L63="","",基本情報入力シート!L63)</f>
        <v/>
      </c>
      <c r="L42" s="625" t="str">
        <f>
IF(基本情報入力シート!M63="","",基本情報入力シート!M63)</f>
        <v/>
      </c>
      <c r="M42" s="625" t="str">
        <f>
IF(基本情報入力シート!R63="","",基本情報入力シート!R63)</f>
        <v/>
      </c>
      <c r="N42" s="625" t="str">
        <f>
IF(基本情報入力シート!W63="","",基本情報入力シート!W63)</f>
        <v/>
      </c>
      <c r="O42" s="622" t="str">
        <f>
IF(基本情報入力シート!X63="","",基本情報入力シート!X63)</f>
        <v/>
      </c>
      <c r="P42" s="626" t="str">
        <f>
IF(基本情報入力シート!Y63="","",基本情報入力シート!Y63)</f>
        <v/>
      </c>
      <c r="Q42" s="783"/>
      <c r="R42" s="505" t="str">
        <f>
IF(基本情報入力シート!Z63="","",基本情報入力シート!Z63)</f>
        <v/>
      </c>
      <c r="S42" s="506" t="str">
        <f>
IF(基本情報入力シート!AA63="","",基本情報入力シート!AA63)</f>
        <v/>
      </c>
      <c r="T42" s="764"/>
      <c r="U42" s="766" t="str">
        <f>
IF(P42="","",VLOOKUP(P42,【参考】数式用2!$A$3:$C$36,3,FALSE))</f>
        <v/>
      </c>
      <c r="V42" s="630" t="s">
        <v>
172</v>
      </c>
      <c r="W42" s="628"/>
      <c r="X42" s="627" t="s">
        <v>
173</v>
      </c>
      <c r="Y42" s="628"/>
      <c r="Z42" s="629" t="s">
        <v>
174</v>
      </c>
      <c r="AA42" s="631"/>
      <c r="AB42" s="630" t="s">
        <v>
173</v>
      </c>
      <c r="AC42" s="631"/>
      <c r="AD42" s="630" t="s">
        <v>
175</v>
      </c>
      <c r="AE42" s="632" t="s">
        <v>
176</v>
      </c>
      <c r="AF42" s="633" t="str">
        <f t="shared" si="1"/>
        <v/>
      </c>
      <c r="AG42" s="634" t="s">
        <v>
177</v>
      </c>
      <c r="AH42" s="635" t="str">
        <f t="shared" si="0"/>
        <v/>
      </c>
      <c r="AI42" s="636"/>
      <c r="AJ42" s="637"/>
      <c r="AK42" s="636"/>
      <c r="AL42" s="746"/>
    </row>
    <row r="43" spans="1:38" ht="36.75" customHeight="1">
      <c r="A43" s="622">
        <f t="shared" si="2"/>
        <v>
32</v>
      </c>
      <c r="B43" s="623" t="str">
        <f>
IF(基本情報入力シート!C64="","",基本情報入力シート!C64)</f>
        <v/>
      </c>
      <c r="C43" s="624" t="str">
        <f>
IF(基本情報入力シート!D64="","",基本情報入力シート!D64)</f>
        <v/>
      </c>
      <c r="D43" s="624" t="str">
        <f>
IF(基本情報入力シート!E64="","",基本情報入力シート!E64)</f>
        <v/>
      </c>
      <c r="E43" s="624" t="str">
        <f>
IF(基本情報入力シート!F64="","",基本情報入力シート!F64)</f>
        <v/>
      </c>
      <c r="F43" s="624" t="str">
        <f>
IF(基本情報入力シート!G64="","",基本情報入力シート!G64)</f>
        <v/>
      </c>
      <c r="G43" s="624" t="str">
        <f>
IF(基本情報入力シート!H64="","",基本情報入力シート!H64)</f>
        <v/>
      </c>
      <c r="H43" s="624" t="str">
        <f>
IF(基本情報入力シート!I64="","",基本情報入力シート!I64)</f>
        <v/>
      </c>
      <c r="I43" s="624" t="str">
        <f>
IF(基本情報入力シート!J64="","",基本情報入力シート!J64)</f>
        <v/>
      </c>
      <c r="J43" s="624" t="str">
        <f>
IF(基本情報入力シート!K64="","",基本情報入力シート!K64)</f>
        <v/>
      </c>
      <c r="K43" s="647" t="str">
        <f>
IF(基本情報入力シート!L64="","",基本情報入力シート!L64)</f>
        <v/>
      </c>
      <c r="L43" s="625" t="str">
        <f>
IF(基本情報入力シート!M64="","",基本情報入力シート!M64)</f>
        <v/>
      </c>
      <c r="M43" s="625" t="str">
        <f>
IF(基本情報入力シート!R64="","",基本情報入力シート!R64)</f>
        <v/>
      </c>
      <c r="N43" s="625" t="str">
        <f>
IF(基本情報入力シート!W64="","",基本情報入力シート!W64)</f>
        <v/>
      </c>
      <c r="O43" s="622" t="str">
        <f>
IF(基本情報入力シート!X64="","",基本情報入力シート!X64)</f>
        <v/>
      </c>
      <c r="P43" s="626" t="str">
        <f>
IF(基本情報入力シート!Y64="","",基本情報入力シート!Y64)</f>
        <v/>
      </c>
      <c r="Q43" s="783"/>
      <c r="R43" s="505" t="str">
        <f>
IF(基本情報入力シート!Z64="","",基本情報入力シート!Z64)</f>
        <v/>
      </c>
      <c r="S43" s="506" t="str">
        <f>
IF(基本情報入力シート!AA64="","",基本情報入力シート!AA64)</f>
        <v/>
      </c>
      <c r="T43" s="764"/>
      <c r="U43" s="766" t="str">
        <f>
IF(P43="","",VLOOKUP(P43,【参考】数式用2!$A$3:$C$36,3,FALSE))</f>
        <v/>
      </c>
      <c r="V43" s="630" t="s">
        <v>
172</v>
      </c>
      <c r="W43" s="628"/>
      <c r="X43" s="627" t="s">
        <v>
173</v>
      </c>
      <c r="Y43" s="628"/>
      <c r="Z43" s="629" t="s">
        <v>
174</v>
      </c>
      <c r="AA43" s="631"/>
      <c r="AB43" s="630" t="s">
        <v>
173</v>
      </c>
      <c r="AC43" s="631"/>
      <c r="AD43" s="630" t="s">
        <v>
175</v>
      </c>
      <c r="AE43" s="632" t="s">
        <v>
176</v>
      </c>
      <c r="AF43" s="633" t="str">
        <f t="shared" si="1"/>
        <v/>
      </c>
      <c r="AG43" s="634" t="s">
        <v>
177</v>
      </c>
      <c r="AH43" s="635" t="str">
        <f t="shared" si="0"/>
        <v/>
      </c>
      <c r="AI43" s="636"/>
      <c r="AJ43" s="637"/>
      <c r="AK43" s="636"/>
      <c r="AL43" s="746"/>
    </row>
    <row r="44" spans="1:38" ht="36.75" customHeight="1">
      <c r="A44" s="622">
        <f t="shared" si="2"/>
        <v>
33</v>
      </c>
      <c r="B44" s="623" t="str">
        <f>
IF(基本情報入力シート!C65="","",基本情報入力シート!C65)</f>
        <v/>
      </c>
      <c r="C44" s="624" t="str">
        <f>
IF(基本情報入力シート!D65="","",基本情報入力シート!D65)</f>
        <v/>
      </c>
      <c r="D44" s="624" t="str">
        <f>
IF(基本情報入力シート!E65="","",基本情報入力シート!E65)</f>
        <v/>
      </c>
      <c r="E44" s="624" t="str">
        <f>
IF(基本情報入力シート!F65="","",基本情報入力シート!F65)</f>
        <v/>
      </c>
      <c r="F44" s="624" t="str">
        <f>
IF(基本情報入力シート!G65="","",基本情報入力シート!G65)</f>
        <v/>
      </c>
      <c r="G44" s="624" t="str">
        <f>
IF(基本情報入力シート!H65="","",基本情報入力シート!H65)</f>
        <v/>
      </c>
      <c r="H44" s="624" t="str">
        <f>
IF(基本情報入力シート!I65="","",基本情報入力シート!I65)</f>
        <v/>
      </c>
      <c r="I44" s="624" t="str">
        <f>
IF(基本情報入力シート!J65="","",基本情報入力シート!J65)</f>
        <v/>
      </c>
      <c r="J44" s="624" t="str">
        <f>
IF(基本情報入力シート!K65="","",基本情報入力シート!K65)</f>
        <v/>
      </c>
      <c r="K44" s="647" t="str">
        <f>
IF(基本情報入力シート!L65="","",基本情報入力シート!L65)</f>
        <v/>
      </c>
      <c r="L44" s="625" t="str">
        <f>
IF(基本情報入力シート!M65="","",基本情報入力シート!M65)</f>
        <v/>
      </c>
      <c r="M44" s="625" t="str">
        <f>
IF(基本情報入力シート!R65="","",基本情報入力シート!R65)</f>
        <v/>
      </c>
      <c r="N44" s="625" t="str">
        <f>
IF(基本情報入力シート!W65="","",基本情報入力シート!W65)</f>
        <v/>
      </c>
      <c r="O44" s="622" t="str">
        <f>
IF(基本情報入力シート!X65="","",基本情報入力シート!X65)</f>
        <v/>
      </c>
      <c r="P44" s="626" t="str">
        <f>
IF(基本情報入力シート!Y65="","",基本情報入力シート!Y65)</f>
        <v/>
      </c>
      <c r="Q44" s="783"/>
      <c r="R44" s="505" t="str">
        <f>
IF(基本情報入力シート!Z65="","",基本情報入力シート!Z65)</f>
        <v/>
      </c>
      <c r="S44" s="506" t="str">
        <f>
IF(基本情報入力シート!AA65="","",基本情報入力シート!AA65)</f>
        <v/>
      </c>
      <c r="T44" s="764"/>
      <c r="U44" s="766" t="str">
        <f>
IF(P44="","",VLOOKUP(P44,【参考】数式用2!$A$3:$C$36,3,FALSE))</f>
        <v/>
      </c>
      <c r="V44" s="630" t="s">
        <v>
172</v>
      </c>
      <c r="W44" s="628"/>
      <c r="X44" s="627" t="s">
        <v>
173</v>
      </c>
      <c r="Y44" s="628"/>
      <c r="Z44" s="629" t="s">
        <v>
174</v>
      </c>
      <c r="AA44" s="631"/>
      <c r="AB44" s="630" t="s">
        <v>
173</v>
      </c>
      <c r="AC44" s="631"/>
      <c r="AD44" s="630" t="s">
        <v>
175</v>
      </c>
      <c r="AE44" s="632" t="s">
        <v>
176</v>
      </c>
      <c r="AF44" s="633" t="str">
        <f t="shared" si="1"/>
        <v/>
      </c>
      <c r="AG44" s="634" t="s">
        <v>
177</v>
      </c>
      <c r="AH44" s="635" t="str">
        <f t="shared" ref="AH44:AH75" si="3">
IFERROR(ROUNDDOWN(ROUND(R44*S44,0)*U44,0)*AF44,"")</f>
        <v/>
      </c>
      <c r="AI44" s="636"/>
      <c r="AJ44" s="637"/>
      <c r="AK44" s="636"/>
      <c r="AL44" s="746"/>
    </row>
    <row r="45" spans="1:38" ht="36.75" customHeight="1">
      <c r="A45" s="622">
        <f t="shared" si="2"/>
        <v>
34</v>
      </c>
      <c r="B45" s="623" t="str">
        <f>
IF(基本情報入力シート!C66="","",基本情報入力シート!C66)</f>
        <v/>
      </c>
      <c r="C45" s="624" t="str">
        <f>
IF(基本情報入力シート!D66="","",基本情報入力シート!D66)</f>
        <v/>
      </c>
      <c r="D45" s="624" t="str">
        <f>
IF(基本情報入力シート!E66="","",基本情報入力シート!E66)</f>
        <v/>
      </c>
      <c r="E45" s="624" t="str">
        <f>
IF(基本情報入力シート!F66="","",基本情報入力シート!F66)</f>
        <v/>
      </c>
      <c r="F45" s="624" t="str">
        <f>
IF(基本情報入力シート!G66="","",基本情報入力シート!G66)</f>
        <v/>
      </c>
      <c r="G45" s="624" t="str">
        <f>
IF(基本情報入力シート!H66="","",基本情報入力シート!H66)</f>
        <v/>
      </c>
      <c r="H45" s="624" t="str">
        <f>
IF(基本情報入力シート!I66="","",基本情報入力シート!I66)</f>
        <v/>
      </c>
      <c r="I45" s="624" t="str">
        <f>
IF(基本情報入力シート!J66="","",基本情報入力シート!J66)</f>
        <v/>
      </c>
      <c r="J45" s="624" t="str">
        <f>
IF(基本情報入力シート!K66="","",基本情報入力シート!K66)</f>
        <v/>
      </c>
      <c r="K45" s="647" t="str">
        <f>
IF(基本情報入力シート!L66="","",基本情報入力シート!L66)</f>
        <v/>
      </c>
      <c r="L45" s="625" t="str">
        <f>
IF(基本情報入力シート!M66="","",基本情報入力シート!M66)</f>
        <v/>
      </c>
      <c r="M45" s="625" t="str">
        <f>
IF(基本情報入力シート!R66="","",基本情報入力シート!R66)</f>
        <v/>
      </c>
      <c r="N45" s="625" t="str">
        <f>
IF(基本情報入力シート!W66="","",基本情報入力シート!W66)</f>
        <v/>
      </c>
      <c r="O45" s="622" t="str">
        <f>
IF(基本情報入力シート!X66="","",基本情報入力シート!X66)</f>
        <v/>
      </c>
      <c r="P45" s="626" t="str">
        <f>
IF(基本情報入力シート!Y66="","",基本情報入力シート!Y66)</f>
        <v/>
      </c>
      <c r="Q45" s="783"/>
      <c r="R45" s="505" t="str">
        <f>
IF(基本情報入力シート!Z66="","",基本情報入力シート!Z66)</f>
        <v/>
      </c>
      <c r="S45" s="506" t="str">
        <f>
IF(基本情報入力シート!AA66="","",基本情報入力シート!AA66)</f>
        <v/>
      </c>
      <c r="T45" s="764"/>
      <c r="U45" s="766" t="str">
        <f>
IF(P45="","",VLOOKUP(P45,【参考】数式用2!$A$3:$C$36,3,FALSE))</f>
        <v/>
      </c>
      <c r="V45" s="630" t="s">
        <v>
172</v>
      </c>
      <c r="W45" s="628"/>
      <c r="X45" s="627" t="s">
        <v>
173</v>
      </c>
      <c r="Y45" s="628"/>
      <c r="Z45" s="629" t="s">
        <v>
174</v>
      </c>
      <c r="AA45" s="631"/>
      <c r="AB45" s="630" t="s">
        <v>
173</v>
      </c>
      <c r="AC45" s="631"/>
      <c r="AD45" s="630" t="s">
        <v>
175</v>
      </c>
      <c r="AE45" s="632" t="s">
        <v>
176</v>
      </c>
      <c r="AF45" s="633" t="str">
        <f t="shared" si="1"/>
        <v/>
      </c>
      <c r="AG45" s="634" t="s">
        <v>
177</v>
      </c>
      <c r="AH45" s="635" t="str">
        <f t="shared" si="3"/>
        <v/>
      </c>
      <c r="AI45" s="636"/>
      <c r="AJ45" s="637"/>
      <c r="AK45" s="636"/>
      <c r="AL45" s="746"/>
    </row>
    <row r="46" spans="1:38" ht="36.75" customHeight="1">
      <c r="A46" s="622">
        <f t="shared" si="2"/>
        <v>
35</v>
      </c>
      <c r="B46" s="623" t="str">
        <f>
IF(基本情報入力シート!C67="","",基本情報入力シート!C67)</f>
        <v/>
      </c>
      <c r="C46" s="624" t="str">
        <f>
IF(基本情報入力シート!D67="","",基本情報入力シート!D67)</f>
        <v/>
      </c>
      <c r="D46" s="624" t="str">
        <f>
IF(基本情報入力シート!E67="","",基本情報入力シート!E67)</f>
        <v/>
      </c>
      <c r="E46" s="624" t="str">
        <f>
IF(基本情報入力シート!F67="","",基本情報入力シート!F67)</f>
        <v/>
      </c>
      <c r="F46" s="624" t="str">
        <f>
IF(基本情報入力シート!G67="","",基本情報入力シート!G67)</f>
        <v/>
      </c>
      <c r="G46" s="624" t="str">
        <f>
IF(基本情報入力シート!H67="","",基本情報入力シート!H67)</f>
        <v/>
      </c>
      <c r="H46" s="624" t="str">
        <f>
IF(基本情報入力シート!I67="","",基本情報入力シート!I67)</f>
        <v/>
      </c>
      <c r="I46" s="624" t="str">
        <f>
IF(基本情報入力シート!J67="","",基本情報入力シート!J67)</f>
        <v/>
      </c>
      <c r="J46" s="624" t="str">
        <f>
IF(基本情報入力シート!K67="","",基本情報入力シート!K67)</f>
        <v/>
      </c>
      <c r="K46" s="647" t="str">
        <f>
IF(基本情報入力シート!L67="","",基本情報入力シート!L67)</f>
        <v/>
      </c>
      <c r="L46" s="625" t="str">
        <f>
IF(基本情報入力シート!M67="","",基本情報入力シート!M67)</f>
        <v/>
      </c>
      <c r="M46" s="625" t="str">
        <f>
IF(基本情報入力シート!R67="","",基本情報入力シート!R67)</f>
        <v/>
      </c>
      <c r="N46" s="625" t="str">
        <f>
IF(基本情報入力シート!W67="","",基本情報入力シート!W67)</f>
        <v/>
      </c>
      <c r="O46" s="622" t="str">
        <f>
IF(基本情報入力シート!X67="","",基本情報入力シート!X67)</f>
        <v/>
      </c>
      <c r="P46" s="626" t="str">
        <f>
IF(基本情報入力シート!Y67="","",基本情報入力シート!Y67)</f>
        <v/>
      </c>
      <c r="Q46" s="783"/>
      <c r="R46" s="505" t="str">
        <f>
IF(基本情報入力シート!Z67="","",基本情報入力シート!Z67)</f>
        <v/>
      </c>
      <c r="S46" s="506" t="str">
        <f>
IF(基本情報入力シート!AA67="","",基本情報入力シート!AA67)</f>
        <v/>
      </c>
      <c r="T46" s="764"/>
      <c r="U46" s="766" t="str">
        <f>
IF(P46="","",VLOOKUP(P46,【参考】数式用2!$A$3:$C$36,3,FALSE))</f>
        <v/>
      </c>
      <c r="V46" s="630" t="s">
        <v>
172</v>
      </c>
      <c r="W46" s="628"/>
      <c r="X46" s="627" t="s">
        <v>
173</v>
      </c>
      <c r="Y46" s="628"/>
      <c r="Z46" s="629" t="s">
        <v>
174</v>
      </c>
      <c r="AA46" s="631"/>
      <c r="AB46" s="630" t="s">
        <v>
173</v>
      </c>
      <c r="AC46" s="631"/>
      <c r="AD46" s="630" t="s">
        <v>
175</v>
      </c>
      <c r="AE46" s="632" t="s">
        <v>
176</v>
      </c>
      <c r="AF46" s="633" t="str">
        <f t="shared" si="1"/>
        <v/>
      </c>
      <c r="AG46" s="634" t="s">
        <v>
177</v>
      </c>
      <c r="AH46" s="635" t="str">
        <f t="shared" si="3"/>
        <v/>
      </c>
      <c r="AI46" s="636"/>
      <c r="AJ46" s="637"/>
      <c r="AK46" s="636"/>
      <c r="AL46" s="746"/>
    </row>
    <row r="47" spans="1:38" ht="36.75" customHeight="1">
      <c r="A47" s="622">
        <f t="shared" si="2"/>
        <v>
36</v>
      </c>
      <c r="B47" s="623" t="str">
        <f>
IF(基本情報入力シート!C68="","",基本情報入力シート!C68)</f>
        <v/>
      </c>
      <c r="C47" s="624" t="str">
        <f>
IF(基本情報入力シート!D68="","",基本情報入力シート!D68)</f>
        <v/>
      </c>
      <c r="D47" s="624" t="str">
        <f>
IF(基本情報入力シート!E68="","",基本情報入力シート!E68)</f>
        <v/>
      </c>
      <c r="E47" s="624" t="str">
        <f>
IF(基本情報入力シート!F68="","",基本情報入力シート!F68)</f>
        <v/>
      </c>
      <c r="F47" s="624" t="str">
        <f>
IF(基本情報入力シート!G68="","",基本情報入力シート!G68)</f>
        <v/>
      </c>
      <c r="G47" s="624" t="str">
        <f>
IF(基本情報入力シート!H68="","",基本情報入力シート!H68)</f>
        <v/>
      </c>
      <c r="H47" s="624" t="str">
        <f>
IF(基本情報入力シート!I68="","",基本情報入力シート!I68)</f>
        <v/>
      </c>
      <c r="I47" s="624" t="str">
        <f>
IF(基本情報入力シート!J68="","",基本情報入力シート!J68)</f>
        <v/>
      </c>
      <c r="J47" s="624" t="str">
        <f>
IF(基本情報入力シート!K68="","",基本情報入力シート!K68)</f>
        <v/>
      </c>
      <c r="K47" s="647" t="str">
        <f>
IF(基本情報入力シート!L68="","",基本情報入力シート!L68)</f>
        <v/>
      </c>
      <c r="L47" s="625" t="str">
        <f>
IF(基本情報入力シート!M68="","",基本情報入力シート!M68)</f>
        <v/>
      </c>
      <c r="M47" s="625" t="str">
        <f>
IF(基本情報入力シート!R68="","",基本情報入力シート!R68)</f>
        <v/>
      </c>
      <c r="N47" s="625" t="str">
        <f>
IF(基本情報入力シート!W68="","",基本情報入力シート!W68)</f>
        <v/>
      </c>
      <c r="O47" s="622" t="str">
        <f>
IF(基本情報入力シート!X68="","",基本情報入力シート!X68)</f>
        <v/>
      </c>
      <c r="P47" s="626" t="str">
        <f>
IF(基本情報入力シート!Y68="","",基本情報入力シート!Y68)</f>
        <v/>
      </c>
      <c r="Q47" s="783"/>
      <c r="R47" s="505" t="str">
        <f>
IF(基本情報入力シート!Z68="","",基本情報入力シート!Z68)</f>
        <v/>
      </c>
      <c r="S47" s="506" t="str">
        <f>
IF(基本情報入力シート!AA68="","",基本情報入力シート!AA68)</f>
        <v/>
      </c>
      <c r="T47" s="764"/>
      <c r="U47" s="766" t="str">
        <f>
IF(P47="","",VLOOKUP(P47,【参考】数式用2!$A$3:$C$36,3,FALSE))</f>
        <v/>
      </c>
      <c r="V47" s="630" t="s">
        <v>
172</v>
      </c>
      <c r="W47" s="628"/>
      <c r="X47" s="627" t="s">
        <v>
173</v>
      </c>
      <c r="Y47" s="628"/>
      <c r="Z47" s="629" t="s">
        <v>
174</v>
      </c>
      <c r="AA47" s="631"/>
      <c r="AB47" s="630" t="s">
        <v>
173</v>
      </c>
      <c r="AC47" s="631"/>
      <c r="AD47" s="630" t="s">
        <v>
175</v>
      </c>
      <c r="AE47" s="632" t="s">
        <v>
176</v>
      </c>
      <c r="AF47" s="633" t="str">
        <f t="shared" si="1"/>
        <v/>
      </c>
      <c r="AG47" s="634" t="s">
        <v>
177</v>
      </c>
      <c r="AH47" s="635" t="str">
        <f t="shared" si="3"/>
        <v/>
      </c>
      <c r="AI47" s="636"/>
      <c r="AJ47" s="637"/>
      <c r="AK47" s="636"/>
      <c r="AL47" s="746"/>
    </row>
    <row r="48" spans="1:38" ht="36.75" customHeight="1">
      <c r="A48" s="622">
        <f t="shared" si="2"/>
        <v>
37</v>
      </c>
      <c r="B48" s="623" t="str">
        <f>
IF(基本情報入力シート!C69="","",基本情報入力シート!C69)</f>
        <v/>
      </c>
      <c r="C48" s="624" t="str">
        <f>
IF(基本情報入力シート!D69="","",基本情報入力シート!D69)</f>
        <v/>
      </c>
      <c r="D48" s="624" t="str">
        <f>
IF(基本情報入力シート!E69="","",基本情報入力シート!E69)</f>
        <v/>
      </c>
      <c r="E48" s="624" t="str">
        <f>
IF(基本情報入力シート!F69="","",基本情報入力シート!F69)</f>
        <v/>
      </c>
      <c r="F48" s="624" t="str">
        <f>
IF(基本情報入力シート!G69="","",基本情報入力シート!G69)</f>
        <v/>
      </c>
      <c r="G48" s="624" t="str">
        <f>
IF(基本情報入力シート!H69="","",基本情報入力シート!H69)</f>
        <v/>
      </c>
      <c r="H48" s="624" t="str">
        <f>
IF(基本情報入力シート!I69="","",基本情報入力シート!I69)</f>
        <v/>
      </c>
      <c r="I48" s="624" t="str">
        <f>
IF(基本情報入力シート!J69="","",基本情報入力シート!J69)</f>
        <v/>
      </c>
      <c r="J48" s="624" t="str">
        <f>
IF(基本情報入力シート!K69="","",基本情報入力シート!K69)</f>
        <v/>
      </c>
      <c r="K48" s="647" t="str">
        <f>
IF(基本情報入力シート!L69="","",基本情報入力シート!L69)</f>
        <v/>
      </c>
      <c r="L48" s="625" t="str">
        <f>
IF(基本情報入力シート!M69="","",基本情報入力シート!M69)</f>
        <v/>
      </c>
      <c r="M48" s="625" t="str">
        <f>
IF(基本情報入力シート!R69="","",基本情報入力シート!R69)</f>
        <v/>
      </c>
      <c r="N48" s="625" t="str">
        <f>
IF(基本情報入力シート!W69="","",基本情報入力シート!W69)</f>
        <v/>
      </c>
      <c r="O48" s="622" t="str">
        <f>
IF(基本情報入力シート!X69="","",基本情報入力シート!X69)</f>
        <v/>
      </c>
      <c r="P48" s="626" t="str">
        <f>
IF(基本情報入力シート!Y69="","",基本情報入力シート!Y69)</f>
        <v/>
      </c>
      <c r="Q48" s="783"/>
      <c r="R48" s="505" t="str">
        <f>
IF(基本情報入力シート!Z69="","",基本情報入力シート!Z69)</f>
        <v/>
      </c>
      <c r="S48" s="506" t="str">
        <f>
IF(基本情報入力シート!AA69="","",基本情報入力シート!AA69)</f>
        <v/>
      </c>
      <c r="T48" s="764"/>
      <c r="U48" s="766" t="str">
        <f>
IF(P48="","",VLOOKUP(P48,【参考】数式用2!$A$3:$C$36,3,FALSE))</f>
        <v/>
      </c>
      <c r="V48" s="630" t="s">
        <v>
172</v>
      </c>
      <c r="W48" s="628"/>
      <c r="X48" s="627" t="s">
        <v>
173</v>
      </c>
      <c r="Y48" s="628"/>
      <c r="Z48" s="629" t="s">
        <v>
174</v>
      </c>
      <c r="AA48" s="631"/>
      <c r="AB48" s="630" t="s">
        <v>
173</v>
      </c>
      <c r="AC48" s="631"/>
      <c r="AD48" s="630" t="s">
        <v>
175</v>
      </c>
      <c r="AE48" s="632" t="s">
        <v>
176</v>
      </c>
      <c r="AF48" s="633" t="str">
        <f t="shared" si="1"/>
        <v/>
      </c>
      <c r="AG48" s="634" t="s">
        <v>
177</v>
      </c>
      <c r="AH48" s="635" t="str">
        <f t="shared" si="3"/>
        <v/>
      </c>
      <c r="AI48" s="636"/>
      <c r="AJ48" s="637"/>
      <c r="AK48" s="636"/>
      <c r="AL48" s="746"/>
    </row>
    <row r="49" spans="1:38" ht="36.75" customHeight="1">
      <c r="A49" s="622">
        <f t="shared" si="2"/>
        <v>
38</v>
      </c>
      <c r="B49" s="623" t="str">
        <f>
IF(基本情報入力シート!C70="","",基本情報入力シート!C70)</f>
        <v/>
      </c>
      <c r="C49" s="624" t="str">
        <f>
IF(基本情報入力シート!D70="","",基本情報入力シート!D70)</f>
        <v/>
      </c>
      <c r="D49" s="624" t="str">
        <f>
IF(基本情報入力シート!E70="","",基本情報入力シート!E70)</f>
        <v/>
      </c>
      <c r="E49" s="624" t="str">
        <f>
IF(基本情報入力シート!F70="","",基本情報入力シート!F70)</f>
        <v/>
      </c>
      <c r="F49" s="624" t="str">
        <f>
IF(基本情報入力シート!G70="","",基本情報入力シート!G70)</f>
        <v/>
      </c>
      <c r="G49" s="624" t="str">
        <f>
IF(基本情報入力シート!H70="","",基本情報入力シート!H70)</f>
        <v/>
      </c>
      <c r="H49" s="624" t="str">
        <f>
IF(基本情報入力シート!I70="","",基本情報入力シート!I70)</f>
        <v/>
      </c>
      <c r="I49" s="624" t="str">
        <f>
IF(基本情報入力シート!J70="","",基本情報入力シート!J70)</f>
        <v/>
      </c>
      <c r="J49" s="624" t="str">
        <f>
IF(基本情報入力シート!K70="","",基本情報入力シート!K70)</f>
        <v/>
      </c>
      <c r="K49" s="647" t="str">
        <f>
IF(基本情報入力シート!L70="","",基本情報入力シート!L70)</f>
        <v/>
      </c>
      <c r="L49" s="625" t="str">
        <f>
IF(基本情報入力シート!M70="","",基本情報入力シート!M70)</f>
        <v/>
      </c>
      <c r="M49" s="625" t="str">
        <f>
IF(基本情報入力シート!R70="","",基本情報入力シート!R70)</f>
        <v/>
      </c>
      <c r="N49" s="625" t="str">
        <f>
IF(基本情報入力シート!W70="","",基本情報入力シート!W70)</f>
        <v/>
      </c>
      <c r="O49" s="622" t="str">
        <f>
IF(基本情報入力シート!X70="","",基本情報入力シート!X70)</f>
        <v/>
      </c>
      <c r="P49" s="626" t="str">
        <f>
IF(基本情報入力シート!Y70="","",基本情報入力シート!Y70)</f>
        <v/>
      </c>
      <c r="Q49" s="783"/>
      <c r="R49" s="505" t="str">
        <f>
IF(基本情報入力シート!Z70="","",基本情報入力シート!Z70)</f>
        <v/>
      </c>
      <c r="S49" s="506" t="str">
        <f>
IF(基本情報入力シート!AA70="","",基本情報入力シート!AA70)</f>
        <v/>
      </c>
      <c r="T49" s="764"/>
      <c r="U49" s="766" t="str">
        <f>
IF(P49="","",VLOOKUP(P49,【参考】数式用2!$A$3:$C$36,3,FALSE))</f>
        <v/>
      </c>
      <c r="V49" s="630" t="s">
        <v>
172</v>
      </c>
      <c r="W49" s="628"/>
      <c r="X49" s="627" t="s">
        <v>
173</v>
      </c>
      <c r="Y49" s="628"/>
      <c r="Z49" s="629" t="s">
        <v>
174</v>
      </c>
      <c r="AA49" s="631"/>
      <c r="AB49" s="630" t="s">
        <v>
173</v>
      </c>
      <c r="AC49" s="631"/>
      <c r="AD49" s="630" t="s">
        <v>
175</v>
      </c>
      <c r="AE49" s="632" t="s">
        <v>
176</v>
      </c>
      <c r="AF49" s="633" t="str">
        <f t="shared" si="1"/>
        <v/>
      </c>
      <c r="AG49" s="634" t="s">
        <v>
177</v>
      </c>
      <c r="AH49" s="635" t="str">
        <f t="shared" si="3"/>
        <v/>
      </c>
      <c r="AI49" s="636"/>
      <c r="AJ49" s="637"/>
      <c r="AK49" s="636"/>
      <c r="AL49" s="746"/>
    </row>
    <row r="50" spans="1:38" ht="36.75" customHeight="1">
      <c r="A50" s="622">
        <f t="shared" si="2"/>
        <v>
39</v>
      </c>
      <c r="B50" s="623" t="str">
        <f>
IF(基本情報入力シート!C71="","",基本情報入力シート!C71)</f>
        <v/>
      </c>
      <c r="C50" s="624" t="str">
        <f>
IF(基本情報入力シート!D71="","",基本情報入力シート!D71)</f>
        <v/>
      </c>
      <c r="D50" s="624" t="str">
        <f>
IF(基本情報入力シート!E71="","",基本情報入力シート!E71)</f>
        <v/>
      </c>
      <c r="E50" s="624" t="str">
        <f>
IF(基本情報入力シート!F71="","",基本情報入力シート!F71)</f>
        <v/>
      </c>
      <c r="F50" s="624" t="str">
        <f>
IF(基本情報入力シート!G71="","",基本情報入力シート!G71)</f>
        <v/>
      </c>
      <c r="G50" s="624" t="str">
        <f>
IF(基本情報入力シート!H71="","",基本情報入力シート!H71)</f>
        <v/>
      </c>
      <c r="H50" s="624" t="str">
        <f>
IF(基本情報入力シート!I71="","",基本情報入力シート!I71)</f>
        <v/>
      </c>
      <c r="I50" s="624" t="str">
        <f>
IF(基本情報入力シート!J71="","",基本情報入力シート!J71)</f>
        <v/>
      </c>
      <c r="J50" s="624" t="str">
        <f>
IF(基本情報入力シート!K71="","",基本情報入力シート!K71)</f>
        <v/>
      </c>
      <c r="K50" s="647" t="str">
        <f>
IF(基本情報入力シート!L71="","",基本情報入力シート!L71)</f>
        <v/>
      </c>
      <c r="L50" s="625" t="str">
        <f>
IF(基本情報入力シート!M71="","",基本情報入力シート!M71)</f>
        <v/>
      </c>
      <c r="M50" s="625" t="str">
        <f>
IF(基本情報入力シート!R71="","",基本情報入力シート!R71)</f>
        <v/>
      </c>
      <c r="N50" s="625" t="str">
        <f>
IF(基本情報入力シート!W71="","",基本情報入力シート!W71)</f>
        <v/>
      </c>
      <c r="O50" s="622" t="str">
        <f>
IF(基本情報入力シート!X71="","",基本情報入力シート!X71)</f>
        <v/>
      </c>
      <c r="P50" s="626" t="str">
        <f>
IF(基本情報入力シート!Y71="","",基本情報入力シート!Y71)</f>
        <v/>
      </c>
      <c r="Q50" s="783"/>
      <c r="R50" s="505" t="str">
        <f>
IF(基本情報入力シート!Z71="","",基本情報入力シート!Z71)</f>
        <v/>
      </c>
      <c r="S50" s="506" t="str">
        <f>
IF(基本情報入力シート!AA71="","",基本情報入力シート!AA71)</f>
        <v/>
      </c>
      <c r="T50" s="764"/>
      <c r="U50" s="766" t="str">
        <f>
IF(P50="","",VLOOKUP(P50,【参考】数式用2!$A$3:$C$36,3,FALSE))</f>
        <v/>
      </c>
      <c r="V50" s="630" t="s">
        <v>
172</v>
      </c>
      <c r="W50" s="628"/>
      <c r="X50" s="627" t="s">
        <v>
173</v>
      </c>
      <c r="Y50" s="628"/>
      <c r="Z50" s="629" t="s">
        <v>
174</v>
      </c>
      <c r="AA50" s="631"/>
      <c r="AB50" s="630" t="s">
        <v>
173</v>
      </c>
      <c r="AC50" s="631"/>
      <c r="AD50" s="630" t="s">
        <v>
175</v>
      </c>
      <c r="AE50" s="632" t="s">
        <v>
176</v>
      </c>
      <c r="AF50" s="633" t="str">
        <f t="shared" si="1"/>
        <v/>
      </c>
      <c r="AG50" s="634" t="s">
        <v>
177</v>
      </c>
      <c r="AH50" s="635" t="str">
        <f t="shared" si="3"/>
        <v/>
      </c>
      <c r="AI50" s="636"/>
      <c r="AJ50" s="637"/>
      <c r="AK50" s="636"/>
      <c r="AL50" s="746"/>
    </row>
    <row r="51" spans="1:38" ht="36.75" customHeight="1">
      <c r="A51" s="622">
        <f t="shared" si="2"/>
        <v>
40</v>
      </c>
      <c r="B51" s="623" t="str">
        <f>
IF(基本情報入力シート!C72="","",基本情報入力シート!C72)</f>
        <v/>
      </c>
      <c r="C51" s="624" t="str">
        <f>
IF(基本情報入力シート!D72="","",基本情報入力シート!D72)</f>
        <v/>
      </c>
      <c r="D51" s="624" t="str">
        <f>
IF(基本情報入力シート!E72="","",基本情報入力シート!E72)</f>
        <v/>
      </c>
      <c r="E51" s="624" t="str">
        <f>
IF(基本情報入力シート!F72="","",基本情報入力シート!F72)</f>
        <v/>
      </c>
      <c r="F51" s="624" t="str">
        <f>
IF(基本情報入力シート!G72="","",基本情報入力シート!G72)</f>
        <v/>
      </c>
      <c r="G51" s="624" t="str">
        <f>
IF(基本情報入力シート!H72="","",基本情報入力シート!H72)</f>
        <v/>
      </c>
      <c r="H51" s="624" t="str">
        <f>
IF(基本情報入力シート!I72="","",基本情報入力シート!I72)</f>
        <v/>
      </c>
      <c r="I51" s="624" t="str">
        <f>
IF(基本情報入力シート!J72="","",基本情報入力シート!J72)</f>
        <v/>
      </c>
      <c r="J51" s="624" t="str">
        <f>
IF(基本情報入力シート!K72="","",基本情報入力シート!K72)</f>
        <v/>
      </c>
      <c r="K51" s="647" t="str">
        <f>
IF(基本情報入力シート!L72="","",基本情報入力シート!L72)</f>
        <v/>
      </c>
      <c r="L51" s="625" t="str">
        <f>
IF(基本情報入力シート!M72="","",基本情報入力シート!M72)</f>
        <v/>
      </c>
      <c r="M51" s="625" t="str">
        <f>
IF(基本情報入力シート!R72="","",基本情報入力シート!R72)</f>
        <v/>
      </c>
      <c r="N51" s="625" t="str">
        <f>
IF(基本情報入力シート!W72="","",基本情報入力シート!W72)</f>
        <v/>
      </c>
      <c r="O51" s="622" t="str">
        <f>
IF(基本情報入力シート!X72="","",基本情報入力シート!X72)</f>
        <v/>
      </c>
      <c r="P51" s="626" t="str">
        <f>
IF(基本情報入力シート!Y72="","",基本情報入力シート!Y72)</f>
        <v/>
      </c>
      <c r="Q51" s="783"/>
      <c r="R51" s="505" t="str">
        <f>
IF(基本情報入力シート!Z72="","",基本情報入力シート!Z72)</f>
        <v/>
      </c>
      <c r="S51" s="506" t="str">
        <f>
IF(基本情報入力シート!AA72="","",基本情報入力シート!AA72)</f>
        <v/>
      </c>
      <c r="T51" s="764"/>
      <c r="U51" s="766" t="str">
        <f>
IF(P51="","",VLOOKUP(P51,【参考】数式用2!$A$3:$C$36,3,FALSE))</f>
        <v/>
      </c>
      <c r="V51" s="630" t="s">
        <v>
172</v>
      </c>
      <c r="W51" s="628"/>
      <c r="X51" s="627" t="s">
        <v>
173</v>
      </c>
      <c r="Y51" s="628"/>
      <c r="Z51" s="629" t="s">
        <v>
174</v>
      </c>
      <c r="AA51" s="631"/>
      <c r="AB51" s="630" t="s">
        <v>
173</v>
      </c>
      <c r="AC51" s="631"/>
      <c r="AD51" s="630" t="s">
        <v>
175</v>
      </c>
      <c r="AE51" s="632" t="s">
        <v>
176</v>
      </c>
      <c r="AF51" s="633" t="str">
        <f t="shared" si="1"/>
        <v/>
      </c>
      <c r="AG51" s="634" t="s">
        <v>
177</v>
      </c>
      <c r="AH51" s="635" t="str">
        <f t="shared" si="3"/>
        <v/>
      </c>
      <c r="AI51" s="636"/>
      <c r="AJ51" s="637"/>
      <c r="AK51" s="636"/>
      <c r="AL51" s="746"/>
    </row>
    <row r="52" spans="1:38" ht="36.75" customHeight="1">
      <c r="A52" s="622">
        <f t="shared" si="2"/>
        <v>
41</v>
      </c>
      <c r="B52" s="623" t="str">
        <f>
IF(基本情報入力シート!C73="","",基本情報入力シート!C73)</f>
        <v/>
      </c>
      <c r="C52" s="624" t="str">
        <f>
IF(基本情報入力シート!D73="","",基本情報入力シート!D73)</f>
        <v/>
      </c>
      <c r="D52" s="624" t="str">
        <f>
IF(基本情報入力シート!E73="","",基本情報入力シート!E73)</f>
        <v/>
      </c>
      <c r="E52" s="624" t="str">
        <f>
IF(基本情報入力シート!F73="","",基本情報入力シート!F73)</f>
        <v/>
      </c>
      <c r="F52" s="624" t="str">
        <f>
IF(基本情報入力シート!G73="","",基本情報入力シート!G73)</f>
        <v/>
      </c>
      <c r="G52" s="624" t="str">
        <f>
IF(基本情報入力シート!H73="","",基本情報入力シート!H73)</f>
        <v/>
      </c>
      <c r="H52" s="624" t="str">
        <f>
IF(基本情報入力シート!I73="","",基本情報入力シート!I73)</f>
        <v/>
      </c>
      <c r="I52" s="624" t="str">
        <f>
IF(基本情報入力シート!J73="","",基本情報入力シート!J73)</f>
        <v/>
      </c>
      <c r="J52" s="624" t="str">
        <f>
IF(基本情報入力シート!K73="","",基本情報入力シート!K73)</f>
        <v/>
      </c>
      <c r="K52" s="647" t="str">
        <f>
IF(基本情報入力シート!L73="","",基本情報入力シート!L73)</f>
        <v/>
      </c>
      <c r="L52" s="625" t="str">
        <f>
IF(基本情報入力シート!M73="","",基本情報入力シート!M73)</f>
        <v/>
      </c>
      <c r="M52" s="625" t="str">
        <f>
IF(基本情報入力シート!R73="","",基本情報入力シート!R73)</f>
        <v/>
      </c>
      <c r="N52" s="625" t="str">
        <f>
IF(基本情報入力シート!W73="","",基本情報入力シート!W73)</f>
        <v/>
      </c>
      <c r="O52" s="622" t="str">
        <f>
IF(基本情報入力シート!X73="","",基本情報入力シート!X73)</f>
        <v/>
      </c>
      <c r="P52" s="626" t="str">
        <f>
IF(基本情報入力シート!Y73="","",基本情報入力シート!Y73)</f>
        <v/>
      </c>
      <c r="Q52" s="783"/>
      <c r="R52" s="505" t="str">
        <f>
IF(基本情報入力シート!Z73="","",基本情報入力シート!Z73)</f>
        <v/>
      </c>
      <c r="S52" s="506" t="str">
        <f>
IF(基本情報入力シート!AA73="","",基本情報入力シート!AA73)</f>
        <v/>
      </c>
      <c r="T52" s="764"/>
      <c r="U52" s="766" t="str">
        <f>
IF(P52="","",VLOOKUP(P52,【参考】数式用2!$A$3:$C$36,3,FALSE))</f>
        <v/>
      </c>
      <c r="V52" s="630" t="s">
        <v>
172</v>
      </c>
      <c r="W52" s="628"/>
      <c r="X52" s="627" t="s">
        <v>
173</v>
      </c>
      <c r="Y52" s="628"/>
      <c r="Z52" s="629" t="s">
        <v>
174</v>
      </c>
      <c r="AA52" s="631"/>
      <c r="AB52" s="630" t="s">
        <v>
173</v>
      </c>
      <c r="AC52" s="631"/>
      <c r="AD52" s="630" t="s">
        <v>
175</v>
      </c>
      <c r="AE52" s="632" t="s">
        <v>
176</v>
      </c>
      <c r="AF52" s="633" t="str">
        <f t="shared" si="1"/>
        <v/>
      </c>
      <c r="AG52" s="634" t="s">
        <v>
177</v>
      </c>
      <c r="AH52" s="635" t="str">
        <f t="shared" si="3"/>
        <v/>
      </c>
      <c r="AI52" s="636"/>
      <c r="AJ52" s="637"/>
      <c r="AK52" s="636"/>
      <c r="AL52" s="746"/>
    </row>
    <row r="53" spans="1:38" ht="36.75" customHeight="1">
      <c r="A53" s="622">
        <f t="shared" si="2"/>
        <v>
42</v>
      </c>
      <c r="B53" s="623" t="str">
        <f>
IF(基本情報入力シート!C74="","",基本情報入力シート!C74)</f>
        <v/>
      </c>
      <c r="C53" s="624" t="str">
        <f>
IF(基本情報入力シート!D74="","",基本情報入力シート!D74)</f>
        <v/>
      </c>
      <c r="D53" s="624" t="str">
        <f>
IF(基本情報入力シート!E74="","",基本情報入力シート!E74)</f>
        <v/>
      </c>
      <c r="E53" s="624" t="str">
        <f>
IF(基本情報入力シート!F74="","",基本情報入力シート!F74)</f>
        <v/>
      </c>
      <c r="F53" s="624" t="str">
        <f>
IF(基本情報入力シート!G74="","",基本情報入力シート!G74)</f>
        <v/>
      </c>
      <c r="G53" s="624" t="str">
        <f>
IF(基本情報入力シート!H74="","",基本情報入力シート!H74)</f>
        <v/>
      </c>
      <c r="H53" s="624" t="str">
        <f>
IF(基本情報入力シート!I74="","",基本情報入力シート!I74)</f>
        <v/>
      </c>
      <c r="I53" s="624" t="str">
        <f>
IF(基本情報入力シート!J74="","",基本情報入力シート!J74)</f>
        <v/>
      </c>
      <c r="J53" s="624" t="str">
        <f>
IF(基本情報入力シート!K74="","",基本情報入力シート!K74)</f>
        <v/>
      </c>
      <c r="K53" s="647" t="str">
        <f>
IF(基本情報入力シート!L74="","",基本情報入力シート!L74)</f>
        <v/>
      </c>
      <c r="L53" s="625" t="str">
        <f>
IF(基本情報入力シート!M74="","",基本情報入力シート!M74)</f>
        <v/>
      </c>
      <c r="M53" s="625" t="str">
        <f>
IF(基本情報入力シート!R74="","",基本情報入力シート!R74)</f>
        <v/>
      </c>
      <c r="N53" s="625" t="str">
        <f>
IF(基本情報入力シート!W74="","",基本情報入力シート!W74)</f>
        <v/>
      </c>
      <c r="O53" s="622" t="str">
        <f>
IF(基本情報入力シート!X74="","",基本情報入力シート!X74)</f>
        <v/>
      </c>
      <c r="P53" s="626" t="str">
        <f>
IF(基本情報入力シート!Y74="","",基本情報入力シート!Y74)</f>
        <v/>
      </c>
      <c r="Q53" s="783"/>
      <c r="R53" s="505" t="str">
        <f>
IF(基本情報入力シート!Z74="","",基本情報入力シート!Z74)</f>
        <v/>
      </c>
      <c r="S53" s="506" t="str">
        <f>
IF(基本情報入力シート!AA74="","",基本情報入力シート!AA74)</f>
        <v/>
      </c>
      <c r="T53" s="764"/>
      <c r="U53" s="766" t="str">
        <f>
IF(P53="","",VLOOKUP(P53,【参考】数式用2!$A$3:$C$36,3,FALSE))</f>
        <v/>
      </c>
      <c r="V53" s="630" t="s">
        <v>
172</v>
      </c>
      <c r="W53" s="628"/>
      <c r="X53" s="627" t="s">
        <v>
173</v>
      </c>
      <c r="Y53" s="628"/>
      <c r="Z53" s="629" t="s">
        <v>
174</v>
      </c>
      <c r="AA53" s="631"/>
      <c r="AB53" s="630" t="s">
        <v>
173</v>
      </c>
      <c r="AC53" s="631"/>
      <c r="AD53" s="630" t="s">
        <v>
175</v>
      </c>
      <c r="AE53" s="632" t="s">
        <v>
176</v>
      </c>
      <c r="AF53" s="633" t="str">
        <f t="shared" si="1"/>
        <v/>
      </c>
      <c r="AG53" s="634" t="s">
        <v>
177</v>
      </c>
      <c r="AH53" s="635" t="str">
        <f t="shared" si="3"/>
        <v/>
      </c>
      <c r="AI53" s="636"/>
      <c r="AJ53" s="637"/>
      <c r="AK53" s="636"/>
      <c r="AL53" s="746"/>
    </row>
    <row r="54" spans="1:38" ht="36.75" customHeight="1">
      <c r="A54" s="622">
        <f t="shared" si="2"/>
        <v>
43</v>
      </c>
      <c r="B54" s="623" t="str">
        <f>
IF(基本情報入力シート!C75="","",基本情報入力シート!C75)</f>
        <v/>
      </c>
      <c r="C54" s="624" t="str">
        <f>
IF(基本情報入力シート!D75="","",基本情報入力シート!D75)</f>
        <v/>
      </c>
      <c r="D54" s="624" t="str">
        <f>
IF(基本情報入力シート!E75="","",基本情報入力シート!E75)</f>
        <v/>
      </c>
      <c r="E54" s="624" t="str">
        <f>
IF(基本情報入力シート!F75="","",基本情報入力シート!F75)</f>
        <v/>
      </c>
      <c r="F54" s="624" t="str">
        <f>
IF(基本情報入力シート!G75="","",基本情報入力シート!G75)</f>
        <v/>
      </c>
      <c r="G54" s="624" t="str">
        <f>
IF(基本情報入力シート!H75="","",基本情報入力シート!H75)</f>
        <v/>
      </c>
      <c r="H54" s="624" t="str">
        <f>
IF(基本情報入力シート!I75="","",基本情報入力シート!I75)</f>
        <v/>
      </c>
      <c r="I54" s="624" t="str">
        <f>
IF(基本情報入力シート!J75="","",基本情報入力シート!J75)</f>
        <v/>
      </c>
      <c r="J54" s="624" t="str">
        <f>
IF(基本情報入力シート!K75="","",基本情報入力シート!K75)</f>
        <v/>
      </c>
      <c r="K54" s="647" t="str">
        <f>
IF(基本情報入力シート!L75="","",基本情報入力シート!L75)</f>
        <v/>
      </c>
      <c r="L54" s="625" t="str">
        <f>
IF(基本情報入力シート!M75="","",基本情報入力シート!M75)</f>
        <v/>
      </c>
      <c r="M54" s="625" t="str">
        <f>
IF(基本情報入力シート!R75="","",基本情報入力シート!R75)</f>
        <v/>
      </c>
      <c r="N54" s="625" t="str">
        <f>
IF(基本情報入力シート!W75="","",基本情報入力シート!W75)</f>
        <v/>
      </c>
      <c r="O54" s="622" t="str">
        <f>
IF(基本情報入力シート!X75="","",基本情報入力シート!X75)</f>
        <v/>
      </c>
      <c r="P54" s="626" t="str">
        <f>
IF(基本情報入力シート!Y75="","",基本情報入力シート!Y75)</f>
        <v/>
      </c>
      <c r="Q54" s="783"/>
      <c r="R54" s="505" t="str">
        <f>
IF(基本情報入力シート!Z75="","",基本情報入力シート!Z75)</f>
        <v/>
      </c>
      <c r="S54" s="506" t="str">
        <f>
IF(基本情報入力シート!AA75="","",基本情報入力シート!AA75)</f>
        <v/>
      </c>
      <c r="T54" s="764"/>
      <c r="U54" s="766" t="str">
        <f>
IF(P54="","",VLOOKUP(P54,【参考】数式用2!$A$3:$C$36,3,FALSE))</f>
        <v/>
      </c>
      <c r="V54" s="630" t="s">
        <v>
172</v>
      </c>
      <c r="W54" s="628"/>
      <c r="X54" s="627" t="s">
        <v>
173</v>
      </c>
      <c r="Y54" s="628"/>
      <c r="Z54" s="629" t="s">
        <v>
174</v>
      </c>
      <c r="AA54" s="631"/>
      <c r="AB54" s="630" t="s">
        <v>
173</v>
      </c>
      <c r="AC54" s="631"/>
      <c r="AD54" s="630" t="s">
        <v>
175</v>
      </c>
      <c r="AE54" s="632" t="s">
        <v>
176</v>
      </c>
      <c r="AF54" s="633" t="str">
        <f t="shared" si="1"/>
        <v/>
      </c>
      <c r="AG54" s="634" t="s">
        <v>
177</v>
      </c>
      <c r="AH54" s="635" t="str">
        <f t="shared" si="3"/>
        <v/>
      </c>
      <c r="AI54" s="636"/>
      <c r="AJ54" s="637"/>
      <c r="AK54" s="636"/>
      <c r="AL54" s="746"/>
    </row>
    <row r="55" spans="1:38" ht="36.75" customHeight="1">
      <c r="A55" s="622">
        <f t="shared" si="2"/>
        <v>
44</v>
      </c>
      <c r="B55" s="623" t="str">
        <f>
IF(基本情報入力シート!C76="","",基本情報入力シート!C76)</f>
        <v/>
      </c>
      <c r="C55" s="624" t="str">
        <f>
IF(基本情報入力シート!D76="","",基本情報入力シート!D76)</f>
        <v/>
      </c>
      <c r="D55" s="624" t="str">
        <f>
IF(基本情報入力シート!E76="","",基本情報入力シート!E76)</f>
        <v/>
      </c>
      <c r="E55" s="624" t="str">
        <f>
IF(基本情報入力シート!F76="","",基本情報入力シート!F76)</f>
        <v/>
      </c>
      <c r="F55" s="624" t="str">
        <f>
IF(基本情報入力シート!G76="","",基本情報入力シート!G76)</f>
        <v/>
      </c>
      <c r="G55" s="624" t="str">
        <f>
IF(基本情報入力シート!H76="","",基本情報入力シート!H76)</f>
        <v/>
      </c>
      <c r="H55" s="624" t="str">
        <f>
IF(基本情報入力シート!I76="","",基本情報入力シート!I76)</f>
        <v/>
      </c>
      <c r="I55" s="624" t="str">
        <f>
IF(基本情報入力シート!J76="","",基本情報入力シート!J76)</f>
        <v/>
      </c>
      <c r="J55" s="624" t="str">
        <f>
IF(基本情報入力シート!K76="","",基本情報入力シート!K76)</f>
        <v/>
      </c>
      <c r="K55" s="647" t="str">
        <f>
IF(基本情報入力シート!L76="","",基本情報入力シート!L76)</f>
        <v/>
      </c>
      <c r="L55" s="625" t="str">
        <f>
IF(基本情報入力シート!M76="","",基本情報入力シート!M76)</f>
        <v/>
      </c>
      <c r="M55" s="625" t="str">
        <f>
IF(基本情報入力シート!R76="","",基本情報入力シート!R76)</f>
        <v/>
      </c>
      <c r="N55" s="625" t="str">
        <f>
IF(基本情報入力シート!W76="","",基本情報入力シート!W76)</f>
        <v/>
      </c>
      <c r="O55" s="622" t="str">
        <f>
IF(基本情報入力シート!X76="","",基本情報入力シート!X76)</f>
        <v/>
      </c>
      <c r="P55" s="626" t="str">
        <f>
IF(基本情報入力シート!Y76="","",基本情報入力シート!Y76)</f>
        <v/>
      </c>
      <c r="Q55" s="783"/>
      <c r="R55" s="505" t="str">
        <f>
IF(基本情報入力シート!Z76="","",基本情報入力シート!Z76)</f>
        <v/>
      </c>
      <c r="S55" s="506" t="str">
        <f>
IF(基本情報入力シート!AA76="","",基本情報入力シート!AA76)</f>
        <v/>
      </c>
      <c r="T55" s="764"/>
      <c r="U55" s="766" t="str">
        <f>
IF(P55="","",VLOOKUP(P55,【参考】数式用2!$A$3:$C$36,3,FALSE))</f>
        <v/>
      </c>
      <c r="V55" s="630" t="s">
        <v>
172</v>
      </c>
      <c r="W55" s="628"/>
      <c r="X55" s="627" t="s">
        <v>
173</v>
      </c>
      <c r="Y55" s="628"/>
      <c r="Z55" s="629" t="s">
        <v>
174</v>
      </c>
      <c r="AA55" s="631"/>
      <c r="AB55" s="630" t="s">
        <v>
173</v>
      </c>
      <c r="AC55" s="631"/>
      <c r="AD55" s="630" t="s">
        <v>
175</v>
      </c>
      <c r="AE55" s="632" t="s">
        <v>
176</v>
      </c>
      <c r="AF55" s="633" t="str">
        <f t="shared" si="1"/>
        <v/>
      </c>
      <c r="AG55" s="634" t="s">
        <v>
177</v>
      </c>
      <c r="AH55" s="635" t="str">
        <f t="shared" si="3"/>
        <v/>
      </c>
      <c r="AI55" s="636"/>
      <c r="AJ55" s="637"/>
      <c r="AK55" s="636"/>
      <c r="AL55" s="746"/>
    </row>
    <row r="56" spans="1:38" ht="36.75" customHeight="1">
      <c r="A56" s="622">
        <f t="shared" si="2"/>
        <v>
45</v>
      </c>
      <c r="B56" s="623" t="str">
        <f>
IF(基本情報入力シート!C77="","",基本情報入力シート!C77)</f>
        <v/>
      </c>
      <c r="C56" s="624" t="str">
        <f>
IF(基本情報入力シート!D77="","",基本情報入力シート!D77)</f>
        <v/>
      </c>
      <c r="D56" s="624" t="str">
        <f>
IF(基本情報入力シート!E77="","",基本情報入力シート!E77)</f>
        <v/>
      </c>
      <c r="E56" s="624" t="str">
        <f>
IF(基本情報入力シート!F77="","",基本情報入力シート!F77)</f>
        <v/>
      </c>
      <c r="F56" s="624" t="str">
        <f>
IF(基本情報入力シート!G77="","",基本情報入力シート!G77)</f>
        <v/>
      </c>
      <c r="G56" s="624" t="str">
        <f>
IF(基本情報入力シート!H77="","",基本情報入力シート!H77)</f>
        <v/>
      </c>
      <c r="H56" s="624" t="str">
        <f>
IF(基本情報入力シート!I77="","",基本情報入力シート!I77)</f>
        <v/>
      </c>
      <c r="I56" s="624" t="str">
        <f>
IF(基本情報入力シート!J77="","",基本情報入力シート!J77)</f>
        <v/>
      </c>
      <c r="J56" s="624" t="str">
        <f>
IF(基本情報入力シート!K77="","",基本情報入力シート!K77)</f>
        <v/>
      </c>
      <c r="K56" s="647" t="str">
        <f>
IF(基本情報入力シート!L77="","",基本情報入力シート!L77)</f>
        <v/>
      </c>
      <c r="L56" s="625" t="str">
        <f>
IF(基本情報入力シート!M77="","",基本情報入力シート!M77)</f>
        <v/>
      </c>
      <c r="M56" s="625" t="str">
        <f>
IF(基本情報入力シート!R77="","",基本情報入力シート!R77)</f>
        <v/>
      </c>
      <c r="N56" s="625" t="str">
        <f>
IF(基本情報入力シート!W77="","",基本情報入力シート!W77)</f>
        <v/>
      </c>
      <c r="O56" s="622" t="str">
        <f>
IF(基本情報入力シート!X77="","",基本情報入力シート!X77)</f>
        <v/>
      </c>
      <c r="P56" s="626" t="str">
        <f>
IF(基本情報入力シート!Y77="","",基本情報入力シート!Y77)</f>
        <v/>
      </c>
      <c r="Q56" s="783"/>
      <c r="R56" s="505" t="str">
        <f>
IF(基本情報入力シート!Z77="","",基本情報入力シート!Z77)</f>
        <v/>
      </c>
      <c r="S56" s="506" t="str">
        <f>
IF(基本情報入力シート!AA77="","",基本情報入力シート!AA77)</f>
        <v/>
      </c>
      <c r="T56" s="764"/>
      <c r="U56" s="766" t="str">
        <f>
IF(P56="","",VLOOKUP(P56,【参考】数式用2!$A$3:$C$36,3,FALSE))</f>
        <v/>
      </c>
      <c r="V56" s="630" t="s">
        <v>
172</v>
      </c>
      <c r="W56" s="628"/>
      <c r="X56" s="627" t="s">
        <v>
173</v>
      </c>
      <c r="Y56" s="628"/>
      <c r="Z56" s="629" t="s">
        <v>
174</v>
      </c>
      <c r="AA56" s="631"/>
      <c r="AB56" s="630" t="s">
        <v>
173</v>
      </c>
      <c r="AC56" s="631"/>
      <c r="AD56" s="630" t="s">
        <v>
175</v>
      </c>
      <c r="AE56" s="632" t="s">
        <v>
176</v>
      </c>
      <c r="AF56" s="633" t="str">
        <f t="shared" si="1"/>
        <v/>
      </c>
      <c r="AG56" s="634" t="s">
        <v>
177</v>
      </c>
      <c r="AH56" s="635" t="str">
        <f t="shared" si="3"/>
        <v/>
      </c>
      <c r="AI56" s="636"/>
      <c r="AJ56" s="637"/>
      <c r="AK56" s="636"/>
      <c r="AL56" s="746"/>
    </row>
    <row r="57" spans="1:38" ht="36.75" customHeight="1">
      <c r="A57" s="622">
        <f t="shared" si="2"/>
        <v>
46</v>
      </c>
      <c r="B57" s="623" t="str">
        <f>
IF(基本情報入力シート!C78="","",基本情報入力シート!C78)</f>
        <v/>
      </c>
      <c r="C57" s="624" t="str">
        <f>
IF(基本情報入力シート!D78="","",基本情報入力シート!D78)</f>
        <v/>
      </c>
      <c r="D57" s="624" t="str">
        <f>
IF(基本情報入力シート!E78="","",基本情報入力シート!E78)</f>
        <v/>
      </c>
      <c r="E57" s="624" t="str">
        <f>
IF(基本情報入力シート!F78="","",基本情報入力シート!F78)</f>
        <v/>
      </c>
      <c r="F57" s="624" t="str">
        <f>
IF(基本情報入力シート!G78="","",基本情報入力シート!G78)</f>
        <v/>
      </c>
      <c r="G57" s="624" t="str">
        <f>
IF(基本情報入力シート!H78="","",基本情報入力シート!H78)</f>
        <v/>
      </c>
      <c r="H57" s="624" t="str">
        <f>
IF(基本情報入力シート!I78="","",基本情報入力シート!I78)</f>
        <v/>
      </c>
      <c r="I57" s="624" t="str">
        <f>
IF(基本情報入力シート!J78="","",基本情報入力シート!J78)</f>
        <v/>
      </c>
      <c r="J57" s="624" t="str">
        <f>
IF(基本情報入力シート!K78="","",基本情報入力シート!K78)</f>
        <v/>
      </c>
      <c r="K57" s="647" t="str">
        <f>
IF(基本情報入力シート!L78="","",基本情報入力シート!L78)</f>
        <v/>
      </c>
      <c r="L57" s="625" t="str">
        <f>
IF(基本情報入力シート!M78="","",基本情報入力シート!M78)</f>
        <v/>
      </c>
      <c r="M57" s="625" t="str">
        <f>
IF(基本情報入力シート!R78="","",基本情報入力シート!R78)</f>
        <v/>
      </c>
      <c r="N57" s="625" t="str">
        <f>
IF(基本情報入力シート!W78="","",基本情報入力シート!W78)</f>
        <v/>
      </c>
      <c r="O57" s="622" t="str">
        <f>
IF(基本情報入力シート!X78="","",基本情報入力シート!X78)</f>
        <v/>
      </c>
      <c r="P57" s="626" t="str">
        <f>
IF(基本情報入力シート!Y78="","",基本情報入力シート!Y78)</f>
        <v/>
      </c>
      <c r="Q57" s="783"/>
      <c r="R57" s="505" t="str">
        <f>
IF(基本情報入力シート!Z78="","",基本情報入力シート!Z78)</f>
        <v/>
      </c>
      <c r="S57" s="506" t="str">
        <f>
IF(基本情報入力シート!AA78="","",基本情報入力シート!AA78)</f>
        <v/>
      </c>
      <c r="T57" s="764"/>
      <c r="U57" s="766" t="str">
        <f>
IF(P57="","",VLOOKUP(P57,【参考】数式用2!$A$3:$C$36,3,FALSE))</f>
        <v/>
      </c>
      <c r="V57" s="630" t="s">
        <v>
172</v>
      </c>
      <c r="W57" s="628"/>
      <c r="X57" s="627" t="s">
        <v>
173</v>
      </c>
      <c r="Y57" s="628"/>
      <c r="Z57" s="629" t="s">
        <v>
174</v>
      </c>
      <c r="AA57" s="631"/>
      <c r="AB57" s="630" t="s">
        <v>
173</v>
      </c>
      <c r="AC57" s="631"/>
      <c r="AD57" s="630" t="s">
        <v>
175</v>
      </c>
      <c r="AE57" s="632" t="s">
        <v>
176</v>
      </c>
      <c r="AF57" s="633" t="str">
        <f t="shared" si="1"/>
        <v/>
      </c>
      <c r="AG57" s="634" t="s">
        <v>
177</v>
      </c>
      <c r="AH57" s="635" t="str">
        <f t="shared" si="3"/>
        <v/>
      </c>
      <c r="AI57" s="636"/>
      <c r="AJ57" s="637"/>
      <c r="AK57" s="636"/>
      <c r="AL57" s="746"/>
    </row>
    <row r="58" spans="1:38" ht="36.75" customHeight="1">
      <c r="A58" s="622">
        <f t="shared" si="2"/>
        <v>
47</v>
      </c>
      <c r="B58" s="623" t="str">
        <f>
IF(基本情報入力シート!C79="","",基本情報入力シート!C79)</f>
        <v/>
      </c>
      <c r="C58" s="624" t="str">
        <f>
IF(基本情報入力シート!D79="","",基本情報入力シート!D79)</f>
        <v/>
      </c>
      <c r="D58" s="624" t="str">
        <f>
IF(基本情報入力シート!E79="","",基本情報入力シート!E79)</f>
        <v/>
      </c>
      <c r="E58" s="624" t="str">
        <f>
IF(基本情報入力シート!F79="","",基本情報入力シート!F79)</f>
        <v/>
      </c>
      <c r="F58" s="624" t="str">
        <f>
IF(基本情報入力シート!G79="","",基本情報入力シート!G79)</f>
        <v/>
      </c>
      <c r="G58" s="624" t="str">
        <f>
IF(基本情報入力シート!H79="","",基本情報入力シート!H79)</f>
        <v/>
      </c>
      <c r="H58" s="624" t="str">
        <f>
IF(基本情報入力シート!I79="","",基本情報入力シート!I79)</f>
        <v/>
      </c>
      <c r="I58" s="624" t="str">
        <f>
IF(基本情報入力シート!J79="","",基本情報入力シート!J79)</f>
        <v/>
      </c>
      <c r="J58" s="624" t="str">
        <f>
IF(基本情報入力シート!K79="","",基本情報入力シート!K79)</f>
        <v/>
      </c>
      <c r="K58" s="647" t="str">
        <f>
IF(基本情報入力シート!L79="","",基本情報入力シート!L79)</f>
        <v/>
      </c>
      <c r="L58" s="625" t="str">
        <f>
IF(基本情報入力シート!M79="","",基本情報入力シート!M79)</f>
        <v/>
      </c>
      <c r="M58" s="625" t="str">
        <f>
IF(基本情報入力シート!R79="","",基本情報入力シート!R79)</f>
        <v/>
      </c>
      <c r="N58" s="625" t="str">
        <f>
IF(基本情報入力シート!W79="","",基本情報入力シート!W79)</f>
        <v/>
      </c>
      <c r="O58" s="622" t="str">
        <f>
IF(基本情報入力シート!X79="","",基本情報入力シート!X79)</f>
        <v/>
      </c>
      <c r="P58" s="626" t="str">
        <f>
IF(基本情報入力シート!Y79="","",基本情報入力シート!Y79)</f>
        <v/>
      </c>
      <c r="Q58" s="783"/>
      <c r="R58" s="505" t="str">
        <f>
IF(基本情報入力シート!Z79="","",基本情報入力シート!Z79)</f>
        <v/>
      </c>
      <c r="S58" s="506" t="str">
        <f>
IF(基本情報入力シート!AA79="","",基本情報入力シート!AA79)</f>
        <v/>
      </c>
      <c r="T58" s="764"/>
      <c r="U58" s="766" t="str">
        <f>
IF(P58="","",VLOOKUP(P58,【参考】数式用2!$A$3:$C$36,3,FALSE))</f>
        <v/>
      </c>
      <c r="V58" s="630" t="s">
        <v>
172</v>
      </c>
      <c r="W58" s="628"/>
      <c r="X58" s="627" t="s">
        <v>
173</v>
      </c>
      <c r="Y58" s="628"/>
      <c r="Z58" s="629" t="s">
        <v>
174</v>
      </c>
      <c r="AA58" s="631"/>
      <c r="AB58" s="630" t="s">
        <v>
173</v>
      </c>
      <c r="AC58" s="631"/>
      <c r="AD58" s="630" t="s">
        <v>
175</v>
      </c>
      <c r="AE58" s="632" t="s">
        <v>
176</v>
      </c>
      <c r="AF58" s="633" t="str">
        <f t="shared" si="1"/>
        <v/>
      </c>
      <c r="AG58" s="634" t="s">
        <v>
177</v>
      </c>
      <c r="AH58" s="635" t="str">
        <f t="shared" si="3"/>
        <v/>
      </c>
      <c r="AI58" s="636"/>
      <c r="AJ58" s="637"/>
      <c r="AK58" s="636"/>
      <c r="AL58" s="746"/>
    </row>
    <row r="59" spans="1:38" ht="36.75" customHeight="1">
      <c r="A59" s="622">
        <f t="shared" si="2"/>
        <v>
48</v>
      </c>
      <c r="B59" s="623" t="str">
        <f>
IF(基本情報入力シート!C80="","",基本情報入力シート!C80)</f>
        <v/>
      </c>
      <c r="C59" s="624" t="str">
        <f>
IF(基本情報入力シート!D80="","",基本情報入力シート!D80)</f>
        <v/>
      </c>
      <c r="D59" s="624" t="str">
        <f>
IF(基本情報入力シート!E80="","",基本情報入力シート!E80)</f>
        <v/>
      </c>
      <c r="E59" s="624" t="str">
        <f>
IF(基本情報入力シート!F80="","",基本情報入力シート!F80)</f>
        <v/>
      </c>
      <c r="F59" s="624" t="str">
        <f>
IF(基本情報入力シート!G80="","",基本情報入力シート!G80)</f>
        <v/>
      </c>
      <c r="G59" s="624" t="str">
        <f>
IF(基本情報入力シート!H80="","",基本情報入力シート!H80)</f>
        <v/>
      </c>
      <c r="H59" s="624" t="str">
        <f>
IF(基本情報入力シート!I80="","",基本情報入力シート!I80)</f>
        <v/>
      </c>
      <c r="I59" s="624" t="str">
        <f>
IF(基本情報入力シート!J80="","",基本情報入力シート!J80)</f>
        <v/>
      </c>
      <c r="J59" s="624" t="str">
        <f>
IF(基本情報入力シート!K80="","",基本情報入力シート!K80)</f>
        <v/>
      </c>
      <c r="K59" s="647" t="str">
        <f>
IF(基本情報入力シート!L80="","",基本情報入力シート!L80)</f>
        <v/>
      </c>
      <c r="L59" s="625" t="str">
        <f>
IF(基本情報入力シート!M80="","",基本情報入力シート!M80)</f>
        <v/>
      </c>
      <c r="M59" s="625" t="str">
        <f>
IF(基本情報入力シート!R80="","",基本情報入力シート!R80)</f>
        <v/>
      </c>
      <c r="N59" s="625" t="str">
        <f>
IF(基本情報入力シート!W80="","",基本情報入力シート!W80)</f>
        <v/>
      </c>
      <c r="O59" s="622" t="str">
        <f>
IF(基本情報入力シート!X80="","",基本情報入力シート!X80)</f>
        <v/>
      </c>
      <c r="P59" s="626" t="str">
        <f>
IF(基本情報入力シート!Y80="","",基本情報入力シート!Y80)</f>
        <v/>
      </c>
      <c r="Q59" s="783"/>
      <c r="R59" s="505" t="str">
        <f>
IF(基本情報入力シート!Z80="","",基本情報入力シート!Z80)</f>
        <v/>
      </c>
      <c r="S59" s="506" t="str">
        <f>
IF(基本情報入力シート!AA80="","",基本情報入力シート!AA80)</f>
        <v/>
      </c>
      <c r="T59" s="764"/>
      <c r="U59" s="766" t="str">
        <f>
IF(P59="","",VLOOKUP(P59,【参考】数式用2!$A$3:$C$36,3,FALSE))</f>
        <v/>
      </c>
      <c r="V59" s="630" t="s">
        <v>
172</v>
      </c>
      <c r="W59" s="628"/>
      <c r="X59" s="627" t="s">
        <v>
173</v>
      </c>
      <c r="Y59" s="628"/>
      <c r="Z59" s="629" t="s">
        <v>
174</v>
      </c>
      <c r="AA59" s="631"/>
      <c r="AB59" s="630" t="s">
        <v>
173</v>
      </c>
      <c r="AC59" s="631"/>
      <c r="AD59" s="630" t="s">
        <v>
175</v>
      </c>
      <c r="AE59" s="632" t="s">
        <v>
176</v>
      </c>
      <c r="AF59" s="633" t="str">
        <f t="shared" si="1"/>
        <v/>
      </c>
      <c r="AG59" s="634" t="s">
        <v>
177</v>
      </c>
      <c r="AH59" s="635" t="str">
        <f t="shared" si="3"/>
        <v/>
      </c>
      <c r="AI59" s="636"/>
      <c r="AJ59" s="637"/>
      <c r="AK59" s="636"/>
      <c r="AL59" s="746"/>
    </row>
    <row r="60" spans="1:38" ht="36.75" customHeight="1">
      <c r="A60" s="622">
        <f t="shared" si="2"/>
        <v>
49</v>
      </c>
      <c r="B60" s="623" t="str">
        <f>
IF(基本情報入力シート!C81="","",基本情報入力シート!C81)</f>
        <v/>
      </c>
      <c r="C60" s="624" t="str">
        <f>
IF(基本情報入力シート!D81="","",基本情報入力シート!D81)</f>
        <v/>
      </c>
      <c r="D60" s="624" t="str">
        <f>
IF(基本情報入力シート!E81="","",基本情報入力シート!E81)</f>
        <v/>
      </c>
      <c r="E60" s="624" t="str">
        <f>
IF(基本情報入力シート!F81="","",基本情報入力シート!F81)</f>
        <v/>
      </c>
      <c r="F60" s="624" t="str">
        <f>
IF(基本情報入力シート!G81="","",基本情報入力シート!G81)</f>
        <v/>
      </c>
      <c r="G60" s="624" t="str">
        <f>
IF(基本情報入力シート!H81="","",基本情報入力シート!H81)</f>
        <v/>
      </c>
      <c r="H60" s="624" t="str">
        <f>
IF(基本情報入力シート!I81="","",基本情報入力シート!I81)</f>
        <v/>
      </c>
      <c r="I60" s="624" t="str">
        <f>
IF(基本情報入力シート!J81="","",基本情報入力シート!J81)</f>
        <v/>
      </c>
      <c r="J60" s="624" t="str">
        <f>
IF(基本情報入力シート!K81="","",基本情報入力シート!K81)</f>
        <v/>
      </c>
      <c r="K60" s="647" t="str">
        <f>
IF(基本情報入力シート!L81="","",基本情報入力シート!L81)</f>
        <v/>
      </c>
      <c r="L60" s="625" t="str">
        <f>
IF(基本情報入力シート!M81="","",基本情報入力シート!M81)</f>
        <v/>
      </c>
      <c r="M60" s="625" t="str">
        <f>
IF(基本情報入力シート!R81="","",基本情報入力シート!R81)</f>
        <v/>
      </c>
      <c r="N60" s="625" t="str">
        <f>
IF(基本情報入力シート!W81="","",基本情報入力シート!W81)</f>
        <v/>
      </c>
      <c r="O60" s="622" t="str">
        <f>
IF(基本情報入力シート!X81="","",基本情報入力シート!X81)</f>
        <v/>
      </c>
      <c r="P60" s="626" t="str">
        <f>
IF(基本情報入力シート!Y81="","",基本情報入力シート!Y81)</f>
        <v/>
      </c>
      <c r="Q60" s="783"/>
      <c r="R60" s="505" t="str">
        <f>
IF(基本情報入力シート!Z81="","",基本情報入力シート!Z81)</f>
        <v/>
      </c>
      <c r="S60" s="506" t="str">
        <f>
IF(基本情報入力シート!AA81="","",基本情報入力シート!AA81)</f>
        <v/>
      </c>
      <c r="T60" s="764"/>
      <c r="U60" s="766" t="str">
        <f>
IF(P60="","",VLOOKUP(P60,【参考】数式用2!$A$3:$C$36,3,FALSE))</f>
        <v/>
      </c>
      <c r="V60" s="630" t="s">
        <v>
172</v>
      </c>
      <c r="W60" s="628"/>
      <c r="X60" s="627" t="s">
        <v>
173</v>
      </c>
      <c r="Y60" s="628"/>
      <c r="Z60" s="629" t="s">
        <v>
174</v>
      </c>
      <c r="AA60" s="631"/>
      <c r="AB60" s="630" t="s">
        <v>
173</v>
      </c>
      <c r="AC60" s="631"/>
      <c r="AD60" s="630" t="s">
        <v>
175</v>
      </c>
      <c r="AE60" s="632" t="s">
        <v>
176</v>
      </c>
      <c r="AF60" s="633" t="str">
        <f t="shared" si="1"/>
        <v/>
      </c>
      <c r="AG60" s="634" t="s">
        <v>
177</v>
      </c>
      <c r="AH60" s="635" t="str">
        <f t="shared" si="3"/>
        <v/>
      </c>
      <c r="AI60" s="636"/>
      <c r="AJ60" s="637"/>
      <c r="AK60" s="636"/>
      <c r="AL60" s="746"/>
    </row>
    <row r="61" spans="1:38" ht="36.75" customHeight="1">
      <c r="A61" s="622">
        <f t="shared" si="2"/>
        <v>
50</v>
      </c>
      <c r="B61" s="623" t="str">
        <f>
IF(基本情報入力シート!C82="","",基本情報入力シート!C82)</f>
        <v/>
      </c>
      <c r="C61" s="624" t="str">
        <f>
IF(基本情報入力シート!D82="","",基本情報入力シート!D82)</f>
        <v/>
      </c>
      <c r="D61" s="624" t="str">
        <f>
IF(基本情報入力シート!E82="","",基本情報入力シート!E82)</f>
        <v/>
      </c>
      <c r="E61" s="624" t="str">
        <f>
IF(基本情報入力シート!F82="","",基本情報入力シート!F82)</f>
        <v/>
      </c>
      <c r="F61" s="624" t="str">
        <f>
IF(基本情報入力シート!G82="","",基本情報入力シート!G82)</f>
        <v/>
      </c>
      <c r="G61" s="624" t="str">
        <f>
IF(基本情報入力シート!H82="","",基本情報入力シート!H82)</f>
        <v/>
      </c>
      <c r="H61" s="624" t="str">
        <f>
IF(基本情報入力シート!I82="","",基本情報入力シート!I82)</f>
        <v/>
      </c>
      <c r="I61" s="624" t="str">
        <f>
IF(基本情報入力シート!J82="","",基本情報入力シート!J82)</f>
        <v/>
      </c>
      <c r="J61" s="624" t="str">
        <f>
IF(基本情報入力シート!K82="","",基本情報入力シート!K82)</f>
        <v/>
      </c>
      <c r="K61" s="647" t="str">
        <f>
IF(基本情報入力シート!L82="","",基本情報入力シート!L82)</f>
        <v/>
      </c>
      <c r="L61" s="625" t="str">
        <f>
IF(基本情報入力シート!M82="","",基本情報入力シート!M82)</f>
        <v/>
      </c>
      <c r="M61" s="625" t="str">
        <f>
IF(基本情報入力シート!R82="","",基本情報入力シート!R82)</f>
        <v/>
      </c>
      <c r="N61" s="625" t="str">
        <f>
IF(基本情報入力シート!W82="","",基本情報入力シート!W82)</f>
        <v/>
      </c>
      <c r="O61" s="622" t="str">
        <f>
IF(基本情報入力シート!X82="","",基本情報入力シート!X82)</f>
        <v/>
      </c>
      <c r="P61" s="626" t="str">
        <f>
IF(基本情報入力シート!Y82="","",基本情報入力シート!Y82)</f>
        <v/>
      </c>
      <c r="Q61" s="783"/>
      <c r="R61" s="505" t="str">
        <f>
IF(基本情報入力シート!Z82="","",基本情報入力シート!Z82)</f>
        <v/>
      </c>
      <c r="S61" s="506" t="str">
        <f>
IF(基本情報入力シート!AA82="","",基本情報入力シート!AA82)</f>
        <v/>
      </c>
      <c r="T61" s="764"/>
      <c r="U61" s="766" t="str">
        <f>
IF(P61="","",VLOOKUP(P61,【参考】数式用2!$A$3:$C$36,3,FALSE))</f>
        <v/>
      </c>
      <c r="V61" s="630" t="s">
        <v>
172</v>
      </c>
      <c r="W61" s="628"/>
      <c r="X61" s="627" t="s">
        <v>
173</v>
      </c>
      <c r="Y61" s="628"/>
      <c r="Z61" s="629" t="s">
        <v>
174</v>
      </c>
      <c r="AA61" s="631"/>
      <c r="AB61" s="630" t="s">
        <v>
173</v>
      </c>
      <c r="AC61" s="631"/>
      <c r="AD61" s="630" t="s">
        <v>
175</v>
      </c>
      <c r="AE61" s="632" t="s">
        <v>
176</v>
      </c>
      <c r="AF61" s="633" t="str">
        <f t="shared" si="1"/>
        <v/>
      </c>
      <c r="AG61" s="634" t="s">
        <v>
177</v>
      </c>
      <c r="AH61" s="635" t="str">
        <f t="shared" si="3"/>
        <v/>
      </c>
      <c r="AI61" s="636"/>
      <c r="AJ61" s="637"/>
      <c r="AK61" s="636"/>
      <c r="AL61" s="746"/>
    </row>
    <row r="62" spans="1:38" ht="36.75" customHeight="1">
      <c r="A62" s="622">
        <f t="shared" si="2"/>
        <v>
51</v>
      </c>
      <c r="B62" s="623" t="str">
        <f>
IF(基本情報入力シート!C83="","",基本情報入力シート!C83)</f>
        <v/>
      </c>
      <c r="C62" s="624" t="str">
        <f>
IF(基本情報入力シート!D83="","",基本情報入力シート!D83)</f>
        <v/>
      </c>
      <c r="D62" s="624" t="str">
        <f>
IF(基本情報入力シート!E83="","",基本情報入力シート!E83)</f>
        <v/>
      </c>
      <c r="E62" s="624" t="str">
        <f>
IF(基本情報入力シート!F83="","",基本情報入力シート!F83)</f>
        <v/>
      </c>
      <c r="F62" s="624" t="str">
        <f>
IF(基本情報入力シート!G83="","",基本情報入力シート!G83)</f>
        <v/>
      </c>
      <c r="G62" s="624" t="str">
        <f>
IF(基本情報入力シート!H83="","",基本情報入力シート!H83)</f>
        <v/>
      </c>
      <c r="H62" s="624" t="str">
        <f>
IF(基本情報入力シート!I83="","",基本情報入力シート!I83)</f>
        <v/>
      </c>
      <c r="I62" s="624" t="str">
        <f>
IF(基本情報入力シート!J83="","",基本情報入力シート!J83)</f>
        <v/>
      </c>
      <c r="J62" s="624" t="str">
        <f>
IF(基本情報入力シート!K83="","",基本情報入力シート!K83)</f>
        <v/>
      </c>
      <c r="K62" s="647" t="str">
        <f>
IF(基本情報入力シート!L83="","",基本情報入力シート!L83)</f>
        <v/>
      </c>
      <c r="L62" s="625" t="str">
        <f>
IF(基本情報入力シート!M83="","",基本情報入力シート!M83)</f>
        <v/>
      </c>
      <c r="M62" s="625" t="str">
        <f>
IF(基本情報入力シート!R83="","",基本情報入力シート!R83)</f>
        <v/>
      </c>
      <c r="N62" s="625" t="str">
        <f>
IF(基本情報入力シート!W83="","",基本情報入力シート!W83)</f>
        <v/>
      </c>
      <c r="O62" s="622" t="str">
        <f>
IF(基本情報入力シート!X83="","",基本情報入力シート!X83)</f>
        <v/>
      </c>
      <c r="P62" s="626" t="str">
        <f>
IF(基本情報入力シート!Y83="","",基本情報入力シート!Y83)</f>
        <v/>
      </c>
      <c r="Q62" s="783"/>
      <c r="R62" s="505" t="str">
        <f>
IF(基本情報入力シート!Z83="","",基本情報入力シート!Z83)</f>
        <v/>
      </c>
      <c r="S62" s="506" t="str">
        <f>
IF(基本情報入力シート!AA83="","",基本情報入力シート!AA83)</f>
        <v/>
      </c>
      <c r="T62" s="764"/>
      <c r="U62" s="766" t="str">
        <f>
IF(P62="","",VLOOKUP(P62,【参考】数式用2!$A$3:$C$36,3,FALSE))</f>
        <v/>
      </c>
      <c r="V62" s="630" t="s">
        <v>
172</v>
      </c>
      <c r="W62" s="628"/>
      <c r="X62" s="627" t="s">
        <v>
173</v>
      </c>
      <c r="Y62" s="628"/>
      <c r="Z62" s="629" t="s">
        <v>
174</v>
      </c>
      <c r="AA62" s="631"/>
      <c r="AB62" s="630" t="s">
        <v>
173</v>
      </c>
      <c r="AC62" s="631"/>
      <c r="AD62" s="630" t="s">
        <v>
175</v>
      </c>
      <c r="AE62" s="632" t="s">
        <v>
176</v>
      </c>
      <c r="AF62" s="633" t="str">
        <f t="shared" si="1"/>
        <v/>
      </c>
      <c r="AG62" s="634" t="s">
        <v>
177</v>
      </c>
      <c r="AH62" s="635" t="str">
        <f t="shared" si="3"/>
        <v/>
      </c>
      <c r="AI62" s="636"/>
      <c r="AJ62" s="637"/>
      <c r="AK62" s="636"/>
      <c r="AL62" s="746"/>
    </row>
    <row r="63" spans="1:38" ht="36.75" customHeight="1">
      <c r="A63" s="622">
        <f t="shared" si="2"/>
        <v>
52</v>
      </c>
      <c r="B63" s="623" t="str">
        <f>
IF(基本情報入力シート!C84="","",基本情報入力シート!C84)</f>
        <v/>
      </c>
      <c r="C63" s="624" t="str">
        <f>
IF(基本情報入力シート!D84="","",基本情報入力シート!D84)</f>
        <v/>
      </c>
      <c r="D63" s="624" t="str">
        <f>
IF(基本情報入力シート!E84="","",基本情報入力シート!E84)</f>
        <v/>
      </c>
      <c r="E63" s="624" t="str">
        <f>
IF(基本情報入力シート!F84="","",基本情報入力シート!F84)</f>
        <v/>
      </c>
      <c r="F63" s="624" t="str">
        <f>
IF(基本情報入力シート!G84="","",基本情報入力シート!G84)</f>
        <v/>
      </c>
      <c r="G63" s="624" t="str">
        <f>
IF(基本情報入力シート!H84="","",基本情報入力シート!H84)</f>
        <v/>
      </c>
      <c r="H63" s="624" t="str">
        <f>
IF(基本情報入力シート!I84="","",基本情報入力シート!I84)</f>
        <v/>
      </c>
      <c r="I63" s="624" t="str">
        <f>
IF(基本情報入力シート!J84="","",基本情報入力シート!J84)</f>
        <v/>
      </c>
      <c r="J63" s="624" t="str">
        <f>
IF(基本情報入力シート!K84="","",基本情報入力シート!K84)</f>
        <v/>
      </c>
      <c r="K63" s="647" t="str">
        <f>
IF(基本情報入力シート!L84="","",基本情報入力シート!L84)</f>
        <v/>
      </c>
      <c r="L63" s="625" t="str">
        <f>
IF(基本情報入力シート!M84="","",基本情報入力シート!M84)</f>
        <v/>
      </c>
      <c r="M63" s="625" t="str">
        <f>
IF(基本情報入力シート!R84="","",基本情報入力シート!R84)</f>
        <v/>
      </c>
      <c r="N63" s="625" t="str">
        <f>
IF(基本情報入力シート!W84="","",基本情報入力シート!W84)</f>
        <v/>
      </c>
      <c r="O63" s="622" t="str">
        <f>
IF(基本情報入力シート!X84="","",基本情報入力シート!X84)</f>
        <v/>
      </c>
      <c r="P63" s="626" t="str">
        <f>
IF(基本情報入力シート!Y84="","",基本情報入力シート!Y84)</f>
        <v/>
      </c>
      <c r="Q63" s="783"/>
      <c r="R63" s="505" t="str">
        <f>
IF(基本情報入力シート!Z84="","",基本情報入力シート!Z84)</f>
        <v/>
      </c>
      <c r="S63" s="506" t="str">
        <f>
IF(基本情報入力シート!AA84="","",基本情報入力シート!AA84)</f>
        <v/>
      </c>
      <c r="T63" s="764"/>
      <c r="U63" s="766" t="str">
        <f>
IF(P63="","",VLOOKUP(P63,【参考】数式用2!$A$3:$C$36,3,FALSE))</f>
        <v/>
      </c>
      <c r="V63" s="630" t="s">
        <v>
172</v>
      </c>
      <c r="W63" s="628"/>
      <c r="X63" s="627" t="s">
        <v>
173</v>
      </c>
      <c r="Y63" s="628"/>
      <c r="Z63" s="629" t="s">
        <v>
174</v>
      </c>
      <c r="AA63" s="631"/>
      <c r="AB63" s="630" t="s">
        <v>
173</v>
      </c>
      <c r="AC63" s="631"/>
      <c r="AD63" s="630" t="s">
        <v>
175</v>
      </c>
      <c r="AE63" s="632" t="s">
        <v>
176</v>
      </c>
      <c r="AF63" s="633" t="str">
        <f t="shared" si="1"/>
        <v/>
      </c>
      <c r="AG63" s="634" t="s">
        <v>
177</v>
      </c>
      <c r="AH63" s="635" t="str">
        <f t="shared" si="3"/>
        <v/>
      </c>
      <c r="AI63" s="636"/>
      <c r="AJ63" s="637"/>
      <c r="AK63" s="636"/>
      <c r="AL63" s="746"/>
    </row>
    <row r="64" spans="1:38" ht="36.75" customHeight="1">
      <c r="A64" s="622">
        <f t="shared" si="2"/>
        <v>
53</v>
      </c>
      <c r="B64" s="623" t="str">
        <f>
IF(基本情報入力シート!C85="","",基本情報入力シート!C85)</f>
        <v/>
      </c>
      <c r="C64" s="624" t="str">
        <f>
IF(基本情報入力シート!D85="","",基本情報入力シート!D85)</f>
        <v/>
      </c>
      <c r="D64" s="624" t="str">
        <f>
IF(基本情報入力シート!E85="","",基本情報入力シート!E85)</f>
        <v/>
      </c>
      <c r="E64" s="624" t="str">
        <f>
IF(基本情報入力シート!F85="","",基本情報入力シート!F85)</f>
        <v/>
      </c>
      <c r="F64" s="624" t="str">
        <f>
IF(基本情報入力シート!G85="","",基本情報入力シート!G85)</f>
        <v/>
      </c>
      <c r="G64" s="624" t="str">
        <f>
IF(基本情報入力シート!H85="","",基本情報入力シート!H85)</f>
        <v/>
      </c>
      <c r="H64" s="624" t="str">
        <f>
IF(基本情報入力シート!I85="","",基本情報入力シート!I85)</f>
        <v/>
      </c>
      <c r="I64" s="624" t="str">
        <f>
IF(基本情報入力シート!J85="","",基本情報入力シート!J85)</f>
        <v/>
      </c>
      <c r="J64" s="624" t="str">
        <f>
IF(基本情報入力シート!K85="","",基本情報入力シート!K85)</f>
        <v/>
      </c>
      <c r="K64" s="647" t="str">
        <f>
IF(基本情報入力シート!L85="","",基本情報入力シート!L85)</f>
        <v/>
      </c>
      <c r="L64" s="625" t="str">
        <f>
IF(基本情報入力シート!M85="","",基本情報入力シート!M85)</f>
        <v/>
      </c>
      <c r="M64" s="625" t="str">
        <f>
IF(基本情報入力シート!R85="","",基本情報入力シート!R85)</f>
        <v/>
      </c>
      <c r="N64" s="625" t="str">
        <f>
IF(基本情報入力シート!W85="","",基本情報入力シート!W85)</f>
        <v/>
      </c>
      <c r="O64" s="622" t="str">
        <f>
IF(基本情報入力シート!X85="","",基本情報入力シート!X85)</f>
        <v/>
      </c>
      <c r="P64" s="626" t="str">
        <f>
IF(基本情報入力シート!Y85="","",基本情報入力シート!Y85)</f>
        <v/>
      </c>
      <c r="Q64" s="783"/>
      <c r="R64" s="505" t="str">
        <f>
IF(基本情報入力シート!Z85="","",基本情報入力シート!Z85)</f>
        <v/>
      </c>
      <c r="S64" s="506" t="str">
        <f>
IF(基本情報入力シート!AA85="","",基本情報入力シート!AA85)</f>
        <v/>
      </c>
      <c r="T64" s="764"/>
      <c r="U64" s="766" t="str">
        <f>
IF(P64="","",VLOOKUP(P64,【参考】数式用2!$A$3:$C$36,3,FALSE))</f>
        <v/>
      </c>
      <c r="V64" s="630" t="s">
        <v>
172</v>
      </c>
      <c r="W64" s="628"/>
      <c r="X64" s="627" t="s">
        <v>
173</v>
      </c>
      <c r="Y64" s="628"/>
      <c r="Z64" s="629" t="s">
        <v>
174</v>
      </c>
      <c r="AA64" s="631"/>
      <c r="AB64" s="630" t="s">
        <v>
173</v>
      </c>
      <c r="AC64" s="631"/>
      <c r="AD64" s="630" t="s">
        <v>
175</v>
      </c>
      <c r="AE64" s="632" t="s">
        <v>
176</v>
      </c>
      <c r="AF64" s="633" t="str">
        <f t="shared" si="1"/>
        <v/>
      </c>
      <c r="AG64" s="634" t="s">
        <v>
177</v>
      </c>
      <c r="AH64" s="635" t="str">
        <f t="shared" si="3"/>
        <v/>
      </c>
      <c r="AI64" s="636"/>
      <c r="AJ64" s="637"/>
      <c r="AK64" s="636"/>
      <c r="AL64" s="746"/>
    </row>
    <row r="65" spans="1:38" ht="36.75" customHeight="1">
      <c r="A65" s="622">
        <f t="shared" si="2"/>
        <v>
54</v>
      </c>
      <c r="B65" s="623" t="str">
        <f>
IF(基本情報入力シート!C86="","",基本情報入力シート!C86)</f>
        <v/>
      </c>
      <c r="C65" s="624" t="str">
        <f>
IF(基本情報入力シート!D86="","",基本情報入力シート!D86)</f>
        <v/>
      </c>
      <c r="D65" s="624" t="str">
        <f>
IF(基本情報入力シート!E86="","",基本情報入力シート!E86)</f>
        <v/>
      </c>
      <c r="E65" s="624" t="str">
        <f>
IF(基本情報入力シート!F86="","",基本情報入力シート!F86)</f>
        <v/>
      </c>
      <c r="F65" s="624" t="str">
        <f>
IF(基本情報入力シート!G86="","",基本情報入力シート!G86)</f>
        <v/>
      </c>
      <c r="G65" s="624" t="str">
        <f>
IF(基本情報入力シート!H86="","",基本情報入力シート!H86)</f>
        <v/>
      </c>
      <c r="H65" s="624" t="str">
        <f>
IF(基本情報入力シート!I86="","",基本情報入力シート!I86)</f>
        <v/>
      </c>
      <c r="I65" s="624" t="str">
        <f>
IF(基本情報入力シート!J86="","",基本情報入力シート!J86)</f>
        <v/>
      </c>
      <c r="J65" s="624" t="str">
        <f>
IF(基本情報入力シート!K86="","",基本情報入力シート!K86)</f>
        <v/>
      </c>
      <c r="K65" s="647" t="str">
        <f>
IF(基本情報入力シート!L86="","",基本情報入力シート!L86)</f>
        <v/>
      </c>
      <c r="L65" s="625" t="str">
        <f>
IF(基本情報入力シート!M86="","",基本情報入力シート!M86)</f>
        <v/>
      </c>
      <c r="M65" s="625" t="str">
        <f>
IF(基本情報入力シート!R86="","",基本情報入力シート!R86)</f>
        <v/>
      </c>
      <c r="N65" s="625" t="str">
        <f>
IF(基本情報入力シート!W86="","",基本情報入力シート!W86)</f>
        <v/>
      </c>
      <c r="O65" s="622" t="str">
        <f>
IF(基本情報入力シート!X86="","",基本情報入力シート!X86)</f>
        <v/>
      </c>
      <c r="P65" s="626" t="str">
        <f>
IF(基本情報入力シート!Y86="","",基本情報入力シート!Y86)</f>
        <v/>
      </c>
      <c r="Q65" s="783"/>
      <c r="R65" s="505" t="str">
        <f>
IF(基本情報入力シート!Z86="","",基本情報入力シート!Z86)</f>
        <v/>
      </c>
      <c r="S65" s="506" t="str">
        <f>
IF(基本情報入力シート!AA86="","",基本情報入力シート!AA86)</f>
        <v/>
      </c>
      <c r="T65" s="764"/>
      <c r="U65" s="766" t="str">
        <f>
IF(P65="","",VLOOKUP(P65,【参考】数式用2!$A$3:$C$36,3,FALSE))</f>
        <v/>
      </c>
      <c r="V65" s="630" t="s">
        <v>
172</v>
      </c>
      <c r="W65" s="628"/>
      <c r="X65" s="627" t="s">
        <v>
173</v>
      </c>
      <c r="Y65" s="628"/>
      <c r="Z65" s="629" t="s">
        <v>
174</v>
      </c>
      <c r="AA65" s="631"/>
      <c r="AB65" s="630" t="s">
        <v>
173</v>
      </c>
      <c r="AC65" s="631"/>
      <c r="AD65" s="630" t="s">
        <v>
175</v>
      </c>
      <c r="AE65" s="632" t="s">
        <v>
176</v>
      </c>
      <c r="AF65" s="633" t="str">
        <f t="shared" si="1"/>
        <v/>
      </c>
      <c r="AG65" s="634" t="s">
        <v>
177</v>
      </c>
      <c r="AH65" s="635" t="str">
        <f t="shared" si="3"/>
        <v/>
      </c>
      <c r="AI65" s="636"/>
      <c r="AJ65" s="637"/>
      <c r="AK65" s="636"/>
      <c r="AL65" s="746"/>
    </row>
    <row r="66" spans="1:38" ht="36.75" customHeight="1">
      <c r="A66" s="622">
        <f t="shared" si="2"/>
        <v>
55</v>
      </c>
      <c r="B66" s="623" t="str">
        <f>
IF(基本情報入力シート!C87="","",基本情報入力シート!C87)</f>
        <v/>
      </c>
      <c r="C66" s="624" t="str">
        <f>
IF(基本情報入力シート!D87="","",基本情報入力シート!D87)</f>
        <v/>
      </c>
      <c r="D66" s="624" t="str">
        <f>
IF(基本情報入力シート!E87="","",基本情報入力シート!E87)</f>
        <v/>
      </c>
      <c r="E66" s="624" t="str">
        <f>
IF(基本情報入力シート!F87="","",基本情報入力シート!F87)</f>
        <v/>
      </c>
      <c r="F66" s="624" t="str">
        <f>
IF(基本情報入力シート!G87="","",基本情報入力シート!G87)</f>
        <v/>
      </c>
      <c r="G66" s="624" t="str">
        <f>
IF(基本情報入力シート!H87="","",基本情報入力シート!H87)</f>
        <v/>
      </c>
      <c r="H66" s="624" t="str">
        <f>
IF(基本情報入力シート!I87="","",基本情報入力シート!I87)</f>
        <v/>
      </c>
      <c r="I66" s="624" t="str">
        <f>
IF(基本情報入力シート!J87="","",基本情報入力シート!J87)</f>
        <v/>
      </c>
      <c r="J66" s="624" t="str">
        <f>
IF(基本情報入力シート!K87="","",基本情報入力シート!K87)</f>
        <v/>
      </c>
      <c r="K66" s="647" t="str">
        <f>
IF(基本情報入力シート!L87="","",基本情報入力シート!L87)</f>
        <v/>
      </c>
      <c r="L66" s="625" t="str">
        <f>
IF(基本情報入力シート!M87="","",基本情報入力シート!M87)</f>
        <v/>
      </c>
      <c r="M66" s="625" t="str">
        <f>
IF(基本情報入力シート!R87="","",基本情報入力シート!R87)</f>
        <v/>
      </c>
      <c r="N66" s="625" t="str">
        <f>
IF(基本情報入力シート!W87="","",基本情報入力シート!W87)</f>
        <v/>
      </c>
      <c r="O66" s="622" t="str">
        <f>
IF(基本情報入力シート!X87="","",基本情報入力シート!X87)</f>
        <v/>
      </c>
      <c r="P66" s="626" t="str">
        <f>
IF(基本情報入力シート!Y87="","",基本情報入力シート!Y87)</f>
        <v/>
      </c>
      <c r="Q66" s="783"/>
      <c r="R66" s="505" t="str">
        <f>
IF(基本情報入力シート!Z87="","",基本情報入力シート!Z87)</f>
        <v/>
      </c>
      <c r="S66" s="506" t="str">
        <f>
IF(基本情報入力シート!AA87="","",基本情報入力シート!AA87)</f>
        <v/>
      </c>
      <c r="T66" s="764"/>
      <c r="U66" s="766" t="str">
        <f>
IF(P66="","",VLOOKUP(P66,【参考】数式用2!$A$3:$C$36,3,FALSE))</f>
        <v/>
      </c>
      <c r="V66" s="630" t="s">
        <v>
172</v>
      </c>
      <c r="W66" s="628"/>
      <c r="X66" s="627" t="s">
        <v>
173</v>
      </c>
      <c r="Y66" s="628"/>
      <c r="Z66" s="629" t="s">
        <v>
174</v>
      </c>
      <c r="AA66" s="631"/>
      <c r="AB66" s="630" t="s">
        <v>
173</v>
      </c>
      <c r="AC66" s="631"/>
      <c r="AD66" s="630" t="s">
        <v>
175</v>
      </c>
      <c r="AE66" s="632" t="s">
        <v>
176</v>
      </c>
      <c r="AF66" s="633" t="str">
        <f t="shared" si="1"/>
        <v/>
      </c>
      <c r="AG66" s="634" t="s">
        <v>
177</v>
      </c>
      <c r="AH66" s="635" t="str">
        <f t="shared" si="3"/>
        <v/>
      </c>
      <c r="AI66" s="636"/>
      <c r="AJ66" s="637"/>
      <c r="AK66" s="636"/>
      <c r="AL66" s="746"/>
    </row>
    <row r="67" spans="1:38" ht="36.75" customHeight="1">
      <c r="A67" s="622">
        <f t="shared" si="2"/>
        <v>
56</v>
      </c>
      <c r="B67" s="623" t="str">
        <f>
IF(基本情報入力シート!C88="","",基本情報入力シート!C88)</f>
        <v/>
      </c>
      <c r="C67" s="624" t="str">
        <f>
IF(基本情報入力シート!D88="","",基本情報入力シート!D88)</f>
        <v/>
      </c>
      <c r="D67" s="624" t="str">
        <f>
IF(基本情報入力シート!E88="","",基本情報入力シート!E88)</f>
        <v/>
      </c>
      <c r="E67" s="624" t="str">
        <f>
IF(基本情報入力シート!F88="","",基本情報入力シート!F88)</f>
        <v/>
      </c>
      <c r="F67" s="624" t="str">
        <f>
IF(基本情報入力シート!G88="","",基本情報入力シート!G88)</f>
        <v/>
      </c>
      <c r="G67" s="624" t="str">
        <f>
IF(基本情報入力シート!H88="","",基本情報入力シート!H88)</f>
        <v/>
      </c>
      <c r="H67" s="624" t="str">
        <f>
IF(基本情報入力シート!I88="","",基本情報入力シート!I88)</f>
        <v/>
      </c>
      <c r="I67" s="624" t="str">
        <f>
IF(基本情報入力シート!J88="","",基本情報入力シート!J88)</f>
        <v/>
      </c>
      <c r="J67" s="624" t="str">
        <f>
IF(基本情報入力シート!K88="","",基本情報入力シート!K88)</f>
        <v/>
      </c>
      <c r="K67" s="647" t="str">
        <f>
IF(基本情報入力シート!L88="","",基本情報入力シート!L88)</f>
        <v/>
      </c>
      <c r="L67" s="625" t="str">
        <f>
IF(基本情報入力シート!M88="","",基本情報入力シート!M88)</f>
        <v/>
      </c>
      <c r="M67" s="625" t="str">
        <f>
IF(基本情報入力シート!R88="","",基本情報入力シート!R88)</f>
        <v/>
      </c>
      <c r="N67" s="625" t="str">
        <f>
IF(基本情報入力シート!W88="","",基本情報入力シート!W88)</f>
        <v/>
      </c>
      <c r="O67" s="622" t="str">
        <f>
IF(基本情報入力シート!X88="","",基本情報入力シート!X88)</f>
        <v/>
      </c>
      <c r="P67" s="626" t="str">
        <f>
IF(基本情報入力シート!Y88="","",基本情報入力シート!Y88)</f>
        <v/>
      </c>
      <c r="Q67" s="783"/>
      <c r="R67" s="505" t="str">
        <f>
IF(基本情報入力シート!Z88="","",基本情報入力シート!Z88)</f>
        <v/>
      </c>
      <c r="S67" s="506" t="str">
        <f>
IF(基本情報入力シート!AA88="","",基本情報入力シート!AA88)</f>
        <v/>
      </c>
      <c r="T67" s="764"/>
      <c r="U67" s="766" t="str">
        <f>
IF(P67="","",VLOOKUP(P67,【参考】数式用2!$A$3:$C$36,3,FALSE))</f>
        <v/>
      </c>
      <c r="V67" s="630" t="s">
        <v>
172</v>
      </c>
      <c r="W67" s="628"/>
      <c r="X67" s="627" t="s">
        <v>
173</v>
      </c>
      <c r="Y67" s="628"/>
      <c r="Z67" s="629" t="s">
        <v>
174</v>
      </c>
      <c r="AA67" s="631"/>
      <c r="AB67" s="630" t="s">
        <v>
173</v>
      </c>
      <c r="AC67" s="631"/>
      <c r="AD67" s="630" t="s">
        <v>
175</v>
      </c>
      <c r="AE67" s="632" t="s">
        <v>
176</v>
      </c>
      <c r="AF67" s="633" t="str">
        <f t="shared" si="1"/>
        <v/>
      </c>
      <c r="AG67" s="634" t="s">
        <v>
177</v>
      </c>
      <c r="AH67" s="635" t="str">
        <f t="shared" si="3"/>
        <v/>
      </c>
      <c r="AI67" s="636"/>
      <c r="AJ67" s="637"/>
      <c r="AK67" s="636"/>
      <c r="AL67" s="746"/>
    </row>
    <row r="68" spans="1:38" ht="36.75" customHeight="1">
      <c r="A68" s="622">
        <f t="shared" si="2"/>
        <v>
57</v>
      </c>
      <c r="B68" s="623" t="str">
        <f>
IF(基本情報入力シート!C89="","",基本情報入力シート!C89)</f>
        <v/>
      </c>
      <c r="C68" s="624" t="str">
        <f>
IF(基本情報入力シート!D89="","",基本情報入力シート!D89)</f>
        <v/>
      </c>
      <c r="D68" s="624" t="str">
        <f>
IF(基本情報入力シート!E89="","",基本情報入力シート!E89)</f>
        <v/>
      </c>
      <c r="E68" s="624" t="str">
        <f>
IF(基本情報入力シート!F89="","",基本情報入力シート!F89)</f>
        <v/>
      </c>
      <c r="F68" s="624" t="str">
        <f>
IF(基本情報入力シート!G89="","",基本情報入力シート!G89)</f>
        <v/>
      </c>
      <c r="G68" s="624" t="str">
        <f>
IF(基本情報入力シート!H89="","",基本情報入力シート!H89)</f>
        <v/>
      </c>
      <c r="H68" s="624" t="str">
        <f>
IF(基本情報入力シート!I89="","",基本情報入力シート!I89)</f>
        <v/>
      </c>
      <c r="I68" s="624" t="str">
        <f>
IF(基本情報入力シート!J89="","",基本情報入力シート!J89)</f>
        <v/>
      </c>
      <c r="J68" s="624" t="str">
        <f>
IF(基本情報入力シート!K89="","",基本情報入力シート!K89)</f>
        <v/>
      </c>
      <c r="K68" s="647" t="str">
        <f>
IF(基本情報入力シート!L89="","",基本情報入力シート!L89)</f>
        <v/>
      </c>
      <c r="L68" s="625" t="str">
        <f>
IF(基本情報入力シート!M89="","",基本情報入力シート!M89)</f>
        <v/>
      </c>
      <c r="M68" s="625" t="str">
        <f>
IF(基本情報入力シート!R89="","",基本情報入力シート!R89)</f>
        <v/>
      </c>
      <c r="N68" s="625" t="str">
        <f>
IF(基本情報入力シート!W89="","",基本情報入力シート!W89)</f>
        <v/>
      </c>
      <c r="O68" s="622" t="str">
        <f>
IF(基本情報入力シート!X89="","",基本情報入力シート!X89)</f>
        <v/>
      </c>
      <c r="P68" s="626" t="str">
        <f>
IF(基本情報入力シート!Y89="","",基本情報入力シート!Y89)</f>
        <v/>
      </c>
      <c r="Q68" s="783"/>
      <c r="R68" s="505" t="str">
        <f>
IF(基本情報入力シート!Z89="","",基本情報入力シート!Z89)</f>
        <v/>
      </c>
      <c r="S68" s="506" t="str">
        <f>
IF(基本情報入力シート!AA89="","",基本情報入力シート!AA89)</f>
        <v/>
      </c>
      <c r="T68" s="764"/>
      <c r="U68" s="766" t="str">
        <f>
IF(P68="","",VLOOKUP(P68,【参考】数式用2!$A$3:$C$36,3,FALSE))</f>
        <v/>
      </c>
      <c r="V68" s="630" t="s">
        <v>
172</v>
      </c>
      <c r="W68" s="628"/>
      <c r="X68" s="627" t="s">
        <v>
173</v>
      </c>
      <c r="Y68" s="628"/>
      <c r="Z68" s="629" t="s">
        <v>
174</v>
      </c>
      <c r="AA68" s="631"/>
      <c r="AB68" s="630" t="s">
        <v>
173</v>
      </c>
      <c r="AC68" s="631"/>
      <c r="AD68" s="630" t="s">
        <v>
175</v>
      </c>
      <c r="AE68" s="632" t="s">
        <v>
176</v>
      </c>
      <c r="AF68" s="633" t="str">
        <f t="shared" si="1"/>
        <v/>
      </c>
      <c r="AG68" s="634" t="s">
        <v>
177</v>
      </c>
      <c r="AH68" s="635" t="str">
        <f t="shared" si="3"/>
        <v/>
      </c>
      <c r="AI68" s="636"/>
      <c r="AJ68" s="637"/>
      <c r="AK68" s="636"/>
      <c r="AL68" s="746"/>
    </row>
    <row r="69" spans="1:38" ht="36.75" customHeight="1">
      <c r="A69" s="622">
        <f t="shared" si="2"/>
        <v>
58</v>
      </c>
      <c r="B69" s="623" t="str">
        <f>
IF(基本情報入力シート!C90="","",基本情報入力シート!C90)</f>
        <v/>
      </c>
      <c r="C69" s="624" t="str">
        <f>
IF(基本情報入力シート!D90="","",基本情報入力シート!D90)</f>
        <v/>
      </c>
      <c r="D69" s="624" t="str">
        <f>
IF(基本情報入力シート!E90="","",基本情報入力シート!E90)</f>
        <v/>
      </c>
      <c r="E69" s="624" t="str">
        <f>
IF(基本情報入力シート!F90="","",基本情報入力シート!F90)</f>
        <v/>
      </c>
      <c r="F69" s="624" t="str">
        <f>
IF(基本情報入力シート!G90="","",基本情報入力シート!G90)</f>
        <v/>
      </c>
      <c r="G69" s="624" t="str">
        <f>
IF(基本情報入力シート!H90="","",基本情報入力シート!H90)</f>
        <v/>
      </c>
      <c r="H69" s="624" t="str">
        <f>
IF(基本情報入力シート!I90="","",基本情報入力シート!I90)</f>
        <v/>
      </c>
      <c r="I69" s="624" t="str">
        <f>
IF(基本情報入力シート!J90="","",基本情報入力シート!J90)</f>
        <v/>
      </c>
      <c r="J69" s="624" t="str">
        <f>
IF(基本情報入力シート!K90="","",基本情報入力シート!K90)</f>
        <v/>
      </c>
      <c r="K69" s="647" t="str">
        <f>
IF(基本情報入力シート!L90="","",基本情報入力シート!L90)</f>
        <v/>
      </c>
      <c r="L69" s="625" t="str">
        <f>
IF(基本情報入力シート!M90="","",基本情報入力シート!M90)</f>
        <v/>
      </c>
      <c r="M69" s="625" t="str">
        <f>
IF(基本情報入力シート!R90="","",基本情報入力シート!R90)</f>
        <v/>
      </c>
      <c r="N69" s="625" t="str">
        <f>
IF(基本情報入力シート!W90="","",基本情報入力シート!W90)</f>
        <v/>
      </c>
      <c r="O69" s="622" t="str">
        <f>
IF(基本情報入力シート!X90="","",基本情報入力シート!X90)</f>
        <v/>
      </c>
      <c r="P69" s="626" t="str">
        <f>
IF(基本情報入力シート!Y90="","",基本情報入力シート!Y90)</f>
        <v/>
      </c>
      <c r="Q69" s="783"/>
      <c r="R69" s="505" t="str">
        <f>
IF(基本情報入力シート!Z90="","",基本情報入力シート!Z90)</f>
        <v/>
      </c>
      <c r="S69" s="506" t="str">
        <f>
IF(基本情報入力シート!AA90="","",基本情報入力シート!AA90)</f>
        <v/>
      </c>
      <c r="T69" s="764"/>
      <c r="U69" s="766" t="str">
        <f>
IF(P69="","",VLOOKUP(P69,【参考】数式用2!$A$3:$C$36,3,FALSE))</f>
        <v/>
      </c>
      <c r="V69" s="630" t="s">
        <v>
172</v>
      </c>
      <c r="W69" s="628"/>
      <c r="X69" s="627" t="s">
        <v>
173</v>
      </c>
      <c r="Y69" s="628"/>
      <c r="Z69" s="629" t="s">
        <v>
174</v>
      </c>
      <c r="AA69" s="631"/>
      <c r="AB69" s="630" t="s">
        <v>
173</v>
      </c>
      <c r="AC69" s="631"/>
      <c r="AD69" s="630" t="s">
        <v>
175</v>
      </c>
      <c r="AE69" s="632" t="s">
        <v>
176</v>
      </c>
      <c r="AF69" s="633" t="str">
        <f t="shared" si="1"/>
        <v/>
      </c>
      <c r="AG69" s="634" t="s">
        <v>
177</v>
      </c>
      <c r="AH69" s="635" t="str">
        <f t="shared" si="3"/>
        <v/>
      </c>
      <c r="AI69" s="636"/>
      <c r="AJ69" s="637"/>
      <c r="AK69" s="636"/>
      <c r="AL69" s="746"/>
    </row>
    <row r="70" spans="1:38" ht="36.75" customHeight="1">
      <c r="A70" s="622">
        <f t="shared" si="2"/>
        <v>
59</v>
      </c>
      <c r="B70" s="623" t="str">
        <f>
IF(基本情報入力シート!C91="","",基本情報入力シート!C91)</f>
        <v/>
      </c>
      <c r="C70" s="624" t="str">
        <f>
IF(基本情報入力シート!D91="","",基本情報入力シート!D91)</f>
        <v/>
      </c>
      <c r="D70" s="624" t="str">
        <f>
IF(基本情報入力シート!E91="","",基本情報入力シート!E91)</f>
        <v/>
      </c>
      <c r="E70" s="624" t="str">
        <f>
IF(基本情報入力シート!F91="","",基本情報入力シート!F91)</f>
        <v/>
      </c>
      <c r="F70" s="624" t="str">
        <f>
IF(基本情報入力シート!G91="","",基本情報入力シート!G91)</f>
        <v/>
      </c>
      <c r="G70" s="624" t="str">
        <f>
IF(基本情報入力シート!H91="","",基本情報入力シート!H91)</f>
        <v/>
      </c>
      <c r="H70" s="624" t="str">
        <f>
IF(基本情報入力シート!I91="","",基本情報入力シート!I91)</f>
        <v/>
      </c>
      <c r="I70" s="624" t="str">
        <f>
IF(基本情報入力シート!J91="","",基本情報入力シート!J91)</f>
        <v/>
      </c>
      <c r="J70" s="624" t="str">
        <f>
IF(基本情報入力シート!K91="","",基本情報入力シート!K91)</f>
        <v/>
      </c>
      <c r="K70" s="647" t="str">
        <f>
IF(基本情報入力シート!L91="","",基本情報入力シート!L91)</f>
        <v/>
      </c>
      <c r="L70" s="625" t="str">
        <f>
IF(基本情報入力シート!M91="","",基本情報入力シート!M91)</f>
        <v/>
      </c>
      <c r="M70" s="625" t="str">
        <f>
IF(基本情報入力シート!R91="","",基本情報入力シート!R91)</f>
        <v/>
      </c>
      <c r="N70" s="625" t="str">
        <f>
IF(基本情報入力シート!W91="","",基本情報入力シート!W91)</f>
        <v/>
      </c>
      <c r="O70" s="622" t="str">
        <f>
IF(基本情報入力シート!X91="","",基本情報入力シート!X91)</f>
        <v/>
      </c>
      <c r="P70" s="626" t="str">
        <f>
IF(基本情報入力シート!Y91="","",基本情報入力シート!Y91)</f>
        <v/>
      </c>
      <c r="Q70" s="783"/>
      <c r="R70" s="505" t="str">
        <f>
IF(基本情報入力シート!Z91="","",基本情報入力シート!Z91)</f>
        <v/>
      </c>
      <c r="S70" s="506" t="str">
        <f>
IF(基本情報入力シート!AA91="","",基本情報入力シート!AA91)</f>
        <v/>
      </c>
      <c r="T70" s="764"/>
      <c r="U70" s="766" t="str">
        <f>
IF(P70="","",VLOOKUP(P70,【参考】数式用2!$A$3:$C$36,3,FALSE))</f>
        <v/>
      </c>
      <c r="V70" s="630" t="s">
        <v>
172</v>
      </c>
      <c r="W70" s="628"/>
      <c r="X70" s="627" t="s">
        <v>
173</v>
      </c>
      <c r="Y70" s="628"/>
      <c r="Z70" s="629" t="s">
        <v>
174</v>
      </c>
      <c r="AA70" s="631"/>
      <c r="AB70" s="630" t="s">
        <v>
173</v>
      </c>
      <c r="AC70" s="631"/>
      <c r="AD70" s="630" t="s">
        <v>
175</v>
      </c>
      <c r="AE70" s="632" t="s">
        <v>
176</v>
      </c>
      <c r="AF70" s="633" t="str">
        <f t="shared" si="1"/>
        <v/>
      </c>
      <c r="AG70" s="634" t="s">
        <v>
177</v>
      </c>
      <c r="AH70" s="635" t="str">
        <f t="shared" si="3"/>
        <v/>
      </c>
      <c r="AI70" s="636"/>
      <c r="AJ70" s="637"/>
      <c r="AK70" s="636"/>
      <c r="AL70" s="746"/>
    </row>
    <row r="71" spans="1:38" ht="36.75" customHeight="1">
      <c r="A71" s="622">
        <f t="shared" si="2"/>
        <v>
60</v>
      </c>
      <c r="B71" s="623" t="str">
        <f>
IF(基本情報入力シート!C92="","",基本情報入力シート!C92)</f>
        <v/>
      </c>
      <c r="C71" s="624" t="str">
        <f>
IF(基本情報入力シート!D92="","",基本情報入力シート!D92)</f>
        <v/>
      </c>
      <c r="D71" s="624" t="str">
        <f>
IF(基本情報入力シート!E92="","",基本情報入力シート!E92)</f>
        <v/>
      </c>
      <c r="E71" s="624" t="str">
        <f>
IF(基本情報入力シート!F92="","",基本情報入力シート!F92)</f>
        <v/>
      </c>
      <c r="F71" s="624" t="str">
        <f>
IF(基本情報入力シート!G92="","",基本情報入力シート!G92)</f>
        <v/>
      </c>
      <c r="G71" s="624" t="str">
        <f>
IF(基本情報入力シート!H92="","",基本情報入力シート!H92)</f>
        <v/>
      </c>
      <c r="H71" s="624" t="str">
        <f>
IF(基本情報入力シート!I92="","",基本情報入力シート!I92)</f>
        <v/>
      </c>
      <c r="I71" s="624" t="str">
        <f>
IF(基本情報入力シート!J92="","",基本情報入力シート!J92)</f>
        <v/>
      </c>
      <c r="J71" s="624" t="str">
        <f>
IF(基本情報入力シート!K92="","",基本情報入力シート!K92)</f>
        <v/>
      </c>
      <c r="K71" s="647" t="str">
        <f>
IF(基本情報入力シート!L92="","",基本情報入力シート!L92)</f>
        <v/>
      </c>
      <c r="L71" s="625" t="str">
        <f>
IF(基本情報入力シート!M92="","",基本情報入力シート!M92)</f>
        <v/>
      </c>
      <c r="M71" s="625" t="str">
        <f>
IF(基本情報入力シート!R92="","",基本情報入力シート!R92)</f>
        <v/>
      </c>
      <c r="N71" s="625" t="str">
        <f>
IF(基本情報入力シート!W92="","",基本情報入力シート!W92)</f>
        <v/>
      </c>
      <c r="O71" s="622" t="str">
        <f>
IF(基本情報入力シート!X92="","",基本情報入力シート!X92)</f>
        <v/>
      </c>
      <c r="P71" s="626" t="str">
        <f>
IF(基本情報入力シート!Y92="","",基本情報入力シート!Y92)</f>
        <v/>
      </c>
      <c r="Q71" s="783"/>
      <c r="R71" s="505" t="str">
        <f>
IF(基本情報入力シート!Z92="","",基本情報入力シート!Z92)</f>
        <v/>
      </c>
      <c r="S71" s="506" t="str">
        <f>
IF(基本情報入力シート!AA92="","",基本情報入力シート!AA92)</f>
        <v/>
      </c>
      <c r="T71" s="764"/>
      <c r="U71" s="766" t="str">
        <f>
IF(P71="","",VLOOKUP(P71,【参考】数式用2!$A$3:$C$36,3,FALSE))</f>
        <v/>
      </c>
      <c r="V71" s="630" t="s">
        <v>
172</v>
      </c>
      <c r="W71" s="628"/>
      <c r="X71" s="627" t="s">
        <v>
173</v>
      </c>
      <c r="Y71" s="628"/>
      <c r="Z71" s="629" t="s">
        <v>
174</v>
      </c>
      <c r="AA71" s="631"/>
      <c r="AB71" s="630" t="s">
        <v>
173</v>
      </c>
      <c r="AC71" s="631"/>
      <c r="AD71" s="630" t="s">
        <v>
175</v>
      </c>
      <c r="AE71" s="632" t="s">
        <v>
176</v>
      </c>
      <c r="AF71" s="633" t="str">
        <f t="shared" si="1"/>
        <v/>
      </c>
      <c r="AG71" s="634" t="s">
        <v>
177</v>
      </c>
      <c r="AH71" s="635" t="str">
        <f t="shared" si="3"/>
        <v/>
      </c>
      <c r="AI71" s="636"/>
      <c r="AJ71" s="637"/>
      <c r="AK71" s="636"/>
      <c r="AL71" s="746"/>
    </row>
    <row r="72" spans="1:38" ht="36.75" customHeight="1">
      <c r="A72" s="622">
        <f t="shared" si="2"/>
        <v>
61</v>
      </c>
      <c r="B72" s="623" t="str">
        <f>
IF(基本情報入力シート!C93="","",基本情報入力シート!C93)</f>
        <v/>
      </c>
      <c r="C72" s="624" t="str">
        <f>
IF(基本情報入力シート!D93="","",基本情報入力シート!D93)</f>
        <v/>
      </c>
      <c r="D72" s="624" t="str">
        <f>
IF(基本情報入力シート!E93="","",基本情報入力シート!E93)</f>
        <v/>
      </c>
      <c r="E72" s="624" t="str">
        <f>
IF(基本情報入力シート!F93="","",基本情報入力シート!F93)</f>
        <v/>
      </c>
      <c r="F72" s="624" t="str">
        <f>
IF(基本情報入力シート!G93="","",基本情報入力シート!G93)</f>
        <v/>
      </c>
      <c r="G72" s="624" t="str">
        <f>
IF(基本情報入力シート!H93="","",基本情報入力シート!H93)</f>
        <v/>
      </c>
      <c r="H72" s="624" t="str">
        <f>
IF(基本情報入力シート!I93="","",基本情報入力シート!I93)</f>
        <v/>
      </c>
      <c r="I72" s="624" t="str">
        <f>
IF(基本情報入力シート!J93="","",基本情報入力シート!J93)</f>
        <v/>
      </c>
      <c r="J72" s="624" t="str">
        <f>
IF(基本情報入力シート!K93="","",基本情報入力シート!K93)</f>
        <v/>
      </c>
      <c r="K72" s="647" t="str">
        <f>
IF(基本情報入力シート!L93="","",基本情報入力シート!L93)</f>
        <v/>
      </c>
      <c r="L72" s="625" t="str">
        <f>
IF(基本情報入力シート!M93="","",基本情報入力シート!M93)</f>
        <v/>
      </c>
      <c r="M72" s="625" t="str">
        <f>
IF(基本情報入力シート!R93="","",基本情報入力シート!R93)</f>
        <v/>
      </c>
      <c r="N72" s="625" t="str">
        <f>
IF(基本情報入力シート!W93="","",基本情報入力シート!W93)</f>
        <v/>
      </c>
      <c r="O72" s="622" t="str">
        <f>
IF(基本情報入力シート!X93="","",基本情報入力シート!X93)</f>
        <v/>
      </c>
      <c r="P72" s="626" t="str">
        <f>
IF(基本情報入力シート!Y93="","",基本情報入力シート!Y93)</f>
        <v/>
      </c>
      <c r="Q72" s="783"/>
      <c r="R72" s="505" t="str">
        <f>
IF(基本情報入力シート!Z93="","",基本情報入力シート!Z93)</f>
        <v/>
      </c>
      <c r="S72" s="506" t="str">
        <f>
IF(基本情報入力シート!AA93="","",基本情報入力シート!AA93)</f>
        <v/>
      </c>
      <c r="T72" s="764"/>
      <c r="U72" s="766" t="str">
        <f>
IF(P72="","",VLOOKUP(P72,【参考】数式用2!$A$3:$C$36,3,FALSE))</f>
        <v/>
      </c>
      <c r="V72" s="630" t="s">
        <v>
172</v>
      </c>
      <c r="W72" s="628"/>
      <c r="X72" s="627" t="s">
        <v>
173</v>
      </c>
      <c r="Y72" s="628"/>
      <c r="Z72" s="629" t="s">
        <v>
174</v>
      </c>
      <c r="AA72" s="631"/>
      <c r="AB72" s="630" t="s">
        <v>
173</v>
      </c>
      <c r="AC72" s="631"/>
      <c r="AD72" s="630" t="s">
        <v>
175</v>
      </c>
      <c r="AE72" s="632" t="s">
        <v>
176</v>
      </c>
      <c r="AF72" s="633" t="str">
        <f t="shared" si="1"/>
        <v/>
      </c>
      <c r="AG72" s="634" t="s">
        <v>
177</v>
      </c>
      <c r="AH72" s="635" t="str">
        <f t="shared" si="3"/>
        <v/>
      </c>
      <c r="AI72" s="636"/>
      <c r="AJ72" s="637"/>
      <c r="AK72" s="636"/>
      <c r="AL72" s="746"/>
    </row>
    <row r="73" spans="1:38" ht="36.75" customHeight="1">
      <c r="A73" s="622">
        <f t="shared" si="2"/>
        <v>
62</v>
      </c>
      <c r="B73" s="623" t="str">
        <f>
IF(基本情報入力シート!C94="","",基本情報入力シート!C94)</f>
        <v/>
      </c>
      <c r="C73" s="624" t="str">
        <f>
IF(基本情報入力シート!D94="","",基本情報入力シート!D94)</f>
        <v/>
      </c>
      <c r="D73" s="624" t="str">
        <f>
IF(基本情報入力シート!E94="","",基本情報入力シート!E94)</f>
        <v/>
      </c>
      <c r="E73" s="624" t="str">
        <f>
IF(基本情報入力シート!F94="","",基本情報入力シート!F94)</f>
        <v/>
      </c>
      <c r="F73" s="624" t="str">
        <f>
IF(基本情報入力シート!G94="","",基本情報入力シート!G94)</f>
        <v/>
      </c>
      <c r="G73" s="624" t="str">
        <f>
IF(基本情報入力シート!H94="","",基本情報入力シート!H94)</f>
        <v/>
      </c>
      <c r="H73" s="624" t="str">
        <f>
IF(基本情報入力シート!I94="","",基本情報入力シート!I94)</f>
        <v/>
      </c>
      <c r="I73" s="624" t="str">
        <f>
IF(基本情報入力シート!J94="","",基本情報入力シート!J94)</f>
        <v/>
      </c>
      <c r="J73" s="624" t="str">
        <f>
IF(基本情報入力シート!K94="","",基本情報入力シート!K94)</f>
        <v/>
      </c>
      <c r="K73" s="647" t="str">
        <f>
IF(基本情報入力シート!L94="","",基本情報入力シート!L94)</f>
        <v/>
      </c>
      <c r="L73" s="625" t="str">
        <f>
IF(基本情報入力シート!M94="","",基本情報入力シート!M94)</f>
        <v/>
      </c>
      <c r="M73" s="625" t="str">
        <f>
IF(基本情報入力シート!R94="","",基本情報入力シート!R94)</f>
        <v/>
      </c>
      <c r="N73" s="625" t="str">
        <f>
IF(基本情報入力シート!W94="","",基本情報入力シート!W94)</f>
        <v/>
      </c>
      <c r="O73" s="622" t="str">
        <f>
IF(基本情報入力シート!X94="","",基本情報入力シート!X94)</f>
        <v/>
      </c>
      <c r="P73" s="626" t="str">
        <f>
IF(基本情報入力シート!Y94="","",基本情報入力シート!Y94)</f>
        <v/>
      </c>
      <c r="Q73" s="783"/>
      <c r="R73" s="505" t="str">
        <f>
IF(基本情報入力シート!Z94="","",基本情報入力シート!Z94)</f>
        <v/>
      </c>
      <c r="S73" s="506" t="str">
        <f>
IF(基本情報入力シート!AA94="","",基本情報入力シート!AA94)</f>
        <v/>
      </c>
      <c r="T73" s="764"/>
      <c r="U73" s="766" t="str">
        <f>
IF(P73="","",VLOOKUP(P73,【参考】数式用2!$A$3:$C$36,3,FALSE))</f>
        <v/>
      </c>
      <c r="V73" s="630" t="s">
        <v>
172</v>
      </c>
      <c r="W73" s="628"/>
      <c r="X73" s="627" t="s">
        <v>
173</v>
      </c>
      <c r="Y73" s="628"/>
      <c r="Z73" s="629" t="s">
        <v>
174</v>
      </c>
      <c r="AA73" s="631"/>
      <c r="AB73" s="630" t="s">
        <v>
173</v>
      </c>
      <c r="AC73" s="631"/>
      <c r="AD73" s="630" t="s">
        <v>
175</v>
      </c>
      <c r="AE73" s="632" t="s">
        <v>
176</v>
      </c>
      <c r="AF73" s="633" t="str">
        <f t="shared" si="1"/>
        <v/>
      </c>
      <c r="AG73" s="634" t="s">
        <v>
177</v>
      </c>
      <c r="AH73" s="635" t="str">
        <f t="shared" si="3"/>
        <v/>
      </c>
      <c r="AI73" s="636"/>
      <c r="AJ73" s="637"/>
      <c r="AK73" s="636"/>
      <c r="AL73" s="746"/>
    </row>
    <row r="74" spans="1:38" ht="36.75" customHeight="1">
      <c r="A74" s="622">
        <f t="shared" si="2"/>
        <v>
63</v>
      </c>
      <c r="B74" s="623" t="str">
        <f>
IF(基本情報入力シート!C95="","",基本情報入力シート!C95)</f>
        <v/>
      </c>
      <c r="C74" s="624" t="str">
        <f>
IF(基本情報入力シート!D95="","",基本情報入力シート!D95)</f>
        <v/>
      </c>
      <c r="D74" s="624" t="str">
        <f>
IF(基本情報入力シート!E95="","",基本情報入力シート!E95)</f>
        <v/>
      </c>
      <c r="E74" s="624" t="str">
        <f>
IF(基本情報入力シート!F95="","",基本情報入力シート!F95)</f>
        <v/>
      </c>
      <c r="F74" s="624" t="str">
        <f>
IF(基本情報入力シート!G95="","",基本情報入力シート!G95)</f>
        <v/>
      </c>
      <c r="G74" s="624" t="str">
        <f>
IF(基本情報入力シート!H95="","",基本情報入力シート!H95)</f>
        <v/>
      </c>
      <c r="H74" s="624" t="str">
        <f>
IF(基本情報入力シート!I95="","",基本情報入力シート!I95)</f>
        <v/>
      </c>
      <c r="I74" s="624" t="str">
        <f>
IF(基本情報入力シート!J95="","",基本情報入力シート!J95)</f>
        <v/>
      </c>
      <c r="J74" s="624" t="str">
        <f>
IF(基本情報入力シート!K95="","",基本情報入力シート!K95)</f>
        <v/>
      </c>
      <c r="K74" s="647" t="str">
        <f>
IF(基本情報入力シート!L95="","",基本情報入力シート!L95)</f>
        <v/>
      </c>
      <c r="L74" s="625" t="str">
        <f>
IF(基本情報入力シート!M95="","",基本情報入力シート!M95)</f>
        <v/>
      </c>
      <c r="M74" s="625" t="str">
        <f>
IF(基本情報入力シート!R95="","",基本情報入力シート!R95)</f>
        <v/>
      </c>
      <c r="N74" s="625" t="str">
        <f>
IF(基本情報入力シート!W95="","",基本情報入力シート!W95)</f>
        <v/>
      </c>
      <c r="O74" s="622" t="str">
        <f>
IF(基本情報入力シート!X95="","",基本情報入力シート!X95)</f>
        <v/>
      </c>
      <c r="P74" s="626" t="str">
        <f>
IF(基本情報入力シート!Y95="","",基本情報入力シート!Y95)</f>
        <v/>
      </c>
      <c r="Q74" s="783"/>
      <c r="R74" s="505" t="str">
        <f>
IF(基本情報入力シート!Z95="","",基本情報入力シート!Z95)</f>
        <v/>
      </c>
      <c r="S74" s="506" t="str">
        <f>
IF(基本情報入力シート!AA95="","",基本情報入力シート!AA95)</f>
        <v/>
      </c>
      <c r="T74" s="764"/>
      <c r="U74" s="766" t="str">
        <f>
IF(P74="","",VLOOKUP(P74,【参考】数式用2!$A$3:$C$36,3,FALSE))</f>
        <v/>
      </c>
      <c r="V74" s="630" t="s">
        <v>
172</v>
      </c>
      <c r="W74" s="628"/>
      <c r="X74" s="627" t="s">
        <v>
173</v>
      </c>
      <c r="Y74" s="628"/>
      <c r="Z74" s="629" t="s">
        <v>
174</v>
      </c>
      <c r="AA74" s="631"/>
      <c r="AB74" s="630" t="s">
        <v>
173</v>
      </c>
      <c r="AC74" s="631"/>
      <c r="AD74" s="630" t="s">
        <v>
175</v>
      </c>
      <c r="AE74" s="632" t="s">
        <v>
176</v>
      </c>
      <c r="AF74" s="633" t="str">
        <f t="shared" si="1"/>
        <v/>
      </c>
      <c r="AG74" s="634" t="s">
        <v>
177</v>
      </c>
      <c r="AH74" s="635" t="str">
        <f t="shared" si="3"/>
        <v/>
      </c>
      <c r="AI74" s="636"/>
      <c r="AJ74" s="637"/>
      <c r="AK74" s="636"/>
      <c r="AL74" s="746"/>
    </row>
    <row r="75" spans="1:38" ht="36.75" customHeight="1">
      <c r="A75" s="622">
        <f t="shared" si="2"/>
        <v>
64</v>
      </c>
      <c r="B75" s="623" t="str">
        <f>
IF(基本情報入力シート!C96="","",基本情報入力シート!C96)</f>
        <v/>
      </c>
      <c r="C75" s="624" t="str">
        <f>
IF(基本情報入力シート!D96="","",基本情報入力シート!D96)</f>
        <v/>
      </c>
      <c r="D75" s="624" t="str">
        <f>
IF(基本情報入力シート!E96="","",基本情報入力シート!E96)</f>
        <v/>
      </c>
      <c r="E75" s="624" t="str">
        <f>
IF(基本情報入力シート!F96="","",基本情報入力シート!F96)</f>
        <v/>
      </c>
      <c r="F75" s="624" t="str">
        <f>
IF(基本情報入力シート!G96="","",基本情報入力シート!G96)</f>
        <v/>
      </c>
      <c r="G75" s="624" t="str">
        <f>
IF(基本情報入力シート!H96="","",基本情報入力シート!H96)</f>
        <v/>
      </c>
      <c r="H75" s="624" t="str">
        <f>
IF(基本情報入力シート!I96="","",基本情報入力シート!I96)</f>
        <v/>
      </c>
      <c r="I75" s="624" t="str">
        <f>
IF(基本情報入力シート!J96="","",基本情報入力シート!J96)</f>
        <v/>
      </c>
      <c r="J75" s="624" t="str">
        <f>
IF(基本情報入力シート!K96="","",基本情報入力シート!K96)</f>
        <v/>
      </c>
      <c r="K75" s="647" t="str">
        <f>
IF(基本情報入力シート!L96="","",基本情報入力シート!L96)</f>
        <v/>
      </c>
      <c r="L75" s="625" t="str">
        <f>
IF(基本情報入力シート!M96="","",基本情報入力シート!M96)</f>
        <v/>
      </c>
      <c r="M75" s="625" t="str">
        <f>
IF(基本情報入力シート!R96="","",基本情報入力シート!R96)</f>
        <v/>
      </c>
      <c r="N75" s="625" t="str">
        <f>
IF(基本情報入力シート!W96="","",基本情報入力シート!W96)</f>
        <v/>
      </c>
      <c r="O75" s="622" t="str">
        <f>
IF(基本情報入力シート!X96="","",基本情報入力シート!X96)</f>
        <v/>
      </c>
      <c r="P75" s="626" t="str">
        <f>
IF(基本情報入力シート!Y96="","",基本情報入力シート!Y96)</f>
        <v/>
      </c>
      <c r="Q75" s="783"/>
      <c r="R75" s="505" t="str">
        <f>
IF(基本情報入力シート!Z96="","",基本情報入力シート!Z96)</f>
        <v/>
      </c>
      <c r="S75" s="506" t="str">
        <f>
IF(基本情報入力シート!AA96="","",基本情報入力シート!AA96)</f>
        <v/>
      </c>
      <c r="T75" s="764"/>
      <c r="U75" s="766" t="str">
        <f>
IF(P75="","",VLOOKUP(P75,【参考】数式用2!$A$3:$C$36,3,FALSE))</f>
        <v/>
      </c>
      <c r="V75" s="630" t="s">
        <v>
172</v>
      </c>
      <c r="W75" s="628"/>
      <c r="X75" s="627" t="s">
        <v>
173</v>
      </c>
      <c r="Y75" s="628"/>
      <c r="Z75" s="629" t="s">
        <v>
174</v>
      </c>
      <c r="AA75" s="631"/>
      <c r="AB75" s="630" t="s">
        <v>
173</v>
      </c>
      <c r="AC75" s="631"/>
      <c r="AD75" s="630" t="s">
        <v>
175</v>
      </c>
      <c r="AE75" s="632" t="s">
        <v>
176</v>
      </c>
      <c r="AF75" s="633" t="str">
        <f t="shared" si="1"/>
        <v/>
      </c>
      <c r="AG75" s="634" t="s">
        <v>
177</v>
      </c>
      <c r="AH75" s="635" t="str">
        <f t="shared" si="3"/>
        <v/>
      </c>
      <c r="AI75" s="636"/>
      <c r="AJ75" s="637"/>
      <c r="AK75" s="636"/>
      <c r="AL75" s="746"/>
    </row>
    <row r="76" spans="1:38" ht="36.75" customHeight="1">
      <c r="A76" s="622">
        <f t="shared" si="2"/>
        <v>
65</v>
      </c>
      <c r="B76" s="623" t="str">
        <f>
IF(基本情報入力シート!C97="","",基本情報入力シート!C97)</f>
        <v/>
      </c>
      <c r="C76" s="624" t="str">
        <f>
IF(基本情報入力シート!D97="","",基本情報入力シート!D97)</f>
        <v/>
      </c>
      <c r="D76" s="624" t="str">
        <f>
IF(基本情報入力シート!E97="","",基本情報入力シート!E97)</f>
        <v/>
      </c>
      <c r="E76" s="624" t="str">
        <f>
IF(基本情報入力シート!F97="","",基本情報入力シート!F97)</f>
        <v/>
      </c>
      <c r="F76" s="624" t="str">
        <f>
IF(基本情報入力シート!G97="","",基本情報入力シート!G97)</f>
        <v/>
      </c>
      <c r="G76" s="624" t="str">
        <f>
IF(基本情報入力シート!H97="","",基本情報入力シート!H97)</f>
        <v/>
      </c>
      <c r="H76" s="624" t="str">
        <f>
IF(基本情報入力シート!I97="","",基本情報入力シート!I97)</f>
        <v/>
      </c>
      <c r="I76" s="624" t="str">
        <f>
IF(基本情報入力シート!J97="","",基本情報入力シート!J97)</f>
        <v/>
      </c>
      <c r="J76" s="624" t="str">
        <f>
IF(基本情報入力シート!K97="","",基本情報入力シート!K97)</f>
        <v/>
      </c>
      <c r="K76" s="647" t="str">
        <f>
IF(基本情報入力シート!L97="","",基本情報入力シート!L97)</f>
        <v/>
      </c>
      <c r="L76" s="625" t="str">
        <f>
IF(基本情報入力シート!M97="","",基本情報入力シート!M97)</f>
        <v/>
      </c>
      <c r="M76" s="625" t="str">
        <f>
IF(基本情報入力シート!R97="","",基本情報入力シート!R97)</f>
        <v/>
      </c>
      <c r="N76" s="625" t="str">
        <f>
IF(基本情報入力シート!W97="","",基本情報入力シート!W97)</f>
        <v/>
      </c>
      <c r="O76" s="622" t="str">
        <f>
IF(基本情報入力シート!X97="","",基本情報入力シート!X97)</f>
        <v/>
      </c>
      <c r="P76" s="626" t="str">
        <f>
IF(基本情報入力シート!Y97="","",基本情報入力シート!Y97)</f>
        <v/>
      </c>
      <c r="Q76" s="783"/>
      <c r="R76" s="505" t="str">
        <f>
IF(基本情報入力シート!Z97="","",基本情報入力シート!Z97)</f>
        <v/>
      </c>
      <c r="S76" s="506" t="str">
        <f>
IF(基本情報入力シート!AA97="","",基本情報入力シート!AA97)</f>
        <v/>
      </c>
      <c r="T76" s="764"/>
      <c r="U76" s="766" t="str">
        <f>
IF(P76="","",VLOOKUP(P76,【参考】数式用2!$A$3:$C$36,3,FALSE))</f>
        <v/>
      </c>
      <c r="V76" s="630" t="s">
        <v>
172</v>
      </c>
      <c r="W76" s="628"/>
      <c r="X76" s="627" t="s">
        <v>
173</v>
      </c>
      <c r="Y76" s="628"/>
      <c r="Z76" s="629" t="s">
        <v>
174</v>
      </c>
      <c r="AA76" s="631"/>
      <c r="AB76" s="630" t="s">
        <v>
173</v>
      </c>
      <c r="AC76" s="631"/>
      <c r="AD76" s="630" t="s">
        <v>
175</v>
      </c>
      <c r="AE76" s="632" t="s">
        <v>
176</v>
      </c>
      <c r="AF76" s="633" t="str">
        <f t="shared" si="1"/>
        <v/>
      </c>
      <c r="AG76" s="634" t="s">
        <v>
177</v>
      </c>
      <c r="AH76" s="635" t="str">
        <f t="shared" ref="AH76:AH111" si="4">
IFERROR(ROUNDDOWN(ROUND(R76*S76,0)*U76,0)*AF76,"")</f>
        <v/>
      </c>
      <c r="AI76" s="636"/>
      <c r="AJ76" s="637"/>
      <c r="AK76" s="636"/>
      <c r="AL76" s="746"/>
    </row>
    <row r="77" spans="1:38" ht="36.75" customHeight="1">
      <c r="A77" s="622">
        <f t="shared" si="2"/>
        <v>
66</v>
      </c>
      <c r="B77" s="623" t="str">
        <f>
IF(基本情報入力シート!C98="","",基本情報入力シート!C98)</f>
        <v/>
      </c>
      <c r="C77" s="624" t="str">
        <f>
IF(基本情報入力シート!D98="","",基本情報入力シート!D98)</f>
        <v/>
      </c>
      <c r="D77" s="624" t="str">
        <f>
IF(基本情報入力シート!E98="","",基本情報入力シート!E98)</f>
        <v/>
      </c>
      <c r="E77" s="624" t="str">
        <f>
IF(基本情報入力シート!F98="","",基本情報入力シート!F98)</f>
        <v/>
      </c>
      <c r="F77" s="624" t="str">
        <f>
IF(基本情報入力シート!G98="","",基本情報入力シート!G98)</f>
        <v/>
      </c>
      <c r="G77" s="624" t="str">
        <f>
IF(基本情報入力シート!H98="","",基本情報入力シート!H98)</f>
        <v/>
      </c>
      <c r="H77" s="624" t="str">
        <f>
IF(基本情報入力シート!I98="","",基本情報入力シート!I98)</f>
        <v/>
      </c>
      <c r="I77" s="624" t="str">
        <f>
IF(基本情報入力シート!J98="","",基本情報入力シート!J98)</f>
        <v/>
      </c>
      <c r="J77" s="624" t="str">
        <f>
IF(基本情報入力シート!K98="","",基本情報入力シート!K98)</f>
        <v/>
      </c>
      <c r="K77" s="647" t="str">
        <f>
IF(基本情報入力シート!L98="","",基本情報入力シート!L98)</f>
        <v/>
      </c>
      <c r="L77" s="625" t="str">
        <f>
IF(基本情報入力シート!M98="","",基本情報入力シート!M98)</f>
        <v/>
      </c>
      <c r="M77" s="625" t="str">
        <f>
IF(基本情報入力シート!R98="","",基本情報入力シート!R98)</f>
        <v/>
      </c>
      <c r="N77" s="625" t="str">
        <f>
IF(基本情報入力シート!W98="","",基本情報入力シート!W98)</f>
        <v/>
      </c>
      <c r="O77" s="622" t="str">
        <f>
IF(基本情報入力シート!X98="","",基本情報入力シート!X98)</f>
        <v/>
      </c>
      <c r="P77" s="626" t="str">
        <f>
IF(基本情報入力シート!Y98="","",基本情報入力シート!Y98)</f>
        <v/>
      </c>
      <c r="Q77" s="783"/>
      <c r="R77" s="505" t="str">
        <f>
IF(基本情報入力シート!Z98="","",基本情報入力シート!Z98)</f>
        <v/>
      </c>
      <c r="S77" s="506" t="str">
        <f>
IF(基本情報入力シート!AA98="","",基本情報入力シート!AA98)</f>
        <v/>
      </c>
      <c r="T77" s="764"/>
      <c r="U77" s="766" t="str">
        <f>
IF(P77="","",VLOOKUP(P77,【参考】数式用2!$A$3:$C$36,3,FALSE))</f>
        <v/>
      </c>
      <c r="V77" s="630" t="s">
        <v>
172</v>
      </c>
      <c r="W77" s="628"/>
      <c r="X77" s="627" t="s">
        <v>
173</v>
      </c>
      <c r="Y77" s="628"/>
      <c r="Z77" s="629" t="s">
        <v>
174</v>
      </c>
      <c r="AA77" s="631"/>
      <c r="AB77" s="630" t="s">
        <v>
173</v>
      </c>
      <c r="AC77" s="631"/>
      <c r="AD77" s="630" t="s">
        <v>
175</v>
      </c>
      <c r="AE77" s="632" t="s">
        <v>
176</v>
      </c>
      <c r="AF77" s="633" t="str">
        <f t="shared" ref="AF77:AF111" si="5">
IF(W77&gt;=1,(AA77*12+AC77)-(W77*12+Y77)+1,"")</f>
        <v/>
      </c>
      <c r="AG77" s="634" t="s">
        <v>
177</v>
      </c>
      <c r="AH77" s="635" t="str">
        <f t="shared" si="4"/>
        <v/>
      </c>
      <c r="AI77" s="636"/>
      <c r="AJ77" s="637"/>
      <c r="AK77" s="636"/>
      <c r="AL77" s="746"/>
    </row>
    <row r="78" spans="1:38" ht="36.75" customHeight="1">
      <c r="A78" s="622">
        <f t="shared" ref="A78:A111" si="6">
A77+1</f>
        <v>
67</v>
      </c>
      <c r="B78" s="623" t="str">
        <f>
IF(基本情報入力シート!C99="","",基本情報入力シート!C99)</f>
        <v/>
      </c>
      <c r="C78" s="624" t="str">
        <f>
IF(基本情報入力シート!D99="","",基本情報入力シート!D99)</f>
        <v/>
      </c>
      <c r="D78" s="624" t="str">
        <f>
IF(基本情報入力シート!E99="","",基本情報入力シート!E99)</f>
        <v/>
      </c>
      <c r="E78" s="624" t="str">
        <f>
IF(基本情報入力シート!F99="","",基本情報入力シート!F99)</f>
        <v/>
      </c>
      <c r="F78" s="624" t="str">
        <f>
IF(基本情報入力シート!G99="","",基本情報入力シート!G99)</f>
        <v/>
      </c>
      <c r="G78" s="624" t="str">
        <f>
IF(基本情報入力シート!H99="","",基本情報入力シート!H99)</f>
        <v/>
      </c>
      <c r="H78" s="624" t="str">
        <f>
IF(基本情報入力シート!I99="","",基本情報入力シート!I99)</f>
        <v/>
      </c>
      <c r="I78" s="624" t="str">
        <f>
IF(基本情報入力シート!J99="","",基本情報入力シート!J99)</f>
        <v/>
      </c>
      <c r="J78" s="624" t="str">
        <f>
IF(基本情報入力シート!K99="","",基本情報入力シート!K99)</f>
        <v/>
      </c>
      <c r="K78" s="647" t="str">
        <f>
IF(基本情報入力シート!L99="","",基本情報入力シート!L99)</f>
        <v/>
      </c>
      <c r="L78" s="625" t="str">
        <f>
IF(基本情報入力シート!M99="","",基本情報入力シート!M99)</f>
        <v/>
      </c>
      <c r="M78" s="625" t="str">
        <f>
IF(基本情報入力シート!R99="","",基本情報入力シート!R99)</f>
        <v/>
      </c>
      <c r="N78" s="625" t="str">
        <f>
IF(基本情報入力シート!W99="","",基本情報入力シート!W99)</f>
        <v/>
      </c>
      <c r="O78" s="622" t="str">
        <f>
IF(基本情報入力シート!X99="","",基本情報入力シート!X99)</f>
        <v/>
      </c>
      <c r="P78" s="626" t="str">
        <f>
IF(基本情報入力シート!Y99="","",基本情報入力シート!Y99)</f>
        <v/>
      </c>
      <c r="Q78" s="783"/>
      <c r="R78" s="505" t="str">
        <f>
IF(基本情報入力シート!Z99="","",基本情報入力シート!Z99)</f>
        <v/>
      </c>
      <c r="S78" s="506" t="str">
        <f>
IF(基本情報入力シート!AA99="","",基本情報入力シート!AA99)</f>
        <v/>
      </c>
      <c r="T78" s="764"/>
      <c r="U78" s="766" t="str">
        <f>
IF(P78="","",VLOOKUP(P78,【参考】数式用2!$A$3:$C$36,3,FALSE))</f>
        <v/>
      </c>
      <c r="V78" s="630" t="s">
        <v>
172</v>
      </c>
      <c r="W78" s="628"/>
      <c r="X78" s="627" t="s">
        <v>
173</v>
      </c>
      <c r="Y78" s="628"/>
      <c r="Z78" s="629" t="s">
        <v>
174</v>
      </c>
      <c r="AA78" s="631"/>
      <c r="AB78" s="630" t="s">
        <v>
173</v>
      </c>
      <c r="AC78" s="631"/>
      <c r="AD78" s="630" t="s">
        <v>
175</v>
      </c>
      <c r="AE78" s="632" t="s">
        <v>
176</v>
      </c>
      <c r="AF78" s="633" t="str">
        <f t="shared" si="5"/>
        <v/>
      </c>
      <c r="AG78" s="634" t="s">
        <v>
177</v>
      </c>
      <c r="AH78" s="635" t="str">
        <f t="shared" si="4"/>
        <v/>
      </c>
      <c r="AI78" s="636"/>
      <c r="AJ78" s="637"/>
      <c r="AK78" s="636"/>
      <c r="AL78" s="746"/>
    </row>
    <row r="79" spans="1:38" ht="36.75" customHeight="1">
      <c r="A79" s="622">
        <f t="shared" si="6"/>
        <v>
68</v>
      </c>
      <c r="B79" s="623" t="str">
        <f>
IF(基本情報入力シート!C100="","",基本情報入力シート!C100)</f>
        <v/>
      </c>
      <c r="C79" s="624" t="str">
        <f>
IF(基本情報入力シート!D100="","",基本情報入力シート!D100)</f>
        <v/>
      </c>
      <c r="D79" s="624" t="str">
        <f>
IF(基本情報入力シート!E100="","",基本情報入力シート!E100)</f>
        <v/>
      </c>
      <c r="E79" s="624" t="str">
        <f>
IF(基本情報入力シート!F100="","",基本情報入力シート!F100)</f>
        <v/>
      </c>
      <c r="F79" s="624" t="str">
        <f>
IF(基本情報入力シート!G100="","",基本情報入力シート!G100)</f>
        <v/>
      </c>
      <c r="G79" s="624" t="str">
        <f>
IF(基本情報入力シート!H100="","",基本情報入力シート!H100)</f>
        <v/>
      </c>
      <c r="H79" s="624" t="str">
        <f>
IF(基本情報入力シート!I100="","",基本情報入力シート!I100)</f>
        <v/>
      </c>
      <c r="I79" s="624" t="str">
        <f>
IF(基本情報入力シート!J100="","",基本情報入力シート!J100)</f>
        <v/>
      </c>
      <c r="J79" s="624" t="str">
        <f>
IF(基本情報入力シート!K100="","",基本情報入力シート!K100)</f>
        <v/>
      </c>
      <c r="K79" s="647" t="str">
        <f>
IF(基本情報入力シート!L100="","",基本情報入力シート!L100)</f>
        <v/>
      </c>
      <c r="L79" s="625" t="str">
        <f>
IF(基本情報入力シート!M100="","",基本情報入力シート!M100)</f>
        <v/>
      </c>
      <c r="M79" s="625" t="str">
        <f>
IF(基本情報入力シート!R100="","",基本情報入力シート!R100)</f>
        <v/>
      </c>
      <c r="N79" s="625" t="str">
        <f>
IF(基本情報入力シート!W100="","",基本情報入力シート!W100)</f>
        <v/>
      </c>
      <c r="O79" s="622" t="str">
        <f>
IF(基本情報入力シート!X100="","",基本情報入力シート!X100)</f>
        <v/>
      </c>
      <c r="P79" s="626" t="str">
        <f>
IF(基本情報入力シート!Y100="","",基本情報入力シート!Y100)</f>
        <v/>
      </c>
      <c r="Q79" s="783"/>
      <c r="R79" s="505" t="str">
        <f>
IF(基本情報入力シート!Z100="","",基本情報入力シート!Z100)</f>
        <v/>
      </c>
      <c r="S79" s="506" t="str">
        <f>
IF(基本情報入力シート!AA100="","",基本情報入力シート!AA100)</f>
        <v/>
      </c>
      <c r="T79" s="764"/>
      <c r="U79" s="766" t="str">
        <f>
IF(P79="","",VLOOKUP(P79,【参考】数式用2!$A$3:$C$36,3,FALSE))</f>
        <v/>
      </c>
      <c r="V79" s="630" t="s">
        <v>
172</v>
      </c>
      <c r="W79" s="628"/>
      <c r="X79" s="627" t="s">
        <v>
173</v>
      </c>
      <c r="Y79" s="628"/>
      <c r="Z79" s="629" t="s">
        <v>
174</v>
      </c>
      <c r="AA79" s="631"/>
      <c r="AB79" s="630" t="s">
        <v>
173</v>
      </c>
      <c r="AC79" s="631"/>
      <c r="AD79" s="630" t="s">
        <v>
175</v>
      </c>
      <c r="AE79" s="632" t="s">
        <v>
176</v>
      </c>
      <c r="AF79" s="633" t="str">
        <f t="shared" si="5"/>
        <v/>
      </c>
      <c r="AG79" s="634" t="s">
        <v>
177</v>
      </c>
      <c r="AH79" s="635" t="str">
        <f t="shared" si="4"/>
        <v/>
      </c>
      <c r="AI79" s="636"/>
      <c r="AJ79" s="637"/>
      <c r="AK79" s="636"/>
      <c r="AL79" s="746"/>
    </row>
    <row r="80" spans="1:38" ht="36.75" customHeight="1">
      <c r="A80" s="622">
        <f t="shared" si="6"/>
        <v>
69</v>
      </c>
      <c r="B80" s="623" t="str">
        <f>
IF(基本情報入力シート!C101="","",基本情報入力シート!C101)</f>
        <v/>
      </c>
      <c r="C80" s="624" t="str">
        <f>
IF(基本情報入力シート!D101="","",基本情報入力シート!D101)</f>
        <v/>
      </c>
      <c r="D80" s="624" t="str">
        <f>
IF(基本情報入力シート!E101="","",基本情報入力シート!E101)</f>
        <v/>
      </c>
      <c r="E80" s="624" t="str">
        <f>
IF(基本情報入力シート!F101="","",基本情報入力シート!F101)</f>
        <v/>
      </c>
      <c r="F80" s="624" t="str">
        <f>
IF(基本情報入力シート!G101="","",基本情報入力シート!G101)</f>
        <v/>
      </c>
      <c r="G80" s="624" t="str">
        <f>
IF(基本情報入力シート!H101="","",基本情報入力シート!H101)</f>
        <v/>
      </c>
      <c r="H80" s="624" t="str">
        <f>
IF(基本情報入力シート!I101="","",基本情報入力シート!I101)</f>
        <v/>
      </c>
      <c r="I80" s="624" t="str">
        <f>
IF(基本情報入力シート!J101="","",基本情報入力シート!J101)</f>
        <v/>
      </c>
      <c r="J80" s="624" t="str">
        <f>
IF(基本情報入力シート!K101="","",基本情報入力シート!K101)</f>
        <v/>
      </c>
      <c r="K80" s="647" t="str">
        <f>
IF(基本情報入力シート!L101="","",基本情報入力シート!L101)</f>
        <v/>
      </c>
      <c r="L80" s="625" t="str">
        <f>
IF(基本情報入力シート!M101="","",基本情報入力シート!M101)</f>
        <v/>
      </c>
      <c r="M80" s="625" t="str">
        <f>
IF(基本情報入力シート!R101="","",基本情報入力シート!R101)</f>
        <v/>
      </c>
      <c r="N80" s="625" t="str">
        <f>
IF(基本情報入力シート!W101="","",基本情報入力シート!W101)</f>
        <v/>
      </c>
      <c r="O80" s="622" t="str">
        <f>
IF(基本情報入力シート!X101="","",基本情報入力シート!X101)</f>
        <v/>
      </c>
      <c r="P80" s="626" t="str">
        <f>
IF(基本情報入力シート!Y101="","",基本情報入力シート!Y101)</f>
        <v/>
      </c>
      <c r="Q80" s="783"/>
      <c r="R80" s="505" t="str">
        <f>
IF(基本情報入力シート!Z101="","",基本情報入力シート!Z101)</f>
        <v/>
      </c>
      <c r="S80" s="506" t="str">
        <f>
IF(基本情報入力シート!AA101="","",基本情報入力シート!AA101)</f>
        <v/>
      </c>
      <c r="T80" s="764"/>
      <c r="U80" s="766" t="str">
        <f>
IF(P80="","",VLOOKUP(P80,【参考】数式用2!$A$3:$C$36,3,FALSE))</f>
        <v/>
      </c>
      <c r="V80" s="630" t="s">
        <v>
172</v>
      </c>
      <c r="W80" s="628"/>
      <c r="X80" s="627" t="s">
        <v>
173</v>
      </c>
      <c r="Y80" s="628"/>
      <c r="Z80" s="629" t="s">
        <v>
174</v>
      </c>
      <c r="AA80" s="631"/>
      <c r="AB80" s="630" t="s">
        <v>
173</v>
      </c>
      <c r="AC80" s="631"/>
      <c r="AD80" s="630" t="s">
        <v>
175</v>
      </c>
      <c r="AE80" s="632" t="s">
        <v>
176</v>
      </c>
      <c r="AF80" s="633" t="str">
        <f t="shared" si="5"/>
        <v/>
      </c>
      <c r="AG80" s="634" t="s">
        <v>
177</v>
      </c>
      <c r="AH80" s="635" t="str">
        <f t="shared" si="4"/>
        <v/>
      </c>
      <c r="AI80" s="636"/>
      <c r="AJ80" s="637"/>
      <c r="AK80" s="636"/>
      <c r="AL80" s="746"/>
    </row>
    <row r="81" spans="1:38" ht="36.75" customHeight="1">
      <c r="A81" s="622">
        <f t="shared" si="6"/>
        <v>
70</v>
      </c>
      <c r="B81" s="623" t="str">
        <f>
IF(基本情報入力シート!C102="","",基本情報入力シート!C102)</f>
        <v/>
      </c>
      <c r="C81" s="624" t="str">
        <f>
IF(基本情報入力シート!D102="","",基本情報入力シート!D102)</f>
        <v/>
      </c>
      <c r="D81" s="624" t="str">
        <f>
IF(基本情報入力シート!E102="","",基本情報入力シート!E102)</f>
        <v/>
      </c>
      <c r="E81" s="624" t="str">
        <f>
IF(基本情報入力シート!F102="","",基本情報入力シート!F102)</f>
        <v/>
      </c>
      <c r="F81" s="624" t="str">
        <f>
IF(基本情報入力シート!G102="","",基本情報入力シート!G102)</f>
        <v/>
      </c>
      <c r="G81" s="624" t="str">
        <f>
IF(基本情報入力シート!H102="","",基本情報入力シート!H102)</f>
        <v/>
      </c>
      <c r="H81" s="624" t="str">
        <f>
IF(基本情報入力シート!I102="","",基本情報入力シート!I102)</f>
        <v/>
      </c>
      <c r="I81" s="624" t="str">
        <f>
IF(基本情報入力シート!J102="","",基本情報入力シート!J102)</f>
        <v/>
      </c>
      <c r="J81" s="624" t="str">
        <f>
IF(基本情報入力シート!K102="","",基本情報入力シート!K102)</f>
        <v/>
      </c>
      <c r="K81" s="647" t="str">
        <f>
IF(基本情報入力シート!L102="","",基本情報入力シート!L102)</f>
        <v/>
      </c>
      <c r="L81" s="625" t="str">
        <f>
IF(基本情報入力シート!M102="","",基本情報入力シート!M102)</f>
        <v/>
      </c>
      <c r="M81" s="625" t="str">
        <f>
IF(基本情報入力シート!R102="","",基本情報入力シート!R102)</f>
        <v/>
      </c>
      <c r="N81" s="625" t="str">
        <f>
IF(基本情報入力シート!W102="","",基本情報入力シート!W102)</f>
        <v/>
      </c>
      <c r="O81" s="622" t="str">
        <f>
IF(基本情報入力シート!X102="","",基本情報入力シート!X102)</f>
        <v/>
      </c>
      <c r="P81" s="626" t="str">
        <f>
IF(基本情報入力シート!Y102="","",基本情報入力シート!Y102)</f>
        <v/>
      </c>
      <c r="Q81" s="783"/>
      <c r="R81" s="505" t="str">
        <f>
IF(基本情報入力シート!Z102="","",基本情報入力シート!Z102)</f>
        <v/>
      </c>
      <c r="S81" s="506" t="str">
        <f>
IF(基本情報入力シート!AA102="","",基本情報入力シート!AA102)</f>
        <v/>
      </c>
      <c r="T81" s="764"/>
      <c r="U81" s="766" t="str">
        <f>
IF(P81="","",VLOOKUP(P81,【参考】数式用2!$A$3:$C$36,3,FALSE))</f>
        <v/>
      </c>
      <c r="V81" s="630" t="s">
        <v>
172</v>
      </c>
      <c r="W81" s="628"/>
      <c r="X81" s="627" t="s">
        <v>
173</v>
      </c>
      <c r="Y81" s="628"/>
      <c r="Z81" s="629" t="s">
        <v>
174</v>
      </c>
      <c r="AA81" s="631"/>
      <c r="AB81" s="630" t="s">
        <v>
173</v>
      </c>
      <c r="AC81" s="631"/>
      <c r="AD81" s="630" t="s">
        <v>
175</v>
      </c>
      <c r="AE81" s="632" t="s">
        <v>
176</v>
      </c>
      <c r="AF81" s="633" t="str">
        <f t="shared" si="5"/>
        <v/>
      </c>
      <c r="AG81" s="634" t="s">
        <v>
177</v>
      </c>
      <c r="AH81" s="635" t="str">
        <f t="shared" si="4"/>
        <v/>
      </c>
      <c r="AI81" s="636"/>
      <c r="AJ81" s="637"/>
      <c r="AK81" s="636"/>
      <c r="AL81" s="746"/>
    </row>
    <row r="82" spans="1:38" ht="36.75" customHeight="1">
      <c r="A82" s="622">
        <f t="shared" si="6"/>
        <v>
71</v>
      </c>
      <c r="B82" s="623" t="str">
        <f>
IF(基本情報入力シート!C103="","",基本情報入力シート!C103)</f>
        <v/>
      </c>
      <c r="C82" s="624" t="str">
        <f>
IF(基本情報入力シート!D103="","",基本情報入力シート!D103)</f>
        <v/>
      </c>
      <c r="D82" s="624" t="str">
        <f>
IF(基本情報入力シート!E103="","",基本情報入力シート!E103)</f>
        <v/>
      </c>
      <c r="E82" s="624" t="str">
        <f>
IF(基本情報入力シート!F103="","",基本情報入力シート!F103)</f>
        <v/>
      </c>
      <c r="F82" s="624" t="str">
        <f>
IF(基本情報入力シート!G103="","",基本情報入力シート!G103)</f>
        <v/>
      </c>
      <c r="G82" s="624" t="str">
        <f>
IF(基本情報入力シート!H103="","",基本情報入力シート!H103)</f>
        <v/>
      </c>
      <c r="H82" s="624" t="str">
        <f>
IF(基本情報入力シート!I103="","",基本情報入力シート!I103)</f>
        <v/>
      </c>
      <c r="I82" s="624" t="str">
        <f>
IF(基本情報入力シート!J103="","",基本情報入力シート!J103)</f>
        <v/>
      </c>
      <c r="J82" s="624" t="str">
        <f>
IF(基本情報入力シート!K103="","",基本情報入力シート!K103)</f>
        <v/>
      </c>
      <c r="K82" s="647" t="str">
        <f>
IF(基本情報入力シート!L103="","",基本情報入力シート!L103)</f>
        <v/>
      </c>
      <c r="L82" s="625" t="str">
        <f>
IF(基本情報入力シート!M103="","",基本情報入力シート!M103)</f>
        <v/>
      </c>
      <c r="M82" s="625" t="str">
        <f>
IF(基本情報入力シート!R103="","",基本情報入力シート!R103)</f>
        <v/>
      </c>
      <c r="N82" s="625" t="str">
        <f>
IF(基本情報入力シート!W103="","",基本情報入力シート!W103)</f>
        <v/>
      </c>
      <c r="O82" s="622" t="str">
        <f>
IF(基本情報入力シート!X103="","",基本情報入力シート!X103)</f>
        <v/>
      </c>
      <c r="P82" s="626" t="str">
        <f>
IF(基本情報入力シート!Y103="","",基本情報入力シート!Y103)</f>
        <v/>
      </c>
      <c r="Q82" s="783"/>
      <c r="R82" s="505" t="str">
        <f>
IF(基本情報入力シート!Z103="","",基本情報入力シート!Z103)</f>
        <v/>
      </c>
      <c r="S82" s="506" t="str">
        <f>
IF(基本情報入力シート!AA103="","",基本情報入力シート!AA103)</f>
        <v/>
      </c>
      <c r="T82" s="764"/>
      <c r="U82" s="766" t="str">
        <f>
IF(P82="","",VLOOKUP(P82,【参考】数式用2!$A$3:$C$36,3,FALSE))</f>
        <v/>
      </c>
      <c r="V82" s="630" t="s">
        <v>
172</v>
      </c>
      <c r="W82" s="628"/>
      <c r="X82" s="627" t="s">
        <v>
173</v>
      </c>
      <c r="Y82" s="628"/>
      <c r="Z82" s="629" t="s">
        <v>
174</v>
      </c>
      <c r="AA82" s="631"/>
      <c r="AB82" s="630" t="s">
        <v>
173</v>
      </c>
      <c r="AC82" s="631"/>
      <c r="AD82" s="630" t="s">
        <v>
175</v>
      </c>
      <c r="AE82" s="632" t="s">
        <v>
176</v>
      </c>
      <c r="AF82" s="633" t="str">
        <f t="shared" si="5"/>
        <v/>
      </c>
      <c r="AG82" s="634" t="s">
        <v>
177</v>
      </c>
      <c r="AH82" s="635" t="str">
        <f t="shared" si="4"/>
        <v/>
      </c>
      <c r="AI82" s="636"/>
      <c r="AJ82" s="637"/>
      <c r="AK82" s="636"/>
      <c r="AL82" s="746"/>
    </row>
    <row r="83" spans="1:38" ht="36.75" customHeight="1">
      <c r="A83" s="622">
        <f t="shared" si="6"/>
        <v>
72</v>
      </c>
      <c r="B83" s="623" t="str">
        <f>
IF(基本情報入力シート!C104="","",基本情報入力シート!C104)</f>
        <v/>
      </c>
      <c r="C83" s="624" t="str">
        <f>
IF(基本情報入力シート!D104="","",基本情報入力シート!D104)</f>
        <v/>
      </c>
      <c r="D83" s="624" t="str">
        <f>
IF(基本情報入力シート!E104="","",基本情報入力シート!E104)</f>
        <v/>
      </c>
      <c r="E83" s="624" t="str">
        <f>
IF(基本情報入力シート!F104="","",基本情報入力シート!F104)</f>
        <v/>
      </c>
      <c r="F83" s="624" t="str">
        <f>
IF(基本情報入力シート!G104="","",基本情報入力シート!G104)</f>
        <v/>
      </c>
      <c r="G83" s="624" t="str">
        <f>
IF(基本情報入力シート!H104="","",基本情報入力シート!H104)</f>
        <v/>
      </c>
      <c r="H83" s="624" t="str">
        <f>
IF(基本情報入力シート!I104="","",基本情報入力シート!I104)</f>
        <v/>
      </c>
      <c r="I83" s="624" t="str">
        <f>
IF(基本情報入力シート!J104="","",基本情報入力シート!J104)</f>
        <v/>
      </c>
      <c r="J83" s="624" t="str">
        <f>
IF(基本情報入力シート!K104="","",基本情報入力シート!K104)</f>
        <v/>
      </c>
      <c r="K83" s="647" t="str">
        <f>
IF(基本情報入力シート!L104="","",基本情報入力シート!L104)</f>
        <v/>
      </c>
      <c r="L83" s="625" t="str">
        <f>
IF(基本情報入力シート!M104="","",基本情報入力シート!M104)</f>
        <v/>
      </c>
      <c r="M83" s="625" t="str">
        <f>
IF(基本情報入力シート!R104="","",基本情報入力シート!R104)</f>
        <v/>
      </c>
      <c r="N83" s="625" t="str">
        <f>
IF(基本情報入力シート!W104="","",基本情報入力シート!W104)</f>
        <v/>
      </c>
      <c r="O83" s="622" t="str">
        <f>
IF(基本情報入力シート!X104="","",基本情報入力シート!X104)</f>
        <v/>
      </c>
      <c r="P83" s="626" t="str">
        <f>
IF(基本情報入力シート!Y104="","",基本情報入力シート!Y104)</f>
        <v/>
      </c>
      <c r="Q83" s="783"/>
      <c r="R83" s="505" t="str">
        <f>
IF(基本情報入力シート!Z104="","",基本情報入力シート!Z104)</f>
        <v/>
      </c>
      <c r="S83" s="506" t="str">
        <f>
IF(基本情報入力シート!AA104="","",基本情報入力シート!AA104)</f>
        <v/>
      </c>
      <c r="T83" s="764"/>
      <c r="U83" s="766" t="str">
        <f>
IF(P83="","",VLOOKUP(P83,【参考】数式用2!$A$3:$C$36,3,FALSE))</f>
        <v/>
      </c>
      <c r="V83" s="630" t="s">
        <v>
172</v>
      </c>
      <c r="W83" s="628"/>
      <c r="X83" s="627" t="s">
        <v>
173</v>
      </c>
      <c r="Y83" s="628"/>
      <c r="Z83" s="629" t="s">
        <v>
174</v>
      </c>
      <c r="AA83" s="631"/>
      <c r="AB83" s="630" t="s">
        <v>
173</v>
      </c>
      <c r="AC83" s="631"/>
      <c r="AD83" s="630" t="s">
        <v>
175</v>
      </c>
      <c r="AE83" s="632" t="s">
        <v>
176</v>
      </c>
      <c r="AF83" s="633" t="str">
        <f t="shared" si="5"/>
        <v/>
      </c>
      <c r="AG83" s="634" t="s">
        <v>
177</v>
      </c>
      <c r="AH83" s="635" t="str">
        <f t="shared" si="4"/>
        <v/>
      </c>
      <c r="AI83" s="636"/>
      <c r="AJ83" s="637"/>
      <c r="AK83" s="636"/>
      <c r="AL83" s="746"/>
    </row>
    <row r="84" spans="1:38" ht="36.75" customHeight="1">
      <c r="A84" s="622">
        <f t="shared" si="6"/>
        <v>
73</v>
      </c>
      <c r="B84" s="623" t="str">
        <f>
IF(基本情報入力シート!C105="","",基本情報入力シート!C105)</f>
        <v/>
      </c>
      <c r="C84" s="624" t="str">
        <f>
IF(基本情報入力シート!D105="","",基本情報入力シート!D105)</f>
        <v/>
      </c>
      <c r="D84" s="624" t="str">
        <f>
IF(基本情報入力シート!E105="","",基本情報入力シート!E105)</f>
        <v/>
      </c>
      <c r="E84" s="624" t="str">
        <f>
IF(基本情報入力シート!F105="","",基本情報入力シート!F105)</f>
        <v/>
      </c>
      <c r="F84" s="624" t="str">
        <f>
IF(基本情報入力シート!G105="","",基本情報入力シート!G105)</f>
        <v/>
      </c>
      <c r="G84" s="624" t="str">
        <f>
IF(基本情報入力シート!H105="","",基本情報入力シート!H105)</f>
        <v/>
      </c>
      <c r="H84" s="624" t="str">
        <f>
IF(基本情報入力シート!I105="","",基本情報入力シート!I105)</f>
        <v/>
      </c>
      <c r="I84" s="624" t="str">
        <f>
IF(基本情報入力シート!J105="","",基本情報入力シート!J105)</f>
        <v/>
      </c>
      <c r="J84" s="624" t="str">
        <f>
IF(基本情報入力シート!K105="","",基本情報入力シート!K105)</f>
        <v/>
      </c>
      <c r="K84" s="647" t="str">
        <f>
IF(基本情報入力シート!L105="","",基本情報入力シート!L105)</f>
        <v/>
      </c>
      <c r="L84" s="625" t="str">
        <f>
IF(基本情報入力シート!M105="","",基本情報入力シート!M105)</f>
        <v/>
      </c>
      <c r="M84" s="625" t="str">
        <f>
IF(基本情報入力シート!R105="","",基本情報入力シート!R105)</f>
        <v/>
      </c>
      <c r="N84" s="625" t="str">
        <f>
IF(基本情報入力シート!W105="","",基本情報入力シート!W105)</f>
        <v/>
      </c>
      <c r="O84" s="622" t="str">
        <f>
IF(基本情報入力シート!X105="","",基本情報入力シート!X105)</f>
        <v/>
      </c>
      <c r="P84" s="626" t="str">
        <f>
IF(基本情報入力シート!Y105="","",基本情報入力シート!Y105)</f>
        <v/>
      </c>
      <c r="Q84" s="783"/>
      <c r="R84" s="505" t="str">
        <f>
IF(基本情報入力シート!Z105="","",基本情報入力シート!Z105)</f>
        <v/>
      </c>
      <c r="S84" s="506" t="str">
        <f>
IF(基本情報入力シート!AA105="","",基本情報入力シート!AA105)</f>
        <v/>
      </c>
      <c r="T84" s="764"/>
      <c r="U84" s="766" t="str">
        <f>
IF(P84="","",VLOOKUP(P84,【参考】数式用2!$A$3:$C$36,3,FALSE))</f>
        <v/>
      </c>
      <c r="V84" s="630" t="s">
        <v>
172</v>
      </c>
      <c r="W84" s="628"/>
      <c r="X84" s="627" t="s">
        <v>
173</v>
      </c>
      <c r="Y84" s="628"/>
      <c r="Z84" s="629" t="s">
        <v>
174</v>
      </c>
      <c r="AA84" s="631"/>
      <c r="AB84" s="630" t="s">
        <v>
173</v>
      </c>
      <c r="AC84" s="631"/>
      <c r="AD84" s="630" t="s">
        <v>
175</v>
      </c>
      <c r="AE84" s="632" t="s">
        <v>
176</v>
      </c>
      <c r="AF84" s="633" t="str">
        <f t="shared" si="5"/>
        <v/>
      </c>
      <c r="AG84" s="634" t="s">
        <v>
177</v>
      </c>
      <c r="AH84" s="635" t="str">
        <f t="shared" si="4"/>
        <v/>
      </c>
      <c r="AI84" s="636"/>
      <c r="AJ84" s="637"/>
      <c r="AK84" s="636"/>
      <c r="AL84" s="746"/>
    </row>
    <row r="85" spans="1:38" ht="36.75" customHeight="1">
      <c r="A85" s="622">
        <f t="shared" si="6"/>
        <v>
74</v>
      </c>
      <c r="B85" s="623" t="str">
        <f>
IF(基本情報入力シート!C106="","",基本情報入力シート!C106)</f>
        <v/>
      </c>
      <c r="C85" s="624" t="str">
        <f>
IF(基本情報入力シート!D106="","",基本情報入力シート!D106)</f>
        <v/>
      </c>
      <c r="D85" s="624" t="str">
        <f>
IF(基本情報入力シート!E106="","",基本情報入力シート!E106)</f>
        <v/>
      </c>
      <c r="E85" s="624" t="str">
        <f>
IF(基本情報入力シート!F106="","",基本情報入力シート!F106)</f>
        <v/>
      </c>
      <c r="F85" s="624" t="str">
        <f>
IF(基本情報入力シート!G106="","",基本情報入力シート!G106)</f>
        <v/>
      </c>
      <c r="G85" s="624" t="str">
        <f>
IF(基本情報入力シート!H106="","",基本情報入力シート!H106)</f>
        <v/>
      </c>
      <c r="H85" s="624" t="str">
        <f>
IF(基本情報入力シート!I106="","",基本情報入力シート!I106)</f>
        <v/>
      </c>
      <c r="I85" s="624" t="str">
        <f>
IF(基本情報入力シート!J106="","",基本情報入力シート!J106)</f>
        <v/>
      </c>
      <c r="J85" s="624" t="str">
        <f>
IF(基本情報入力シート!K106="","",基本情報入力シート!K106)</f>
        <v/>
      </c>
      <c r="K85" s="647" t="str">
        <f>
IF(基本情報入力シート!L106="","",基本情報入力シート!L106)</f>
        <v/>
      </c>
      <c r="L85" s="625" t="str">
        <f>
IF(基本情報入力シート!M106="","",基本情報入力シート!M106)</f>
        <v/>
      </c>
      <c r="M85" s="625" t="str">
        <f>
IF(基本情報入力シート!R106="","",基本情報入力シート!R106)</f>
        <v/>
      </c>
      <c r="N85" s="625" t="str">
        <f>
IF(基本情報入力シート!W106="","",基本情報入力シート!W106)</f>
        <v/>
      </c>
      <c r="O85" s="622" t="str">
        <f>
IF(基本情報入力シート!X106="","",基本情報入力シート!X106)</f>
        <v/>
      </c>
      <c r="P85" s="626" t="str">
        <f>
IF(基本情報入力シート!Y106="","",基本情報入力シート!Y106)</f>
        <v/>
      </c>
      <c r="Q85" s="783"/>
      <c r="R85" s="505" t="str">
        <f>
IF(基本情報入力シート!Z106="","",基本情報入力シート!Z106)</f>
        <v/>
      </c>
      <c r="S85" s="506" t="str">
        <f>
IF(基本情報入力シート!AA106="","",基本情報入力シート!AA106)</f>
        <v/>
      </c>
      <c r="T85" s="764"/>
      <c r="U85" s="766" t="str">
        <f>
IF(P85="","",VLOOKUP(P85,【参考】数式用2!$A$3:$C$36,3,FALSE))</f>
        <v/>
      </c>
      <c r="V85" s="630" t="s">
        <v>
172</v>
      </c>
      <c r="W85" s="628"/>
      <c r="X85" s="627" t="s">
        <v>
173</v>
      </c>
      <c r="Y85" s="628"/>
      <c r="Z85" s="629" t="s">
        <v>
174</v>
      </c>
      <c r="AA85" s="631"/>
      <c r="AB85" s="630" t="s">
        <v>
173</v>
      </c>
      <c r="AC85" s="631"/>
      <c r="AD85" s="630" t="s">
        <v>
175</v>
      </c>
      <c r="AE85" s="632" t="s">
        <v>
176</v>
      </c>
      <c r="AF85" s="633" t="str">
        <f t="shared" si="5"/>
        <v/>
      </c>
      <c r="AG85" s="634" t="s">
        <v>
177</v>
      </c>
      <c r="AH85" s="635" t="str">
        <f t="shared" si="4"/>
        <v/>
      </c>
      <c r="AI85" s="636"/>
      <c r="AJ85" s="637"/>
      <c r="AK85" s="636"/>
      <c r="AL85" s="746"/>
    </row>
    <row r="86" spans="1:38" ht="36.75" customHeight="1">
      <c r="A86" s="622">
        <f t="shared" si="6"/>
        <v>
75</v>
      </c>
      <c r="B86" s="623" t="str">
        <f>
IF(基本情報入力シート!C107="","",基本情報入力シート!C107)</f>
        <v/>
      </c>
      <c r="C86" s="624" t="str">
        <f>
IF(基本情報入力シート!D107="","",基本情報入力シート!D107)</f>
        <v/>
      </c>
      <c r="D86" s="624" t="str">
        <f>
IF(基本情報入力シート!E107="","",基本情報入力シート!E107)</f>
        <v/>
      </c>
      <c r="E86" s="624" t="str">
        <f>
IF(基本情報入力シート!F107="","",基本情報入力シート!F107)</f>
        <v/>
      </c>
      <c r="F86" s="624" t="str">
        <f>
IF(基本情報入力シート!G107="","",基本情報入力シート!G107)</f>
        <v/>
      </c>
      <c r="G86" s="624" t="str">
        <f>
IF(基本情報入力シート!H107="","",基本情報入力シート!H107)</f>
        <v/>
      </c>
      <c r="H86" s="624" t="str">
        <f>
IF(基本情報入力シート!I107="","",基本情報入力シート!I107)</f>
        <v/>
      </c>
      <c r="I86" s="624" t="str">
        <f>
IF(基本情報入力シート!J107="","",基本情報入力シート!J107)</f>
        <v/>
      </c>
      <c r="J86" s="624" t="str">
        <f>
IF(基本情報入力シート!K107="","",基本情報入力シート!K107)</f>
        <v/>
      </c>
      <c r="K86" s="647" t="str">
        <f>
IF(基本情報入力シート!L107="","",基本情報入力シート!L107)</f>
        <v/>
      </c>
      <c r="L86" s="625" t="str">
        <f>
IF(基本情報入力シート!M107="","",基本情報入力シート!M107)</f>
        <v/>
      </c>
      <c r="M86" s="625" t="str">
        <f>
IF(基本情報入力シート!R107="","",基本情報入力シート!R107)</f>
        <v/>
      </c>
      <c r="N86" s="625" t="str">
        <f>
IF(基本情報入力シート!W107="","",基本情報入力シート!W107)</f>
        <v/>
      </c>
      <c r="O86" s="622" t="str">
        <f>
IF(基本情報入力シート!X107="","",基本情報入力シート!X107)</f>
        <v/>
      </c>
      <c r="P86" s="626" t="str">
        <f>
IF(基本情報入力シート!Y107="","",基本情報入力シート!Y107)</f>
        <v/>
      </c>
      <c r="Q86" s="783"/>
      <c r="R86" s="505" t="str">
        <f>
IF(基本情報入力シート!Z107="","",基本情報入力シート!Z107)</f>
        <v/>
      </c>
      <c r="S86" s="506" t="str">
        <f>
IF(基本情報入力シート!AA107="","",基本情報入力シート!AA107)</f>
        <v/>
      </c>
      <c r="T86" s="764"/>
      <c r="U86" s="766" t="str">
        <f>
IF(P86="","",VLOOKUP(P86,【参考】数式用2!$A$3:$C$36,3,FALSE))</f>
        <v/>
      </c>
      <c r="V86" s="630" t="s">
        <v>
172</v>
      </c>
      <c r="W86" s="628"/>
      <c r="X86" s="627" t="s">
        <v>
173</v>
      </c>
      <c r="Y86" s="628"/>
      <c r="Z86" s="629" t="s">
        <v>
174</v>
      </c>
      <c r="AA86" s="631"/>
      <c r="AB86" s="630" t="s">
        <v>
173</v>
      </c>
      <c r="AC86" s="631"/>
      <c r="AD86" s="630" t="s">
        <v>
175</v>
      </c>
      <c r="AE86" s="632" t="s">
        <v>
176</v>
      </c>
      <c r="AF86" s="633" t="str">
        <f t="shared" si="5"/>
        <v/>
      </c>
      <c r="AG86" s="634" t="s">
        <v>
177</v>
      </c>
      <c r="AH86" s="635" t="str">
        <f t="shared" si="4"/>
        <v/>
      </c>
      <c r="AI86" s="636"/>
      <c r="AJ86" s="637"/>
      <c r="AK86" s="636"/>
      <c r="AL86" s="746"/>
    </row>
    <row r="87" spans="1:38" ht="36.75" customHeight="1">
      <c r="A87" s="622">
        <f t="shared" si="6"/>
        <v>
76</v>
      </c>
      <c r="B87" s="623" t="str">
        <f>
IF(基本情報入力シート!C108="","",基本情報入力シート!C108)</f>
        <v/>
      </c>
      <c r="C87" s="624" t="str">
        <f>
IF(基本情報入力シート!D108="","",基本情報入力シート!D108)</f>
        <v/>
      </c>
      <c r="D87" s="624" t="str">
        <f>
IF(基本情報入力シート!E108="","",基本情報入力シート!E108)</f>
        <v/>
      </c>
      <c r="E87" s="624" t="str">
        <f>
IF(基本情報入力シート!F108="","",基本情報入力シート!F108)</f>
        <v/>
      </c>
      <c r="F87" s="624" t="str">
        <f>
IF(基本情報入力シート!G108="","",基本情報入力シート!G108)</f>
        <v/>
      </c>
      <c r="G87" s="624" t="str">
        <f>
IF(基本情報入力シート!H108="","",基本情報入力シート!H108)</f>
        <v/>
      </c>
      <c r="H87" s="624" t="str">
        <f>
IF(基本情報入力シート!I108="","",基本情報入力シート!I108)</f>
        <v/>
      </c>
      <c r="I87" s="624" t="str">
        <f>
IF(基本情報入力シート!J108="","",基本情報入力シート!J108)</f>
        <v/>
      </c>
      <c r="J87" s="624" t="str">
        <f>
IF(基本情報入力シート!K108="","",基本情報入力シート!K108)</f>
        <v/>
      </c>
      <c r="K87" s="647" t="str">
        <f>
IF(基本情報入力シート!L108="","",基本情報入力シート!L108)</f>
        <v/>
      </c>
      <c r="L87" s="625" t="str">
        <f>
IF(基本情報入力シート!M108="","",基本情報入力シート!M108)</f>
        <v/>
      </c>
      <c r="M87" s="625" t="str">
        <f>
IF(基本情報入力シート!R108="","",基本情報入力シート!R108)</f>
        <v/>
      </c>
      <c r="N87" s="625" t="str">
        <f>
IF(基本情報入力シート!W108="","",基本情報入力シート!W108)</f>
        <v/>
      </c>
      <c r="O87" s="622" t="str">
        <f>
IF(基本情報入力シート!X108="","",基本情報入力シート!X108)</f>
        <v/>
      </c>
      <c r="P87" s="626" t="str">
        <f>
IF(基本情報入力シート!Y108="","",基本情報入力シート!Y108)</f>
        <v/>
      </c>
      <c r="Q87" s="783"/>
      <c r="R87" s="505" t="str">
        <f>
IF(基本情報入力シート!Z108="","",基本情報入力シート!Z108)</f>
        <v/>
      </c>
      <c r="S87" s="506" t="str">
        <f>
IF(基本情報入力シート!AA108="","",基本情報入力シート!AA108)</f>
        <v/>
      </c>
      <c r="T87" s="764"/>
      <c r="U87" s="766" t="str">
        <f>
IF(P87="","",VLOOKUP(P87,【参考】数式用2!$A$3:$C$36,3,FALSE))</f>
        <v/>
      </c>
      <c r="V87" s="630" t="s">
        <v>
172</v>
      </c>
      <c r="W87" s="628"/>
      <c r="X87" s="627" t="s">
        <v>
173</v>
      </c>
      <c r="Y87" s="628"/>
      <c r="Z87" s="629" t="s">
        <v>
174</v>
      </c>
      <c r="AA87" s="631"/>
      <c r="AB87" s="630" t="s">
        <v>
173</v>
      </c>
      <c r="AC87" s="631"/>
      <c r="AD87" s="630" t="s">
        <v>
175</v>
      </c>
      <c r="AE87" s="632" t="s">
        <v>
176</v>
      </c>
      <c r="AF87" s="633" t="str">
        <f t="shared" si="5"/>
        <v/>
      </c>
      <c r="AG87" s="634" t="s">
        <v>
177</v>
      </c>
      <c r="AH87" s="635" t="str">
        <f t="shared" si="4"/>
        <v/>
      </c>
      <c r="AI87" s="636"/>
      <c r="AJ87" s="637"/>
      <c r="AK87" s="636"/>
      <c r="AL87" s="746"/>
    </row>
    <row r="88" spans="1:38" ht="36.75" customHeight="1">
      <c r="A88" s="622">
        <f t="shared" si="6"/>
        <v>
77</v>
      </c>
      <c r="B88" s="623" t="str">
        <f>
IF(基本情報入力シート!C109="","",基本情報入力シート!C109)</f>
        <v/>
      </c>
      <c r="C88" s="624" t="str">
        <f>
IF(基本情報入力シート!D109="","",基本情報入力シート!D109)</f>
        <v/>
      </c>
      <c r="D88" s="624" t="str">
        <f>
IF(基本情報入力シート!E109="","",基本情報入力シート!E109)</f>
        <v/>
      </c>
      <c r="E88" s="624" t="str">
        <f>
IF(基本情報入力シート!F109="","",基本情報入力シート!F109)</f>
        <v/>
      </c>
      <c r="F88" s="624" t="str">
        <f>
IF(基本情報入力シート!G109="","",基本情報入力シート!G109)</f>
        <v/>
      </c>
      <c r="G88" s="624" t="str">
        <f>
IF(基本情報入力シート!H109="","",基本情報入力シート!H109)</f>
        <v/>
      </c>
      <c r="H88" s="624" t="str">
        <f>
IF(基本情報入力シート!I109="","",基本情報入力シート!I109)</f>
        <v/>
      </c>
      <c r="I88" s="624" t="str">
        <f>
IF(基本情報入力シート!J109="","",基本情報入力シート!J109)</f>
        <v/>
      </c>
      <c r="J88" s="624" t="str">
        <f>
IF(基本情報入力シート!K109="","",基本情報入力シート!K109)</f>
        <v/>
      </c>
      <c r="K88" s="647" t="str">
        <f>
IF(基本情報入力シート!L109="","",基本情報入力シート!L109)</f>
        <v/>
      </c>
      <c r="L88" s="625" t="str">
        <f>
IF(基本情報入力シート!M109="","",基本情報入力シート!M109)</f>
        <v/>
      </c>
      <c r="M88" s="625" t="str">
        <f>
IF(基本情報入力シート!R109="","",基本情報入力シート!R109)</f>
        <v/>
      </c>
      <c r="N88" s="625" t="str">
        <f>
IF(基本情報入力シート!W109="","",基本情報入力シート!W109)</f>
        <v/>
      </c>
      <c r="O88" s="622" t="str">
        <f>
IF(基本情報入力シート!X109="","",基本情報入力シート!X109)</f>
        <v/>
      </c>
      <c r="P88" s="626" t="str">
        <f>
IF(基本情報入力シート!Y109="","",基本情報入力シート!Y109)</f>
        <v/>
      </c>
      <c r="Q88" s="783"/>
      <c r="R88" s="505" t="str">
        <f>
IF(基本情報入力シート!Z109="","",基本情報入力シート!Z109)</f>
        <v/>
      </c>
      <c r="S88" s="506" t="str">
        <f>
IF(基本情報入力シート!AA109="","",基本情報入力シート!AA109)</f>
        <v/>
      </c>
      <c r="T88" s="764"/>
      <c r="U88" s="766" t="str">
        <f>
IF(P88="","",VLOOKUP(P88,【参考】数式用2!$A$3:$C$36,3,FALSE))</f>
        <v/>
      </c>
      <c r="V88" s="630" t="s">
        <v>
172</v>
      </c>
      <c r="W88" s="628"/>
      <c r="X88" s="627" t="s">
        <v>
173</v>
      </c>
      <c r="Y88" s="628"/>
      <c r="Z88" s="629" t="s">
        <v>
174</v>
      </c>
      <c r="AA88" s="631"/>
      <c r="AB88" s="630" t="s">
        <v>
173</v>
      </c>
      <c r="AC88" s="631"/>
      <c r="AD88" s="630" t="s">
        <v>
175</v>
      </c>
      <c r="AE88" s="632" t="s">
        <v>
176</v>
      </c>
      <c r="AF88" s="633" t="str">
        <f t="shared" si="5"/>
        <v/>
      </c>
      <c r="AG88" s="634" t="s">
        <v>
177</v>
      </c>
      <c r="AH88" s="635" t="str">
        <f t="shared" si="4"/>
        <v/>
      </c>
      <c r="AI88" s="636"/>
      <c r="AJ88" s="637"/>
      <c r="AK88" s="636"/>
      <c r="AL88" s="746"/>
    </row>
    <row r="89" spans="1:38" ht="36.75" customHeight="1">
      <c r="A89" s="622">
        <f t="shared" si="6"/>
        <v>
78</v>
      </c>
      <c r="B89" s="623" t="str">
        <f>
IF(基本情報入力シート!C110="","",基本情報入力シート!C110)</f>
        <v/>
      </c>
      <c r="C89" s="624" t="str">
        <f>
IF(基本情報入力シート!D110="","",基本情報入力シート!D110)</f>
        <v/>
      </c>
      <c r="D89" s="624" t="str">
        <f>
IF(基本情報入力シート!E110="","",基本情報入力シート!E110)</f>
        <v/>
      </c>
      <c r="E89" s="624" t="str">
        <f>
IF(基本情報入力シート!F110="","",基本情報入力シート!F110)</f>
        <v/>
      </c>
      <c r="F89" s="624" t="str">
        <f>
IF(基本情報入力シート!G110="","",基本情報入力シート!G110)</f>
        <v/>
      </c>
      <c r="G89" s="624" t="str">
        <f>
IF(基本情報入力シート!H110="","",基本情報入力シート!H110)</f>
        <v/>
      </c>
      <c r="H89" s="624" t="str">
        <f>
IF(基本情報入力シート!I110="","",基本情報入力シート!I110)</f>
        <v/>
      </c>
      <c r="I89" s="624" t="str">
        <f>
IF(基本情報入力シート!J110="","",基本情報入力シート!J110)</f>
        <v/>
      </c>
      <c r="J89" s="624" t="str">
        <f>
IF(基本情報入力シート!K110="","",基本情報入力シート!K110)</f>
        <v/>
      </c>
      <c r="K89" s="647" t="str">
        <f>
IF(基本情報入力シート!L110="","",基本情報入力シート!L110)</f>
        <v/>
      </c>
      <c r="L89" s="625" t="str">
        <f>
IF(基本情報入力シート!M110="","",基本情報入力シート!M110)</f>
        <v/>
      </c>
      <c r="M89" s="625" t="str">
        <f>
IF(基本情報入力シート!R110="","",基本情報入力シート!R110)</f>
        <v/>
      </c>
      <c r="N89" s="625" t="str">
        <f>
IF(基本情報入力シート!W110="","",基本情報入力シート!W110)</f>
        <v/>
      </c>
      <c r="O89" s="622" t="str">
        <f>
IF(基本情報入力シート!X110="","",基本情報入力シート!X110)</f>
        <v/>
      </c>
      <c r="P89" s="626" t="str">
        <f>
IF(基本情報入力シート!Y110="","",基本情報入力シート!Y110)</f>
        <v/>
      </c>
      <c r="Q89" s="783"/>
      <c r="R89" s="505" t="str">
        <f>
IF(基本情報入力シート!Z110="","",基本情報入力シート!Z110)</f>
        <v/>
      </c>
      <c r="S89" s="506" t="str">
        <f>
IF(基本情報入力シート!AA110="","",基本情報入力シート!AA110)</f>
        <v/>
      </c>
      <c r="T89" s="764"/>
      <c r="U89" s="766" t="str">
        <f>
IF(P89="","",VLOOKUP(P89,【参考】数式用2!$A$3:$C$36,3,FALSE))</f>
        <v/>
      </c>
      <c r="V89" s="630" t="s">
        <v>
172</v>
      </c>
      <c r="W89" s="628"/>
      <c r="X89" s="627" t="s">
        <v>
173</v>
      </c>
      <c r="Y89" s="628"/>
      <c r="Z89" s="629" t="s">
        <v>
174</v>
      </c>
      <c r="AA89" s="631"/>
      <c r="AB89" s="630" t="s">
        <v>
173</v>
      </c>
      <c r="AC89" s="631"/>
      <c r="AD89" s="630" t="s">
        <v>
175</v>
      </c>
      <c r="AE89" s="632" t="s">
        <v>
176</v>
      </c>
      <c r="AF89" s="633" t="str">
        <f t="shared" si="5"/>
        <v/>
      </c>
      <c r="AG89" s="634" t="s">
        <v>
177</v>
      </c>
      <c r="AH89" s="635" t="str">
        <f t="shared" si="4"/>
        <v/>
      </c>
      <c r="AI89" s="636"/>
      <c r="AJ89" s="637"/>
      <c r="AK89" s="636"/>
      <c r="AL89" s="746"/>
    </row>
    <row r="90" spans="1:38" ht="36.75" customHeight="1">
      <c r="A90" s="622">
        <f t="shared" si="6"/>
        <v>
79</v>
      </c>
      <c r="B90" s="623" t="str">
        <f>
IF(基本情報入力シート!C111="","",基本情報入力シート!C111)</f>
        <v/>
      </c>
      <c r="C90" s="624" t="str">
        <f>
IF(基本情報入力シート!D111="","",基本情報入力シート!D111)</f>
        <v/>
      </c>
      <c r="D90" s="624" t="str">
        <f>
IF(基本情報入力シート!E111="","",基本情報入力シート!E111)</f>
        <v/>
      </c>
      <c r="E90" s="624" t="str">
        <f>
IF(基本情報入力シート!F111="","",基本情報入力シート!F111)</f>
        <v/>
      </c>
      <c r="F90" s="624" t="str">
        <f>
IF(基本情報入力シート!G111="","",基本情報入力シート!G111)</f>
        <v/>
      </c>
      <c r="G90" s="624" t="str">
        <f>
IF(基本情報入力シート!H111="","",基本情報入力シート!H111)</f>
        <v/>
      </c>
      <c r="H90" s="624" t="str">
        <f>
IF(基本情報入力シート!I111="","",基本情報入力シート!I111)</f>
        <v/>
      </c>
      <c r="I90" s="624" t="str">
        <f>
IF(基本情報入力シート!J111="","",基本情報入力シート!J111)</f>
        <v/>
      </c>
      <c r="J90" s="624" t="str">
        <f>
IF(基本情報入力シート!K111="","",基本情報入力シート!K111)</f>
        <v/>
      </c>
      <c r="K90" s="647" t="str">
        <f>
IF(基本情報入力シート!L111="","",基本情報入力シート!L111)</f>
        <v/>
      </c>
      <c r="L90" s="625" t="str">
        <f>
IF(基本情報入力シート!M111="","",基本情報入力シート!M111)</f>
        <v/>
      </c>
      <c r="M90" s="625" t="str">
        <f>
IF(基本情報入力シート!R111="","",基本情報入力シート!R111)</f>
        <v/>
      </c>
      <c r="N90" s="625" t="str">
        <f>
IF(基本情報入力シート!W111="","",基本情報入力シート!W111)</f>
        <v/>
      </c>
      <c r="O90" s="622" t="str">
        <f>
IF(基本情報入力シート!X111="","",基本情報入力シート!X111)</f>
        <v/>
      </c>
      <c r="P90" s="626" t="str">
        <f>
IF(基本情報入力シート!Y111="","",基本情報入力シート!Y111)</f>
        <v/>
      </c>
      <c r="Q90" s="783"/>
      <c r="R90" s="505" t="str">
        <f>
IF(基本情報入力シート!Z111="","",基本情報入力シート!Z111)</f>
        <v/>
      </c>
      <c r="S90" s="506" t="str">
        <f>
IF(基本情報入力シート!AA111="","",基本情報入力シート!AA111)</f>
        <v/>
      </c>
      <c r="T90" s="764"/>
      <c r="U90" s="766" t="str">
        <f>
IF(P90="","",VLOOKUP(P90,【参考】数式用2!$A$3:$C$36,3,FALSE))</f>
        <v/>
      </c>
      <c r="V90" s="630" t="s">
        <v>
172</v>
      </c>
      <c r="W90" s="628"/>
      <c r="X90" s="627" t="s">
        <v>
173</v>
      </c>
      <c r="Y90" s="628"/>
      <c r="Z90" s="629" t="s">
        <v>
174</v>
      </c>
      <c r="AA90" s="631"/>
      <c r="AB90" s="630" t="s">
        <v>
173</v>
      </c>
      <c r="AC90" s="631"/>
      <c r="AD90" s="630" t="s">
        <v>
175</v>
      </c>
      <c r="AE90" s="632" t="s">
        <v>
176</v>
      </c>
      <c r="AF90" s="633" t="str">
        <f t="shared" si="5"/>
        <v/>
      </c>
      <c r="AG90" s="634" t="s">
        <v>
177</v>
      </c>
      <c r="AH90" s="635" t="str">
        <f t="shared" si="4"/>
        <v/>
      </c>
      <c r="AI90" s="636"/>
      <c r="AJ90" s="637"/>
      <c r="AK90" s="636"/>
      <c r="AL90" s="746"/>
    </row>
    <row r="91" spans="1:38" ht="36.75" customHeight="1">
      <c r="A91" s="622">
        <f t="shared" si="6"/>
        <v>
80</v>
      </c>
      <c r="B91" s="623" t="str">
        <f>
IF(基本情報入力シート!C112="","",基本情報入力シート!C112)</f>
        <v/>
      </c>
      <c r="C91" s="624" t="str">
        <f>
IF(基本情報入力シート!D112="","",基本情報入力シート!D112)</f>
        <v/>
      </c>
      <c r="D91" s="624" t="str">
        <f>
IF(基本情報入力シート!E112="","",基本情報入力シート!E112)</f>
        <v/>
      </c>
      <c r="E91" s="624" t="str">
        <f>
IF(基本情報入力シート!F112="","",基本情報入力シート!F112)</f>
        <v/>
      </c>
      <c r="F91" s="624" t="str">
        <f>
IF(基本情報入力シート!G112="","",基本情報入力シート!G112)</f>
        <v/>
      </c>
      <c r="G91" s="624" t="str">
        <f>
IF(基本情報入力シート!H112="","",基本情報入力シート!H112)</f>
        <v/>
      </c>
      <c r="H91" s="624" t="str">
        <f>
IF(基本情報入力シート!I112="","",基本情報入力シート!I112)</f>
        <v/>
      </c>
      <c r="I91" s="624" t="str">
        <f>
IF(基本情報入力シート!J112="","",基本情報入力シート!J112)</f>
        <v/>
      </c>
      <c r="J91" s="624" t="str">
        <f>
IF(基本情報入力シート!K112="","",基本情報入力シート!K112)</f>
        <v/>
      </c>
      <c r="K91" s="647" t="str">
        <f>
IF(基本情報入力シート!L112="","",基本情報入力シート!L112)</f>
        <v/>
      </c>
      <c r="L91" s="625" t="str">
        <f>
IF(基本情報入力シート!M112="","",基本情報入力シート!M112)</f>
        <v/>
      </c>
      <c r="M91" s="625" t="str">
        <f>
IF(基本情報入力シート!R112="","",基本情報入力シート!R112)</f>
        <v/>
      </c>
      <c r="N91" s="625" t="str">
        <f>
IF(基本情報入力シート!W112="","",基本情報入力シート!W112)</f>
        <v/>
      </c>
      <c r="O91" s="622" t="str">
        <f>
IF(基本情報入力シート!X112="","",基本情報入力シート!X112)</f>
        <v/>
      </c>
      <c r="P91" s="626" t="str">
        <f>
IF(基本情報入力シート!Y112="","",基本情報入力シート!Y112)</f>
        <v/>
      </c>
      <c r="Q91" s="783"/>
      <c r="R91" s="505" t="str">
        <f>
IF(基本情報入力シート!Z112="","",基本情報入力シート!Z112)</f>
        <v/>
      </c>
      <c r="S91" s="506" t="str">
        <f>
IF(基本情報入力シート!AA112="","",基本情報入力シート!AA112)</f>
        <v/>
      </c>
      <c r="T91" s="764"/>
      <c r="U91" s="766" t="str">
        <f>
IF(P91="","",VLOOKUP(P91,【参考】数式用2!$A$3:$C$36,3,FALSE))</f>
        <v/>
      </c>
      <c r="V91" s="630" t="s">
        <v>
172</v>
      </c>
      <c r="W91" s="628"/>
      <c r="X91" s="627" t="s">
        <v>
173</v>
      </c>
      <c r="Y91" s="628"/>
      <c r="Z91" s="629" t="s">
        <v>
174</v>
      </c>
      <c r="AA91" s="631"/>
      <c r="AB91" s="630" t="s">
        <v>
173</v>
      </c>
      <c r="AC91" s="631"/>
      <c r="AD91" s="630" t="s">
        <v>
175</v>
      </c>
      <c r="AE91" s="632" t="s">
        <v>
176</v>
      </c>
      <c r="AF91" s="633" t="str">
        <f t="shared" si="5"/>
        <v/>
      </c>
      <c r="AG91" s="634" t="s">
        <v>
177</v>
      </c>
      <c r="AH91" s="635" t="str">
        <f t="shared" si="4"/>
        <v/>
      </c>
      <c r="AI91" s="636"/>
      <c r="AJ91" s="637"/>
      <c r="AK91" s="636"/>
      <c r="AL91" s="746"/>
    </row>
    <row r="92" spans="1:38" ht="36.75" customHeight="1">
      <c r="A92" s="622">
        <f t="shared" si="6"/>
        <v>
81</v>
      </c>
      <c r="B92" s="623" t="str">
        <f>
IF(基本情報入力シート!C113="","",基本情報入力シート!C113)</f>
        <v/>
      </c>
      <c r="C92" s="624" t="str">
        <f>
IF(基本情報入力シート!D113="","",基本情報入力シート!D113)</f>
        <v/>
      </c>
      <c r="D92" s="624" t="str">
        <f>
IF(基本情報入力シート!E113="","",基本情報入力シート!E113)</f>
        <v/>
      </c>
      <c r="E92" s="624" t="str">
        <f>
IF(基本情報入力シート!F113="","",基本情報入力シート!F113)</f>
        <v/>
      </c>
      <c r="F92" s="624" t="str">
        <f>
IF(基本情報入力シート!G113="","",基本情報入力シート!G113)</f>
        <v/>
      </c>
      <c r="G92" s="624" t="str">
        <f>
IF(基本情報入力シート!H113="","",基本情報入力シート!H113)</f>
        <v/>
      </c>
      <c r="H92" s="624" t="str">
        <f>
IF(基本情報入力シート!I113="","",基本情報入力シート!I113)</f>
        <v/>
      </c>
      <c r="I92" s="624" t="str">
        <f>
IF(基本情報入力シート!J113="","",基本情報入力シート!J113)</f>
        <v/>
      </c>
      <c r="J92" s="624" t="str">
        <f>
IF(基本情報入力シート!K113="","",基本情報入力シート!K113)</f>
        <v/>
      </c>
      <c r="K92" s="647" t="str">
        <f>
IF(基本情報入力シート!L113="","",基本情報入力シート!L113)</f>
        <v/>
      </c>
      <c r="L92" s="625" t="str">
        <f>
IF(基本情報入力シート!M113="","",基本情報入力シート!M113)</f>
        <v/>
      </c>
      <c r="M92" s="625" t="str">
        <f>
IF(基本情報入力シート!R113="","",基本情報入力シート!R113)</f>
        <v/>
      </c>
      <c r="N92" s="625" t="str">
        <f>
IF(基本情報入力シート!W113="","",基本情報入力シート!W113)</f>
        <v/>
      </c>
      <c r="O92" s="622" t="str">
        <f>
IF(基本情報入力シート!X113="","",基本情報入力シート!X113)</f>
        <v/>
      </c>
      <c r="P92" s="626" t="str">
        <f>
IF(基本情報入力シート!Y113="","",基本情報入力シート!Y113)</f>
        <v/>
      </c>
      <c r="Q92" s="783"/>
      <c r="R92" s="505" t="str">
        <f>
IF(基本情報入力シート!Z113="","",基本情報入力シート!Z113)</f>
        <v/>
      </c>
      <c r="S92" s="506" t="str">
        <f>
IF(基本情報入力シート!AA113="","",基本情報入力シート!AA113)</f>
        <v/>
      </c>
      <c r="T92" s="764"/>
      <c r="U92" s="766" t="str">
        <f>
IF(P92="","",VLOOKUP(P92,【参考】数式用2!$A$3:$C$36,3,FALSE))</f>
        <v/>
      </c>
      <c r="V92" s="630" t="s">
        <v>
172</v>
      </c>
      <c r="W92" s="628"/>
      <c r="X92" s="627" t="s">
        <v>
173</v>
      </c>
      <c r="Y92" s="628"/>
      <c r="Z92" s="629" t="s">
        <v>
174</v>
      </c>
      <c r="AA92" s="631"/>
      <c r="AB92" s="630" t="s">
        <v>
173</v>
      </c>
      <c r="AC92" s="631"/>
      <c r="AD92" s="630" t="s">
        <v>
175</v>
      </c>
      <c r="AE92" s="632" t="s">
        <v>
176</v>
      </c>
      <c r="AF92" s="633" t="str">
        <f t="shared" si="5"/>
        <v/>
      </c>
      <c r="AG92" s="634" t="s">
        <v>
177</v>
      </c>
      <c r="AH92" s="635" t="str">
        <f t="shared" si="4"/>
        <v/>
      </c>
      <c r="AI92" s="636"/>
      <c r="AJ92" s="637"/>
      <c r="AK92" s="636"/>
      <c r="AL92" s="746"/>
    </row>
    <row r="93" spans="1:38" ht="36.75" customHeight="1">
      <c r="A93" s="622">
        <f t="shared" si="6"/>
        <v>
82</v>
      </c>
      <c r="B93" s="623" t="str">
        <f>
IF(基本情報入力シート!C114="","",基本情報入力シート!C114)</f>
        <v/>
      </c>
      <c r="C93" s="624" t="str">
        <f>
IF(基本情報入力シート!D114="","",基本情報入力シート!D114)</f>
        <v/>
      </c>
      <c r="D93" s="624" t="str">
        <f>
IF(基本情報入力シート!E114="","",基本情報入力シート!E114)</f>
        <v/>
      </c>
      <c r="E93" s="624" t="str">
        <f>
IF(基本情報入力シート!F114="","",基本情報入力シート!F114)</f>
        <v/>
      </c>
      <c r="F93" s="624" t="str">
        <f>
IF(基本情報入力シート!G114="","",基本情報入力シート!G114)</f>
        <v/>
      </c>
      <c r="G93" s="624" t="str">
        <f>
IF(基本情報入力シート!H114="","",基本情報入力シート!H114)</f>
        <v/>
      </c>
      <c r="H93" s="624" t="str">
        <f>
IF(基本情報入力シート!I114="","",基本情報入力シート!I114)</f>
        <v/>
      </c>
      <c r="I93" s="624" t="str">
        <f>
IF(基本情報入力シート!J114="","",基本情報入力シート!J114)</f>
        <v/>
      </c>
      <c r="J93" s="624" t="str">
        <f>
IF(基本情報入力シート!K114="","",基本情報入力シート!K114)</f>
        <v/>
      </c>
      <c r="K93" s="647" t="str">
        <f>
IF(基本情報入力シート!L114="","",基本情報入力シート!L114)</f>
        <v/>
      </c>
      <c r="L93" s="625" t="str">
        <f>
IF(基本情報入力シート!M114="","",基本情報入力シート!M114)</f>
        <v/>
      </c>
      <c r="M93" s="625" t="str">
        <f>
IF(基本情報入力シート!R114="","",基本情報入力シート!R114)</f>
        <v/>
      </c>
      <c r="N93" s="625" t="str">
        <f>
IF(基本情報入力シート!W114="","",基本情報入力シート!W114)</f>
        <v/>
      </c>
      <c r="O93" s="622" t="str">
        <f>
IF(基本情報入力シート!X114="","",基本情報入力シート!X114)</f>
        <v/>
      </c>
      <c r="P93" s="626" t="str">
        <f>
IF(基本情報入力シート!Y114="","",基本情報入力シート!Y114)</f>
        <v/>
      </c>
      <c r="Q93" s="783"/>
      <c r="R93" s="505" t="str">
        <f>
IF(基本情報入力シート!Z114="","",基本情報入力シート!Z114)</f>
        <v/>
      </c>
      <c r="S93" s="506" t="str">
        <f>
IF(基本情報入力シート!AA114="","",基本情報入力シート!AA114)</f>
        <v/>
      </c>
      <c r="T93" s="764"/>
      <c r="U93" s="766" t="str">
        <f>
IF(P93="","",VLOOKUP(P93,【参考】数式用2!$A$3:$C$36,3,FALSE))</f>
        <v/>
      </c>
      <c r="V93" s="630" t="s">
        <v>
172</v>
      </c>
      <c r="W93" s="628"/>
      <c r="X93" s="627" t="s">
        <v>
173</v>
      </c>
      <c r="Y93" s="628"/>
      <c r="Z93" s="629" t="s">
        <v>
174</v>
      </c>
      <c r="AA93" s="631"/>
      <c r="AB93" s="630" t="s">
        <v>
173</v>
      </c>
      <c r="AC93" s="631"/>
      <c r="AD93" s="630" t="s">
        <v>
175</v>
      </c>
      <c r="AE93" s="632" t="s">
        <v>
176</v>
      </c>
      <c r="AF93" s="633" t="str">
        <f t="shared" si="5"/>
        <v/>
      </c>
      <c r="AG93" s="634" t="s">
        <v>
177</v>
      </c>
      <c r="AH93" s="635" t="str">
        <f t="shared" si="4"/>
        <v/>
      </c>
      <c r="AI93" s="636"/>
      <c r="AJ93" s="637"/>
      <c r="AK93" s="636"/>
      <c r="AL93" s="746"/>
    </row>
    <row r="94" spans="1:38" ht="36.75" customHeight="1">
      <c r="A94" s="622">
        <f t="shared" si="6"/>
        <v>
83</v>
      </c>
      <c r="B94" s="623" t="str">
        <f>
IF(基本情報入力シート!C115="","",基本情報入力シート!C115)</f>
        <v/>
      </c>
      <c r="C94" s="624" t="str">
        <f>
IF(基本情報入力シート!D115="","",基本情報入力シート!D115)</f>
        <v/>
      </c>
      <c r="D94" s="624" t="str">
        <f>
IF(基本情報入力シート!E115="","",基本情報入力シート!E115)</f>
        <v/>
      </c>
      <c r="E94" s="624" t="str">
        <f>
IF(基本情報入力シート!F115="","",基本情報入力シート!F115)</f>
        <v/>
      </c>
      <c r="F94" s="624" t="str">
        <f>
IF(基本情報入力シート!G115="","",基本情報入力シート!G115)</f>
        <v/>
      </c>
      <c r="G94" s="624" t="str">
        <f>
IF(基本情報入力シート!H115="","",基本情報入力シート!H115)</f>
        <v/>
      </c>
      <c r="H94" s="624" t="str">
        <f>
IF(基本情報入力シート!I115="","",基本情報入力シート!I115)</f>
        <v/>
      </c>
      <c r="I94" s="624" t="str">
        <f>
IF(基本情報入力シート!J115="","",基本情報入力シート!J115)</f>
        <v/>
      </c>
      <c r="J94" s="624" t="str">
        <f>
IF(基本情報入力シート!K115="","",基本情報入力シート!K115)</f>
        <v/>
      </c>
      <c r="K94" s="647" t="str">
        <f>
IF(基本情報入力シート!L115="","",基本情報入力シート!L115)</f>
        <v/>
      </c>
      <c r="L94" s="625" t="str">
        <f>
IF(基本情報入力シート!M115="","",基本情報入力シート!M115)</f>
        <v/>
      </c>
      <c r="M94" s="625" t="str">
        <f>
IF(基本情報入力シート!R115="","",基本情報入力シート!R115)</f>
        <v/>
      </c>
      <c r="N94" s="625" t="str">
        <f>
IF(基本情報入力シート!W115="","",基本情報入力シート!W115)</f>
        <v/>
      </c>
      <c r="O94" s="622" t="str">
        <f>
IF(基本情報入力シート!X115="","",基本情報入力シート!X115)</f>
        <v/>
      </c>
      <c r="P94" s="626" t="str">
        <f>
IF(基本情報入力シート!Y115="","",基本情報入力シート!Y115)</f>
        <v/>
      </c>
      <c r="Q94" s="783"/>
      <c r="R94" s="505" t="str">
        <f>
IF(基本情報入力シート!Z115="","",基本情報入力シート!Z115)</f>
        <v/>
      </c>
      <c r="S94" s="506" t="str">
        <f>
IF(基本情報入力シート!AA115="","",基本情報入力シート!AA115)</f>
        <v/>
      </c>
      <c r="T94" s="764"/>
      <c r="U94" s="766" t="str">
        <f>
IF(P94="","",VLOOKUP(P94,【参考】数式用2!$A$3:$C$36,3,FALSE))</f>
        <v/>
      </c>
      <c r="V94" s="630" t="s">
        <v>
172</v>
      </c>
      <c r="W94" s="628"/>
      <c r="X94" s="627" t="s">
        <v>
173</v>
      </c>
      <c r="Y94" s="628"/>
      <c r="Z94" s="629" t="s">
        <v>
174</v>
      </c>
      <c r="AA94" s="631"/>
      <c r="AB94" s="630" t="s">
        <v>
173</v>
      </c>
      <c r="AC94" s="631"/>
      <c r="AD94" s="630" t="s">
        <v>
175</v>
      </c>
      <c r="AE94" s="632" t="s">
        <v>
176</v>
      </c>
      <c r="AF94" s="633" t="str">
        <f t="shared" si="5"/>
        <v/>
      </c>
      <c r="AG94" s="634" t="s">
        <v>
177</v>
      </c>
      <c r="AH94" s="635" t="str">
        <f t="shared" si="4"/>
        <v/>
      </c>
      <c r="AI94" s="636"/>
      <c r="AJ94" s="637"/>
      <c r="AK94" s="636"/>
      <c r="AL94" s="746"/>
    </row>
    <row r="95" spans="1:38" ht="36.75" customHeight="1">
      <c r="A95" s="622">
        <f t="shared" si="6"/>
        <v>
84</v>
      </c>
      <c r="B95" s="623" t="str">
        <f>
IF(基本情報入力シート!C116="","",基本情報入力シート!C116)</f>
        <v/>
      </c>
      <c r="C95" s="624" t="str">
        <f>
IF(基本情報入力シート!D116="","",基本情報入力シート!D116)</f>
        <v/>
      </c>
      <c r="D95" s="624" t="str">
        <f>
IF(基本情報入力シート!E116="","",基本情報入力シート!E116)</f>
        <v/>
      </c>
      <c r="E95" s="624" t="str">
        <f>
IF(基本情報入力シート!F116="","",基本情報入力シート!F116)</f>
        <v/>
      </c>
      <c r="F95" s="624" t="str">
        <f>
IF(基本情報入力シート!G116="","",基本情報入力シート!G116)</f>
        <v/>
      </c>
      <c r="G95" s="624" t="str">
        <f>
IF(基本情報入力シート!H116="","",基本情報入力シート!H116)</f>
        <v/>
      </c>
      <c r="H95" s="624" t="str">
        <f>
IF(基本情報入力シート!I116="","",基本情報入力シート!I116)</f>
        <v/>
      </c>
      <c r="I95" s="624" t="str">
        <f>
IF(基本情報入力シート!J116="","",基本情報入力シート!J116)</f>
        <v/>
      </c>
      <c r="J95" s="624" t="str">
        <f>
IF(基本情報入力シート!K116="","",基本情報入力シート!K116)</f>
        <v/>
      </c>
      <c r="K95" s="647" t="str">
        <f>
IF(基本情報入力シート!L116="","",基本情報入力シート!L116)</f>
        <v/>
      </c>
      <c r="L95" s="625" t="str">
        <f>
IF(基本情報入力シート!M116="","",基本情報入力シート!M116)</f>
        <v/>
      </c>
      <c r="M95" s="625" t="str">
        <f>
IF(基本情報入力シート!R116="","",基本情報入力シート!R116)</f>
        <v/>
      </c>
      <c r="N95" s="625" t="str">
        <f>
IF(基本情報入力シート!W116="","",基本情報入力シート!W116)</f>
        <v/>
      </c>
      <c r="O95" s="622" t="str">
        <f>
IF(基本情報入力シート!X116="","",基本情報入力シート!X116)</f>
        <v/>
      </c>
      <c r="P95" s="626" t="str">
        <f>
IF(基本情報入力シート!Y116="","",基本情報入力シート!Y116)</f>
        <v/>
      </c>
      <c r="Q95" s="783"/>
      <c r="R95" s="505" t="str">
        <f>
IF(基本情報入力シート!Z116="","",基本情報入力シート!Z116)</f>
        <v/>
      </c>
      <c r="S95" s="506" t="str">
        <f>
IF(基本情報入力シート!AA116="","",基本情報入力シート!AA116)</f>
        <v/>
      </c>
      <c r="T95" s="764"/>
      <c r="U95" s="766" t="str">
        <f>
IF(P95="","",VLOOKUP(P95,【参考】数式用2!$A$3:$C$36,3,FALSE))</f>
        <v/>
      </c>
      <c r="V95" s="630" t="s">
        <v>
172</v>
      </c>
      <c r="W95" s="628"/>
      <c r="X95" s="627" t="s">
        <v>
173</v>
      </c>
      <c r="Y95" s="628"/>
      <c r="Z95" s="629" t="s">
        <v>
174</v>
      </c>
      <c r="AA95" s="631"/>
      <c r="AB95" s="630" t="s">
        <v>
173</v>
      </c>
      <c r="AC95" s="631"/>
      <c r="AD95" s="630" t="s">
        <v>
175</v>
      </c>
      <c r="AE95" s="632" t="s">
        <v>
176</v>
      </c>
      <c r="AF95" s="633" t="str">
        <f t="shared" si="5"/>
        <v/>
      </c>
      <c r="AG95" s="634" t="s">
        <v>
177</v>
      </c>
      <c r="AH95" s="635" t="str">
        <f t="shared" si="4"/>
        <v/>
      </c>
      <c r="AI95" s="636"/>
      <c r="AJ95" s="637"/>
      <c r="AK95" s="636"/>
      <c r="AL95" s="746"/>
    </row>
    <row r="96" spans="1:38" ht="36.75" customHeight="1">
      <c r="A96" s="622">
        <f t="shared" si="6"/>
        <v>
85</v>
      </c>
      <c r="B96" s="623" t="str">
        <f>
IF(基本情報入力シート!C117="","",基本情報入力シート!C117)</f>
        <v/>
      </c>
      <c r="C96" s="624" t="str">
        <f>
IF(基本情報入力シート!D117="","",基本情報入力シート!D117)</f>
        <v/>
      </c>
      <c r="D96" s="624" t="str">
        <f>
IF(基本情報入力シート!E117="","",基本情報入力シート!E117)</f>
        <v/>
      </c>
      <c r="E96" s="624" t="str">
        <f>
IF(基本情報入力シート!F117="","",基本情報入力シート!F117)</f>
        <v/>
      </c>
      <c r="F96" s="624" t="str">
        <f>
IF(基本情報入力シート!G117="","",基本情報入力シート!G117)</f>
        <v/>
      </c>
      <c r="G96" s="624" t="str">
        <f>
IF(基本情報入力シート!H117="","",基本情報入力シート!H117)</f>
        <v/>
      </c>
      <c r="H96" s="624" t="str">
        <f>
IF(基本情報入力シート!I117="","",基本情報入力シート!I117)</f>
        <v/>
      </c>
      <c r="I96" s="624" t="str">
        <f>
IF(基本情報入力シート!J117="","",基本情報入力シート!J117)</f>
        <v/>
      </c>
      <c r="J96" s="624" t="str">
        <f>
IF(基本情報入力シート!K117="","",基本情報入力シート!K117)</f>
        <v/>
      </c>
      <c r="K96" s="647" t="str">
        <f>
IF(基本情報入力シート!L117="","",基本情報入力シート!L117)</f>
        <v/>
      </c>
      <c r="L96" s="625" t="str">
        <f>
IF(基本情報入力シート!M117="","",基本情報入力シート!M117)</f>
        <v/>
      </c>
      <c r="M96" s="625" t="str">
        <f>
IF(基本情報入力シート!R117="","",基本情報入力シート!R117)</f>
        <v/>
      </c>
      <c r="N96" s="625" t="str">
        <f>
IF(基本情報入力シート!W117="","",基本情報入力シート!W117)</f>
        <v/>
      </c>
      <c r="O96" s="622" t="str">
        <f>
IF(基本情報入力シート!X117="","",基本情報入力シート!X117)</f>
        <v/>
      </c>
      <c r="P96" s="626" t="str">
        <f>
IF(基本情報入力シート!Y117="","",基本情報入力シート!Y117)</f>
        <v/>
      </c>
      <c r="Q96" s="783"/>
      <c r="R96" s="505" t="str">
        <f>
IF(基本情報入力シート!Z117="","",基本情報入力シート!Z117)</f>
        <v/>
      </c>
      <c r="S96" s="506" t="str">
        <f>
IF(基本情報入力シート!AA117="","",基本情報入力シート!AA117)</f>
        <v/>
      </c>
      <c r="T96" s="764"/>
      <c r="U96" s="766" t="str">
        <f>
IF(P96="","",VLOOKUP(P96,【参考】数式用2!$A$3:$C$36,3,FALSE))</f>
        <v/>
      </c>
      <c r="V96" s="630" t="s">
        <v>
172</v>
      </c>
      <c r="W96" s="628"/>
      <c r="X96" s="627" t="s">
        <v>
173</v>
      </c>
      <c r="Y96" s="628"/>
      <c r="Z96" s="629" t="s">
        <v>
174</v>
      </c>
      <c r="AA96" s="631"/>
      <c r="AB96" s="630" t="s">
        <v>
173</v>
      </c>
      <c r="AC96" s="631"/>
      <c r="AD96" s="630" t="s">
        <v>
175</v>
      </c>
      <c r="AE96" s="632" t="s">
        <v>
176</v>
      </c>
      <c r="AF96" s="633" t="str">
        <f t="shared" si="5"/>
        <v/>
      </c>
      <c r="AG96" s="634" t="s">
        <v>
177</v>
      </c>
      <c r="AH96" s="635" t="str">
        <f t="shared" si="4"/>
        <v/>
      </c>
      <c r="AI96" s="636"/>
      <c r="AJ96" s="637"/>
      <c r="AK96" s="636"/>
      <c r="AL96" s="746"/>
    </row>
    <row r="97" spans="1:38" ht="36.75" customHeight="1">
      <c r="A97" s="622">
        <f t="shared" si="6"/>
        <v>
86</v>
      </c>
      <c r="B97" s="623" t="str">
        <f>
IF(基本情報入力シート!C118="","",基本情報入力シート!C118)</f>
        <v/>
      </c>
      <c r="C97" s="624" t="str">
        <f>
IF(基本情報入力シート!D118="","",基本情報入力シート!D118)</f>
        <v/>
      </c>
      <c r="D97" s="624" t="str">
        <f>
IF(基本情報入力シート!E118="","",基本情報入力シート!E118)</f>
        <v/>
      </c>
      <c r="E97" s="624" t="str">
        <f>
IF(基本情報入力シート!F118="","",基本情報入力シート!F118)</f>
        <v/>
      </c>
      <c r="F97" s="624" t="str">
        <f>
IF(基本情報入力シート!G118="","",基本情報入力シート!G118)</f>
        <v/>
      </c>
      <c r="G97" s="624" t="str">
        <f>
IF(基本情報入力シート!H118="","",基本情報入力シート!H118)</f>
        <v/>
      </c>
      <c r="H97" s="624" t="str">
        <f>
IF(基本情報入力シート!I118="","",基本情報入力シート!I118)</f>
        <v/>
      </c>
      <c r="I97" s="624" t="str">
        <f>
IF(基本情報入力シート!J118="","",基本情報入力シート!J118)</f>
        <v/>
      </c>
      <c r="J97" s="624" t="str">
        <f>
IF(基本情報入力シート!K118="","",基本情報入力シート!K118)</f>
        <v/>
      </c>
      <c r="K97" s="647" t="str">
        <f>
IF(基本情報入力シート!L118="","",基本情報入力シート!L118)</f>
        <v/>
      </c>
      <c r="L97" s="625" t="str">
        <f>
IF(基本情報入力シート!M118="","",基本情報入力シート!M118)</f>
        <v/>
      </c>
      <c r="M97" s="625" t="str">
        <f>
IF(基本情報入力シート!R118="","",基本情報入力シート!R118)</f>
        <v/>
      </c>
      <c r="N97" s="625" t="str">
        <f>
IF(基本情報入力シート!W118="","",基本情報入力シート!W118)</f>
        <v/>
      </c>
      <c r="O97" s="622" t="str">
        <f>
IF(基本情報入力シート!X118="","",基本情報入力シート!X118)</f>
        <v/>
      </c>
      <c r="P97" s="626" t="str">
        <f>
IF(基本情報入力シート!Y118="","",基本情報入力シート!Y118)</f>
        <v/>
      </c>
      <c r="Q97" s="783"/>
      <c r="R97" s="505" t="str">
        <f>
IF(基本情報入力シート!Z118="","",基本情報入力シート!Z118)</f>
        <v/>
      </c>
      <c r="S97" s="506" t="str">
        <f>
IF(基本情報入力シート!AA118="","",基本情報入力シート!AA118)</f>
        <v/>
      </c>
      <c r="T97" s="764"/>
      <c r="U97" s="766" t="str">
        <f>
IF(P97="","",VLOOKUP(P97,【参考】数式用2!$A$3:$C$36,3,FALSE))</f>
        <v/>
      </c>
      <c r="V97" s="630" t="s">
        <v>
172</v>
      </c>
      <c r="W97" s="628"/>
      <c r="X97" s="627" t="s">
        <v>
173</v>
      </c>
      <c r="Y97" s="628"/>
      <c r="Z97" s="629" t="s">
        <v>
174</v>
      </c>
      <c r="AA97" s="631"/>
      <c r="AB97" s="630" t="s">
        <v>
173</v>
      </c>
      <c r="AC97" s="631"/>
      <c r="AD97" s="630" t="s">
        <v>
175</v>
      </c>
      <c r="AE97" s="632" t="s">
        <v>
176</v>
      </c>
      <c r="AF97" s="633" t="str">
        <f t="shared" si="5"/>
        <v/>
      </c>
      <c r="AG97" s="634" t="s">
        <v>
177</v>
      </c>
      <c r="AH97" s="635" t="str">
        <f t="shared" si="4"/>
        <v/>
      </c>
      <c r="AI97" s="636"/>
      <c r="AJ97" s="637"/>
      <c r="AK97" s="636"/>
      <c r="AL97" s="746"/>
    </row>
    <row r="98" spans="1:38" ht="36.75" customHeight="1">
      <c r="A98" s="622">
        <f t="shared" si="6"/>
        <v>
87</v>
      </c>
      <c r="B98" s="623" t="str">
        <f>
IF(基本情報入力シート!C119="","",基本情報入力シート!C119)</f>
        <v/>
      </c>
      <c r="C98" s="624" t="str">
        <f>
IF(基本情報入力シート!D119="","",基本情報入力シート!D119)</f>
        <v/>
      </c>
      <c r="D98" s="624" t="str">
        <f>
IF(基本情報入力シート!E119="","",基本情報入力シート!E119)</f>
        <v/>
      </c>
      <c r="E98" s="624" t="str">
        <f>
IF(基本情報入力シート!F119="","",基本情報入力シート!F119)</f>
        <v/>
      </c>
      <c r="F98" s="624" t="str">
        <f>
IF(基本情報入力シート!G119="","",基本情報入力シート!G119)</f>
        <v/>
      </c>
      <c r="G98" s="624" t="str">
        <f>
IF(基本情報入力シート!H119="","",基本情報入力シート!H119)</f>
        <v/>
      </c>
      <c r="H98" s="624" t="str">
        <f>
IF(基本情報入力シート!I119="","",基本情報入力シート!I119)</f>
        <v/>
      </c>
      <c r="I98" s="624" t="str">
        <f>
IF(基本情報入力シート!J119="","",基本情報入力シート!J119)</f>
        <v/>
      </c>
      <c r="J98" s="624" t="str">
        <f>
IF(基本情報入力シート!K119="","",基本情報入力シート!K119)</f>
        <v/>
      </c>
      <c r="K98" s="647" t="str">
        <f>
IF(基本情報入力シート!L119="","",基本情報入力シート!L119)</f>
        <v/>
      </c>
      <c r="L98" s="625" t="str">
        <f>
IF(基本情報入力シート!M119="","",基本情報入力シート!M119)</f>
        <v/>
      </c>
      <c r="M98" s="625" t="str">
        <f>
IF(基本情報入力シート!R119="","",基本情報入力シート!R119)</f>
        <v/>
      </c>
      <c r="N98" s="625" t="str">
        <f>
IF(基本情報入力シート!W119="","",基本情報入力シート!W119)</f>
        <v/>
      </c>
      <c r="O98" s="622" t="str">
        <f>
IF(基本情報入力シート!X119="","",基本情報入力シート!X119)</f>
        <v/>
      </c>
      <c r="P98" s="626" t="str">
        <f>
IF(基本情報入力シート!Y119="","",基本情報入力シート!Y119)</f>
        <v/>
      </c>
      <c r="Q98" s="783"/>
      <c r="R98" s="505" t="str">
        <f>
IF(基本情報入力シート!Z119="","",基本情報入力シート!Z119)</f>
        <v/>
      </c>
      <c r="S98" s="506" t="str">
        <f>
IF(基本情報入力シート!AA119="","",基本情報入力シート!AA119)</f>
        <v/>
      </c>
      <c r="T98" s="764"/>
      <c r="U98" s="766" t="str">
        <f>
IF(P98="","",VLOOKUP(P98,【参考】数式用2!$A$3:$C$36,3,FALSE))</f>
        <v/>
      </c>
      <c r="V98" s="630" t="s">
        <v>
172</v>
      </c>
      <c r="W98" s="628"/>
      <c r="X98" s="627" t="s">
        <v>
173</v>
      </c>
      <c r="Y98" s="628"/>
      <c r="Z98" s="629" t="s">
        <v>
174</v>
      </c>
      <c r="AA98" s="631"/>
      <c r="AB98" s="630" t="s">
        <v>
173</v>
      </c>
      <c r="AC98" s="631"/>
      <c r="AD98" s="630" t="s">
        <v>
175</v>
      </c>
      <c r="AE98" s="632" t="s">
        <v>
176</v>
      </c>
      <c r="AF98" s="633" t="str">
        <f t="shared" si="5"/>
        <v/>
      </c>
      <c r="AG98" s="634" t="s">
        <v>
177</v>
      </c>
      <c r="AH98" s="635" t="str">
        <f t="shared" si="4"/>
        <v/>
      </c>
      <c r="AI98" s="636"/>
      <c r="AJ98" s="637"/>
      <c r="AK98" s="636"/>
      <c r="AL98" s="746"/>
    </row>
    <row r="99" spans="1:38" ht="36.75" customHeight="1">
      <c r="A99" s="622">
        <f t="shared" si="6"/>
        <v>
88</v>
      </c>
      <c r="B99" s="623" t="str">
        <f>
IF(基本情報入力シート!C120="","",基本情報入力シート!C120)</f>
        <v/>
      </c>
      <c r="C99" s="624" t="str">
        <f>
IF(基本情報入力シート!D120="","",基本情報入力シート!D120)</f>
        <v/>
      </c>
      <c r="D99" s="624" t="str">
        <f>
IF(基本情報入力シート!E120="","",基本情報入力シート!E120)</f>
        <v/>
      </c>
      <c r="E99" s="624" t="str">
        <f>
IF(基本情報入力シート!F120="","",基本情報入力シート!F120)</f>
        <v/>
      </c>
      <c r="F99" s="624" t="str">
        <f>
IF(基本情報入力シート!G120="","",基本情報入力シート!G120)</f>
        <v/>
      </c>
      <c r="G99" s="624" t="str">
        <f>
IF(基本情報入力シート!H120="","",基本情報入力シート!H120)</f>
        <v/>
      </c>
      <c r="H99" s="624" t="str">
        <f>
IF(基本情報入力シート!I120="","",基本情報入力シート!I120)</f>
        <v/>
      </c>
      <c r="I99" s="624" t="str">
        <f>
IF(基本情報入力シート!J120="","",基本情報入力シート!J120)</f>
        <v/>
      </c>
      <c r="J99" s="624" t="str">
        <f>
IF(基本情報入力シート!K120="","",基本情報入力シート!K120)</f>
        <v/>
      </c>
      <c r="K99" s="647" t="str">
        <f>
IF(基本情報入力シート!L120="","",基本情報入力シート!L120)</f>
        <v/>
      </c>
      <c r="L99" s="625" t="str">
        <f>
IF(基本情報入力シート!M120="","",基本情報入力シート!M120)</f>
        <v/>
      </c>
      <c r="M99" s="625" t="str">
        <f>
IF(基本情報入力シート!R120="","",基本情報入力シート!R120)</f>
        <v/>
      </c>
      <c r="N99" s="625" t="str">
        <f>
IF(基本情報入力シート!W120="","",基本情報入力シート!W120)</f>
        <v/>
      </c>
      <c r="O99" s="622" t="str">
        <f>
IF(基本情報入力シート!X120="","",基本情報入力シート!X120)</f>
        <v/>
      </c>
      <c r="P99" s="626" t="str">
        <f>
IF(基本情報入力シート!Y120="","",基本情報入力シート!Y120)</f>
        <v/>
      </c>
      <c r="Q99" s="783"/>
      <c r="R99" s="505" t="str">
        <f>
IF(基本情報入力シート!Z120="","",基本情報入力シート!Z120)</f>
        <v/>
      </c>
      <c r="S99" s="506" t="str">
        <f>
IF(基本情報入力シート!AA120="","",基本情報入力シート!AA120)</f>
        <v/>
      </c>
      <c r="T99" s="764"/>
      <c r="U99" s="766" t="str">
        <f>
IF(P99="","",VLOOKUP(P99,【参考】数式用2!$A$3:$C$36,3,FALSE))</f>
        <v/>
      </c>
      <c r="V99" s="630" t="s">
        <v>
172</v>
      </c>
      <c r="W99" s="628"/>
      <c r="X99" s="627" t="s">
        <v>
173</v>
      </c>
      <c r="Y99" s="628"/>
      <c r="Z99" s="629" t="s">
        <v>
174</v>
      </c>
      <c r="AA99" s="631"/>
      <c r="AB99" s="630" t="s">
        <v>
173</v>
      </c>
      <c r="AC99" s="631"/>
      <c r="AD99" s="630" t="s">
        <v>
175</v>
      </c>
      <c r="AE99" s="632" t="s">
        <v>
176</v>
      </c>
      <c r="AF99" s="633" t="str">
        <f t="shared" si="5"/>
        <v/>
      </c>
      <c r="AG99" s="634" t="s">
        <v>
177</v>
      </c>
      <c r="AH99" s="635" t="str">
        <f t="shared" si="4"/>
        <v/>
      </c>
      <c r="AI99" s="636"/>
      <c r="AJ99" s="637"/>
      <c r="AK99" s="636"/>
      <c r="AL99" s="746"/>
    </row>
    <row r="100" spans="1:38" ht="36.75" customHeight="1">
      <c r="A100" s="622">
        <f t="shared" si="6"/>
        <v>
89</v>
      </c>
      <c r="B100" s="623" t="str">
        <f>
IF(基本情報入力シート!C121="","",基本情報入力シート!C121)</f>
        <v/>
      </c>
      <c r="C100" s="624" t="str">
        <f>
IF(基本情報入力シート!D121="","",基本情報入力シート!D121)</f>
        <v/>
      </c>
      <c r="D100" s="624" t="str">
        <f>
IF(基本情報入力シート!E121="","",基本情報入力シート!E121)</f>
        <v/>
      </c>
      <c r="E100" s="624" t="str">
        <f>
IF(基本情報入力シート!F121="","",基本情報入力シート!F121)</f>
        <v/>
      </c>
      <c r="F100" s="624" t="str">
        <f>
IF(基本情報入力シート!G121="","",基本情報入力シート!G121)</f>
        <v/>
      </c>
      <c r="G100" s="624" t="str">
        <f>
IF(基本情報入力シート!H121="","",基本情報入力シート!H121)</f>
        <v/>
      </c>
      <c r="H100" s="624" t="str">
        <f>
IF(基本情報入力シート!I121="","",基本情報入力シート!I121)</f>
        <v/>
      </c>
      <c r="I100" s="624" t="str">
        <f>
IF(基本情報入力シート!J121="","",基本情報入力シート!J121)</f>
        <v/>
      </c>
      <c r="J100" s="624" t="str">
        <f>
IF(基本情報入力シート!K121="","",基本情報入力シート!K121)</f>
        <v/>
      </c>
      <c r="K100" s="647" t="str">
        <f>
IF(基本情報入力シート!L121="","",基本情報入力シート!L121)</f>
        <v/>
      </c>
      <c r="L100" s="625" t="str">
        <f>
IF(基本情報入力シート!M121="","",基本情報入力シート!M121)</f>
        <v/>
      </c>
      <c r="M100" s="625" t="str">
        <f>
IF(基本情報入力シート!R121="","",基本情報入力シート!R121)</f>
        <v/>
      </c>
      <c r="N100" s="625" t="str">
        <f>
IF(基本情報入力シート!W121="","",基本情報入力シート!W121)</f>
        <v/>
      </c>
      <c r="O100" s="622" t="str">
        <f>
IF(基本情報入力シート!X121="","",基本情報入力シート!X121)</f>
        <v/>
      </c>
      <c r="P100" s="626" t="str">
        <f>
IF(基本情報入力シート!Y121="","",基本情報入力シート!Y121)</f>
        <v/>
      </c>
      <c r="Q100" s="783"/>
      <c r="R100" s="505" t="str">
        <f>
IF(基本情報入力シート!Z121="","",基本情報入力シート!Z121)</f>
        <v/>
      </c>
      <c r="S100" s="506" t="str">
        <f>
IF(基本情報入力シート!AA121="","",基本情報入力シート!AA121)</f>
        <v/>
      </c>
      <c r="T100" s="764"/>
      <c r="U100" s="766" t="str">
        <f>
IF(P100="","",VLOOKUP(P100,【参考】数式用2!$A$3:$C$36,3,FALSE))</f>
        <v/>
      </c>
      <c r="V100" s="630" t="s">
        <v>
172</v>
      </c>
      <c r="W100" s="628"/>
      <c r="X100" s="627" t="s">
        <v>
173</v>
      </c>
      <c r="Y100" s="628"/>
      <c r="Z100" s="629" t="s">
        <v>
174</v>
      </c>
      <c r="AA100" s="631"/>
      <c r="AB100" s="630" t="s">
        <v>
173</v>
      </c>
      <c r="AC100" s="631"/>
      <c r="AD100" s="630" t="s">
        <v>
175</v>
      </c>
      <c r="AE100" s="632" t="s">
        <v>
176</v>
      </c>
      <c r="AF100" s="633" t="str">
        <f t="shared" si="5"/>
        <v/>
      </c>
      <c r="AG100" s="634" t="s">
        <v>
177</v>
      </c>
      <c r="AH100" s="635" t="str">
        <f t="shared" si="4"/>
        <v/>
      </c>
      <c r="AI100" s="636"/>
      <c r="AJ100" s="637"/>
      <c r="AK100" s="636"/>
      <c r="AL100" s="746"/>
    </row>
    <row r="101" spans="1:38" ht="36.75" customHeight="1">
      <c r="A101" s="622">
        <f t="shared" si="6"/>
        <v>
90</v>
      </c>
      <c r="B101" s="623" t="str">
        <f>
IF(基本情報入力シート!C122="","",基本情報入力シート!C122)</f>
        <v/>
      </c>
      <c r="C101" s="624" t="str">
        <f>
IF(基本情報入力シート!D122="","",基本情報入力シート!D122)</f>
        <v/>
      </c>
      <c r="D101" s="624" t="str">
        <f>
IF(基本情報入力シート!E122="","",基本情報入力シート!E122)</f>
        <v/>
      </c>
      <c r="E101" s="624" t="str">
        <f>
IF(基本情報入力シート!F122="","",基本情報入力シート!F122)</f>
        <v/>
      </c>
      <c r="F101" s="624" t="str">
        <f>
IF(基本情報入力シート!G122="","",基本情報入力シート!G122)</f>
        <v/>
      </c>
      <c r="G101" s="624" t="str">
        <f>
IF(基本情報入力シート!H122="","",基本情報入力シート!H122)</f>
        <v/>
      </c>
      <c r="H101" s="624" t="str">
        <f>
IF(基本情報入力シート!I122="","",基本情報入力シート!I122)</f>
        <v/>
      </c>
      <c r="I101" s="624" t="str">
        <f>
IF(基本情報入力シート!J122="","",基本情報入力シート!J122)</f>
        <v/>
      </c>
      <c r="J101" s="624" t="str">
        <f>
IF(基本情報入力シート!K122="","",基本情報入力シート!K122)</f>
        <v/>
      </c>
      <c r="K101" s="647" t="str">
        <f>
IF(基本情報入力シート!L122="","",基本情報入力シート!L122)</f>
        <v/>
      </c>
      <c r="L101" s="625" t="str">
        <f>
IF(基本情報入力シート!M122="","",基本情報入力シート!M122)</f>
        <v/>
      </c>
      <c r="M101" s="625" t="str">
        <f>
IF(基本情報入力シート!R122="","",基本情報入力シート!R122)</f>
        <v/>
      </c>
      <c r="N101" s="625" t="str">
        <f>
IF(基本情報入力シート!W122="","",基本情報入力シート!W122)</f>
        <v/>
      </c>
      <c r="O101" s="622" t="str">
        <f>
IF(基本情報入力シート!X122="","",基本情報入力シート!X122)</f>
        <v/>
      </c>
      <c r="P101" s="626" t="str">
        <f>
IF(基本情報入力シート!Y122="","",基本情報入力シート!Y122)</f>
        <v/>
      </c>
      <c r="Q101" s="783"/>
      <c r="R101" s="505" t="str">
        <f>
IF(基本情報入力シート!Z122="","",基本情報入力シート!Z122)</f>
        <v/>
      </c>
      <c r="S101" s="506" t="str">
        <f>
IF(基本情報入力シート!AA122="","",基本情報入力シート!AA122)</f>
        <v/>
      </c>
      <c r="T101" s="764"/>
      <c r="U101" s="766" t="str">
        <f>
IF(P101="","",VLOOKUP(P101,【参考】数式用2!$A$3:$C$36,3,FALSE))</f>
        <v/>
      </c>
      <c r="V101" s="630" t="s">
        <v>
172</v>
      </c>
      <c r="W101" s="628"/>
      <c r="X101" s="627" t="s">
        <v>
173</v>
      </c>
      <c r="Y101" s="628"/>
      <c r="Z101" s="629" t="s">
        <v>
174</v>
      </c>
      <c r="AA101" s="631"/>
      <c r="AB101" s="630" t="s">
        <v>
173</v>
      </c>
      <c r="AC101" s="631"/>
      <c r="AD101" s="630" t="s">
        <v>
175</v>
      </c>
      <c r="AE101" s="632" t="s">
        <v>
176</v>
      </c>
      <c r="AF101" s="633" t="str">
        <f t="shared" si="5"/>
        <v/>
      </c>
      <c r="AG101" s="634" t="s">
        <v>
177</v>
      </c>
      <c r="AH101" s="635" t="str">
        <f t="shared" si="4"/>
        <v/>
      </c>
      <c r="AI101" s="636"/>
      <c r="AJ101" s="637"/>
      <c r="AK101" s="636"/>
      <c r="AL101" s="746"/>
    </row>
    <row r="102" spans="1:38" ht="36.75" customHeight="1">
      <c r="A102" s="622">
        <f t="shared" si="6"/>
        <v>
91</v>
      </c>
      <c r="B102" s="623" t="str">
        <f>
IF(基本情報入力シート!C123="","",基本情報入力シート!C123)</f>
        <v/>
      </c>
      <c r="C102" s="624" t="str">
        <f>
IF(基本情報入力シート!D123="","",基本情報入力シート!D123)</f>
        <v/>
      </c>
      <c r="D102" s="624" t="str">
        <f>
IF(基本情報入力シート!E123="","",基本情報入力シート!E123)</f>
        <v/>
      </c>
      <c r="E102" s="624" t="str">
        <f>
IF(基本情報入力シート!F123="","",基本情報入力シート!F123)</f>
        <v/>
      </c>
      <c r="F102" s="624" t="str">
        <f>
IF(基本情報入力シート!G123="","",基本情報入力シート!G123)</f>
        <v/>
      </c>
      <c r="G102" s="624" t="str">
        <f>
IF(基本情報入力シート!H123="","",基本情報入力シート!H123)</f>
        <v/>
      </c>
      <c r="H102" s="624" t="str">
        <f>
IF(基本情報入力シート!I123="","",基本情報入力シート!I123)</f>
        <v/>
      </c>
      <c r="I102" s="624" t="str">
        <f>
IF(基本情報入力シート!J123="","",基本情報入力シート!J123)</f>
        <v/>
      </c>
      <c r="J102" s="624" t="str">
        <f>
IF(基本情報入力シート!K123="","",基本情報入力シート!K123)</f>
        <v/>
      </c>
      <c r="K102" s="647" t="str">
        <f>
IF(基本情報入力シート!L123="","",基本情報入力シート!L123)</f>
        <v/>
      </c>
      <c r="L102" s="625" t="str">
        <f>
IF(基本情報入力シート!M123="","",基本情報入力シート!M123)</f>
        <v/>
      </c>
      <c r="M102" s="625" t="str">
        <f>
IF(基本情報入力シート!R123="","",基本情報入力シート!R123)</f>
        <v/>
      </c>
      <c r="N102" s="625" t="str">
        <f>
IF(基本情報入力シート!W123="","",基本情報入力シート!W123)</f>
        <v/>
      </c>
      <c r="O102" s="622" t="str">
        <f>
IF(基本情報入力シート!X123="","",基本情報入力シート!X123)</f>
        <v/>
      </c>
      <c r="P102" s="626" t="str">
        <f>
IF(基本情報入力シート!Y123="","",基本情報入力シート!Y123)</f>
        <v/>
      </c>
      <c r="Q102" s="783"/>
      <c r="R102" s="505" t="str">
        <f>
IF(基本情報入力シート!Z123="","",基本情報入力シート!Z123)</f>
        <v/>
      </c>
      <c r="S102" s="506" t="str">
        <f>
IF(基本情報入力シート!AA123="","",基本情報入力シート!AA123)</f>
        <v/>
      </c>
      <c r="T102" s="764"/>
      <c r="U102" s="766" t="str">
        <f>
IF(P102="","",VLOOKUP(P102,【参考】数式用2!$A$3:$C$36,3,FALSE))</f>
        <v/>
      </c>
      <c r="V102" s="630" t="s">
        <v>
172</v>
      </c>
      <c r="W102" s="628"/>
      <c r="X102" s="627" t="s">
        <v>
173</v>
      </c>
      <c r="Y102" s="628"/>
      <c r="Z102" s="629" t="s">
        <v>
174</v>
      </c>
      <c r="AA102" s="631"/>
      <c r="AB102" s="630" t="s">
        <v>
173</v>
      </c>
      <c r="AC102" s="631"/>
      <c r="AD102" s="630" t="s">
        <v>
175</v>
      </c>
      <c r="AE102" s="632" t="s">
        <v>
176</v>
      </c>
      <c r="AF102" s="633" t="str">
        <f t="shared" si="5"/>
        <v/>
      </c>
      <c r="AG102" s="634" t="s">
        <v>
177</v>
      </c>
      <c r="AH102" s="635" t="str">
        <f t="shared" si="4"/>
        <v/>
      </c>
      <c r="AI102" s="636"/>
      <c r="AJ102" s="637"/>
      <c r="AK102" s="636"/>
      <c r="AL102" s="746"/>
    </row>
    <row r="103" spans="1:38" ht="36.75" customHeight="1">
      <c r="A103" s="622">
        <f t="shared" si="6"/>
        <v>
92</v>
      </c>
      <c r="B103" s="623" t="str">
        <f>
IF(基本情報入力シート!C124="","",基本情報入力シート!C124)</f>
        <v/>
      </c>
      <c r="C103" s="624" t="str">
        <f>
IF(基本情報入力シート!D124="","",基本情報入力シート!D124)</f>
        <v/>
      </c>
      <c r="D103" s="624" t="str">
        <f>
IF(基本情報入力シート!E124="","",基本情報入力シート!E124)</f>
        <v/>
      </c>
      <c r="E103" s="624" t="str">
        <f>
IF(基本情報入力シート!F124="","",基本情報入力シート!F124)</f>
        <v/>
      </c>
      <c r="F103" s="624" t="str">
        <f>
IF(基本情報入力シート!G124="","",基本情報入力シート!G124)</f>
        <v/>
      </c>
      <c r="G103" s="624" t="str">
        <f>
IF(基本情報入力シート!H124="","",基本情報入力シート!H124)</f>
        <v/>
      </c>
      <c r="H103" s="624" t="str">
        <f>
IF(基本情報入力シート!I124="","",基本情報入力シート!I124)</f>
        <v/>
      </c>
      <c r="I103" s="624" t="str">
        <f>
IF(基本情報入力シート!J124="","",基本情報入力シート!J124)</f>
        <v/>
      </c>
      <c r="J103" s="624" t="str">
        <f>
IF(基本情報入力シート!K124="","",基本情報入力シート!K124)</f>
        <v/>
      </c>
      <c r="K103" s="647" t="str">
        <f>
IF(基本情報入力シート!L124="","",基本情報入力シート!L124)</f>
        <v/>
      </c>
      <c r="L103" s="625" t="str">
        <f>
IF(基本情報入力シート!M124="","",基本情報入力シート!M124)</f>
        <v/>
      </c>
      <c r="M103" s="625" t="str">
        <f>
IF(基本情報入力シート!R124="","",基本情報入力シート!R124)</f>
        <v/>
      </c>
      <c r="N103" s="625" t="str">
        <f>
IF(基本情報入力シート!W124="","",基本情報入力シート!W124)</f>
        <v/>
      </c>
      <c r="O103" s="622" t="str">
        <f>
IF(基本情報入力シート!X124="","",基本情報入力シート!X124)</f>
        <v/>
      </c>
      <c r="P103" s="626" t="str">
        <f>
IF(基本情報入力シート!Y124="","",基本情報入力シート!Y124)</f>
        <v/>
      </c>
      <c r="Q103" s="783"/>
      <c r="R103" s="505" t="str">
        <f>
IF(基本情報入力シート!Z124="","",基本情報入力シート!Z124)</f>
        <v/>
      </c>
      <c r="S103" s="506" t="str">
        <f>
IF(基本情報入力シート!AA124="","",基本情報入力シート!AA124)</f>
        <v/>
      </c>
      <c r="T103" s="764"/>
      <c r="U103" s="766" t="str">
        <f>
IF(P103="","",VLOOKUP(P103,【参考】数式用2!$A$3:$C$36,3,FALSE))</f>
        <v/>
      </c>
      <c r="V103" s="630" t="s">
        <v>
172</v>
      </c>
      <c r="W103" s="628"/>
      <c r="X103" s="627" t="s">
        <v>
173</v>
      </c>
      <c r="Y103" s="628"/>
      <c r="Z103" s="629" t="s">
        <v>
174</v>
      </c>
      <c r="AA103" s="631"/>
      <c r="AB103" s="630" t="s">
        <v>
173</v>
      </c>
      <c r="AC103" s="631"/>
      <c r="AD103" s="630" t="s">
        <v>
175</v>
      </c>
      <c r="AE103" s="632" t="s">
        <v>
176</v>
      </c>
      <c r="AF103" s="633" t="str">
        <f t="shared" si="5"/>
        <v/>
      </c>
      <c r="AG103" s="634" t="s">
        <v>
177</v>
      </c>
      <c r="AH103" s="635" t="str">
        <f t="shared" si="4"/>
        <v/>
      </c>
      <c r="AI103" s="636"/>
      <c r="AJ103" s="637"/>
      <c r="AK103" s="636"/>
      <c r="AL103" s="746"/>
    </row>
    <row r="104" spans="1:38" ht="36.75" customHeight="1">
      <c r="A104" s="622">
        <f t="shared" si="6"/>
        <v>
93</v>
      </c>
      <c r="B104" s="623" t="str">
        <f>
IF(基本情報入力シート!C125="","",基本情報入力シート!C125)</f>
        <v/>
      </c>
      <c r="C104" s="624" t="str">
        <f>
IF(基本情報入力シート!D125="","",基本情報入力シート!D125)</f>
        <v/>
      </c>
      <c r="D104" s="624" t="str">
        <f>
IF(基本情報入力シート!E125="","",基本情報入力シート!E125)</f>
        <v/>
      </c>
      <c r="E104" s="624" t="str">
        <f>
IF(基本情報入力シート!F125="","",基本情報入力シート!F125)</f>
        <v/>
      </c>
      <c r="F104" s="624" t="str">
        <f>
IF(基本情報入力シート!G125="","",基本情報入力シート!G125)</f>
        <v/>
      </c>
      <c r="G104" s="624" t="str">
        <f>
IF(基本情報入力シート!H125="","",基本情報入力シート!H125)</f>
        <v/>
      </c>
      <c r="H104" s="624" t="str">
        <f>
IF(基本情報入力シート!I125="","",基本情報入力シート!I125)</f>
        <v/>
      </c>
      <c r="I104" s="624" t="str">
        <f>
IF(基本情報入力シート!J125="","",基本情報入力シート!J125)</f>
        <v/>
      </c>
      <c r="J104" s="624" t="str">
        <f>
IF(基本情報入力シート!K125="","",基本情報入力シート!K125)</f>
        <v/>
      </c>
      <c r="K104" s="647" t="str">
        <f>
IF(基本情報入力シート!L125="","",基本情報入力シート!L125)</f>
        <v/>
      </c>
      <c r="L104" s="625" t="str">
        <f>
IF(基本情報入力シート!M125="","",基本情報入力シート!M125)</f>
        <v/>
      </c>
      <c r="M104" s="625" t="str">
        <f>
IF(基本情報入力シート!R125="","",基本情報入力シート!R125)</f>
        <v/>
      </c>
      <c r="N104" s="625" t="str">
        <f>
IF(基本情報入力シート!W125="","",基本情報入力シート!W125)</f>
        <v/>
      </c>
      <c r="O104" s="622" t="str">
        <f>
IF(基本情報入力シート!X125="","",基本情報入力シート!X125)</f>
        <v/>
      </c>
      <c r="P104" s="626" t="str">
        <f>
IF(基本情報入力シート!Y125="","",基本情報入力シート!Y125)</f>
        <v/>
      </c>
      <c r="Q104" s="783"/>
      <c r="R104" s="505" t="str">
        <f>
IF(基本情報入力シート!Z125="","",基本情報入力シート!Z125)</f>
        <v/>
      </c>
      <c r="S104" s="506" t="str">
        <f>
IF(基本情報入力シート!AA125="","",基本情報入力シート!AA125)</f>
        <v/>
      </c>
      <c r="T104" s="764"/>
      <c r="U104" s="766" t="str">
        <f>
IF(P104="","",VLOOKUP(P104,【参考】数式用2!$A$3:$C$36,3,FALSE))</f>
        <v/>
      </c>
      <c r="V104" s="630" t="s">
        <v>
172</v>
      </c>
      <c r="W104" s="628"/>
      <c r="X104" s="627" t="s">
        <v>
173</v>
      </c>
      <c r="Y104" s="628"/>
      <c r="Z104" s="629" t="s">
        <v>
174</v>
      </c>
      <c r="AA104" s="631"/>
      <c r="AB104" s="630" t="s">
        <v>
173</v>
      </c>
      <c r="AC104" s="631"/>
      <c r="AD104" s="630" t="s">
        <v>
175</v>
      </c>
      <c r="AE104" s="632" t="s">
        <v>
176</v>
      </c>
      <c r="AF104" s="633" t="str">
        <f t="shared" si="5"/>
        <v/>
      </c>
      <c r="AG104" s="634" t="s">
        <v>
177</v>
      </c>
      <c r="AH104" s="635" t="str">
        <f t="shared" si="4"/>
        <v/>
      </c>
      <c r="AI104" s="636"/>
      <c r="AJ104" s="637"/>
      <c r="AK104" s="636"/>
      <c r="AL104" s="746"/>
    </row>
    <row r="105" spans="1:38" ht="36.75" customHeight="1">
      <c r="A105" s="622">
        <f t="shared" si="6"/>
        <v>
94</v>
      </c>
      <c r="B105" s="623" t="str">
        <f>
IF(基本情報入力シート!C126="","",基本情報入力シート!C126)</f>
        <v/>
      </c>
      <c r="C105" s="624" t="str">
        <f>
IF(基本情報入力シート!D126="","",基本情報入力シート!D126)</f>
        <v/>
      </c>
      <c r="D105" s="624" t="str">
        <f>
IF(基本情報入力シート!E126="","",基本情報入力シート!E126)</f>
        <v/>
      </c>
      <c r="E105" s="624" t="str">
        <f>
IF(基本情報入力シート!F126="","",基本情報入力シート!F126)</f>
        <v/>
      </c>
      <c r="F105" s="624" t="str">
        <f>
IF(基本情報入力シート!G126="","",基本情報入力シート!G126)</f>
        <v/>
      </c>
      <c r="G105" s="624" t="str">
        <f>
IF(基本情報入力シート!H126="","",基本情報入力シート!H126)</f>
        <v/>
      </c>
      <c r="H105" s="624" t="str">
        <f>
IF(基本情報入力シート!I126="","",基本情報入力シート!I126)</f>
        <v/>
      </c>
      <c r="I105" s="624" t="str">
        <f>
IF(基本情報入力シート!J126="","",基本情報入力シート!J126)</f>
        <v/>
      </c>
      <c r="J105" s="624" t="str">
        <f>
IF(基本情報入力シート!K126="","",基本情報入力シート!K126)</f>
        <v/>
      </c>
      <c r="K105" s="647" t="str">
        <f>
IF(基本情報入力シート!L126="","",基本情報入力シート!L126)</f>
        <v/>
      </c>
      <c r="L105" s="625" t="str">
        <f>
IF(基本情報入力シート!M126="","",基本情報入力シート!M126)</f>
        <v/>
      </c>
      <c r="M105" s="625" t="str">
        <f>
IF(基本情報入力シート!R126="","",基本情報入力シート!R126)</f>
        <v/>
      </c>
      <c r="N105" s="625" t="str">
        <f>
IF(基本情報入力シート!W126="","",基本情報入力シート!W126)</f>
        <v/>
      </c>
      <c r="O105" s="622" t="str">
        <f>
IF(基本情報入力シート!X126="","",基本情報入力シート!X126)</f>
        <v/>
      </c>
      <c r="P105" s="626" t="str">
        <f>
IF(基本情報入力シート!Y126="","",基本情報入力シート!Y126)</f>
        <v/>
      </c>
      <c r="Q105" s="783"/>
      <c r="R105" s="505" t="str">
        <f>
IF(基本情報入力シート!Z126="","",基本情報入力シート!Z126)</f>
        <v/>
      </c>
      <c r="S105" s="506" t="str">
        <f>
IF(基本情報入力シート!AA126="","",基本情報入力シート!AA126)</f>
        <v/>
      </c>
      <c r="T105" s="764"/>
      <c r="U105" s="766" t="str">
        <f>
IF(P105="","",VLOOKUP(P105,【参考】数式用2!$A$3:$C$36,3,FALSE))</f>
        <v/>
      </c>
      <c r="V105" s="630" t="s">
        <v>
172</v>
      </c>
      <c r="W105" s="628"/>
      <c r="X105" s="627" t="s">
        <v>
173</v>
      </c>
      <c r="Y105" s="628"/>
      <c r="Z105" s="629" t="s">
        <v>
174</v>
      </c>
      <c r="AA105" s="631"/>
      <c r="AB105" s="630" t="s">
        <v>
173</v>
      </c>
      <c r="AC105" s="631"/>
      <c r="AD105" s="630" t="s">
        <v>
175</v>
      </c>
      <c r="AE105" s="632" t="s">
        <v>
176</v>
      </c>
      <c r="AF105" s="633" t="str">
        <f t="shared" si="5"/>
        <v/>
      </c>
      <c r="AG105" s="634" t="s">
        <v>
177</v>
      </c>
      <c r="AH105" s="635" t="str">
        <f t="shared" si="4"/>
        <v/>
      </c>
      <c r="AI105" s="636"/>
      <c r="AJ105" s="637"/>
      <c r="AK105" s="636"/>
      <c r="AL105" s="746"/>
    </row>
    <row r="106" spans="1:38" ht="36.75" customHeight="1">
      <c r="A106" s="622">
        <f t="shared" si="6"/>
        <v>
95</v>
      </c>
      <c r="B106" s="623" t="str">
        <f>
IF(基本情報入力シート!C127="","",基本情報入力シート!C127)</f>
        <v/>
      </c>
      <c r="C106" s="624" t="str">
        <f>
IF(基本情報入力シート!D127="","",基本情報入力シート!D127)</f>
        <v/>
      </c>
      <c r="D106" s="624" t="str">
        <f>
IF(基本情報入力シート!E127="","",基本情報入力シート!E127)</f>
        <v/>
      </c>
      <c r="E106" s="624" t="str">
        <f>
IF(基本情報入力シート!F127="","",基本情報入力シート!F127)</f>
        <v/>
      </c>
      <c r="F106" s="624" t="str">
        <f>
IF(基本情報入力シート!G127="","",基本情報入力シート!G127)</f>
        <v/>
      </c>
      <c r="G106" s="624" t="str">
        <f>
IF(基本情報入力シート!H127="","",基本情報入力シート!H127)</f>
        <v/>
      </c>
      <c r="H106" s="624" t="str">
        <f>
IF(基本情報入力シート!I127="","",基本情報入力シート!I127)</f>
        <v/>
      </c>
      <c r="I106" s="624" t="str">
        <f>
IF(基本情報入力シート!J127="","",基本情報入力シート!J127)</f>
        <v/>
      </c>
      <c r="J106" s="624" t="str">
        <f>
IF(基本情報入力シート!K127="","",基本情報入力シート!K127)</f>
        <v/>
      </c>
      <c r="K106" s="647" t="str">
        <f>
IF(基本情報入力シート!L127="","",基本情報入力シート!L127)</f>
        <v/>
      </c>
      <c r="L106" s="625" t="str">
        <f>
IF(基本情報入力シート!M127="","",基本情報入力シート!M127)</f>
        <v/>
      </c>
      <c r="M106" s="625" t="str">
        <f>
IF(基本情報入力シート!R127="","",基本情報入力シート!R127)</f>
        <v/>
      </c>
      <c r="N106" s="625" t="str">
        <f>
IF(基本情報入力シート!W127="","",基本情報入力シート!W127)</f>
        <v/>
      </c>
      <c r="O106" s="622" t="str">
        <f>
IF(基本情報入力シート!X127="","",基本情報入力シート!X127)</f>
        <v/>
      </c>
      <c r="P106" s="626" t="str">
        <f>
IF(基本情報入力シート!Y127="","",基本情報入力シート!Y127)</f>
        <v/>
      </c>
      <c r="Q106" s="783"/>
      <c r="R106" s="505" t="str">
        <f>
IF(基本情報入力シート!Z127="","",基本情報入力シート!Z127)</f>
        <v/>
      </c>
      <c r="S106" s="506" t="str">
        <f>
IF(基本情報入力シート!AA127="","",基本情報入力シート!AA127)</f>
        <v/>
      </c>
      <c r="T106" s="764"/>
      <c r="U106" s="766" t="str">
        <f>
IF(P106="","",VLOOKUP(P106,【参考】数式用2!$A$3:$C$36,3,FALSE))</f>
        <v/>
      </c>
      <c r="V106" s="630" t="s">
        <v>
172</v>
      </c>
      <c r="W106" s="628"/>
      <c r="X106" s="627" t="s">
        <v>
173</v>
      </c>
      <c r="Y106" s="628"/>
      <c r="Z106" s="629" t="s">
        <v>
174</v>
      </c>
      <c r="AA106" s="631"/>
      <c r="AB106" s="630" t="s">
        <v>
173</v>
      </c>
      <c r="AC106" s="631"/>
      <c r="AD106" s="630" t="s">
        <v>
175</v>
      </c>
      <c r="AE106" s="632" t="s">
        <v>
176</v>
      </c>
      <c r="AF106" s="633" t="str">
        <f t="shared" si="5"/>
        <v/>
      </c>
      <c r="AG106" s="634" t="s">
        <v>
177</v>
      </c>
      <c r="AH106" s="635" t="str">
        <f t="shared" si="4"/>
        <v/>
      </c>
      <c r="AI106" s="636"/>
      <c r="AJ106" s="637"/>
      <c r="AK106" s="636"/>
      <c r="AL106" s="746"/>
    </row>
    <row r="107" spans="1:38" ht="36.75" customHeight="1">
      <c r="A107" s="622">
        <f t="shared" si="6"/>
        <v>
96</v>
      </c>
      <c r="B107" s="623" t="str">
        <f>
IF(基本情報入力シート!C128="","",基本情報入力シート!C128)</f>
        <v/>
      </c>
      <c r="C107" s="624" t="str">
        <f>
IF(基本情報入力シート!D128="","",基本情報入力シート!D128)</f>
        <v/>
      </c>
      <c r="D107" s="624" t="str">
        <f>
IF(基本情報入力シート!E128="","",基本情報入力シート!E128)</f>
        <v/>
      </c>
      <c r="E107" s="624" t="str">
        <f>
IF(基本情報入力シート!F128="","",基本情報入力シート!F128)</f>
        <v/>
      </c>
      <c r="F107" s="624" t="str">
        <f>
IF(基本情報入力シート!G128="","",基本情報入力シート!G128)</f>
        <v/>
      </c>
      <c r="G107" s="624" t="str">
        <f>
IF(基本情報入力シート!H128="","",基本情報入力シート!H128)</f>
        <v/>
      </c>
      <c r="H107" s="624" t="str">
        <f>
IF(基本情報入力シート!I128="","",基本情報入力シート!I128)</f>
        <v/>
      </c>
      <c r="I107" s="624" t="str">
        <f>
IF(基本情報入力シート!J128="","",基本情報入力シート!J128)</f>
        <v/>
      </c>
      <c r="J107" s="624" t="str">
        <f>
IF(基本情報入力シート!K128="","",基本情報入力シート!K128)</f>
        <v/>
      </c>
      <c r="K107" s="647" t="str">
        <f>
IF(基本情報入力シート!L128="","",基本情報入力シート!L128)</f>
        <v/>
      </c>
      <c r="L107" s="625" t="str">
        <f>
IF(基本情報入力シート!M128="","",基本情報入力シート!M128)</f>
        <v/>
      </c>
      <c r="M107" s="625" t="str">
        <f>
IF(基本情報入力シート!R128="","",基本情報入力シート!R128)</f>
        <v/>
      </c>
      <c r="N107" s="625" t="str">
        <f>
IF(基本情報入力シート!W128="","",基本情報入力シート!W128)</f>
        <v/>
      </c>
      <c r="O107" s="622" t="str">
        <f>
IF(基本情報入力シート!X128="","",基本情報入力シート!X128)</f>
        <v/>
      </c>
      <c r="P107" s="626" t="str">
        <f>
IF(基本情報入力シート!Y128="","",基本情報入力シート!Y128)</f>
        <v/>
      </c>
      <c r="Q107" s="783"/>
      <c r="R107" s="505" t="str">
        <f>
IF(基本情報入力シート!Z128="","",基本情報入力シート!Z128)</f>
        <v/>
      </c>
      <c r="S107" s="506" t="str">
        <f>
IF(基本情報入力シート!AA128="","",基本情報入力シート!AA128)</f>
        <v/>
      </c>
      <c r="T107" s="764"/>
      <c r="U107" s="766" t="str">
        <f>
IF(P107="","",VLOOKUP(P107,【参考】数式用2!$A$3:$C$36,3,FALSE))</f>
        <v/>
      </c>
      <c r="V107" s="630" t="s">
        <v>
172</v>
      </c>
      <c r="W107" s="628"/>
      <c r="X107" s="627" t="s">
        <v>
173</v>
      </c>
      <c r="Y107" s="628"/>
      <c r="Z107" s="629" t="s">
        <v>
174</v>
      </c>
      <c r="AA107" s="631"/>
      <c r="AB107" s="630" t="s">
        <v>
173</v>
      </c>
      <c r="AC107" s="631"/>
      <c r="AD107" s="630" t="s">
        <v>
175</v>
      </c>
      <c r="AE107" s="632" t="s">
        <v>
176</v>
      </c>
      <c r="AF107" s="633" t="str">
        <f t="shared" si="5"/>
        <v/>
      </c>
      <c r="AG107" s="634" t="s">
        <v>
177</v>
      </c>
      <c r="AH107" s="635" t="str">
        <f t="shared" si="4"/>
        <v/>
      </c>
      <c r="AI107" s="636"/>
      <c r="AJ107" s="637"/>
      <c r="AK107" s="636"/>
      <c r="AL107" s="746"/>
    </row>
    <row r="108" spans="1:38" ht="36.75" customHeight="1">
      <c r="A108" s="622">
        <f t="shared" si="6"/>
        <v>
97</v>
      </c>
      <c r="B108" s="623" t="str">
        <f>
IF(基本情報入力シート!C129="","",基本情報入力シート!C129)</f>
        <v/>
      </c>
      <c r="C108" s="624" t="str">
        <f>
IF(基本情報入力シート!D129="","",基本情報入力シート!D129)</f>
        <v/>
      </c>
      <c r="D108" s="624" t="str">
        <f>
IF(基本情報入力シート!E129="","",基本情報入力シート!E129)</f>
        <v/>
      </c>
      <c r="E108" s="624" t="str">
        <f>
IF(基本情報入力シート!F129="","",基本情報入力シート!F129)</f>
        <v/>
      </c>
      <c r="F108" s="624" t="str">
        <f>
IF(基本情報入力シート!G129="","",基本情報入力シート!G129)</f>
        <v/>
      </c>
      <c r="G108" s="624" t="str">
        <f>
IF(基本情報入力シート!H129="","",基本情報入力シート!H129)</f>
        <v/>
      </c>
      <c r="H108" s="624" t="str">
        <f>
IF(基本情報入力シート!I129="","",基本情報入力シート!I129)</f>
        <v/>
      </c>
      <c r="I108" s="624" t="str">
        <f>
IF(基本情報入力シート!J129="","",基本情報入力シート!J129)</f>
        <v/>
      </c>
      <c r="J108" s="624" t="str">
        <f>
IF(基本情報入力シート!K129="","",基本情報入力シート!K129)</f>
        <v/>
      </c>
      <c r="K108" s="647" t="str">
        <f>
IF(基本情報入力シート!L129="","",基本情報入力シート!L129)</f>
        <v/>
      </c>
      <c r="L108" s="625" t="str">
        <f>
IF(基本情報入力シート!M129="","",基本情報入力シート!M129)</f>
        <v/>
      </c>
      <c r="M108" s="625" t="str">
        <f>
IF(基本情報入力シート!R129="","",基本情報入力シート!R129)</f>
        <v/>
      </c>
      <c r="N108" s="625" t="str">
        <f>
IF(基本情報入力シート!W129="","",基本情報入力シート!W129)</f>
        <v/>
      </c>
      <c r="O108" s="622" t="str">
        <f>
IF(基本情報入力シート!X129="","",基本情報入力シート!X129)</f>
        <v/>
      </c>
      <c r="P108" s="626" t="str">
        <f>
IF(基本情報入力シート!Y129="","",基本情報入力シート!Y129)</f>
        <v/>
      </c>
      <c r="Q108" s="783"/>
      <c r="R108" s="505" t="str">
        <f>
IF(基本情報入力シート!Z129="","",基本情報入力シート!Z129)</f>
        <v/>
      </c>
      <c r="S108" s="506" t="str">
        <f>
IF(基本情報入力シート!AA129="","",基本情報入力シート!AA129)</f>
        <v/>
      </c>
      <c r="T108" s="764"/>
      <c r="U108" s="766" t="str">
        <f>
IF(P108="","",VLOOKUP(P108,【参考】数式用2!$A$3:$C$36,3,FALSE))</f>
        <v/>
      </c>
      <c r="V108" s="630" t="s">
        <v>
172</v>
      </c>
      <c r="W108" s="628"/>
      <c r="X108" s="627" t="s">
        <v>
173</v>
      </c>
      <c r="Y108" s="628"/>
      <c r="Z108" s="629" t="s">
        <v>
174</v>
      </c>
      <c r="AA108" s="631"/>
      <c r="AB108" s="630" t="s">
        <v>
173</v>
      </c>
      <c r="AC108" s="631"/>
      <c r="AD108" s="630" t="s">
        <v>
175</v>
      </c>
      <c r="AE108" s="632" t="s">
        <v>
176</v>
      </c>
      <c r="AF108" s="633" t="str">
        <f t="shared" si="5"/>
        <v/>
      </c>
      <c r="AG108" s="634" t="s">
        <v>
177</v>
      </c>
      <c r="AH108" s="635" t="str">
        <f t="shared" si="4"/>
        <v/>
      </c>
      <c r="AI108" s="636"/>
      <c r="AJ108" s="637"/>
      <c r="AK108" s="636"/>
      <c r="AL108" s="746"/>
    </row>
    <row r="109" spans="1:38" ht="36.75" customHeight="1">
      <c r="A109" s="622">
        <f t="shared" si="6"/>
        <v>
98</v>
      </c>
      <c r="B109" s="623" t="str">
        <f>
IF(基本情報入力シート!C130="","",基本情報入力シート!C130)</f>
        <v/>
      </c>
      <c r="C109" s="624" t="str">
        <f>
IF(基本情報入力シート!D130="","",基本情報入力シート!D130)</f>
        <v/>
      </c>
      <c r="D109" s="624" t="str">
        <f>
IF(基本情報入力シート!E130="","",基本情報入力シート!E130)</f>
        <v/>
      </c>
      <c r="E109" s="624" t="str">
        <f>
IF(基本情報入力シート!F130="","",基本情報入力シート!F130)</f>
        <v/>
      </c>
      <c r="F109" s="624" t="str">
        <f>
IF(基本情報入力シート!G130="","",基本情報入力シート!G130)</f>
        <v/>
      </c>
      <c r="G109" s="624" t="str">
        <f>
IF(基本情報入力シート!H130="","",基本情報入力シート!H130)</f>
        <v/>
      </c>
      <c r="H109" s="624" t="str">
        <f>
IF(基本情報入力シート!I130="","",基本情報入力シート!I130)</f>
        <v/>
      </c>
      <c r="I109" s="624" t="str">
        <f>
IF(基本情報入力シート!J130="","",基本情報入力シート!J130)</f>
        <v/>
      </c>
      <c r="J109" s="624" t="str">
        <f>
IF(基本情報入力シート!K130="","",基本情報入力シート!K130)</f>
        <v/>
      </c>
      <c r="K109" s="647" t="str">
        <f>
IF(基本情報入力シート!L130="","",基本情報入力シート!L130)</f>
        <v/>
      </c>
      <c r="L109" s="625" t="str">
        <f>
IF(基本情報入力シート!M130="","",基本情報入力シート!M130)</f>
        <v/>
      </c>
      <c r="M109" s="625" t="str">
        <f>
IF(基本情報入力シート!R130="","",基本情報入力シート!R130)</f>
        <v/>
      </c>
      <c r="N109" s="625" t="str">
        <f>
IF(基本情報入力シート!W130="","",基本情報入力シート!W130)</f>
        <v/>
      </c>
      <c r="O109" s="622" t="str">
        <f>
IF(基本情報入力シート!X130="","",基本情報入力シート!X130)</f>
        <v/>
      </c>
      <c r="P109" s="626" t="str">
        <f>
IF(基本情報入力シート!Y130="","",基本情報入力シート!Y130)</f>
        <v/>
      </c>
      <c r="Q109" s="783"/>
      <c r="R109" s="505" t="str">
        <f>
IF(基本情報入力シート!Z130="","",基本情報入力シート!Z130)</f>
        <v/>
      </c>
      <c r="S109" s="506" t="str">
        <f>
IF(基本情報入力シート!AA130="","",基本情報入力シート!AA130)</f>
        <v/>
      </c>
      <c r="T109" s="764"/>
      <c r="U109" s="766" t="str">
        <f>
IF(P109="","",VLOOKUP(P109,【参考】数式用2!$A$3:$C$36,3,FALSE))</f>
        <v/>
      </c>
      <c r="V109" s="630" t="s">
        <v>
172</v>
      </c>
      <c r="W109" s="628"/>
      <c r="X109" s="627" t="s">
        <v>
173</v>
      </c>
      <c r="Y109" s="628"/>
      <c r="Z109" s="629" t="s">
        <v>
174</v>
      </c>
      <c r="AA109" s="631"/>
      <c r="AB109" s="630" t="s">
        <v>
173</v>
      </c>
      <c r="AC109" s="631"/>
      <c r="AD109" s="630" t="s">
        <v>
175</v>
      </c>
      <c r="AE109" s="632" t="s">
        <v>
176</v>
      </c>
      <c r="AF109" s="633" t="str">
        <f t="shared" si="5"/>
        <v/>
      </c>
      <c r="AG109" s="634" t="s">
        <v>
177</v>
      </c>
      <c r="AH109" s="635" t="str">
        <f t="shared" si="4"/>
        <v/>
      </c>
      <c r="AI109" s="636"/>
      <c r="AJ109" s="637"/>
      <c r="AK109" s="636"/>
      <c r="AL109" s="746"/>
    </row>
    <row r="110" spans="1:38" ht="36.75" customHeight="1">
      <c r="A110" s="622">
        <f t="shared" si="6"/>
        <v>
99</v>
      </c>
      <c r="B110" s="623" t="str">
        <f>
IF(基本情報入力シート!C131="","",基本情報入力シート!C131)</f>
        <v/>
      </c>
      <c r="C110" s="624" t="str">
        <f>
IF(基本情報入力シート!D131="","",基本情報入力シート!D131)</f>
        <v/>
      </c>
      <c r="D110" s="624" t="str">
        <f>
IF(基本情報入力シート!E131="","",基本情報入力シート!E131)</f>
        <v/>
      </c>
      <c r="E110" s="624" t="str">
        <f>
IF(基本情報入力シート!F131="","",基本情報入力シート!F131)</f>
        <v/>
      </c>
      <c r="F110" s="624" t="str">
        <f>
IF(基本情報入力シート!G131="","",基本情報入力シート!G131)</f>
        <v/>
      </c>
      <c r="G110" s="624" t="str">
        <f>
IF(基本情報入力シート!H131="","",基本情報入力シート!H131)</f>
        <v/>
      </c>
      <c r="H110" s="624" t="str">
        <f>
IF(基本情報入力シート!I131="","",基本情報入力シート!I131)</f>
        <v/>
      </c>
      <c r="I110" s="624" t="str">
        <f>
IF(基本情報入力シート!J131="","",基本情報入力シート!J131)</f>
        <v/>
      </c>
      <c r="J110" s="624" t="str">
        <f>
IF(基本情報入力シート!K131="","",基本情報入力シート!K131)</f>
        <v/>
      </c>
      <c r="K110" s="647" t="str">
        <f>
IF(基本情報入力シート!L131="","",基本情報入力シート!L131)</f>
        <v/>
      </c>
      <c r="L110" s="625" t="str">
        <f>
IF(基本情報入力シート!M131="","",基本情報入力シート!M131)</f>
        <v/>
      </c>
      <c r="M110" s="625" t="str">
        <f>
IF(基本情報入力シート!R131="","",基本情報入力シート!R131)</f>
        <v/>
      </c>
      <c r="N110" s="625" t="str">
        <f>
IF(基本情報入力シート!W131="","",基本情報入力シート!W131)</f>
        <v/>
      </c>
      <c r="O110" s="622" t="str">
        <f>
IF(基本情報入力シート!X131="","",基本情報入力シート!X131)</f>
        <v/>
      </c>
      <c r="P110" s="626" t="str">
        <f>
IF(基本情報入力シート!Y131="","",基本情報入力シート!Y131)</f>
        <v/>
      </c>
      <c r="Q110" s="783"/>
      <c r="R110" s="505" t="str">
        <f>
IF(基本情報入力シート!Z131="","",基本情報入力シート!Z131)</f>
        <v/>
      </c>
      <c r="S110" s="506" t="str">
        <f>
IF(基本情報入力シート!AA131="","",基本情報入力シート!AA131)</f>
        <v/>
      </c>
      <c r="T110" s="764"/>
      <c r="U110" s="766" t="str">
        <f>
IF(P110="","",VLOOKUP(P110,【参考】数式用2!$A$3:$C$36,3,FALSE))</f>
        <v/>
      </c>
      <c r="V110" s="630" t="s">
        <v>
172</v>
      </c>
      <c r="W110" s="628"/>
      <c r="X110" s="627" t="s">
        <v>
173</v>
      </c>
      <c r="Y110" s="628"/>
      <c r="Z110" s="629" t="s">
        <v>
174</v>
      </c>
      <c r="AA110" s="631"/>
      <c r="AB110" s="630" t="s">
        <v>
173</v>
      </c>
      <c r="AC110" s="631"/>
      <c r="AD110" s="630" t="s">
        <v>
175</v>
      </c>
      <c r="AE110" s="632" t="s">
        <v>
176</v>
      </c>
      <c r="AF110" s="633" t="str">
        <f t="shared" si="5"/>
        <v/>
      </c>
      <c r="AG110" s="634" t="s">
        <v>
177</v>
      </c>
      <c r="AH110" s="635" t="str">
        <f t="shared" si="4"/>
        <v/>
      </c>
      <c r="AI110" s="636"/>
      <c r="AJ110" s="637"/>
      <c r="AK110" s="636"/>
      <c r="AL110" s="746"/>
    </row>
    <row r="111" spans="1:38" ht="36.75" customHeight="1" thickBot="1">
      <c r="A111" s="622">
        <f t="shared" si="6"/>
        <v>
100</v>
      </c>
      <c r="B111" s="623" t="str">
        <f>
IF(基本情報入力シート!C132="","",基本情報入力シート!C132)</f>
        <v/>
      </c>
      <c r="C111" s="624" t="str">
        <f>
IF(基本情報入力シート!D132="","",基本情報入力シート!D132)</f>
        <v/>
      </c>
      <c r="D111" s="624" t="str">
        <f>
IF(基本情報入力シート!E132="","",基本情報入力シート!E132)</f>
        <v/>
      </c>
      <c r="E111" s="624" t="str">
        <f>
IF(基本情報入力シート!F132="","",基本情報入力シート!F132)</f>
        <v/>
      </c>
      <c r="F111" s="624" t="str">
        <f>
IF(基本情報入力シート!G132="","",基本情報入力シート!G132)</f>
        <v/>
      </c>
      <c r="G111" s="624" t="str">
        <f>
IF(基本情報入力シート!H132="","",基本情報入力シート!H132)</f>
        <v/>
      </c>
      <c r="H111" s="624" t="str">
        <f>
IF(基本情報入力シート!I132="","",基本情報入力シート!I132)</f>
        <v/>
      </c>
      <c r="I111" s="624" t="str">
        <f>
IF(基本情報入力シート!J132="","",基本情報入力シート!J132)</f>
        <v/>
      </c>
      <c r="J111" s="624" t="str">
        <f>
IF(基本情報入力シート!K132="","",基本情報入力シート!K132)</f>
        <v/>
      </c>
      <c r="K111" s="647" t="str">
        <f>
IF(基本情報入力シート!L132="","",基本情報入力シート!L132)</f>
        <v/>
      </c>
      <c r="L111" s="625" t="str">
        <f>
IF(基本情報入力シート!M132="","",基本情報入力シート!M132)</f>
        <v/>
      </c>
      <c r="M111" s="625" t="str">
        <f>
IF(基本情報入力シート!R132="","",基本情報入力シート!R132)</f>
        <v/>
      </c>
      <c r="N111" s="625" t="str">
        <f>
IF(基本情報入力シート!W132="","",基本情報入力シート!W132)</f>
        <v/>
      </c>
      <c r="O111" s="622" t="str">
        <f>
IF(基本情報入力シート!X132="","",基本情報入力シート!X132)</f>
        <v/>
      </c>
      <c r="P111" s="626" t="str">
        <f>
IF(基本情報入力シート!Y132="","",基本情報入力シート!Y132)</f>
        <v/>
      </c>
      <c r="Q111" s="783"/>
      <c r="R111" s="505" t="str">
        <f>
IF(基本情報入力シート!Z132="","",基本情報入力シート!Z132)</f>
        <v/>
      </c>
      <c r="S111" s="506" t="str">
        <f>
IF(基本情報入力シート!AA132="","",基本情報入力シート!AA132)</f>
        <v/>
      </c>
      <c r="T111" s="767"/>
      <c r="U111" s="778" t="str">
        <f>
IF(P111="","",VLOOKUP(P111,【参考】数式用2!$A$3:$C$36,3,FALSE))</f>
        <v/>
      </c>
      <c r="V111" s="756" t="s">
        <v>
172</v>
      </c>
      <c r="W111" s="754"/>
      <c r="X111" s="753" t="s">
        <v>
173</v>
      </c>
      <c r="Y111" s="754"/>
      <c r="Z111" s="755" t="s">
        <v>
174</v>
      </c>
      <c r="AA111" s="757"/>
      <c r="AB111" s="756" t="s">
        <v>
173</v>
      </c>
      <c r="AC111" s="757"/>
      <c r="AD111" s="756" t="s">
        <v>
175</v>
      </c>
      <c r="AE111" s="758" t="s">
        <v>
176</v>
      </c>
      <c r="AF111" s="633" t="str">
        <f t="shared" si="5"/>
        <v/>
      </c>
      <c r="AG111" s="759" t="s">
        <v>
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
"新規,継続"</formula1>
    </dataValidation>
    <dataValidation type="list" imeMode="halfAlpha" allowBlank="1" showInputMessage="1" showErrorMessage="1" sqref="Q12:Q111">
      <formula1>
"加算Ⅰ,加算Ⅱ,加算Ⅲ"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
455</v>
      </c>
      <c r="B1" s="6"/>
      <c r="C1" s="6"/>
      <c r="D1" s="6"/>
      <c r="E1" s="6"/>
      <c r="F1" s="6"/>
      <c r="G1" s="6"/>
    </row>
    <row r="2" spans="1:13" s="3" customFormat="1" ht="27.75" customHeight="1">
      <c r="A2" s="1334" t="s">
        <v>
29</v>
      </c>
      <c r="B2" s="1324"/>
      <c r="C2" s="1331" t="s">
        <v>
82</v>
      </c>
      <c r="D2" s="1332"/>
      <c r="E2" s="1332"/>
      <c r="F2" s="1332"/>
      <c r="G2" s="1333"/>
      <c r="H2" s="1320" t="s">
        <v>
259</v>
      </c>
      <c r="I2" s="1321"/>
      <c r="J2" s="1321"/>
      <c r="K2" s="1321"/>
      <c r="L2" s="1322"/>
    </row>
    <row r="3" spans="1:13" ht="39" customHeight="1">
      <c r="A3" s="1335"/>
      <c r="B3" s="1336"/>
      <c r="C3" s="1338" t="s">
        <v>
83</v>
      </c>
      <c r="D3" s="1340"/>
      <c r="E3" s="1340"/>
      <c r="F3" s="1340"/>
      <c r="G3" s="1339"/>
      <c r="H3" s="1338" t="s">
        <v>
80</v>
      </c>
      <c r="I3" s="1339"/>
      <c r="J3" s="1323" t="s">
        <v>
202</v>
      </c>
      <c r="K3" s="1324"/>
      <c r="L3" s="1325"/>
    </row>
    <row r="4" spans="1:13" ht="18" customHeight="1">
      <c r="A4" s="1337"/>
      <c r="B4" s="1327"/>
      <c r="C4" s="15" t="s">
        <v>
77</v>
      </c>
      <c r="D4" s="16" t="s">
        <v>
78</v>
      </c>
      <c r="E4" s="16" t="s">
        <v>
79</v>
      </c>
      <c r="F4" s="16"/>
      <c r="G4" s="17"/>
      <c r="H4" s="25" t="s">
        <v>
35</v>
      </c>
      <c r="I4" s="24" t="s">
        <v>
36</v>
      </c>
      <c r="J4" s="1326"/>
      <c r="K4" s="1327"/>
      <c r="L4" s="1328"/>
    </row>
    <row r="5" spans="1:13" ht="18" customHeight="1">
      <c r="A5" s="1329" t="s">
        <v>
30</v>
      </c>
      <c r="B5" s="1330"/>
      <c r="C5" s="13">
        <v>
0.13700000000000001</v>
      </c>
      <c r="D5" s="7">
        <v>
0.1</v>
      </c>
      <c r="E5" s="11">
        <v>
5.5E-2</v>
      </c>
      <c r="F5" s="4">
        <v>
0</v>
      </c>
      <c r="G5" s="4">
        <v>
0</v>
      </c>
      <c r="H5" s="13">
        <v>
6.3E-2</v>
      </c>
      <c r="I5" s="8">
        <v>
4.2000000000000003E-2</v>
      </c>
      <c r="J5" s="11" t="s">
        <v>
274</v>
      </c>
      <c r="K5" s="41" t="s">
        <v>
275</v>
      </c>
      <c r="L5" s="8" t="s">
        <v>
193</v>
      </c>
      <c r="M5" s="1" t="s">
        <v>
205</v>
      </c>
    </row>
    <row r="6" spans="1:13" ht="18" customHeight="1">
      <c r="A6" s="1329" t="s">
        <v>
20</v>
      </c>
      <c r="B6" s="1330"/>
      <c r="C6" s="13">
        <v>
0.13700000000000001</v>
      </c>
      <c r="D6" s="7">
        <v>
0.1</v>
      </c>
      <c r="E6" s="11">
        <v>
5.5E-2</v>
      </c>
      <c r="F6" s="4">
        <v>
0</v>
      </c>
      <c r="G6" s="4">
        <v>
0</v>
      </c>
      <c r="H6" s="13">
        <v>
6.3E-2</v>
      </c>
      <c r="I6" s="8">
        <v>
4.2000000000000003E-2</v>
      </c>
      <c r="J6" s="11" t="s">
        <v>
273</v>
      </c>
      <c r="K6" s="41" t="s">
        <v>
272</v>
      </c>
      <c r="L6" s="8" t="s">
        <v>
203</v>
      </c>
      <c r="M6" s="3" t="s">
        <v>
205</v>
      </c>
    </row>
    <row r="7" spans="1:13" ht="18" customHeight="1">
      <c r="A7" s="1329" t="s">
        <v>
260</v>
      </c>
      <c r="B7" s="1330"/>
      <c r="C7" s="13">
        <v>
0.13700000000000001</v>
      </c>
      <c r="D7" s="7">
        <v>
0.1</v>
      </c>
      <c r="E7" s="11">
        <v>
5.5E-2</v>
      </c>
      <c r="F7" s="4">
        <v>
0</v>
      </c>
      <c r="G7" s="4">
        <v>
0</v>
      </c>
      <c r="H7" s="13">
        <v>
6.3E-2</v>
      </c>
      <c r="I7" s="8">
        <v>
4.2000000000000003E-2</v>
      </c>
      <c r="J7" s="11" t="s">
        <v>
273</v>
      </c>
      <c r="K7" s="41" t="s">
        <v>
272</v>
      </c>
      <c r="L7" s="8" t="s">
        <v>
203</v>
      </c>
      <c r="M7" s="3" t="s">
        <v>
205</v>
      </c>
    </row>
    <row r="8" spans="1:13" ht="18" customHeight="1">
      <c r="A8" s="1329" t="s">
        <v>
349</v>
      </c>
      <c r="B8" s="1330"/>
      <c r="C8" s="13">
        <v>
5.8000000000000003E-2</v>
      </c>
      <c r="D8" s="7">
        <v>
4.2000000000000003E-2</v>
      </c>
      <c r="E8" s="11">
        <v>
2.3E-2</v>
      </c>
      <c r="F8" s="4">
        <v>
0</v>
      </c>
      <c r="G8" s="4">
        <v>
0</v>
      </c>
      <c r="H8" s="13">
        <v>
2.1000000000000001E-2</v>
      </c>
      <c r="I8" s="8">
        <v>
1.4999999999999999E-2</v>
      </c>
      <c r="J8" s="11" t="s">
        <v>
273</v>
      </c>
      <c r="K8" s="41" t="s">
        <v>
272</v>
      </c>
      <c r="L8" s="8" t="s">
        <v>
203</v>
      </c>
      <c r="M8" s="3" t="s">
        <v>
205</v>
      </c>
    </row>
    <row r="9" spans="1:13" ht="18" customHeight="1">
      <c r="A9" s="1329" t="s">
        <v>
31</v>
      </c>
      <c r="B9" s="1330"/>
      <c r="C9" s="13">
        <v>
5.8999999999999997E-2</v>
      </c>
      <c r="D9" s="7">
        <v>
4.2999999999999997E-2</v>
      </c>
      <c r="E9" s="11">
        <v>
2.3E-2</v>
      </c>
      <c r="F9" s="4">
        <v>
0</v>
      </c>
      <c r="G9" s="4">
        <v>
0</v>
      </c>
      <c r="H9" s="13">
        <v>
1.2E-2</v>
      </c>
      <c r="I9" s="8">
        <v>
0.01</v>
      </c>
      <c r="J9" s="11" t="s">
        <v>
273</v>
      </c>
      <c r="K9" s="41" t="s">
        <v>
272</v>
      </c>
      <c r="L9" s="8" t="s">
        <v>
203</v>
      </c>
      <c r="M9" s="3" t="s">
        <v>
205</v>
      </c>
    </row>
    <row r="10" spans="1:13" ht="18" customHeight="1">
      <c r="A10" s="1329" t="s">
        <v>
21</v>
      </c>
      <c r="B10" s="1330"/>
      <c r="C10" s="13">
        <v>
5.8999999999999997E-2</v>
      </c>
      <c r="D10" s="7">
        <v>
4.2999999999999997E-2</v>
      </c>
      <c r="E10" s="11">
        <v>
2.3E-2</v>
      </c>
      <c r="F10" s="4">
        <v>
0</v>
      </c>
      <c r="G10" s="4">
        <v>
0</v>
      </c>
      <c r="H10" s="13">
        <v>
1.2E-2</v>
      </c>
      <c r="I10" s="8">
        <v>
0.01</v>
      </c>
      <c r="J10" s="11" t="s">
        <v>
273</v>
      </c>
      <c r="K10" s="41" t="s">
        <v>
272</v>
      </c>
      <c r="L10" s="8" t="s">
        <v>
276</v>
      </c>
      <c r="M10" s="3" t="s">
        <v>
205</v>
      </c>
    </row>
    <row r="11" spans="1:13" ht="18" customHeight="1">
      <c r="A11" s="1329" t="s">
        <v>
350</v>
      </c>
      <c r="B11" s="1330"/>
      <c r="C11" s="13">
        <v>
4.7E-2</v>
      </c>
      <c r="D11" s="7">
        <v>
3.4000000000000002E-2</v>
      </c>
      <c r="E11" s="11">
        <v>
1.9E-2</v>
      </c>
      <c r="F11" s="4">
        <v>
0</v>
      </c>
      <c r="G11" s="4">
        <v>
0</v>
      </c>
      <c r="H11" s="13">
        <v>
0.02</v>
      </c>
      <c r="I11" s="8">
        <v>
1.7000000000000001E-2</v>
      </c>
      <c r="J11" s="11" t="s">
        <v>
273</v>
      </c>
      <c r="K11" s="41" t="s">
        <v>
272</v>
      </c>
      <c r="L11" s="8" t="s">
        <v>
203</v>
      </c>
      <c r="M11" s="3" t="s">
        <v>
205</v>
      </c>
    </row>
    <row r="12" spans="1:13" ht="18" customHeight="1">
      <c r="A12" s="1329" t="s">
        <v>
351</v>
      </c>
      <c r="B12" s="1330"/>
      <c r="C12" s="13">
        <v>
8.2000000000000003E-2</v>
      </c>
      <c r="D12" s="7">
        <v>
0.06</v>
      </c>
      <c r="E12" s="11">
        <v>
3.3000000000000002E-2</v>
      </c>
      <c r="F12" s="4">
        <v>
0</v>
      </c>
      <c r="G12" s="4">
        <v>
0</v>
      </c>
      <c r="H12" s="13">
        <v>
1.7999999999999999E-2</v>
      </c>
      <c r="I12" s="8">
        <v>
1.2E-2</v>
      </c>
      <c r="J12" s="11" t="s">
        <v>
273</v>
      </c>
      <c r="K12" s="41" t="s">
        <v>
272</v>
      </c>
      <c r="L12" s="8" t="s">
        <v>
277</v>
      </c>
      <c r="M12" s="3" t="s">
        <v>
205</v>
      </c>
    </row>
    <row r="13" spans="1:13" ht="18" customHeight="1">
      <c r="A13" s="1329" t="s">
        <v>
22</v>
      </c>
      <c r="B13" s="1330"/>
      <c r="C13" s="13">
        <v>
8.2000000000000003E-2</v>
      </c>
      <c r="D13" s="7">
        <v>
0.06</v>
      </c>
      <c r="E13" s="11">
        <v>
3.3000000000000002E-2</v>
      </c>
      <c r="F13" s="4">
        <v>
0</v>
      </c>
      <c r="G13" s="4">
        <v>
0</v>
      </c>
      <c r="H13" s="13">
        <v>
1.7999999999999999E-2</v>
      </c>
      <c r="I13" s="8">
        <v>
1.2E-2</v>
      </c>
      <c r="J13" s="11" t="s">
        <v>
273</v>
      </c>
      <c r="K13" s="41" t="s">
        <v>
272</v>
      </c>
      <c r="L13" s="8" t="s">
        <v>
277</v>
      </c>
      <c r="M13" s="3" t="s">
        <v>
205</v>
      </c>
    </row>
    <row r="14" spans="1:13" ht="18" customHeight="1">
      <c r="A14" s="1329" t="s">
        <v>
352</v>
      </c>
      <c r="B14" s="1330"/>
      <c r="C14" s="13">
        <v>
0.104</v>
      </c>
      <c r="D14" s="7">
        <v>
7.5999999999999998E-2</v>
      </c>
      <c r="E14" s="11">
        <v>
4.2000000000000003E-2</v>
      </c>
      <c r="F14" s="4">
        <v>
0</v>
      </c>
      <c r="G14" s="4">
        <v>
0</v>
      </c>
      <c r="H14" s="13">
        <v>
3.1E-2</v>
      </c>
      <c r="I14" s="8">
        <v>
2.4E-2</v>
      </c>
      <c r="J14" s="11" t="s">
        <v>
273</v>
      </c>
      <c r="K14" s="41" t="s">
        <v>
272</v>
      </c>
      <c r="L14" s="8" t="s">
        <v>
203</v>
      </c>
      <c r="M14" s="3" t="s">
        <v>
205</v>
      </c>
    </row>
    <row r="15" spans="1:13" ht="18" customHeight="1">
      <c r="A15" s="1329" t="s">
        <v>
353</v>
      </c>
      <c r="B15" s="1330"/>
      <c r="C15" s="13">
        <v>
0.10199999999999999</v>
      </c>
      <c r="D15" s="7">
        <v>
7.3999999999999996E-2</v>
      </c>
      <c r="E15" s="11">
        <v>
4.1000000000000002E-2</v>
      </c>
      <c r="F15" s="4">
        <v>
0</v>
      </c>
      <c r="G15" s="4">
        <v>
0</v>
      </c>
      <c r="H15" s="13">
        <v>
1.4999999999999999E-2</v>
      </c>
      <c r="I15" s="8">
        <v>
1.2E-2</v>
      </c>
      <c r="J15" s="11" t="s">
        <v>
273</v>
      </c>
      <c r="K15" s="41" t="s">
        <v>
272</v>
      </c>
      <c r="L15" s="8" t="s">
        <v>
203</v>
      </c>
      <c r="M15" s="3" t="s">
        <v>
205</v>
      </c>
    </row>
    <row r="16" spans="1:13" ht="18" customHeight="1">
      <c r="A16" s="1329" t="s">
        <v>
24</v>
      </c>
      <c r="B16" s="1330"/>
      <c r="C16" s="13">
        <v>
0.10199999999999999</v>
      </c>
      <c r="D16" s="7">
        <v>
7.3999999999999996E-2</v>
      </c>
      <c r="E16" s="11">
        <v>
4.1000000000000002E-2</v>
      </c>
      <c r="F16" s="4">
        <v>
0</v>
      </c>
      <c r="G16" s="4">
        <v>
0</v>
      </c>
      <c r="H16" s="13">
        <v>
1.4999999999999999E-2</v>
      </c>
      <c r="I16" s="8">
        <v>
1.2E-2</v>
      </c>
      <c r="J16" s="11" t="s">
        <v>
273</v>
      </c>
      <c r="K16" s="41" t="s">
        <v>
272</v>
      </c>
      <c r="L16" s="8" t="s">
        <v>
203</v>
      </c>
      <c r="M16" s="3" t="s">
        <v>
205</v>
      </c>
    </row>
    <row r="17" spans="1:13" ht="18" customHeight="1">
      <c r="A17" s="1329" t="s">
        <v>
354</v>
      </c>
      <c r="B17" s="1330"/>
      <c r="C17" s="13">
        <v>
0.111</v>
      </c>
      <c r="D17" s="7">
        <v>
8.1000000000000003E-2</v>
      </c>
      <c r="E17" s="11">
        <v>
4.4999999999999998E-2</v>
      </c>
      <c r="F17" s="4">
        <v>
0</v>
      </c>
      <c r="G17" s="4">
        <v>
0</v>
      </c>
      <c r="H17" s="13">
        <v>
3.1E-2</v>
      </c>
      <c r="I17" s="8">
        <v>
2.3E-2</v>
      </c>
      <c r="J17" s="11" t="s">
        <v>
273</v>
      </c>
      <c r="K17" s="41" t="s">
        <v>
272</v>
      </c>
      <c r="L17" s="8" t="s">
        <v>
203</v>
      </c>
      <c r="M17" s="3" t="s">
        <v>
205</v>
      </c>
    </row>
    <row r="18" spans="1:13" ht="18" customHeight="1">
      <c r="A18" s="1329" t="s">
        <v>
25</v>
      </c>
      <c r="B18" s="1330"/>
      <c r="C18" s="13">
        <v>
8.3000000000000004E-2</v>
      </c>
      <c r="D18" s="7">
        <v>
0.06</v>
      </c>
      <c r="E18" s="11">
        <v>
3.3000000000000002E-2</v>
      </c>
      <c r="F18" s="4">
        <v>
0</v>
      </c>
      <c r="G18" s="4">
        <v>
0</v>
      </c>
      <c r="H18" s="13">
        <v>
2.7E-2</v>
      </c>
      <c r="I18" s="8">
        <v>
2.3E-2</v>
      </c>
      <c r="J18" s="11" t="s">
        <v>
273</v>
      </c>
      <c r="K18" s="41" t="s">
        <v>
272</v>
      </c>
      <c r="L18" s="8" t="s">
        <v>
278</v>
      </c>
      <c r="M18" s="3" t="s">
        <v>
205</v>
      </c>
    </row>
    <row r="19" spans="1:13" ht="18" customHeight="1">
      <c r="A19" s="1329" t="s">
        <v>
23</v>
      </c>
      <c r="B19" s="1330"/>
      <c r="C19" s="13">
        <v>
8.3000000000000004E-2</v>
      </c>
      <c r="D19" s="7">
        <v>
0.06</v>
      </c>
      <c r="E19" s="11">
        <v>
3.3000000000000002E-2</v>
      </c>
      <c r="F19" s="4">
        <v>
0</v>
      </c>
      <c r="G19" s="4">
        <v>
0</v>
      </c>
      <c r="H19" s="13">
        <v>
2.7E-2</v>
      </c>
      <c r="I19" s="8">
        <v>
2.3E-2</v>
      </c>
      <c r="J19" s="11" t="s">
        <v>
273</v>
      </c>
      <c r="K19" s="41" t="s">
        <v>
272</v>
      </c>
      <c r="L19" s="8" t="s">
        <v>
278</v>
      </c>
      <c r="M19" s="3" t="s">
        <v>
205</v>
      </c>
    </row>
    <row r="20" spans="1:13" ht="27.75" customHeight="1">
      <c r="A20" s="1329" t="s">
        <v>
355</v>
      </c>
      <c r="B20" s="1330"/>
      <c r="C20" s="13">
        <v>
8.3000000000000004E-2</v>
      </c>
      <c r="D20" s="7">
        <v>
0.06</v>
      </c>
      <c r="E20" s="11">
        <v>
3.3000000000000002E-2</v>
      </c>
      <c r="F20" s="4">
        <v>
0</v>
      </c>
      <c r="G20" s="4">
        <v>
0</v>
      </c>
      <c r="H20" s="13">
        <v>
2.7E-2</v>
      </c>
      <c r="I20" s="8">
        <v>
2.3E-2</v>
      </c>
      <c r="J20" s="11" t="s">
        <v>
273</v>
      </c>
      <c r="K20" s="41" t="s">
        <v>
272</v>
      </c>
      <c r="L20" s="8" t="s">
        <v>
317</v>
      </c>
      <c r="M20" s="3" t="s">
        <v>
205</v>
      </c>
    </row>
    <row r="21" spans="1:13" ht="18" customHeight="1">
      <c r="A21" s="1329" t="s">
        <v>
26</v>
      </c>
      <c r="B21" s="1330"/>
      <c r="C21" s="13">
        <v>
3.9E-2</v>
      </c>
      <c r="D21" s="7">
        <v>
2.9000000000000001E-2</v>
      </c>
      <c r="E21" s="11">
        <v>
1.6E-2</v>
      </c>
      <c r="F21" s="4">
        <v>
0</v>
      </c>
      <c r="G21" s="4">
        <v>
0</v>
      </c>
      <c r="H21" s="13">
        <v>
2.1000000000000001E-2</v>
      </c>
      <c r="I21" s="8">
        <v>
1.7000000000000001E-2</v>
      </c>
      <c r="J21" s="11" t="s">
        <v>
273</v>
      </c>
      <c r="K21" s="41" t="s">
        <v>
272</v>
      </c>
      <c r="L21" s="8" t="s">
        <v>
203</v>
      </c>
      <c r="M21" s="3" t="s">
        <v>
205</v>
      </c>
    </row>
    <row r="22" spans="1:13" ht="29.25" customHeight="1">
      <c r="A22" s="1329" t="s">
        <v>
356</v>
      </c>
      <c r="B22" s="1330"/>
      <c r="C22" s="13">
        <v>
3.9E-2</v>
      </c>
      <c r="D22" s="7">
        <v>
2.9000000000000001E-2</v>
      </c>
      <c r="E22" s="11">
        <v>
1.6E-2</v>
      </c>
      <c r="F22" s="4">
        <v>
0</v>
      </c>
      <c r="G22" s="4">
        <v>
0</v>
      </c>
      <c r="H22" s="13">
        <v>
2.1000000000000001E-2</v>
      </c>
      <c r="I22" s="8">
        <v>
1.7000000000000001E-2</v>
      </c>
      <c r="J22" s="11" t="s">
        <v>
273</v>
      </c>
      <c r="K22" s="41" t="s">
        <v>
272</v>
      </c>
      <c r="L22" s="8" t="s">
        <v>
316</v>
      </c>
      <c r="M22" s="3" t="s">
        <v>
205</v>
      </c>
    </row>
    <row r="23" spans="1:13" ht="18" customHeight="1">
      <c r="A23" s="1329" t="s">
        <v>
27</v>
      </c>
      <c r="B23" s="1330"/>
      <c r="C23" s="13">
        <v>
2.5999999999999999E-2</v>
      </c>
      <c r="D23" s="7">
        <v>
1.9E-2</v>
      </c>
      <c r="E23" s="11">
        <v>
0.01</v>
      </c>
      <c r="F23" s="4">
        <v>
0</v>
      </c>
      <c r="G23" s="4">
        <v>
0</v>
      </c>
      <c r="H23" s="13">
        <v>
1.4999999999999999E-2</v>
      </c>
      <c r="I23" s="8">
        <v>
1.0999999999999999E-2</v>
      </c>
      <c r="J23" s="11" t="s">
        <v>
273</v>
      </c>
      <c r="K23" s="41" t="s">
        <v>
272</v>
      </c>
      <c r="L23" s="8" t="s">
        <v>
203</v>
      </c>
      <c r="M23" s="3" t="s">
        <v>
205</v>
      </c>
    </row>
    <row r="24" spans="1:13" ht="27.75" customHeight="1">
      <c r="A24" s="1329" t="s">
        <v>
357</v>
      </c>
      <c r="B24" s="1330"/>
      <c r="C24" s="13">
        <v>
2.5999999999999999E-2</v>
      </c>
      <c r="D24" s="7">
        <v>
1.9E-2</v>
      </c>
      <c r="E24" s="11">
        <v>
0.01</v>
      </c>
      <c r="F24" s="4">
        <v>
0</v>
      </c>
      <c r="G24" s="4">
        <v>
0</v>
      </c>
      <c r="H24" s="13">
        <v>
1.4999999999999999E-2</v>
      </c>
      <c r="I24" s="8">
        <v>
1.0999999999999999E-2</v>
      </c>
      <c r="J24" s="11" t="s">
        <v>
273</v>
      </c>
      <c r="K24" s="41" t="s">
        <v>
272</v>
      </c>
      <c r="L24" s="8" t="s">
        <v>
316</v>
      </c>
      <c r="M24" s="3" t="s">
        <v>
205</v>
      </c>
    </row>
    <row r="25" spans="1:13" ht="18" customHeight="1">
      <c r="A25" s="1329" t="s">
        <v>
32</v>
      </c>
      <c r="B25" s="1330"/>
      <c r="C25" s="13">
        <v>
2.5999999999999999E-2</v>
      </c>
      <c r="D25" s="7">
        <v>
1.9E-2</v>
      </c>
      <c r="E25" s="11">
        <v>
0.01</v>
      </c>
      <c r="F25" s="4">
        <v>
0</v>
      </c>
      <c r="G25" s="4">
        <v>
0</v>
      </c>
      <c r="H25" s="13">
        <v>
1.4999999999999999E-2</v>
      </c>
      <c r="I25" s="8">
        <v>
1.0999999999999999E-2</v>
      </c>
      <c r="J25" s="11" t="s">
        <v>
273</v>
      </c>
      <c r="K25" s="41" t="s">
        <v>
272</v>
      </c>
      <c r="L25" s="8" t="s">
        <v>
203</v>
      </c>
      <c r="M25" s="3" t="s">
        <v>
205</v>
      </c>
    </row>
    <row r="26" spans="1:13" s="3" customFormat="1" ht="27.75" customHeight="1" thickBot="1">
      <c r="A26" s="1341" t="s">
        <v>
358</v>
      </c>
      <c r="B26" s="1342"/>
      <c r="C26" s="14">
        <v>
2.5999999999999999E-2</v>
      </c>
      <c r="D26" s="9">
        <v>
1.9E-2</v>
      </c>
      <c r="E26" s="12">
        <v>
0.01</v>
      </c>
      <c r="F26" s="4">
        <v>
0</v>
      </c>
      <c r="G26" s="4">
        <v>
0</v>
      </c>
      <c r="H26" s="14">
        <v>
1.4999999999999999E-2</v>
      </c>
      <c r="I26" s="10">
        <v>
1.0999999999999999E-2</v>
      </c>
      <c r="J26" s="12" t="s">
        <v>
273</v>
      </c>
      <c r="K26" s="42" t="s">
        <v>
272</v>
      </c>
      <c r="L26" s="10" t="s">
        <v>
317</v>
      </c>
      <c r="M26" s="3" t="s">
        <v>
205</v>
      </c>
    </row>
    <row r="27" spans="1:13" s="3" customFormat="1" ht="28.5" customHeight="1">
      <c r="A27" s="1343" t="s">
        <v>
328</v>
      </c>
      <c r="B27" s="1344"/>
      <c r="C27" s="142">
        <v>
0.13700000000000001</v>
      </c>
      <c r="D27" s="143">
        <v>
0.1</v>
      </c>
      <c r="E27" s="144">
        <v>
5.5E-2</v>
      </c>
      <c r="F27" s="145">
        <v>
0</v>
      </c>
      <c r="G27" s="145">
        <v>
0</v>
      </c>
      <c r="H27" s="142">
        <v>
6.3E-2</v>
      </c>
      <c r="I27" s="146">
        <v>
4.2000000000000003E-2</v>
      </c>
      <c r="J27" s="560" t="s">
        <v>
313</v>
      </c>
      <c r="K27" s="561" t="s">
        <v>
314</v>
      </c>
      <c r="L27" s="562" t="s">
        <v>
315</v>
      </c>
      <c r="M27" s="3" t="s">
        <v>
205</v>
      </c>
    </row>
    <row r="28" spans="1:13" ht="18" customHeight="1" thickBot="1">
      <c r="A28" s="1341" t="s">
        <v>
329</v>
      </c>
      <c r="B28" s="1342"/>
      <c r="C28" s="14">
        <v>
5.8999999999999997E-2</v>
      </c>
      <c r="D28" s="9">
        <v>
4.2999999999999997E-2</v>
      </c>
      <c r="E28" s="12">
        <v>
2.3E-2</v>
      </c>
      <c r="F28" s="5">
        <v>
0</v>
      </c>
      <c r="G28" s="5">
        <v>
0</v>
      </c>
      <c r="H28" s="14">
        <v>
1.2E-2</v>
      </c>
      <c r="I28" s="10">
        <v>
0.01</v>
      </c>
      <c r="J28" s="563" t="s">
        <v>
318</v>
      </c>
      <c r="K28" s="564" t="s">
        <v>
320</v>
      </c>
      <c r="L28" s="565" t="s">
        <v>
319</v>
      </c>
      <c r="M28" s="3" t="s">
        <v>
205</v>
      </c>
    </row>
    <row r="29" spans="1:13" s="3" customFormat="1" ht="18" customHeight="1">
      <c r="A29" s="1329" t="s">
        <v>
339</v>
      </c>
      <c r="B29" s="1330"/>
      <c r="C29" s="13">
        <v>
5.8000000000000003E-2</v>
      </c>
      <c r="D29" s="7">
        <v>
4.2000000000000003E-2</v>
      </c>
      <c r="E29" s="11">
        <v>
2.3E-2</v>
      </c>
      <c r="F29" s="4">
        <v>
0</v>
      </c>
      <c r="G29" s="4">
        <v>
0</v>
      </c>
      <c r="H29" s="13">
        <v>
2.1000000000000001E-2</v>
      </c>
      <c r="I29" s="8">
        <v>
1.4999999999999999E-2</v>
      </c>
      <c r="J29" s="11" t="s">
        <v>
273</v>
      </c>
      <c r="K29" s="41" t="s">
        <v>
272</v>
      </c>
      <c r="L29" s="8" t="s">
        <v>
203</v>
      </c>
      <c r="M29" s="3" t="s">
        <v>
205</v>
      </c>
    </row>
    <row r="30" spans="1:13" s="3" customFormat="1" ht="18" customHeight="1">
      <c r="A30" s="1329" t="s">
        <v>
340</v>
      </c>
      <c r="B30" s="1330"/>
      <c r="C30" s="13">
        <v>
4.7E-2</v>
      </c>
      <c r="D30" s="7">
        <v>
3.4000000000000002E-2</v>
      </c>
      <c r="E30" s="11">
        <v>
1.9E-2</v>
      </c>
      <c r="F30" s="4">
        <v>
0</v>
      </c>
      <c r="G30" s="4">
        <v>
0</v>
      </c>
      <c r="H30" s="13">
        <v>
0.02</v>
      </c>
      <c r="I30" s="8">
        <v>
1.7000000000000001E-2</v>
      </c>
      <c r="J30" s="11" t="s">
        <v>
273</v>
      </c>
      <c r="K30" s="41" t="s">
        <v>
272</v>
      </c>
      <c r="L30" s="8" t="s">
        <v>
203</v>
      </c>
      <c r="M30" s="3" t="s">
        <v>
205</v>
      </c>
    </row>
    <row r="31" spans="1:13" s="3" customFormat="1" ht="18" customHeight="1">
      <c r="A31" s="1329" t="s">
        <v>
341</v>
      </c>
      <c r="B31" s="1330"/>
      <c r="C31" s="13">
        <v>
8.2000000000000003E-2</v>
      </c>
      <c r="D31" s="7">
        <v>
0.06</v>
      </c>
      <c r="E31" s="11">
        <v>
3.3000000000000002E-2</v>
      </c>
      <c r="F31" s="4">
        <v>
0</v>
      </c>
      <c r="G31" s="4">
        <v>
0</v>
      </c>
      <c r="H31" s="13">
        <v>
1.7999999999999999E-2</v>
      </c>
      <c r="I31" s="8">
        <v>
1.2E-2</v>
      </c>
      <c r="J31" s="11" t="s">
        <v>
273</v>
      </c>
      <c r="K31" s="41" t="s">
        <v>
272</v>
      </c>
      <c r="L31" s="8" t="s">
        <v>
359</v>
      </c>
      <c r="M31" s="3" t="s">
        <v>
205</v>
      </c>
    </row>
    <row r="32" spans="1:13" s="3" customFormat="1" ht="18" customHeight="1">
      <c r="A32" s="1329" t="s">
        <v>
342</v>
      </c>
      <c r="B32" s="1330"/>
      <c r="C32" s="13">
        <v>
0.104</v>
      </c>
      <c r="D32" s="7">
        <v>
7.5999999999999998E-2</v>
      </c>
      <c r="E32" s="11">
        <v>
4.2000000000000003E-2</v>
      </c>
      <c r="F32" s="4">
        <v>
0</v>
      </c>
      <c r="G32" s="4">
        <v>
0</v>
      </c>
      <c r="H32" s="13">
        <v>
3.1E-2</v>
      </c>
      <c r="I32" s="8">
        <v>
2.4E-2</v>
      </c>
      <c r="J32" s="11" t="s">
        <v>
273</v>
      </c>
      <c r="K32" s="41" t="s">
        <v>
272</v>
      </c>
      <c r="L32" s="8" t="s">
        <v>
203</v>
      </c>
      <c r="M32" s="3" t="s">
        <v>
205</v>
      </c>
    </row>
    <row r="33" spans="1:13" s="3" customFormat="1" ht="18" customHeight="1">
      <c r="A33" s="1329" t="s">
        <v>
343</v>
      </c>
      <c r="B33" s="1330"/>
      <c r="C33" s="13">
        <v>
0.10199999999999999</v>
      </c>
      <c r="D33" s="7">
        <v>
7.3999999999999996E-2</v>
      </c>
      <c r="E33" s="11">
        <v>
4.1000000000000002E-2</v>
      </c>
      <c r="F33" s="4">
        <v>
0</v>
      </c>
      <c r="G33" s="4">
        <v>
0</v>
      </c>
      <c r="H33" s="13">
        <v>
1.4999999999999999E-2</v>
      </c>
      <c r="I33" s="8">
        <v>
1.2E-2</v>
      </c>
      <c r="J33" s="11" t="s">
        <v>
273</v>
      </c>
      <c r="K33" s="41" t="s">
        <v>
272</v>
      </c>
      <c r="L33" s="8" t="s">
        <v>
203</v>
      </c>
      <c r="M33" s="3" t="s">
        <v>
205</v>
      </c>
    </row>
    <row r="34" spans="1:13" s="3" customFormat="1" ht="18" customHeight="1">
      <c r="A34" s="1329" t="s">
        <v>
344</v>
      </c>
      <c r="B34" s="1330"/>
      <c r="C34" s="13">
        <v>
0.111</v>
      </c>
      <c r="D34" s="7">
        <v>
8.1000000000000003E-2</v>
      </c>
      <c r="E34" s="11">
        <v>
4.4999999999999998E-2</v>
      </c>
      <c r="F34" s="4">
        <v>
0</v>
      </c>
      <c r="G34" s="4">
        <v>
0</v>
      </c>
      <c r="H34" s="13">
        <v>
3.1E-2</v>
      </c>
      <c r="I34" s="8">
        <v>
2.3E-2</v>
      </c>
      <c r="J34" s="11" t="s">
        <v>
273</v>
      </c>
      <c r="K34" s="41" t="s">
        <v>
272</v>
      </c>
      <c r="L34" s="8" t="s">
        <v>
203</v>
      </c>
      <c r="M34" s="3" t="s">
        <v>
205</v>
      </c>
    </row>
    <row r="35" spans="1:13" s="3" customFormat="1" ht="27.75" customHeight="1">
      <c r="A35" s="1329" t="s">
        <v>
345</v>
      </c>
      <c r="B35" s="1330"/>
      <c r="C35" s="13">
        <v>
8.3000000000000004E-2</v>
      </c>
      <c r="D35" s="7">
        <v>
0.06</v>
      </c>
      <c r="E35" s="11">
        <v>
3.3000000000000002E-2</v>
      </c>
      <c r="F35" s="4">
        <v>
0</v>
      </c>
      <c r="G35" s="4">
        <v>
0</v>
      </c>
      <c r="H35" s="13">
        <v>
2.7E-2</v>
      </c>
      <c r="I35" s="8">
        <v>
2.3E-2</v>
      </c>
      <c r="J35" s="11" t="s">
        <v>
273</v>
      </c>
      <c r="K35" s="41" t="s">
        <v>
272</v>
      </c>
      <c r="L35" s="8" t="s">
        <v>
317</v>
      </c>
      <c r="M35" s="3" t="s">
        <v>
205</v>
      </c>
    </row>
    <row r="36" spans="1:13" s="3" customFormat="1" ht="29.25" customHeight="1">
      <c r="A36" s="1329" t="s">
        <v>
346</v>
      </c>
      <c r="B36" s="1330"/>
      <c r="C36" s="13">
        <v>
3.9E-2</v>
      </c>
      <c r="D36" s="7">
        <v>
2.9000000000000001E-2</v>
      </c>
      <c r="E36" s="11">
        <v>
1.6E-2</v>
      </c>
      <c r="F36" s="4">
        <v>
0</v>
      </c>
      <c r="G36" s="4">
        <v>
0</v>
      </c>
      <c r="H36" s="13">
        <v>
2.1000000000000001E-2</v>
      </c>
      <c r="I36" s="8">
        <v>
1.7000000000000001E-2</v>
      </c>
      <c r="J36" s="11" t="s">
        <v>
273</v>
      </c>
      <c r="K36" s="41" t="s">
        <v>
272</v>
      </c>
      <c r="L36" s="8" t="s">
        <v>
316</v>
      </c>
      <c r="M36" s="3" t="s">
        <v>
205</v>
      </c>
    </row>
    <row r="37" spans="1:13" s="3" customFormat="1" ht="27.75" customHeight="1">
      <c r="A37" s="1329" t="s">
        <v>
347</v>
      </c>
      <c r="B37" s="1330"/>
      <c r="C37" s="13">
        <v>
2.5999999999999999E-2</v>
      </c>
      <c r="D37" s="7">
        <v>
1.9E-2</v>
      </c>
      <c r="E37" s="11">
        <v>
0.01</v>
      </c>
      <c r="F37" s="4">
        <v>
0</v>
      </c>
      <c r="G37" s="4">
        <v>
0</v>
      </c>
      <c r="H37" s="13">
        <v>
1.4999999999999999E-2</v>
      </c>
      <c r="I37" s="8">
        <v>
1.0999999999999999E-2</v>
      </c>
      <c r="J37" s="11" t="s">
        <v>
273</v>
      </c>
      <c r="K37" s="41" t="s">
        <v>
272</v>
      </c>
      <c r="L37" s="8" t="s">
        <v>
316</v>
      </c>
      <c r="M37" s="3" t="s">
        <v>
205</v>
      </c>
    </row>
    <row r="38" spans="1:13" s="3" customFormat="1" ht="27.75" customHeight="1" thickBot="1">
      <c r="A38" s="1341" t="s">
        <v>
348</v>
      </c>
      <c r="B38" s="1342"/>
      <c r="C38" s="14">
        <v>
2.5999999999999999E-2</v>
      </c>
      <c r="D38" s="9">
        <v>
1.9E-2</v>
      </c>
      <c r="E38" s="12">
        <v>
0.01</v>
      </c>
      <c r="F38" s="5">
        <v>
0</v>
      </c>
      <c r="G38" s="658">
        <v>
0</v>
      </c>
      <c r="H38" s="14">
        <v>
1.4999999999999999E-2</v>
      </c>
      <c r="I38" s="10">
        <v>
1.0999999999999999E-2</v>
      </c>
      <c r="J38" s="12" t="s">
        <v>
273</v>
      </c>
      <c r="K38" s="42" t="s">
        <v>
272</v>
      </c>
      <c r="L38" s="10" t="s">
        <v>
317</v>
      </c>
      <c r="M38" s="3" t="s">
        <v>
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
456</v>
      </c>
      <c r="B1" s="6"/>
      <c r="C1" s="6"/>
    </row>
    <row r="2" spans="1:7" ht="27.75" customHeight="1">
      <c r="A2" s="1334" t="s">
        <v>
29</v>
      </c>
      <c r="B2" s="1324"/>
      <c r="C2" s="654" t="s">
        <v>
364</v>
      </c>
      <c r="E2" s="1331" t="s">
        <v>
82</v>
      </c>
      <c r="F2" s="1332"/>
      <c r="G2" s="1332"/>
    </row>
    <row r="3" spans="1:7" ht="18" customHeight="1">
      <c r="A3" s="593" t="s">
        <v>
30</v>
      </c>
      <c r="B3" s="594"/>
      <c r="C3" s="655">
        <v>
2.4E-2</v>
      </c>
      <c r="E3" s="1338" t="s">
        <v>
330</v>
      </c>
      <c r="F3" s="1340"/>
      <c r="G3" s="1340"/>
    </row>
    <row r="4" spans="1:7" ht="18" customHeight="1">
      <c r="A4" s="595" t="s">
        <v>
20</v>
      </c>
      <c r="B4" s="594"/>
      <c r="C4" s="655">
        <v>
2.4E-2</v>
      </c>
      <c r="E4" s="566" t="s">
        <v>
77</v>
      </c>
      <c r="F4" s="567" t="s">
        <v>
78</v>
      </c>
      <c r="G4" s="567" t="s">
        <v>
79</v>
      </c>
    </row>
    <row r="5" spans="1:7" ht="18" customHeight="1">
      <c r="A5" s="595" t="s">
        <v>
260</v>
      </c>
      <c r="B5" s="594"/>
      <c r="C5" s="655">
        <v>
2.4E-2</v>
      </c>
    </row>
    <row r="6" spans="1:7" ht="18" customHeight="1">
      <c r="A6" s="595" t="s">
        <v>
349</v>
      </c>
      <c r="B6" s="594"/>
      <c r="C6" s="655">
        <v>
1.0999999999999999E-2</v>
      </c>
    </row>
    <row r="7" spans="1:7" ht="18" customHeight="1">
      <c r="A7" s="595" t="s">
        <v>
31</v>
      </c>
      <c r="B7" s="594"/>
      <c r="C7" s="655">
        <v>
1.0999999999999999E-2</v>
      </c>
    </row>
    <row r="8" spans="1:7" ht="18" customHeight="1">
      <c r="A8" s="595" t="s">
        <v>
21</v>
      </c>
      <c r="B8" s="594"/>
      <c r="C8" s="655">
        <v>
1.0999999999999999E-2</v>
      </c>
    </row>
    <row r="9" spans="1:7" ht="18" customHeight="1">
      <c r="A9" s="595" t="s">
        <v>
350</v>
      </c>
      <c r="B9" s="594"/>
      <c r="C9" s="655">
        <v>
0.01</v>
      </c>
    </row>
    <row r="10" spans="1:7" ht="18" customHeight="1">
      <c r="A10" s="595" t="s">
        <v>
351</v>
      </c>
      <c r="B10" s="594"/>
      <c r="C10" s="655">
        <v>
1.4999999999999999E-2</v>
      </c>
    </row>
    <row r="11" spans="1:7" ht="18" customHeight="1">
      <c r="A11" s="595" t="s">
        <v>
22</v>
      </c>
      <c r="B11" s="594"/>
      <c r="C11" s="655">
        <v>
1.4999999999999999E-2</v>
      </c>
    </row>
    <row r="12" spans="1:7" ht="18" customHeight="1">
      <c r="A12" s="595" t="s">
        <v>
352</v>
      </c>
      <c r="B12" s="594"/>
      <c r="C12" s="655">
        <v>
2.3E-2</v>
      </c>
    </row>
    <row r="13" spans="1:7" ht="18" customHeight="1">
      <c r="A13" s="595" t="s">
        <v>
353</v>
      </c>
      <c r="B13" s="594"/>
      <c r="C13" s="655">
        <v>
1.7000000000000001E-2</v>
      </c>
    </row>
    <row r="14" spans="1:7" ht="18" customHeight="1">
      <c r="A14" s="595" t="s">
        <v>
24</v>
      </c>
      <c r="B14" s="594"/>
      <c r="C14" s="655">
        <v>
1.7000000000000001E-2</v>
      </c>
    </row>
    <row r="15" spans="1:7" ht="18" customHeight="1">
      <c r="A15" s="595" t="s">
        <v>
354</v>
      </c>
      <c r="B15" s="594"/>
      <c r="C15" s="655">
        <v>
2.3E-2</v>
      </c>
    </row>
    <row r="16" spans="1:7" ht="18" customHeight="1">
      <c r="A16" s="595" t="s">
        <v>
25</v>
      </c>
      <c r="B16" s="594"/>
      <c r="C16" s="655">
        <v>
1.6E-2</v>
      </c>
    </row>
    <row r="17" spans="1:3" ht="18" customHeight="1">
      <c r="A17" s="595" t="s">
        <v>
23</v>
      </c>
      <c r="B17" s="594"/>
      <c r="C17" s="655">
        <v>
1.6E-2</v>
      </c>
    </row>
    <row r="18" spans="1:3" ht="18" customHeight="1">
      <c r="A18" s="595" t="s">
        <v>
355</v>
      </c>
      <c r="B18" s="594"/>
      <c r="C18" s="655">
        <v>
1.6E-2</v>
      </c>
    </row>
    <row r="19" spans="1:3" ht="18" customHeight="1">
      <c r="A19" s="595" t="s">
        <v>
26</v>
      </c>
      <c r="B19" s="594"/>
      <c r="C19" s="655">
        <v>
8.0000000000000002E-3</v>
      </c>
    </row>
    <row r="20" spans="1:3" ht="18" customHeight="1">
      <c r="A20" s="595" t="s">
        <v>
356</v>
      </c>
      <c r="B20" s="594"/>
      <c r="C20" s="655">
        <v>
8.0000000000000002E-3</v>
      </c>
    </row>
    <row r="21" spans="1:3" ht="18" customHeight="1">
      <c r="A21" s="595" t="s">
        <v>
27</v>
      </c>
      <c r="B21" s="594"/>
      <c r="C21" s="655">
        <v>
5.0000000000000001E-3</v>
      </c>
    </row>
    <row r="22" spans="1:3" ht="18" customHeight="1">
      <c r="A22" s="595" t="s">
        <v>
357</v>
      </c>
      <c r="B22" s="594"/>
      <c r="C22" s="655">
        <v>
5.0000000000000001E-3</v>
      </c>
    </row>
    <row r="23" spans="1:3" ht="18" customHeight="1">
      <c r="A23" s="595" t="s">
        <v>
32</v>
      </c>
      <c r="B23" s="594"/>
      <c r="C23" s="655">
        <v>
5.0000000000000001E-3</v>
      </c>
    </row>
    <row r="24" spans="1:3" ht="18" customHeight="1" thickBot="1">
      <c r="A24" s="596" t="s">
        <v>
358</v>
      </c>
      <c r="B24" s="597"/>
      <c r="C24" s="655">
        <v>
5.0000000000000001E-3</v>
      </c>
    </row>
    <row r="25" spans="1:3" ht="18" customHeight="1">
      <c r="A25" s="598" t="s">
        <v>
328</v>
      </c>
      <c r="B25" s="599"/>
      <c r="C25" s="656">
        <v>
2.4E-2</v>
      </c>
    </row>
    <row r="26" spans="1:3" ht="18" customHeight="1" thickBot="1">
      <c r="A26" s="596" t="s">
        <v>
329</v>
      </c>
      <c r="B26" s="597"/>
      <c r="C26" s="657">
        <v>
1.0999999999999999E-2</v>
      </c>
    </row>
    <row r="27" spans="1:3" ht="18" customHeight="1">
      <c r="A27" s="595" t="s">
        <v>
339</v>
      </c>
      <c r="B27" s="594"/>
      <c r="C27" s="655">
        <v>
1.0999999999999999E-2</v>
      </c>
    </row>
    <row r="28" spans="1:3" ht="18" customHeight="1">
      <c r="A28" s="595" t="s">
        <v>
340</v>
      </c>
      <c r="B28" s="594"/>
      <c r="C28" s="655">
        <v>
0.01</v>
      </c>
    </row>
    <row r="29" spans="1:3" ht="18" customHeight="1">
      <c r="A29" s="595" t="s">
        <v>
341</v>
      </c>
      <c r="B29" s="594"/>
      <c r="C29" s="655">
        <v>
1.4999999999999999E-2</v>
      </c>
    </row>
    <row r="30" spans="1:3" ht="18" customHeight="1">
      <c r="A30" s="595" t="s">
        <v>
342</v>
      </c>
      <c r="B30" s="594"/>
      <c r="C30" s="655">
        <v>
2.3E-2</v>
      </c>
    </row>
    <row r="31" spans="1:3" ht="18" customHeight="1">
      <c r="A31" s="595" t="s">
        <v>
343</v>
      </c>
      <c r="B31" s="594"/>
      <c r="C31" s="655">
        <v>
1.7000000000000001E-2</v>
      </c>
    </row>
    <row r="32" spans="1:3" ht="18" customHeight="1">
      <c r="A32" s="595" t="s">
        <v>
344</v>
      </c>
      <c r="B32" s="594"/>
      <c r="C32" s="655">
        <v>
2.3E-2</v>
      </c>
    </row>
    <row r="33" spans="1:3" ht="18" customHeight="1">
      <c r="A33" s="595" t="s">
        <v>
345</v>
      </c>
      <c r="B33" s="594"/>
      <c r="C33" s="655">
        <v>
1.6E-2</v>
      </c>
    </row>
    <row r="34" spans="1:3" ht="18" customHeight="1">
      <c r="A34" s="595" t="s">
        <v>
346</v>
      </c>
      <c r="B34" s="594"/>
      <c r="C34" s="655">
        <v>
8.0000000000000002E-3</v>
      </c>
    </row>
    <row r="35" spans="1:3" ht="18" customHeight="1">
      <c r="A35" s="595" t="s">
        <v>
347</v>
      </c>
      <c r="B35" s="594"/>
      <c r="C35" s="655">
        <v>
5.0000000000000001E-3</v>
      </c>
    </row>
    <row r="36" spans="1:3" ht="18" customHeight="1" thickBot="1">
      <c r="A36" s="596" t="s">
        <v>
348</v>
      </c>
      <c r="B36" s="597"/>
      <c r="C36" s="657">
        <v>
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2022-06-27T08:04:18Z</dcterms:modified>
</cp:coreProperties>
</file>