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10.226.112.52\SienFolder\旧施設支援課\★施設整備係\★老健班\06 介護老人保健施設\102 創設等・併設訪看／計画変更\01 整備計画書（協議書）\R7_協議書\00　8月作業\"/>
    </mc:Choice>
  </mc:AlternateContent>
  <xr:revisionPtr revIDLastSave="0" documentId="13_ncr:1_{B3BC3879-C3FE-4A6B-AE12-93A2D97DAAC0}" xr6:coauthVersionLast="47" xr6:coauthVersionMax="47" xr10:uidLastSave="{00000000-0000-0000-0000-000000000000}"/>
  <bookViews>
    <workbookView xWindow="-108" yWindow="-108" windowWidth="23256" windowHeight="12456" xr2:uid="{00000000-000D-0000-FFFF-FFFF00000000}"/>
  </bookViews>
  <sheets>
    <sheet name="00提出書類一覧" sheetId="25" r:id="rId1"/>
    <sheet name="12事業費等一覧 " sheetId="13" r:id="rId2"/>
    <sheet name="12事業費等一覧（事業別）" sheetId="14" r:id="rId3"/>
    <sheet name="12法人事務費" sheetId="12" r:id="rId4"/>
    <sheet name="12算出内訳（ユニット型）" sheetId="18" r:id="rId5"/>
    <sheet name="12算出内訳（従来型）" sheetId="21" r:id="rId6"/>
    <sheet name="12算出内訳（DXコンサル経費）" sheetId="27" r:id="rId7"/>
    <sheet name="14年度別" sheetId="22" r:id="rId8"/>
    <sheet name="15費目別内訳" sheetId="7" r:id="rId9"/>
    <sheet name="15事業費目別内訳" sheetId="10" r:id="rId10"/>
    <sheet name="15事業費按分表 (DX)" sheetId="28" r:id="rId11"/>
    <sheet name="29部門別面積表" sheetId="23" r:id="rId12"/>
    <sheet name="30面積按分" sheetId="24" r:id="rId13"/>
  </sheets>
  <definedNames>
    <definedName name="_xlnm.Print_Area" localSheetId="0">'00提出書類一覧'!$A$1:$G$107</definedName>
    <definedName name="_xlnm.Print_Area" localSheetId="6">'12算出内訳（DXコンサル経費）'!$A$1:$M$19</definedName>
    <definedName name="_xlnm.Print_Area" localSheetId="4">'12算出内訳（ユニット型）'!$A$1:$AD$55</definedName>
    <definedName name="_xlnm.Print_Area" localSheetId="5">'12算出内訳（従来型）'!$A$1:$AD$59</definedName>
    <definedName name="_xlnm.Print_Area" localSheetId="1">'12事業費等一覧 '!$A$1:$G$57</definedName>
    <definedName name="_xlnm.Print_Area" localSheetId="2">'12事業費等一覧（事業別）'!$A$1:$J$51</definedName>
    <definedName name="_xlnm.Print_Area" localSheetId="3">'12法人事務費'!$A$1:$H$22</definedName>
    <definedName name="_xlnm.Print_Area" localSheetId="7">'14年度別'!$A$1:$M$39</definedName>
    <definedName name="_xlnm.Print_Area" localSheetId="10">'15事業費按分表 (DX)'!$A$1:$Y$12</definedName>
    <definedName name="_xlnm.Print_Area" localSheetId="9">'15事業費目別内訳'!$A$1:$Y$32</definedName>
    <definedName name="_xlnm.Print_Area" localSheetId="8">'15費目別内訳'!$A$2:$J$28</definedName>
    <definedName name="_xlnm.Print_Area" localSheetId="11">'29部門別面積表'!$A$1:$K$104</definedName>
    <definedName name="_xlnm.Print_Area" localSheetId="12">'30面積按分'!$A$1:$L$32</definedName>
    <definedName name="_xlnm.Print_Titles" localSheetId="4">'12算出内訳（ユニット型）'!$14:$15</definedName>
    <definedName name="_xlnm.Print_Titles" localSheetId="5">'12算出内訳（従来型）'!$3:$4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 i="18" l="1"/>
  <c r="M12" i="27"/>
  <c r="M13" i="27"/>
  <c r="N11" i="27" s="1"/>
  <c r="M14" i="27"/>
  <c r="M11" i="27"/>
  <c r="D13" i="27"/>
  <c r="F14" i="28"/>
  <c r="F12" i="28"/>
  <c r="D11" i="27" s="1"/>
  <c r="F13" i="13"/>
  <c r="F12" i="13"/>
  <c r="H9" i="14"/>
  <c r="G9" i="14"/>
  <c r="J12" i="14"/>
  <c r="I12" i="14"/>
  <c r="H12" i="14"/>
  <c r="AB14" i="21"/>
  <c r="H46" i="21"/>
  <c r="J47" i="21"/>
  <c r="Y36" i="21"/>
  <c r="Y35" i="21"/>
  <c r="AA27" i="21"/>
  <c r="Y23" i="21"/>
  <c r="Y22" i="21"/>
  <c r="H45" i="21"/>
  <c r="H40" i="21"/>
  <c r="G47" i="21"/>
  <c r="G46" i="21"/>
  <c r="G45" i="21"/>
  <c r="J27" i="21"/>
  <c r="I14" i="21"/>
  <c r="Y10" i="21"/>
  <c r="Y9" i="21"/>
  <c r="Y5" i="21"/>
  <c r="V10" i="21"/>
  <c r="V9" i="21"/>
  <c r="V8" i="21"/>
  <c r="V6" i="21"/>
  <c r="V5" i="21"/>
  <c r="J4" i="27"/>
  <c r="K14" i="27"/>
  <c r="K13" i="27"/>
  <c r="K12" i="27"/>
  <c r="K11" i="27"/>
  <c r="I11" i="27"/>
  <c r="I12" i="27"/>
  <c r="E14" i="27"/>
  <c r="C14" i="27"/>
  <c r="C13" i="27"/>
  <c r="C12" i="27"/>
  <c r="Y5" i="18"/>
  <c r="V5" i="18"/>
  <c r="P5" i="18"/>
  <c r="P5" i="21"/>
  <c r="C11" i="27"/>
  <c r="AA14" i="21"/>
  <c r="A14" i="27"/>
  <c r="A13" i="27"/>
  <c r="A12" i="27"/>
  <c r="B14" i="27"/>
  <c r="B13" i="27"/>
  <c r="I13" i="27" s="1"/>
  <c r="B12" i="27"/>
  <c r="F34" i="10"/>
  <c r="V12" i="28"/>
  <c r="V14" i="28" s="1"/>
  <c r="W7" i="28"/>
  <c r="X7" i="28"/>
  <c r="X11" i="28"/>
  <c r="W11" i="28"/>
  <c r="X10" i="28"/>
  <c r="W10" i="28"/>
  <c r="X9" i="28"/>
  <c r="W9" i="28"/>
  <c r="X8" i="28"/>
  <c r="W8" i="28"/>
  <c r="Y6" i="28"/>
  <c r="X6" i="28"/>
  <c r="W6" i="28"/>
  <c r="U6" i="28"/>
  <c r="T6" i="28"/>
  <c r="S6" i="28"/>
  <c r="Q6" i="28"/>
  <c r="P6" i="28"/>
  <c r="O6" i="28"/>
  <c r="M6" i="28"/>
  <c r="L6" i="28"/>
  <c r="K6" i="28"/>
  <c r="U5" i="28"/>
  <c r="R10" i="28" s="1"/>
  <c r="R5" i="28"/>
  <c r="Q5" i="28"/>
  <c r="N5" i="28"/>
  <c r="M5" i="28"/>
  <c r="J5" i="28"/>
  <c r="I5" i="28"/>
  <c r="F8" i="28" s="1"/>
  <c r="U3" i="28"/>
  <c r="C3" i="27"/>
  <c r="C4" i="27"/>
  <c r="W28" i="10"/>
  <c r="W24" i="10"/>
  <c r="Y24" i="10" s="1"/>
  <c r="X24" i="10"/>
  <c r="W25" i="10"/>
  <c r="Y25" i="10" s="1"/>
  <c r="X25" i="10"/>
  <c r="W26" i="10"/>
  <c r="X26" i="10"/>
  <c r="W20" i="10"/>
  <c r="X20" i="10"/>
  <c r="F6" i="18"/>
  <c r="I12" i="18"/>
  <c r="S7" i="18"/>
  <c r="P7" i="18"/>
  <c r="F11" i="27" l="1"/>
  <c r="L11" i="27" s="1"/>
  <c r="D12" i="27"/>
  <c r="G8" i="14"/>
  <c r="F8" i="13" s="1"/>
  <c r="F16" i="13" s="1"/>
  <c r="E13" i="27"/>
  <c r="I14" i="27"/>
  <c r="W12" i="28"/>
  <c r="W14" i="28" s="1"/>
  <c r="Y7" i="28"/>
  <c r="X12" i="28"/>
  <c r="X14" i="28" s="1"/>
  <c r="E12" i="27"/>
  <c r="W31" i="10"/>
  <c r="Y26" i="10"/>
  <c r="R7" i="28"/>
  <c r="N7" i="28"/>
  <c r="P7" i="28" s="1"/>
  <c r="F7" i="28"/>
  <c r="R8" i="28"/>
  <c r="T8" i="28" s="1"/>
  <c r="Y9" i="28"/>
  <c r="Y10" i="28"/>
  <c r="N9" i="28"/>
  <c r="P9" i="28" s="1"/>
  <c r="Y8" i="28"/>
  <c r="Y5" i="28"/>
  <c r="R11" i="28"/>
  <c r="T11" i="28" s="1"/>
  <c r="H8" i="28"/>
  <c r="G8" i="28"/>
  <c r="T10" i="28"/>
  <c r="S10" i="28"/>
  <c r="F9" i="28"/>
  <c r="F10" i="28"/>
  <c r="N8" i="28"/>
  <c r="F11" i="28"/>
  <c r="Y11" i="28"/>
  <c r="N10" i="28"/>
  <c r="R9" i="28"/>
  <c r="N11" i="28"/>
  <c r="F24" i="14"/>
  <c r="H16" i="14"/>
  <c r="I16" i="14"/>
  <c r="J16" i="14"/>
  <c r="F12" i="14"/>
  <c r="V36" i="21"/>
  <c r="V35" i="21"/>
  <c r="V34" i="21"/>
  <c r="V32" i="21"/>
  <c r="V31" i="21"/>
  <c r="V23" i="21"/>
  <c r="V22" i="21"/>
  <c r="V21" i="21"/>
  <c r="V19" i="21"/>
  <c r="V18" i="21"/>
  <c r="F5" i="13"/>
  <c r="D93" i="23"/>
  <c r="C3" i="23"/>
  <c r="U3" i="10"/>
  <c r="R5" i="10"/>
  <c r="N5" i="10"/>
  <c r="J5" i="10"/>
  <c r="U5" i="10"/>
  <c r="Q5" i="10"/>
  <c r="M5" i="10"/>
  <c r="I5" i="10"/>
  <c r="E4" i="24"/>
  <c r="F4" i="24"/>
  <c r="G4" i="24"/>
  <c r="C6" i="24"/>
  <c r="E6" i="24"/>
  <c r="F6" i="24"/>
  <c r="F12" i="24" s="1"/>
  <c r="G6" i="24"/>
  <c r="C7" i="24"/>
  <c r="E7" i="24"/>
  <c r="E12" i="24" s="1"/>
  <c r="F7" i="24"/>
  <c r="G7" i="24"/>
  <c r="C8" i="24"/>
  <c r="E8" i="24"/>
  <c r="F8" i="24"/>
  <c r="G8" i="24"/>
  <c r="C9" i="24"/>
  <c r="E9" i="24"/>
  <c r="F9" i="24"/>
  <c r="G9" i="24"/>
  <c r="C10" i="24"/>
  <c r="E10" i="24"/>
  <c r="F10" i="24"/>
  <c r="G10" i="24"/>
  <c r="C11" i="24"/>
  <c r="E11" i="24"/>
  <c r="F11" i="24"/>
  <c r="G11" i="24"/>
  <c r="C12" i="24"/>
  <c r="G12" i="24"/>
  <c r="J12" i="24"/>
  <c r="J7" i="23"/>
  <c r="J8" i="23"/>
  <c r="J9" i="23"/>
  <c r="D10" i="23"/>
  <c r="J10" i="23" s="1"/>
  <c r="E10" i="23"/>
  <c r="E26" i="23" s="1"/>
  <c r="F10" i="23"/>
  <c r="F26" i="23" s="1"/>
  <c r="G10" i="23"/>
  <c r="H10" i="23"/>
  <c r="J11" i="23"/>
  <c r="J12" i="23"/>
  <c r="J13" i="23"/>
  <c r="D14" i="23"/>
  <c r="E14" i="23"/>
  <c r="F14" i="23"/>
  <c r="G14" i="23"/>
  <c r="J14" i="23" s="1"/>
  <c r="H14" i="23"/>
  <c r="H26" i="23" s="1"/>
  <c r="J15" i="23"/>
  <c r="J16" i="23"/>
  <c r="J17" i="23"/>
  <c r="D18" i="23"/>
  <c r="J18" i="23" s="1"/>
  <c r="E18" i="23"/>
  <c r="F18" i="23"/>
  <c r="G18" i="23"/>
  <c r="H18" i="23"/>
  <c r="J19" i="23"/>
  <c r="J20" i="23"/>
  <c r="J21" i="23"/>
  <c r="D22" i="23"/>
  <c r="J22" i="23" s="1"/>
  <c r="E22" i="23"/>
  <c r="F22" i="23"/>
  <c r="G22" i="23"/>
  <c r="H22" i="23"/>
  <c r="D23" i="23"/>
  <c r="D84" i="23" s="1"/>
  <c r="E23" i="23"/>
  <c r="F23" i="23"/>
  <c r="G23" i="23"/>
  <c r="H23" i="23"/>
  <c r="D24" i="23"/>
  <c r="E24" i="23"/>
  <c r="F24" i="23"/>
  <c r="G24" i="23"/>
  <c r="H24" i="23"/>
  <c r="J24" i="23"/>
  <c r="D25" i="23"/>
  <c r="E25" i="23"/>
  <c r="J25" i="23" s="1"/>
  <c r="F25" i="23"/>
  <c r="G25" i="23"/>
  <c r="H25" i="23"/>
  <c r="D26" i="23"/>
  <c r="J27" i="23"/>
  <c r="J28" i="23"/>
  <c r="J29" i="23"/>
  <c r="J30" i="23"/>
  <c r="J31" i="23"/>
  <c r="J32" i="23"/>
  <c r="J33" i="23"/>
  <c r="J34" i="23"/>
  <c r="J35" i="23"/>
  <c r="J36" i="23"/>
  <c r="J37" i="23"/>
  <c r="J38" i="23"/>
  <c r="J39" i="23"/>
  <c r="J40" i="23"/>
  <c r="J41" i="23"/>
  <c r="J42" i="23"/>
  <c r="J43" i="23"/>
  <c r="D44" i="23"/>
  <c r="E44" i="23"/>
  <c r="J44" i="23" s="1"/>
  <c r="F44" i="23"/>
  <c r="G44" i="23"/>
  <c r="H44" i="23"/>
  <c r="H84" i="23" s="1"/>
  <c r="I44" i="23"/>
  <c r="I84" i="23" s="1"/>
  <c r="J45" i="23"/>
  <c r="J46" i="23"/>
  <c r="J47" i="23"/>
  <c r="J48" i="23"/>
  <c r="J49" i="23"/>
  <c r="J50" i="23"/>
  <c r="J51" i="23"/>
  <c r="J52" i="23"/>
  <c r="J53" i="23"/>
  <c r="J54" i="23"/>
  <c r="J55" i="23"/>
  <c r="J56" i="23"/>
  <c r="D57" i="23"/>
  <c r="E57" i="23"/>
  <c r="F57" i="23"/>
  <c r="G57" i="23"/>
  <c r="H57" i="23"/>
  <c r="I57" i="23"/>
  <c r="J57" i="23"/>
  <c r="J58" i="23"/>
  <c r="J59" i="23"/>
  <c r="J60" i="23"/>
  <c r="J61" i="23"/>
  <c r="J62" i="23"/>
  <c r="J63" i="23"/>
  <c r="J64" i="23"/>
  <c r="J65" i="23"/>
  <c r="J66" i="23"/>
  <c r="J67" i="23"/>
  <c r="J68" i="23"/>
  <c r="J69" i="23"/>
  <c r="D70" i="23"/>
  <c r="J70" i="23" s="1"/>
  <c r="E70" i="23"/>
  <c r="F70" i="23"/>
  <c r="F84" i="23" s="1"/>
  <c r="G70" i="23"/>
  <c r="H70" i="23"/>
  <c r="I70" i="23"/>
  <c r="J71" i="23"/>
  <c r="J72" i="23"/>
  <c r="J73" i="23"/>
  <c r="J74" i="23"/>
  <c r="D75" i="23"/>
  <c r="E75" i="23"/>
  <c r="F75" i="23"/>
  <c r="G75" i="23"/>
  <c r="H75" i="23"/>
  <c r="I75" i="23"/>
  <c r="J75" i="23"/>
  <c r="J76" i="23"/>
  <c r="J77" i="23"/>
  <c r="J78" i="23"/>
  <c r="J79" i="23"/>
  <c r="J80" i="23"/>
  <c r="J81" i="23"/>
  <c r="J82" i="23"/>
  <c r="D83" i="23"/>
  <c r="J83" i="23" s="1"/>
  <c r="E83" i="23"/>
  <c r="F83" i="23"/>
  <c r="G83" i="23"/>
  <c r="H83" i="23"/>
  <c r="I83" i="23"/>
  <c r="E84" i="23"/>
  <c r="B10" i="24" s="1"/>
  <c r="D10" i="24" s="1"/>
  <c r="H10" i="24" s="1"/>
  <c r="L10" i="24" s="1"/>
  <c r="G84" i="23"/>
  <c r="B8" i="24" s="1"/>
  <c r="D8" i="24" s="1"/>
  <c r="H8" i="24" s="1"/>
  <c r="L8" i="24" s="1"/>
  <c r="J86" i="23"/>
  <c r="J87" i="23"/>
  <c r="J88" i="23"/>
  <c r="D89" i="23"/>
  <c r="E89" i="23"/>
  <c r="J89" i="23" s="1"/>
  <c r="F89" i="23"/>
  <c r="F96" i="23" s="1"/>
  <c r="G89" i="23"/>
  <c r="H89" i="23"/>
  <c r="I89" i="23"/>
  <c r="E93" i="23"/>
  <c r="F93" i="23"/>
  <c r="G93" i="23"/>
  <c r="H93" i="23"/>
  <c r="I93" i="23"/>
  <c r="J92" i="23"/>
  <c r="D96" i="23"/>
  <c r="E96" i="23"/>
  <c r="H96" i="23"/>
  <c r="I96" i="23"/>
  <c r="B25" i="22"/>
  <c r="B24" i="22"/>
  <c r="B18" i="22"/>
  <c r="B17" i="22"/>
  <c r="E15" i="22"/>
  <c r="C14" i="22"/>
  <c r="C13" i="22"/>
  <c r="C12" i="22"/>
  <c r="C11" i="22"/>
  <c r="C10" i="22"/>
  <c r="K6" i="22"/>
  <c r="H6" i="22"/>
  <c r="F6" i="22"/>
  <c r="E28" i="22"/>
  <c r="E27" i="22"/>
  <c r="E26" i="22"/>
  <c r="E19" i="22"/>
  <c r="G16" i="14" l="1"/>
  <c r="D14" i="27"/>
  <c r="F8" i="14"/>
  <c r="F16" i="14"/>
  <c r="F13" i="27"/>
  <c r="L13" i="27" s="1"/>
  <c r="R12" i="28"/>
  <c r="R14" i="28" s="1"/>
  <c r="I8" i="28"/>
  <c r="F12" i="27"/>
  <c r="L12" i="27" s="1"/>
  <c r="Y12" i="28"/>
  <c r="Y14" i="28"/>
  <c r="F14" i="27"/>
  <c r="L14" i="27" s="1"/>
  <c r="S8" i="28"/>
  <c r="U8" i="28" s="1"/>
  <c r="O7" i="28"/>
  <c r="Q7" i="28" s="1"/>
  <c r="N12" i="28"/>
  <c r="N14" i="28" s="1"/>
  <c r="J7" i="28"/>
  <c r="AA7" i="28" s="1"/>
  <c r="J8" i="28"/>
  <c r="AA8" i="28" s="1"/>
  <c r="G7" i="28"/>
  <c r="H7" i="28"/>
  <c r="U10" i="28"/>
  <c r="S7" i="28"/>
  <c r="T7" i="28"/>
  <c r="O9" i="28"/>
  <c r="Q9" i="28" s="1"/>
  <c r="S11" i="28"/>
  <c r="U11" i="28" s="1"/>
  <c r="P8" i="28"/>
  <c r="O8" i="28"/>
  <c r="J11" i="28"/>
  <c r="AA11" i="28" s="1"/>
  <c r="H11" i="28"/>
  <c r="G11" i="28"/>
  <c r="P11" i="28"/>
  <c r="O11" i="28"/>
  <c r="T9" i="28"/>
  <c r="S9" i="28"/>
  <c r="J10" i="28"/>
  <c r="AA10" i="28" s="1"/>
  <c r="H10" i="28"/>
  <c r="G10" i="28"/>
  <c r="J9" i="28"/>
  <c r="H9" i="28"/>
  <c r="G9" i="28"/>
  <c r="P10" i="28"/>
  <c r="O10" i="28"/>
  <c r="J93" i="23"/>
  <c r="N12" i="24" s="1"/>
  <c r="G96" i="23"/>
  <c r="J96" i="23" s="1"/>
  <c r="J26" i="23"/>
  <c r="B11" i="24"/>
  <c r="D11" i="24" s="1"/>
  <c r="H11" i="24" s="1"/>
  <c r="L11" i="24" s="1"/>
  <c r="J84" i="23"/>
  <c r="D95" i="23"/>
  <c r="B9" i="24"/>
  <c r="D9" i="24" s="1"/>
  <c r="H9" i="24" s="1"/>
  <c r="L9" i="24" s="1"/>
  <c r="F95" i="23"/>
  <c r="F97" i="23" s="1"/>
  <c r="I95" i="23"/>
  <c r="I97" i="23" s="1"/>
  <c r="B6" i="24"/>
  <c r="H95" i="23"/>
  <c r="H97" i="23" s="1"/>
  <c r="B7" i="24"/>
  <c r="D7" i="24" s="1"/>
  <c r="H7" i="24" s="1"/>
  <c r="L7" i="24" s="1"/>
  <c r="G95" i="23"/>
  <c r="E95" i="23"/>
  <c r="E97" i="23" s="1"/>
  <c r="J91" i="23"/>
  <c r="G26" i="23"/>
  <c r="J23" i="23"/>
  <c r="B23" i="10"/>
  <c r="B22" i="10"/>
  <c r="B16" i="10"/>
  <c r="B15" i="10"/>
  <c r="C12" i="10"/>
  <c r="C11" i="10"/>
  <c r="C10" i="10"/>
  <c r="C9" i="10"/>
  <c r="C8" i="10"/>
  <c r="L32" i="21"/>
  <c r="L31" i="21"/>
  <c r="L19" i="21"/>
  <c r="L18" i="21"/>
  <c r="D59" i="21"/>
  <c r="D31" i="21"/>
  <c r="D18" i="21"/>
  <c r="A44" i="21"/>
  <c r="A47" i="21"/>
  <c r="A39" i="21"/>
  <c r="A31" i="21"/>
  <c r="A26" i="21"/>
  <c r="A18" i="21"/>
  <c r="L34" i="21"/>
  <c r="D27" i="18"/>
  <c r="D16" i="18"/>
  <c r="D53" i="18"/>
  <c r="A41" i="18"/>
  <c r="A38" i="18"/>
  <c r="L27" i="18"/>
  <c r="A33" i="18"/>
  <c r="V30" i="18" s="1"/>
  <c r="A27" i="18"/>
  <c r="L16" i="18"/>
  <c r="A22" i="18"/>
  <c r="V16" i="18" s="1"/>
  <c r="A16" i="18"/>
  <c r="L29" i="18"/>
  <c r="L8" i="28" l="1"/>
  <c r="T12" i="28"/>
  <c r="T14" i="28" s="1"/>
  <c r="P12" i="28"/>
  <c r="P14" i="28" s="1"/>
  <c r="U9" i="28"/>
  <c r="H12" i="28"/>
  <c r="H14" i="28" s="1"/>
  <c r="G12" i="28"/>
  <c r="G14" i="28" s="1"/>
  <c r="S12" i="28"/>
  <c r="S14" i="28" s="1"/>
  <c r="J12" i="28"/>
  <c r="J14" i="28" s="1"/>
  <c r="O12" i="28"/>
  <c r="O14" i="28" s="1"/>
  <c r="U7" i="28"/>
  <c r="I10" i="28"/>
  <c r="L10" i="28" s="1"/>
  <c r="I7" i="28"/>
  <c r="K7" i="28"/>
  <c r="K8" i="28"/>
  <c r="M8" i="28" s="1"/>
  <c r="Q10" i="28"/>
  <c r="Q11" i="28"/>
  <c r="I11" i="28"/>
  <c r="L11" i="28" s="1"/>
  <c r="Q8" i="28"/>
  <c r="K10" i="28"/>
  <c r="M10" i="28" s="1"/>
  <c r="K11" i="28"/>
  <c r="M11" i="28" s="1"/>
  <c r="K9" i="28"/>
  <c r="M9" i="28" s="1"/>
  <c r="I9" i="28"/>
  <c r="L9" i="28" s="1"/>
  <c r="AA9" i="28"/>
  <c r="A11" i="21"/>
  <c r="V27" i="18"/>
  <c r="V29" i="18"/>
  <c r="G97" i="23"/>
  <c r="B12" i="24"/>
  <c r="D6" i="24"/>
  <c r="D97" i="23"/>
  <c r="J97" i="23" s="1"/>
  <c r="J95" i="23"/>
  <c r="A9" i="18"/>
  <c r="V7" i="18" s="1"/>
  <c r="P19" i="21"/>
  <c r="E58" i="21"/>
  <c r="E57" i="21"/>
  <c r="E56" i="21"/>
  <c r="E55" i="21"/>
  <c r="E54" i="21"/>
  <c r="E53" i="21"/>
  <c r="E52" i="21"/>
  <c r="E51" i="21"/>
  <c r="E50" i="21"/>
  <c r="L23" i="21"/>
  <c r="L36" i="21" s="1"/>
  <c r="L22" i="21"/>
  <c r="L35" i="21" s="1"/>
  <c r="F22" i="21"/>
  <c r="P35" i="21" s="1"/>
  <c r="S21" i="21"/>
  <c r="Y21" i="21" s="1"/>
  <c r="P21" i="21"/>
  <c r="F21" i="21"/>
  <c r="S18" i="21"/>
  <c r="Y18" i="21" s="1"/>
  <c r="P18" i="21"/>
  <c r="F18" i="21"/>
  <c r="P22" i="21"/>
  <c r="S8" i="21"/>
  <c r="Y8" i="21" s="1"/>
  <c r="P8" i="21"/>
  <c r="S6" i="21"/>
  <c r="E52" i="18"/>
  <c r="E51" i="18"/>
  <c r="E50" i="18"/>
  <c r="E49" i="18"/>
  <c r="E48" i="18"/>
  <c r="E47" i="18"/>
  <c r="E46" i="18"/>
  <c r="E45" i="18"/>
  <c r="E44" i="18"/>
  <c r="V19" i="18"/>
  <c r="L19" i="18"/>
  <c r="F19" i="18"/>
  <c r="V18" i="18"/>
  <c r="S18" i="18"/>
  <c r="P18" i="18"/>
  <c r="F18" i="18"/>
  <c r="S16" i="18"/>
  <c r="F16" i="18"/>
  <c r="P8" i="18"/>
  <c r="Y8" i="18" s="1"/>
  <c r="P16" i="18"/>
  <c r="F22" i="12"/>
  <c r="H20" i="14" s="1"/>
  <c r="G22" i="12"/>
  <c r="I40" i="14" s="1"/>
  <c r="H22" i="12"/>
  <c r="J20" i="14" s="1"/>
  <c r="E22" i="12"/>
  <c r="G20" i="14" s="1"/>
  <c r="H5" i="12"/>
  <c r="F5" i="12"/>
  <c r="E5" i="12"/>
  <c r="G4" i="14"/>
  <c r="I48" i="14"/>
  <c r="I47" i="14"/>
  <c r="I45" i="14"/>
  <c r="I44" i="14"/>
  <c r="I39" i="14"/>
  <c r="I37" i="14"/>
  <c r="I33" i="14"/>
  <c r="I27" i="14"/>
  <c r="H4" i="14"/>
  <c r="J48" i="14"/>
  <c r="H48" i="14"/>
  <c r="G48" i="14"/>
  <c r="J47" i="14"/>
  <c r="H47" i="14"/>
  <c r="G47" i="14"/>
  <c r="J45" i="14"/>
  <c r="H45" i="14"/>
  <c r="G45" i="14"/>
  <c r="J44" i="14"/>
  <c r="H44" i="14"/>
  <c r="F41" i="14"/>
  <c r="J39" i="14"/>
  <c r="H39" i="14"/>
  <c r="G39" i="14"/>
  <c r="F38" i="14"/>
  <c r="J37" i="14"/>
  <c r="H37" i="14"/>
  <c r="G37" i="14"/>
  <c r="F36" i="14"/>
  <c r="F35" i="14"/>
  <c r="F34" i="14"/>
  <c r="J33" i="14"/>
  <c r="H33" i="14"/>
  <c r="F32" i="14"/>
  <c r="F31" i="14"/>
  <c r="F30" i="14"/>
  <c r="F29" i="14"/>
  <c r="J27" i="14"/>
  <c r="H27" i="14"/>
  <c r="G27" i="14"/>
  <c r="F26" i="14"/>
  <c r="F25" i="14"/>
  <c r="F23" i="14"/>
  <c r="F19" i="14"/>
  <c r="F18" i="14"/>
  <c r="F5" i="14"/>
  <c r="F48" i="13"/>
  <c r="F47" i="13"/>
  <c r="F45" i="13"/>
  <c r="F39" i="13"/>
  <c r="F37" i="13"/>
  <c r="F27" i="13"/>
  <c r="H27" i="13" s="1"/>
  <c r="Y6" i="10"/>
  <c r="X6" i="10"/>
  <c r="W6" i="10"/>
  <c r="X28" i="10"/>
  <c r="X18" i="10"/>
  <c r="X17" i="10"/>
  <c r="X14" i="10"/>
  <c r="X13" i="10"/>
  <c r="T6" i="10"/>
  <c r="P6" i="10"/>
  <c r="L6" i="10"/>
  <c r="M6" i="10"/>
  <c r="D22" i="12"/>
  <c r="V23" i="10"/>
  <c r="F12" i="7"/>
  <c r="F11" i="7"/>
  <c r="V31" i="10"/>
  <c r="W18" i="10"/>
  <c r="W14" i="10"/>
  <c r="W13" i="10"/>
  <c r="U6" i="10"/>
  <c r="S6" i="10"/>
  <c r="Q6" i="10"/>
  <c r="O6" i="10"/>
  <c r="K6" i="10"/>
  <c r="J4" i="14"/>
  <c r="G5" i="12"/>
  <c r="Y5" i="10"/>
  <c r="S19" i="21" l="1"/>
  <c r="Y6" i="21"/>
  <c r="Y7" i="21" s="1"/>
  <c r="Y11" i="21" s="1"/>
  <c r="Y16" i="18"/>
  <c r="Y17" i="18" s="1"/>
  <c r="U12" i="28"/>
  <c r="U14" i="28"/>
  <c r="Q12" i="28"/>
  <c r="Q14" i="28" s="1"/>
  <c r="M7" i="28"/>
  <c r="K12" i="28"/>
  <c r="K14" i="28" s="1"/>
  <c r="L7" i="28"/>
  <c r="I12" i="28"/>
  <c r="I14" i="28" s="1"/>
  <c r="W23" i="10"/>
  <c r="Y23" i="10" s="1"/>
  <c r="X23" i="10"/>
  <c r="AA12" i="28"/>
  <c r="Y28" i="10"/>
  <c r="Y13" i="10"/>
  <c r="L30" i="18"/>
  <c r="F47" i="14"/>
  <c r="F39" i="14"/>
  <c r="F45" i="14"/>
  <c r="P6" i="21"/>
  <c r="F23" i="21"/>
  <c r="P36" i="21" s="1"/>
  <c r="D12" i="24"/>
  <c r="H6" i="24"/>
  <c r="S29" i="18"/>
  <c r="S27" i="18"/>
  <c r="P34" i="21"/>
  <c r="F34" i="21"/>
  <c r="E59" i="21"/>
  <c r="L8" i="21" s="1"/>
  <c r="F7" i="21"/>
  <c r="H49" i="14"/>
  <c r="P29" i="18"/>
  <c r="F29" i="18"/>
  <c r="Y18" i="10"/>
  <c r="S34" i="21"/>
  <c r="Y34" i="21" s="1"/>
  <c r="S31" i="21"/>
  <c r="Y31" i="21" s="1"/>
  <c r="Y14" i="10"/>
  <c r="Y20" i="10"/>
  <c r="P10" i="21"/>
  <c r="H46" i="14"/>
  <c r="J46" i="14"/>
  <c r="F19" i="21"/>
  <c r="F32" i="21" s="1"/>
  <c r="V8" i="18"/>
  <c r="Y6" i="18"/>
  <c r="H40" i="14"/>
  <c r="P19" i="18"/>
  <c r="Y19" i="18" s="1"/>
  <c r="F30" i="18"/>
  <c r="P30" i="18" s="1"/>
  <c r="P9" i="21"/>
  <c r="F31" i="21"/>
  <c r="F35" i="21"/>
  <c r="P31" i="21"/>
  <c r="F17" i="18"/>
  <c r="P27" i="18" s="1"/>
  <c r="F27" i="18"/>
  <c r="F28" i="18" s="1"/>
  <c r="E53" i="18"/>
  <c r="I4" i="14"/>
  <c r="P23" i="21"/>
  <c r="F49" i="13"/>
  <c r="F48" i="14"/>
  <c r="G49" i="14"/>
  <c r="J49" i="14"/>
  <c r="I49" i="14"/>
  <c r="I50" i="14"/>
  <c r="I42" i="14"/>
  <c r="I43" i="14" s="1"/>
  <c r="G40" i="14"/>
  <c r="F40" i="13" s="1"/>
  <c r="I20" i="14"/>
  <c r="F20" i="14" s="1"/>
  <c r="J40" i="14"/>
  <c r="I46" i="14"/>
  <c r="F37" i="14"/>
  <c r="H37" i="13"/>
  <c r="H39" i="13"/>
  <c r="F27" i="14"/>
  <c r="X31" i="10"/>
  <c r="F28" i="10"/>
  <c r="G11" i="14" s="1"/>
  <c r="F25" i="10"/>
  <c r="F24" i="10"/>
  <c r="F20" i="10"/>
  <c r="F14" i="10"/>
  <c r="N28" i="10"/>
  <c r="I11" i="14" s="1"/>
  <c r="N25" i="10"/>
  <c r="N24" i="10"/>
  <c r="N26" i="10"/>
  <c r="N14" i="10"/>
  <c r="R26" i="10"/>
  <c r="R24" i="10"/>
  <c r="R18" i="10"/>
  <c r="R13" i="10"/>
  <c r="N13" i="10"/>
  <c r="N17" i="10"/>
  <c r="N18" i="10"/>
  <c r="N23" i="10"/>
  <c r="R25" i="10"/>
  <c r="F13" i="10"/>
  <c r="R14" i="10"/>
  <c r="F17" i="10"/>
  <c r="W17" i="10"/>
  <c r="Y17" i="10" s="1"/>
  <c r="R17" i="10"/>
  <c r="F18" i="10"/>
  <c r="R20" i="10"/>
  <c r="J7" i="14" s="1"/>
  <c r="F23" i="10"/>
  <c r="R23" i="10"/>
  <c r="F26" i="10"/>
  <c r="R28" i="10"/>
  <c r="J11" i="14" s="1"/>
  <c r="AA11" i="21" l="1"/>
  <c r="S32" i="21"/>
  <c r="Y32" i="21" s="1"/>
  <c r="Y33" i="21" s="1"/>
  <c r="Y19" i="21"/>
  <c r="Y20" i="21" s="1"/>
  <c r="Y24" i="21" s="1"/>
  <c r="L12" i="28"/>
  <c r="L14" i="28" s="1"/>
  <c r="M12" i="28"/>
  <c r="M14" i="28" s="1"/>
  <c r="Y31" i="10"/>
  <c r="Y27" i="18"/>
  <c r="Y28" i="18" s="1"/>
  <c r="L18" i="18"/>
  <c r="Y18" i="18" s="1"/>
  <c r="Y20" i="18" s="1"/>
  <c r="L7" i="18"/>
  <c r="Y7" i="18" s="1"/>
  <c r="Y9" i="18" s="1"/>
  <c r="AA9" i="18" s="1"/>
  <c r="Y29" i="18"/>
  <c r="Y30" i="18"/>
  <c r="F49" i="14"/>
  <c r="H12" i="24"/>
  <c r="L6" i="24"/>
  <c r="L12" i="24" s="1"/>
  <c r="D14" i="24"/>
  <c r="H50" i="14"/>
  <c r="H51" i="14" s="1"/>
  <c r="H42" i="14"/>
  <c r="H43" i="14" s="1"/>
  <c r="F42" i="13"/>
  <c r="H42" i="13" s="1"/>
  <c r="F50" i="13"/>
  <c r="J15" i="14"/>
  <c r="F33" i="21"/>
  <c r="G7" i="14"/>
  <c r="F7" i="13" s="1"/>
  <c r="H11" i="18"/>
  <c r="H13" i="21"/>
  <c r="P32" i="21"/>
  <c r="L21" i="21"/>
  <c r="F36" i="21"/>
  <c r="F20" i="21"/>
  <c r="T20" i="10"/>
  <c r="S20" i="10"/>
  <c r="T17" i="10"/>
  <c r="S17" i="10"/>
  <c r="P23" i="10"/>
  <c r="P18" i="10"/>
  <c r="P13" i="10"/>
  <c r="T18" i="10"/>
  <c r="S18" i="10"/>
  <c r="T26" i="10"/>
  <c r="S26" i="10"/>
  <c r="P26" i="10"/>
  <c r="P25" i="10"/>
  <c r="F11" i="13"/>
  <c r="T28" i="10"/>
  <c r="S28" i="10"/>
  <c r="T23" i="10"/>
  <c r="S23" i="10"/>
  <c r="T14" i="10"/>
  <c r="S14" i="10"/>
  <c r="T25" i="10"/>
  <c r="S25" i="10"/>
  <c r="P17" i="10"/>
  <c r="T13" i="10"/>
  <c r="S13" i="10"/>
  <c r="T24" i="10"/>
  <c r="S24" i="10"/>
  <c r="P14" i="10"/>
  <c r="P24" i="10"/>
  <c r="P28" i="10"/>
  <c r="G42" i="14"/>
  <c r="F40" i="14"/>
  <c r="G50" i="14"/>
  <c r="I51" i="14"/>
  <c r="J42" i="14"/>
  <c r="J43" i="14" s="1"/>
  <c r="J50" i="14"/>
  <c r="J51" i="14" s="1"/>
  <c r="H26" i="10"/>
  <c r="H17" i="10"/>
  <c r="H13" i="10"/>
  <c r="H20" i="10"/>
  <c r="I22" i="22" s="1"/>
  <c r="H25" i="10"/>
  <c r="H23" i="10"/>
  <c r="I25" i="22" s="1"/>
  <c r="H18" i="10"/>
  <c r="H14" i="10"/>
  <c r="H24" i="10"/>
  <c r="H28" i="10"/>
  <c r="I30" i="22" s="1"/>
  <c r="J17" i="10"/>
  <c r="AA17" i="10" s="1"/>
  <c r="R31" i="10"/>
  <c r="N20" i="10"/>
  <c r="I7" i="14" s="1"/>
  <c r="I15" i="14" s="1"/>
  <c r="G17" i="10"/>
  <c r="J13" i="10"/>
  <c r="AA13" i="10" s="1"/>
  <c r="G13" i="10"/>
  <c r="O17" i="10"/>
  <c r="O26" i="10"/>
  <c r="O25" i="10"/>
  <c r="G14" i="10"/>
  <c r="J14" i="10"/>
  <c r="AA14" i="10" s="1"/>
  <c r="G24" i="10"/>
  <c r="J24" i="10"/>
  <c r="AA24" i="10" s="1"/>
  <c r="J28" i="10"/>
  <c r="H11" i="14" s="1"/>
  <c r="F11" i="14" s="1"/>
  <c r="G28" i="10"/>
  <c r="F30" i="22" s="1"/>
  <c r="J26" i="10"/>
  <c r="AA26" i="10" s="1"/>
  <c r="G26" i="10"/>
  <c r="J23" i="10"/>
  <c r="AA23" i="10" s="1"/>
  <c r="G23" i="10"/>
  <c r="J18" i="10"/>
  <c r="G18" i="10"/>
  <c r="AA18" i="10"/>
  <c r="O23" i="10"/>
  <c r="O18" i="10"/>
  <c r="O13" i="10"/>
  <c r="O14" i="10"/>
  <c r="O24" i="10"/>
  <c r="O28" i="10"/>
  <c r="G20" i="10"/>
  <c r="F31" i="10"/>
  <c r="J25" i="10"/>
  <c r="G25" i="10"/>
  <c r="Y27" i="21" l="1"/>
  <c r="AA24" i="21"/>
  <c r="AC11" i="21"/>
  <c r="AA44" i="21"/>
  <c r="Y31" i="18"/>
  <c r="Y34" i="18" s="1"/>
  <c r="H26" i="21"/>
  <c r="F22" i="22"/>
  <c r="F33" i="22" s="1"/>
  <c r="I33" i="22"/>
  <c r="F15" i="13"/>
  <c r="Q17" i="10"/>
  <c r="Q23" i="10"/>
  <c r="Q25" i="10"/>
  <c r="U18" i="10"/>
  <c r="Q18" i="10"/>
  <c r="Q26" i="10"/>
  <c r="AA20" i="18"/>
  <c r="AC20" i="18" s="1"/>
  <c r="Y23" i="18"/>
  <c r="Y37" i="21"/>
  <c r="AA37" i="21" s="1"/>
  <c r="AC37" i="21" s="1"/>
  <c r="Y14" i="21"/>
  <c r="U25" i="10"/>
  <c r="Q28" i="10"/>
  <c r="Q14" i="10"/>
  <c r="Q24" i="10"/>
  <c r="I24" i="10"/>
  <c r="L24" i="10" s="1"/>
  <c r="I14" i="10"/>
  <c r="L14" i="10" s="1"/>
  <c r="D15" i="24"/>
  <c r="C14" i="24"/>
  <c r="C15" i="24" s="1"/>
  <c r="C17" i="24" s="1"/>
  <c r="E14" i="24"/>
  <c r="E15" i="24" s="1"/>
  <c r="E17" i="24" s="1"/>
  <c r="G14" i="24"/>
  <c r="G15" i="24" s="1"/>
  <c r="G17" i="24" s="1"/>
  <c r="F14" i="24"/>
  <c r="F15" i="24" s="1"/>
  <c r="F17" i="24" s="1"/>
  <c r="B14" i="24"/>
  <c r="B15" i="24" s="1"/>
  <c r="B17" i="24" s="1"/>
  <c r="H33" i="18"/>
  <c r="H39" i="21"/>
  <c r="H22" i="18"/>
  <c r="G11" i="18"/>
  <c r="G13" i="21"/>
  <c r="I17" i="10"/>
  <c r="L17" i="10" s="1"/>
  <c r="G15" i="14"/>
  <c r="U14" i="10"/>
  <c r="U23" i="10"/>
  <c r="Q13" i="10"/>
  <c r="U28" i="10"/>
  <c r="U17" i="10"/>
  <c r="Y12" i="18"/>
  <c r="U26" i="10"/>
  <c r="U24" i="10"/>
  <c r="U13" i="10"/>
  <c r="I23" i="10"/>
  <c r="L25" i="22" s="1"/>
  <c r="F25" i="22"/>
  <c r="Y38" i="18"/>
  <c r="J20" i="10"/>
  <c r="H7" i="14" s="1"/>
  <c r="H15" i="14" s="1"/>
  <c r="P20" i="10"/>
  <c r="P31" i="10" s="1"/>
  <c r="U20" i="10"/>
  <c r="T31" i="10"/>
  <c r="I25" i="10"/>
  <c r="L25" i="10" s="1"/>
  <c r="I26" i="10"/>
  <c r="L26" i="10" s="1"/>
  <c r="I28" i="10"/>
  <c r="I13" i="10"/>
  <c r="L13" i="10" s="1"/>
  <c r="S31" i="10"/>
  <c r="AC14" i="21"/>
  <c r="AC9" i="18"/>
  <c r="F50" i="14"/>
  <c r="F42" i="14"/>
  <c r="I20" i="10"/>
  <c r="L22" i="22" s="1"/>
  <c r="I18" i="10"/>
  <c r="L18" i="10" s="1"/>
  <c r="H31" i="10"/>
  <c r="K25" i="10"/>
  <c r="M25" i="10" s="1"/>
  <c r="K23" i="10"/>
  <c r="M23" i="10" s="1"/>
  <c r="G31" i="10"/>
  <c r="K18" i="10"/>
  <c r="M18" i="10" s="1"/>
  <c r="AA28" i="10"/>
  <c r="K24" i="10"/>
  <c r="M24" i="10" s="1"/>
  <c r="K14" i="10"/>
  <c r="M14" i="10" s="1"/>
  <c r="K13" i="10"/>
  <c r="M13" i="10" s="1"/>
  <c r="K17" i="10"/>
  <c r="M17" i="10" s="1"/>
  <c r="AA25" i="10"/>
  <c r="K26" i="10"/>
  <c r="M26" i="10" s="1"/>
  <c r="K28" i="10"/>
  <c r="M28" i="10" s="1"/>
  <c r="N31" i="10"/>
  <c r="O20" i="10"/>
  <c r="O31" i="10" s="1"/>
  <c r="Y44" i="21" l="1"/>
  <c r="AA31" i="18"/>
  <c r="AC31" i="18" s="1"/>
  <c r="H40" i="18"/>
  <c r="E22" i="22"/>
  <c r="L28" i="10"/>
  <c r="L30" i="22"/>
  <c r="E30" i="22" s="1"/>
  <c r="E33" i="22" s="1"/>
  <c r="E25" i="22"/>
  <c r="Y41" i="18"/>
  <c r="F15" i="14"/>
  <c r="AA20" i="10"/>
  <c r="Y40" i="21"/>
  <c r="Y47" i="21" s="1"/>
  <c r="AC24" i="21"/>
  <c r="AC27" i="21" s="1"/>
  <c r="L23" i="10"/>
  <c r="H15" i="24"/>
  <c r="D17" i="24"/>
  <c r="H17" i="24" s="1"/>
  <c r="H14" i="24"/>
  <c r="G26" i="21"/>
  <c r="G22" i="18"/>
  <c r="J31" i="10"/>
  <c r="AA31" i="10" s="1"/>
  <c r="L20" i="10"/>
  <c r="G33" i="18"/>
  <c r="G39" i="21"/>
  <c r="U31" i="10"/>
  <c r="F7" i="14"/>
  <c r="AC38" i="18"/>
  <c r="AA38" i="18"/>
  <c r="Q20" i="10"/>
  <c r="Q31" i="10" s="1"/>
  <c r="I31" i="10"/>
  <c r="K20" i="10"/>
  <c r="AC44" i="21" l="1"/>
  <c r="L31" i="10"/>
  <c r="L33" i="22"/>
  <c r="G40" i="18"/>
  <c r="K31" i="10"/>
  <c r="M20" i="10"/>
  <c r="M31" i="10" l="1"/>
  <c r="E17" i="7"/>
  <c r="E21" i="7"/>
  <c r="F6" i="7" l="1"/>
  <c r="F14" i="7"/>
  <c r="G14" i="7" s="1"/>
  <c r="H14" i="7" s="1"/>
  <c r="F10" i="7"/>
  <c r="G10" i="7" s="1"/>
  <c r="H10" i="7" s="1"/>
  <c r="F8" i="7"/>
  <c r="G12" i="7"/>
  <c r="H12" i="7" s="1"/>
  <c r="G6" i="7"/>
  <c r="G11" i="7"/>
  <c r="H11" i="7" s="1"/>
  <c r="F9" i="7"/>
  <c r="G9" i="7" s="1"/>
  <c r="H9" i="7" s="1"/>
  <c r="G8" i="7"/>
  <c r="H8" i="7" s="1"/>
  <c r="F7" i="7"/>
  <c r="G7" i="7" s="1"/>
  <c r="H7" i="7" s="1"/>
  <c r="E22" i="7"/>
  <c r="E23" i="7" s="1"/>
  <c r="F17" i="7" l="1"/>
  <c r="C31" i="7" s="1"/>
  <c r="E24" i="7"/>
  <c r="G17" i="7"/>
  <c r="G19" i="7" s="1"/>
  <c r="H6" i="7"/>
  <c r="H17" i="7" l="1"/>
  <c r="H19" i="7" s="1"/>
  <c r="I6" i="7"/>
  <c r="I8" i="7"/>
  <c r="J8" i="7" s="1"/>
  <c r="V10" i="10" s="1"/>
  <c r="X10" i="10" s="1"/>
  <c r="I10" i="7"/>
  <c r="J10" i="7" s="1"/>
  <c r="V12" i="10" s="1"/>
  <c r="X12" i="10" s="1"/>
  <c r="I12" i="7"/>
  <c r="J12" i="7" s="1"/>
  <c r="V16" i="10" s="1"/>
  <c r="X16" i="10" s="1"/>
  <c r="I7" i="7"/>
  <c r="J7" i="7" s="1"/>
  <c r="V9" i="10" s="1"/>
  <c r="I9" i="7"/>
  <c r="J9" i="7" s="1"/>
  <c r="V11" i="10" s="1"/>
  <c r="X11" i="10" s="1"/>
  <c r="I11" i="7"/>
  <c r="J11" i="7" s="1"/>
  <c r="V15" i="10" s="1"/>
  <c r="X15" i="10" s="1"/>
  <c r="I14" i="7"/>
  <c r="J14" i="7" s="1"/>
  <c r="V22" i="10" s="1"/>
  <c r="W22" i="10" s="1"/>
  <c r="X22" i="10" l="1"/>
  <c r="R22" i="10"/>
  <c r="N22" i="10"/>
  <c r="V27" i="10"/>
  <c r="V29" i="10" s="1"/>
  <c r="F22" i="10"/>
  <c r="J22" i="10" s="1"/>
  <c r="X9" i="10"/>
  <c r="W9" i="10"/>
  <c r="W15" i="10"/>
  <c r="Y15" i="10" s="1"/>
  <c r="N15" i="10"/>
  <c r="F15" i="10"/>
  <c r="R15" i="10"/>
  <c r="N16" i="10"/>
  <c r="F16" i="10"/>
  <c r="R16" i="10"/>
  <c r="W16" i="10"/>
  <c r="Y16" i="10" s="1"/>
  <c r="W11" i="10"/>
  <c r="Y11" i="10" s="1"/>
  <c r="N11" i="10"/>
  <c r="F11" i="10"/>
  <c r="R11" i="10"/>
  <c r="N10" i="10"/>
  <c r="F10" i="10"/>
  <c r="R10" i="10"/>
  <c r="W10" i="10"/>
  <c r="Y10" i="10" s="1"/>
  <c r="N9" i="10"/>
  <c r="F9" i="10"/>
  <c r="R9" i="10"/>
  <c r="N12" i="10"/>
  <c r="W12" i="10"/>
  <c r="Y12" i="10" s="1"/>
  <c r="F12" i="10"/>
  <c r="R12" i="10"/>
  <c r="I17" i="7"/>
  <c r="J6" i="7"/>
  <c r="Y9" i="10" l="1"/>
  <c r="AA22" i="10"/>
  <c r="J27" i="10"/>
  <c r="J29" i="10" s="1"/>
  <c r="H22" i="10"/>
  <c r="F27" i="10"/>
  <c r="F29" i="10" s="1"/>
  <c r="G22" i="10"/>
  <c r="W27" i="10"/>
  <c r="W29" i="10" s="1"/>
  <c r="V35" i="10"/>
  <c r="AA27" i="10"/>
  <c r="Y22" i="10"/>
  <c r="Y27" i="10" s="1"/>
  <c r="Y29" i="10" s="1"/>
  <c r="X27" i="10"/>
  <c r="X29" i="10" s="1"/>
  <c r="O22" i="10"/>
  <c r="P22" i="10"/>
  <c r="P27" i="10" s="1"/>
  <c r="P29" i="10" s="1"/>
  <c r="N27" i="10"/>
  <c r="N29" i="10" s="1"/>
  <c r="S22" i="10"/>
  <c r="S27" i="10" s="1"/>
  <c r="S29" i="10" s="1"/>
  <c r="R27" i="10"/>
  <c r="R29" i="10" s="1"/>
  <c r="T22" i="10"/>
  <c r="T27" i="10" s="1"/>
  <c r="T29" i="10" s="1"/>
  <c r="P12" i="10"/>
  <c r="T11" i="10"/>
  <c r="S11" i="10"/>
  <c r="O11" i="10"/>
  <c r="P11" i="10"/>
  <c r="T15" i="10"/>
  <c r="S15" i="10"/>
  <c r="O15" i="10"/>
  <c r="P15" i="10"/>
  <c r="T12" i="10"/>
  <c r="S12" i="10"/>
  <c r="S9" i="10"/>
  <c r="T9" i="10"/>
  <c r="O9" i="10"/>
  <c r="P9" i="10"/>
  <c r="T10" i="10"/>
  <c r="S10" i="10"/>
  <c r="P10" i="10"/>
  <c r="T16" i="10"/>
  <c r="S16" i="10"/>
  <c r="O16" i="10"/>
  <c r="P16" i="10"/>
  <c r="H9" i="10"/>
  <c r="I11" i="22" s="1"/>
  <c r="H12" i="10"/>
  <c r="I14" i="22" s="1"/>
  <c r="H10" i="10"/>
  <c r="I12" i="22" s="1"/>
  <c r="H11" i="10"/>
  <c r="I13" i="22" s="1"/>
  <c r="H16" i="10"/>
  <c r="I18" i="22" s="1"/>
  <c r="H15" i="10"/>
  <c r="I17" i="22" s="1"/>
  <c r="J12" i="10"/>
  <c r="J16" i="10"/>
  <c r="G16" i="10"/>
  <c r="F18" i="22" s="1"/>
  <c r="J15" i="10"/>
  <c r="G15" i="10"/>
  <c r="F17" i="22" s="1"/>
  <c r="AA15" i="10"/>
  <c r="J17" i="7"/>
  <c r="J19" i="7" s="1"/>
  <c r="V8" i="10"/>
  <c r="X8" i="10" s="1"/>
  <c r="AA12" i="10"/>
  <c r="G12" i="10"/>
  <c r="F14" i="22" s="1"/>
  <c r="O12" i="10"/>
  <c r="Q12" i="10" s="1"/>
  <c r="G10" i="10"/>
  <c r="G11" i="10"/>
  <c r="AA11" i="10"/>
  <c r="J11" i="10"/>
  <c r="J9" i="10"/>
  <c r="G9" i="10"/>
  <c r="AA9" i="10"/>
  <c r="J10" i="10"/>
  <c r="O10" i="10"/>
  <c r="I19" i="7"/>
  <c r="C30" i="7"/>
  <c r="U9" i="10" l="1"/>
  <c r="Q15" i="10"/>
  <c r="K9" i="10"/>
  <c r="Q9" i="10"/>
  <c r="K15" i="10"/>
  <c r="U22" i="10"/>
  <c r="U27" i="10" s="1"/>
  <c r="U29" i="10" s="1"/>
  <c r="Q11" i="10"/>
  <c r="Q22" i="10"/>
  <c r="Q27" i="10" s="1"/>
  <c r="Q29" i="10" s="1"/>
  <c r="O27" i="10"/>
  <c r="O29" i="10" s="1"/>
  <c r="U16" i="10"/>
  <c r="I22" i="10"/>
  <c r="F24" i="22"/>
  <c r="G27" i="10"/>
  <c r="G29" i="10" s="1"/>
  <c r="P35" i="10"/>
  <c r="Q16" i="10"/>
  <c r="X7" i="10"/>
  <c r="X19" i="10" s="1"/>
  <c r="X21" i="10" s="1"/>
  <c r="R8" i="10"/>
  <c r="N8" i="10"/>
  <c r="Y35" i="10"/>
  <c r="K22" i="10"/>
  <c r="W35" i="10"/>
  <c r="U10" i="10"/>
  <c r="U35" i="10"/>
  <c r="H10" i="14"/>
  <c r="H13" i="14" s="1"/>
  <c r="J35" i="10"/>
  <c r="I10" i="10"/>
  <c r="L12" i="22" s="1"/>
  <c r="F12" i="22"/>
  <c r="X35" i="10"/>
  <c r="Q10" i="10"/>
  <c r="H27" i="10"/>
  <c r="H29" i="10" s="1"/>
  <c r="I24" i="22"/>
  <c r="I29" i="22" s="1"/>
  <c r="I31" i="22" s="1"/>
  <c r="S35" i="10"/>
  <c r="I11" i="10"/>
  <c r="L13" i="22" s="1"/>
  <c r="F13" i="22"/>
  <c r="U15" i="10"/>
  <c r="G10" i="14"/>
  <c r="G13" i="14" s="1"/>
  <c r="F13" i="14" s="1"/>
  <c r="F35" i="10"/>
  <c r="AA29" i="10"/>
  <c r="T35" i="10"/>
  <c r="I9" i="10"/>
  <c r="L11" i="22" s="1"/>
  <c r="F11" i="22"/>
  <c r="J10" i="14"/>
  <c r="J13" i="14" s="1"/>
  <c r="R35" i="10"/>
  <c r="I10" i="14"/>
  <c r="I13" i="14" s="1"/>
  <c r="N35" i="10"/>
  <c r="K16" i="10"/>
  <c r="M16" i="10" s="1"/>
  <c r="U12" i="10"/>
  <c r="U11" i="10"/>
  <c r="I12" i="10"/>
  <c r="I15" i="10"/>
  <c r="L11" i="10"/>
  <c r="M9" i="10"/>
  <c r="K12" i="10"/>
  <c r="M12" i="10" s="1"/>
  <c r="M15" i="10"/>
  <c r="I16" i="10"/>
  <c r="AA16" i="10"/>
  <c r="K11" i="10"/>
  <c r="M11" i="10" s="1"/>
  <c r="K10" i="10"/>
  <c r="M10" i="10" s="1"/>
  <c r="F8" i="10"/>
  <c r="W8" i="10"/>
  <c r="V7" i="10"/>
  <c r="V19" i="10" s="1"/>
  <c r="V21" i="10" s="1"/>
  <c r="AA10" i="10"/>
  <c r="E13" i="22" l="1"/>
  <c r="Y8" i="10"/>
  <c r="Y7" i="10" s="1"/>
  <c r="Y19" i="10" s="1"/>
  <c r="E11" i="22"/>
  <c r="L10" i="10"/>
  <c r="L9" i="10"/>
  <c r="L15" i="10"/>
  <c r="L17" i="22"/>
  <c r="E17" i="22" s="1"/>
  <c r="F10" i="13"/>
  <c r="F10" i="14"/>
  <c r="O8" i="10"/>
  <c r="P8" i="10"/>
  <c r="P7" i="10" s="1"/>
  <c r="P19" i="10" s="1"/>
  <c r="P21" i="10" s="1"/>
  <c r="E12" i="22"/>
  <c r="L12" i="10"/>
  <c r="L14" i="22"/>
  <c r="E14" i="22" s="1"/>
  <c r="F29" i="22"/>
  <c r="F31" i="22" s="1"/>
  <c r="K27" i="10"/>
  <c r="K29" i="10" s="1"/>
  <c r="M22" i="10"/>
  <c r="M27" i="10" s="1"/>
  <c r="M29" i="10" s="1"/>
  <c r="O35" i="10"/>
  <c r="L16" i="10"/>
  <c r="L18" i="22"/>
  <c r="E18" i="22" s="1"/>
  <c r="T8" i="10"/>
  <c r="T7" i="10" s="1"/>
  <c r="T19" i="10" s="1"/>
  <c r="T21" i="10" s="1"/>
  <c r="S8" i="10"/>
  <c r="S7" i="10" s="1"/>
  <c r="S19" i="10" s="1"/>
  <c r="S21" i="10" s="1"/>
  <c r="X30" i="10"/>
  <c r="X32" i="10" s="1"/>
  <c r="G35" i="10"/>
  <c r="L24" i="22"/>
  <c r="L29" i="22" s="1"/>
  <c r="L31" i="22" s="1"/>
  <c r="L22" i="10"/>
  <c r="L27" i="10" s="1"/>
  <c r="L29" i="10" s="1"/>
  <c r="I27" i="10"/>
  <c r="I29" i="10" s="1"/>
  <c r="Q35" i="10"/>
  <c r="J8" i="10"/>
  <c r="J7" i="10" s="1"/>
  <c r="J19" i="10" s="1"/>
  <c r="H8" i="10"/>
  <c r="G8" i="10"/>
  <c r="F10" i="22" s="1"/>
  <c r="G7" i="10"/>
  <c r="V34" i="10"/>
  <c r="N7" i="10"/>
  <c r="R7" i="10"/>
  <c r="W7" i="10"/>
  <c r="F7" i="10"/>
  <c r="F19" i="10" s="1"/>
  <c r="F21" i="10" s="1"/>
  <c r="AA8" i="10"/>
  <c r="H6" i="14" l="1"/>
  <c r="J21" i="10"/>
  <c r="Y30" i="10"/>
  <c r="Y32" i="10" s="1"/>
  <c r="Y21" i="10"/>
  <c r="Q8" i="10"/>
  <c r="Q7" i="10" s="1"/>
  <c r="Q19" i="10" s="1"/>
  <c r="Q21" i="10" s="1"/>
  <c r="U8" i="10"/>
  <c r="U7" i="10" s="1"/>
  <c r="U19" i="10" s="1"/>
  <c r="Q30" i="10"/>
  <c r="Q32" i="10" s="1"/>
  <c r="I35" i="10"/>
  <c r="O7" i="10"/>
  <c r="O19" i="10" s="1"/>
  <c r="O21" i="10" s="1"/>
  <c r="L35" i="10"/>
  <c r="H14" i="14"/>
  <c r="P30" i="10"/>
  <c r="P32" i="10" s="1"/>
  <c r="H7" i="10"/>
  <c r="H19" i="10" s="1"/>
  <c r="I10" i="22"/>
  <c r="I8" i="22" s="1"/>
  <c r="I21" i="22" s="1"/>
  <c r="I23" i="22" s="1"/>
  <c r="E24" i="22"/>
  <c r="E29" i="22" s="1"/>
  <c r="E31" i="22" s="1"/>
  <c r="S30" i="10"/>
  <c r="S32" i="10" s="1"/>
  <c r="T30" i="10"/>
  <c r="T32" i="10" s="1"/>
  <c r="F8" i="22"/>
  <c r="F21" i="22" s="1"/>
  <c r="F23" i="22" s="1"/>
  <c r="M35" i="10"/>
  <c r="K35" i="10"/>
  <c r="I8" i="10"/>
  <c r="I7" i="10" s="1"/>
  <c r="I19" i="10" s="1"/>
  <c r="I21" i="10" s="1"/>
  <c r="K8" i="10"/>
  <c r="M8" i="10" s="1"/>
  <c r="R19" i="10"/>
  <c r="R21" i="10" s="1"/>
  <c r="N19" i="10"/>
  <c r="N21" i="10" s="1"/>
  <c r="G19" i="10"/>
  <c r="G21" i="10" s="1"/>
  <c r="W19" i="10"/>
  <c r="W21" i="10" s="1"/>
  <c r="Y34" i="10"/>
  <c r="V30" i="10"/>
  <c r="V32" i="10" s="1"/>
  <c r="J34" i="10"/>
  <c r="J30" i="10"/>
  <c r="J32" i="10" s="1"/>
  <c r="U30" i="10" l="1"/>
  <c r="U32" i="10" s="1"/>
  <c r="U21" i="10"/>
  <c r="H34" i="10"/>
  <c r="H21" i="10"/>
  <c r="H17" i="14"/>
  <c r="H21" i="14" s="1"/>
  <c r="I32" i="22"/>
  <c r="I34" i="22" s="1"/>
  <c r="F32" i="22"/>
  <c r="F34" i="22" s="1"/>
  <c r="H32" i="18"/>
  <c r="H34" i="18" s="1"/>
  <c r="AA34" i="18" s="1"/>
  <c r="AC34" i="18" s="1"/>
  <c r="H38" i="21"/>
  <c r="AA40" i="21" s="1"/>
  <c r="AC40" i="21" s="1"/>
  <c r="L8" i="10"/>
  <c r="L7" i="10" s="1"/>
  <c r="L19" i="10" s="1"/>
  <c r="L10" i="22"/>
  <c r="L8" i="22" s="1"/>
  <c r="L21" i="22" s="1"/>
  <c r="L23" i="22" s="1"/>
  <c r="H21" i="18"/>
  <c r="H23" i="18" s="1"/>
  <c r="AA23" i="18" s="1"/>
  <c r="AC23" i="18" s="1"/>
  <c r="H25" i="21"/>
  <c r="H27" i="21" s="1"/>
  <c r="N34" i="10"/>
  <c r="I6" i="14"/>
  <c r="I9" i="14" s="1"/>
  <c r="R34" i="10"/>
  <c r="J6" i="14"/>
  <c r="J9" i="14" s="1"/>
  <c r="H10" i="18"/>
  <c r="H12" i="21"/>
  <c r="G6" i="14"/>
  <c r="F9" i="14" s="1"/>
  <c r="U34" i="10"/>
  <c r="T34" i="10"/>
  <c r="K7" i="10"/>
  <c r="K19" i="10" s="1"/>
  <c r="M7" i="10"/>
  <c r="M19" i="10" s="1"/>
  <c r="M21" i="10" s="1"/>
  <c r="I30" i="10"/>
  <c r="I32" i="10" s="1"/>
  <c r="D40" i="10"/>
  <c r="I34" i="10"/>
  <c r="O30" i="10"/>
  <c r="O32" i="10" s="1"/>
  <c r="W30" i="10"/>
  <c r="W32" i="10" s="1"/>
  <c r="D39" i="10"/>
  <c r="G30" i="10"/>
  <c r="G32" i="10" s="1"/>
  <c r="O34" i="10"/>
  <c r="S34" i="10"/>
  <c r="W34" i="10"/>
  <c r="G34" i="10"/>
  <c r="N30" i="10"/>
  <c r="N32" i="10" s="1"/>
  <c r="Q34" i="10"/>
  <c r="R30" i="10"/>
  <c r="R32" i="10" s="1"/>
  <c r="AA21" i="10"/>
  <c r="F30" i="10"/>
  <c r="F32" i="10" s="1"/>
  <c r="AA19" i="10"/>
  <c r="L30" i="10" l="1"/>
  <c r="L32" i="10" s="1"/>
  <c r="L21" i="10"/>
  <c r="K34" i="10"/>
  <c r="K21" i="10"/>
  <c r="L34" i="10"/>
  <c r="I14" i="14"/>
  <c r="J14" i="14"/>
  <c r="L32" i="22"/>
  <c r="L34" i="22" s="1"/>
  <c r="G21" i="18"/>
  <c r="G25" i="21"/>
  <c r="G27" i="21" s="1"/>
  <c r="E10" i="22"/>
  <c r="E8" i="22" s="1"/>
  <c r="E21" i="22" s="1"/>
  <c r="E23" i="22" s="1"/>
  <c r="J23" i="22" s="1"/>
  <c r="H47" i="21"/>
  <c r="H14" i="21"/>
  <c r="G12" i="21"/>
  <c r="G10" i="18"/>
  <c r="H39" i="18"/>
  <c r="H41" i="18" s="1"/>
  <c r="AA41" i="18" s="1"/>
  <c r="AC41" i="18" s="1"/>
  <c r="H12" i="18"/>
  <c r="AA12" i="18" s="1"/>
  <c r="AC12" i="18" s="1"/>
  <c r="G28" i="14" s="1"/>
  <c r="F6" i="13"/>
  <c r="F9" i="13" s="1"/>
  <c r="G14" i="14"/>
  <c r="G17" i="14" s="1"/>
  <c r="F17" i="14" s="1"/>
  <c r="F6" i="14"/>
  <c r="X34" i="10"/>
  <c r="P34" i="10"/>
  <c r="K30" i="10"/>
  <c r="K32" i="10" s="1"/>
  <c r="AA32" i="10"/>
  <c r="AA30" i="10"/>
  <c r="M30" i="10"/>
  <c r="M32" i="10" s="1"/>
  <c r="M34" i="10"/>
  <c r="AA47" i="21" l="1"/>
  <c r="AC47" i="21" s="1"/>
  <c r="J17" i="14"/>
  <c r="J21" i="14" s="1"/>
  <c r="I17" i="14"/>
  <c r="I21" i="14" s="1"/>
  <c r="G23" i="18"/>
  <c r="J23" i="18" s="1"/>
  <c r="G14" i="21"/>
  <c r="J14" i="21" s="1"/>
  <c r="E32" i="22"/>
  <c r="E34" i="22" s="1"/>
  <c r="G12" i="18"/>
  <c r="J12" i="18" s="1"/>
  <c r="G39" i="18"/>
  <c r="G41" i="18" s="1"/>
  <c r="J41" i="18" s="1"/>
  <c r="F14" i="14"/>
  <c r="F14" i="13"/>
  <c r="F17" i="13" s="1"/>
  <c r="F21" i="13" s="1"/>
  <c r="G5" i="13" s="1"/>
  <c r="M23" i="22" l="1"/>
  <c r="G33" i="14"/>
  <c r="F28" i="14"/>
  <c r="G44" i="14"/>
  <c r="F28" i="13"/>
  <c r="G21" i="14"/>
  <c r="F21" i="14" s="1"/>
  <c r="H30" i="10"/>
  <c r="H32" i="10" s="1"/>
  <c r="G38" i="21" l="1"/>
  <c r="G40" i="21" s="1"/>
  <c r="J40" i="21" s="1"/>
  <c r="G32" i="18"/>
  <c r="G34" i="18" s="1"/>
  <c r="J34" i="18" s="1"/>
  <c r="F33" i="13"/>
  <c r="H33" i="13" s="1"/>
  <c r="F44" i="13"/>
  <c r="F46" i="13" s="1"/>
  <c r="F51" i="13" s="1"/>
  <c r="G46" i="14"/>
  <c r="F44" i="14"/>
  <c r="F33" i="14"/>
  <c r="G43" i="14"/>
  <c r="F43" i="14" s="1"/>
  <c r="H35" i="10"/>
  <c r="G9" i="13" l="1"/>
  <c r="G16" i="13"/>
  <c r="G13" i="13"/>
  <c r="F46" i="14"/>
  <c r="G51" i="14"/>
  <c r="F51" i="14" s="1"/>
  <c r="F43" i="13"/>
  <c r="G33" i="13" s="1"/>
  <c r="G21" i="13"/>
  <c r="G18" i="13"/>
  <c r="G15" i="13"/>
  <c r="G19" i="13"/>
  <c r="G20" i="13"/>
  <c r="G14" i="13"/>
  <c r="G17" i="13"/>
  <c r="H43" i="13" l="1"/>
  <c r="G37" i="13"/>
  <c r="G29" i="13"/>
  <c r="G45" i="13" s="1"/>
  <c r="G42" i="13"/>
  <c r="G38" i="13"/>
  <c r="G31" i="13"/>
  <c r="G34" i="13"/>
  <c r="G27" i="13"/>
  <c r="G30" i="13"/>
  <c r="G41" i="13"/>
  <c r="G39" i="13"/>
  <c r="G40" i="13"/>
  <c r="G24" i="13"/>
  <c r="G43" i="13"/>
  <c r="G26" i="13"/>
  <c r="G35" i="13"/>
  <c r="G25" i="13"/>
  <c r="H51" i="13"/>
  <c r="G36" i="13"/>
  <c r="G32" i="13"/>
  <c r="G23" i="13"/>
  <c r="G28" i="13"/>
  <c r="G48" i="13" l="1"/>
  <c r="G50" i="13"/>
  <c r="G47" i="13"/>
  <c r="G49" i="13" s="1"/>
  <c r="G44" i="13"/>
  <c r="G46" i="13" s="1"/>
  <c r="G51"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3" authorId="0" shapeId="0" xr:uid="{2FD210E4-83BF-46CB-81D4-C827EEB18871}">
      <text>
        <r>
          <rPr>
            <b/>
            <sz val="9"/>
            <color indexed="81"/>
            <rFont val="MS P ゴシック"/>
            <family val="3"/>
            <charset val="128"/>
          </rPr>
          <t>入力してください</t>
        </r>
      </text>
    </comment>
    <comment ref="G3" authorId="0" shapeId="0" xr:uid="{75C3C378-485B-472E-ACA6-8FF5C1BFA835}">
      <text>
        <r>
          <rPr>
            <b/>
            <sz val="9"/>
            <color indexed="81"/>
            <rFont val="MS P ゴシック"/>
            <family val="3"/>
            <charset val="128"/>
          </rPr>
          <t>入力してください</t>
        </r>
      </text>
    </comment>
    <comment ref="H5" authorId="0" shapeId="0" xr:uid="{8F57B38C-4303-4483-A813-0D2AA8ED2128}">
      <text>
        <r>
          <rPr>
            <b/>
            <sz val="9"/>
            <color indexed="81"/>
            <rFont val="MS P ゴシック"/>
            <family val="3"/>
            <charset val="128"/>
          </rPr>
          <t>（東京都使用欄）
※審査時に確認が必要な資料に✔を付けてください。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M9" authorId="0" shapeId="0" xr:uid="{44C12B3C-17AB-4776-AAEE-9B9267F18D9D}">
      <text>
        <r>
          <rPr>
            <sz val="9"/>
            <color indexed="81"/>
            <rFont val="MS P ゴシック"/>
            <family val="3"/>
            <charset val="128"/>
          </rPr>
          <t>各年度の出来高を乗じて千円未満切り捨て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0" authorId="0" shapeId="0" xr:uid="{00000000-0006-0000-0100-000001000000}">
      <text>
        <r>
          <rPr>
            <b/>
            <sz val="9"/>
            <color indexed="81"/>
            <rFont val="MS P ゴシック"/>
            <family val="3"/>
            <charset val="128"/>
          </rPr>
          <t>設計監理業務委託契約費の一部を補助対象経費に算入できる(内示後の契約に限る。) 
その算入額は、各年度ごとに、工事費又は工事請負費の2.6％相当の額を限度とする。</t>
        </r>
      </text>
    </comment>
    <comment ref="V31" authorId="0" shapeId="0" xr:uid="{00000000-0006-0000-0100-000002000000}">
      <text>
        <r>
          <rPr>
            <b/>
            <sz val="9"/>
            <color indexed="81"/>
            <rFont val="MS P ゴシック"/>
            <family val="3"/>
            <charset val="128"/>
          </rPr>
          <t>設計監理業務委託契約の契約金額と合致します。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<sst xmlns="http://schemas.openxmlformats.org/spreadsheetml/2006/main" count="1266" uniqueCount="619">
  <si>
    <t>消費税</t>
    <rPh sb="0" eb="2">
      <t>ショウヒ</t>
    </rPh>
    <rPh sb="2" eb="3">
      <t>ゼイ</t>
    </rPh>
    <phoneticPr fontId="2"/>
  </si>
  <si>
    <t>消費税</t>
    <rPh sb="0" eb="3">
      <t>ショウヒゼイ</t>
    </rPh>
    <phoneticPr fontId="2"/>
  </si>
  <si>
    <t>構成比</t>
    <rPh sb="0" eb="3">
      <t>コウセイヒ</t>
    </rPh>
    <phoneticPr fontId="2"/>
  </si>
  <si>
    <t>共通経費</t>
    <rPh sb="0" eb="2">
      <t>キョウツウ</t>
    </rPh>
    <rPh sb="2" eb="4">
      <t>ケイヒ</t>
    </rPh>
    <phoneticPr fontId="2"/>
  </si>
  <si>
    <t>共通経費　計</t>
    <rPh sb="0" eb="2">
      <t>キョウツウ</t>
    </rPh>
    <rPh sb="2" eb="4">
      <t>ケイヒ</t>
    </rPh>
    <rPh sb="5" eb="6">
      <t>ケイ</t>
    </rPh>
    <phoneticPr fontId="2"/>
  </si>
  <si>
    <t>合計（消費税抜き）</t>
    <rPh sb="0" eb="2">
      <t>ゴウケイ</t>
    </rPh>
    <rPh sb="3" eb="6">
      <t>ショウヒゼイ</t>
    </rPh>
    <rPh sb="6" eb="7">
      <t>ヌ</t>
    </rPh>
    <phoneticPr fontId="2"/>
  </si>
  <si>
    <t>契約額合計</t>
    <rPh sb="0" eb="2">
      <t>ケイヤク</t>
    </rPh>
    <rPh sb="2" eb="3">
      <t>ガク</t>
    </rPh>
    <rPh sb="3" eb="5">
      <t>ゴウケイ</t>
    </rPh>
    <phoneticPr fontId="2"/>
  </si>
  <si>
    <t>注）　</t>
    <rPh sb="0" eb="1">
      <t>チュウ</t>
    </rPh>
    <phoneticPr fontId="2"/>
  </si>
  <si>
    <t>費　　目</t>
    <rPh sb="0" eb="1">
      <t>ヒ</t>
    </rPh>
    <rPh sb="3" eb="4">
      <t>メ</t>
    </rPh>
    <phoneticPr fontId="2"/>
  </si>
  <si>
    <t>共通
 経費</t>
    <rPh sb="0" eb="2">
      <t>キョウツウ</t>
    </rPh>
    <rPh sb="4" eb="6">
      <t>ケイヒ</t>
    </rPh>
    <phoneticPr fontId="2"/>
  </si>
  <si>
    <t>合計
（消費税抜き）</t>
    <rPh sb="0" eb="2">
      <t>ゴウケイ</t>
    </rPh>
    <rPh sb="4" eb="6">
      <t>ショウヒ</t>
    </rPh>
    <rPh sb="6" eb="7">
      <t>ゼイ</t>
    </rPh>
    <rPh sb="7" eb="8">
      <t>ヌ</t>
    </rPh>
    <phoneticPr fontId="2"/>
  </si>
  <si>
    <t>工事費　計（共通経費除く）</t>
    <rPh sb="0" eb="2">
      <t>コウジ</t>
    </rPh>
    <rPh sb="2" eb="3">
      <t>ヒ</t>
    </rPh>
    <rPh sb="4" eb="5">
      <t>ケイ</t>
    </rPh>
    <rPh sb="6" eb="8">
      <t>キョウツウ</t>
    </rPh>
    <rPh sb="8" eb="10">
      <t>ケイヒ</t>
    </rPh>
    <rPh sb="10" eb="11">
      <t>ノゾ</t>
    </rPh>
    <phoneticPr fontId="2"/>
  </si>
  <si>
    <t>共通仮設費</t>
    <rPh sb="0" eb="2">
      <t>キョウツウ</t>
    </rPh>
    <rPh sb="2" eb="4">
      <t>カセツ</t>
    </rPh>
    <rPh sb="4" eb="5">
      <t>ヒ</t>
    </rPh>
    <phoneticPr fontId="2"/>
  </si>
  <si>
    <t>建築工事費</t>
    <rPh sb="0" eb="2">
      <t>ケンチク</t>
    </rPh>
    <rPh sb="2" eb="5">
      <t>コウジヒ</t>
    </rPh>
    <phoneticPr fontId="2"/>
  </si>
  <si>
    <t>a</t>
    <phoneticPr fontId="2"/>
  </si>
  <si>
    <t>(=b)</t>
    <phoneticPr fontId="2"/>
  </si>
  <si>
    <t>(=c)</t>
    <phoneticPr fontId="2"/>
  </si>
  <si>
    <t>(=d)</t>
    <phoneticPr fontId="2"/>
  </si>
  <si>
    <t>(=e)</t>
    <phoneticPr fontId="2"/>
  </si>
  <si>
    <t>b</t>
    <phoneticPr fontId="2"/>
  </si>
  <si>
    <t>c(a+b)</t>
    <phoneticPr fontId="2"/>
  </si>
  <si>
    <t>d</t>
    <phoneticPr fontId="2"/>
  </si>
  <si>
    <t>e(c+d)</t>
    <phoneticPr fontId="2"/>
  </si>
  <si>
    <t>（単位：円）</t>
    <rPh sb="1" eb="3">
      <t>タンイ</t>
    </rPh>
    <rPh sb="4" eb="5">
      <t>エン</t>
    </rPh>
    <phoneticPr fontId="2"/>
  </si>
  <si>
    <t>・割振後の各費目の金額(F欄)を監督数字とし、別様「事業費目別内訳」を作成すること。</t>
    <rPh sb="1" eb="3">
      <t>ワリフ</t>
    </rPh>
    <rPh sb="3" eb="4">
      <t>ゴ</t>
    </rPh>
    <rPh sb="5" eb="6">
      <t>カク</t>
    </rPh>
    <rPh sb="6" eb="8">
      <t>ヒモク</t>
    </rPh>
    <rPh sb="9" eb="11">
      <t>キンガク</t>
    </rPh>
    <rPh sb="13" eb="14">
      <t>ラン</t>
    </rPh>
    <rPh sb="16" eb="18">
      <t>カントク</t>
    </rPh>
    <rPh sb="18" eb="20">
      <t>スウジ</t>
    </rPh>
    <rPh sb="23" eb="25">
      <t>ベツヨウ</t>
    </rPh>
    <rPh sb="26" eb="28">
      <t>ジギョウ</t>
    </rPh>
    <rPh sb="28" eb="30">
      <t>ヒモク</t>
    </rPh>
    <rPh sb="30" eb="31">
      <t>ベツ</t>
    </rPh>
    <rPh sb="31" eb="33">
      <t>ウチワケ</t>
    </rPh>
    <rPh sb="35" eb="37">
      <t>サクセイ</t>
    </rPh>
    <phoneticPr fontId="2"/>
  </si>
  <si>
    <r>
      <t>★提出前に必ず</t>
    </r>
    <r>
      <rPr>
        <b/>
        <u/>
        <sz val="11"/>
        <rFont val="ＭＳ Ｐゴシック"/>
        <family val="3"/>
        <charset val="128"/>
      </rPr>
      <t>電卓で検算のこと</t>
    </r>
    <rPh sb="1" eb="3">
      <t>テイシュツ</t>
    </rPh>
    <rPh sb="3" eb="4">
      <t>マエ</t>
    </rPh>
    <rPh sb="5" eb="6">
      <t>カナラ</t>
    </rPh>
    <rPh sb="7" eb="9">
      <t>デンタク</t>
    </rPh>
    <rPh sb="10" eb="12">
      <t>ケンザン</t>
    </rPh>
    <phoneticPr fontId="2"/>
  </si>
  <si>
    <t>金　　　額</t>
    <rPh sb="0" eb="1">
      <t>キン</t>
    </rPh>
    <rPh sb="4" eb="5">
      <t>ガク</t>
    </rPh>
    <phoneticPr fontId="2"/>
  </si>
  <si>
    <t>費目別内訳表</t>
    <rPh sb="0" eb="2">
      <t>ヒモク</t>
    </rPh>
    <rPh sb="2" eb="3">
      <t>ベツ</t>
    </rPh>
    <rPh sb="3" eb="5">
      <t>ウチワケ</t>
    </rPh>
    <rPh sb="5" eb="6">
      <t>ヒョウ</t>
    </rPh>
    <phoneticPr fontId="2"/>
  </si>
  <si>
    <t>・この表は、工事見積書の各費目に共通する経費（諸経費等）及び消費税について、各費目の構成比に応じて割り振るための計算表です。</t>
    <rPh sb="3" eb="4">
      <t>ヒョウ</t>
    </rPh>
    <rPh sb="6" eb="8">
      <t>コウジ</t>
    </rPh>
    <rPh sb="8" eb="11">
      <t>ミツモリショ</t>
    </rPh>
    <rPh sb="56" eb="58">
      <t>ケイサン</t>
    </rPh>
    <rPh sb="58" eb="59">
      <t>ヒョウ</t>
    </rPh>
    <phoneticPr fontId="2"/>
  </si>
  <si>
    <t>合　　　計</t>
    <rPh sb="0" eb="1">
      <t>ゴウ</t>
    </rPh>
    <rPh sb="4" eb="5">
      <t>ケイ</t>
    </rPh>
    <phoneticPr fontId="2"/>
  </si>
  <si>
    <t>A</t>
    <phoneticPr fontId="2"/>
  </si>
  <si>
    <t>B(A/a）</t>
    <phoneticPr fontId="2"/>
  </si>
  <si>
    <t>C(b×B)</t>
    <phoneticPr fontId="2"/>
  </si>
  <si>
    <t>D(A+C)</t>
    <phoneticPr fontId="2"/>
  </si>
  <si>
    <t>E(d×B)</t>
    <phoneticPr fontId="2"/>
  </si>
  <si>
    <t>F(D+E)</t>
    <phoneticPr fontId="2"/>
  </si>
  <si>
    <t>　</t>
    <phoneticPr fontId="2"/>
  </si>
  <si>
    <t>諸経費</t>
    <phoneticPr fontId="2"/>
  </si>
  <si>
    <t>補助対象工事</t>
    <rPh sb="0" eb="2">
      <t>ホジョ</t>
    </rPh>
    <rPh sb="2" eb="4">
      <t>タイショウ</t>
    </rPh>
    <rPh sb="4" eb="6">
      <t>コウジ</t>
    </rPh>
    <phoneticPr fontId="2"/>
  </si>
  <si>
    <t>対象外
工事</t>
    <rPh sb="0" eb="2">
      <t>タイショウ</t>
    </rPh>
    <rPh sb="2" eb="3">
      <t>ガイ</t>
    </rPh>
    <rPh sb="4" eb="6">
      <t>コウジ</t>
    </rPh>
    <phoneticPr fontId="2"/>
  </si>
  <si>
    <t xml:space="preserve">（様式１０－１） </t>
    <rPh sb="1" eb="3">
      <t>ヨウシキ</t>
    </rPh>
    <phoneticPr fontId="2"/>
  </si>
  <si>
    <t>・下のセルに「ok」がでること。</t>
    <rPh sb="1" eb="2">
      <t>シタ</t>
    </rPh>
    <phoneticPr fontId="2"/>
  </si>
  <si>
    <t>→×が出る場合、数式が壊れているか、入力した数字が間違っています。</t>
    <rPh sb="3" eb="4">
      <t>デ</t>
    </rPh>
    <rPh sb="5" eb="7">
      <t>バアイ</t>
    </rPh>
    <rPh sb="8" eb="10">
      <t>スウシキ</t>
    </rPh>
    <rPh sb="11" eb="12">
      <t>コワ</t>
    </rPh>
    <rPh sb="18" eb="20">
      <t>ニュウリョク</t>
    </rPh>
    <rPh sb="22" eb="24">
      <t>スウジ</t>
    </rPh>
    <rPh sb="25" eb="27">
      <t>マチガ</t>
    </rPh>
    <phoneticPr fontId="2"/>
  </si>
  <si>
    <t>・「構成比」は、小数点以下第２位（小数点以下第３位を四捨五入）までとし、端数が生じる場合（合計が100.01%となる等）は合計が100.00%となるよう対象外経費で調整すること。   B欄「構成比」＝A欄の各費目の金額÷a欄の工事費計</t>
    <rPh sb="76" eb="79">
      <t>タイショウガイ</t>
    </rPh>
    <rPh sb="79" eb="81">
      <t>ケイヒ</t>
    </rPh>
    <phoneticPr fontId="2"/>
  </si>
  <si>
    <t>区分</t>
    <rPh sb="0" eb="2">
      <t>クブン</t>
    </rPh>
    <phoneticPr fontId="2"/>
  </si>
  <si>
    <t>費　　　目</t>
    <rPh sb="0" eb="1">
      <t>ヒ</t>
    </rPh>
    <rPh sb="4" eb="5">
      <t>メ</t>
    </rPh>
    <phoneticPr fontId="2"/>
  </si>
  <si>
    <t>計</t>
    <rPh sb="0" eb="1">
      <t>ケイ</t>
    </rPh>
    <phoneticPr fontId="2"/>
  </si>
  <si>
    <t>主体工事費</t>
    <rPh sb="0" eb="2">
      <t>シュタイ</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</si>
  <si>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</si>
  <si>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</si>
  <si>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冷暖房設備工事費</t>
    <rPh sb="0" eb="3">
      <t>レイダンボウ</t>
    </rPh>
    <rPh sb="3" eb="5">
      <t>セツビ</t>
    </rPh>
    <rPh sb="5" eb="8">
      <t>コウジヒ</t>
    </rPh>
    <phoneticPr fontId="2"/>
  </si>
  <si>
    <t>昇降機設備工事費</t>
    <rPh sb="0" eb="3">
      <t>ショウコウキ</t>
    </rPh>
    <rPh sb="3" eb="5">
      <t>セツビ</t>
    </rPh>
    <rPh sb="5" eb="8">
      <t>コウジヒ</t>
    </rPh>
    <phoneticPr fontId="2"/>
  </si>
  <si>
    <t>スプリンクラー工事費</t>
    <rPh sb="7" eb="10">
      <t>コウジヒ</t>
    </rPh>
    <phoneticPr fontId="2"/>
  </si>
  <si>
    <t>工事事務費１</t>
    <rPh sb="0" eb="2">
      <t>コウジ</t>
    </rPh>
    <rPh sb="2" eb="5">
      <t>ジムヒ</t>
    </rPh>
    <phoneticPr fontId="2"/>
  </si>
  <si>
    <t>合　　　　計</t>
    <rPh sb="0" eb="1">
      <t>ゴウ</t>
    </rPh>
    <rPh sb="5" eb="6">
      <t>ケイ</t>
    </rPh>
    <phoneticPr fontId="2"/>
  </si>
  <si>
    <t>合計</t>
    <rPh sb="0" eb="2">
      <t>ゴウケイ</t>
    </rPh>
    <phoneticPr fontId="2"/>
  </si>
  <si>
    <t>【出来高率】</t>
    <rPh sb="1" eb="4">
      <t>デキダカ</t>
    </rPh>
    <rPh sb="4" eb="5">
      <t>リツ</t>
    </rPh>
    <phoneticPr fontId="2"/>
  </si>
  <si>
    <t>※小数点以下第3位切り捨て</t>
    <rPh sb="1" eb="4">
      <t>ショウスウテン</t>
    </rPh>
    <rPh sb="4" eb="6">
      <t>イカ</t>
    </rPh>
    <rPh sb="6" eb="7">
      <t>ダイ</t>
    </rPh>
    <rPh sb="8" eb="9">
      <t>イ</t>
    </rPh>
    <rPh sb="9" eb="10">
      <t>キ</t>
    </rPh>
    <rPh sb="11" eb="12">
      <t>ス</t>
    </rPh>
    <phoneticPr fontId="2"/>
  </si>
  <si>
    <t>初年度</t>
    <rPh sb="0" eb="3">
      <t>ショネンド</t>
    </rPh>
    <phoneticPr fontId="2"/>
  </si>
  <si>
    <t>次年度</t>
    <rPh sb="0" eb="3">
      <t>ジネンド</t>
    </rPh>
    <phoneticPr fontId="2"/>
  </si>
  <si>
    <t>３年度目</t>
    <rPh sb="1" eb="3">
      <t>ネンド</t>
    </rPh>
    <rPh sb="3" eb="4">
      <t>メ</t>
    </rPh>
    <phoneticPr fontId="2"/>
  </si>
  <si>
    <t>法人名：　</t>
    <rPh sb="0" eb="2">
      <t>ホウジン</t>
    </rPh>
    <rPh sb="2" eb="3">
      <t>メイ</t>
    </rPh>
    <phoneticPr fontId="2"/>
  </si>
  <si>
    <t>横・
端数処理</t>
    <rPh sb="0" eb="1">
      <t>ヨコ</t>
    </rPh>
    <rPh sb="3" eb="5">
      <t>ハスウ</t>
    </rPh>
    <rPh sb="5" eb="7">
      <t>ショリ</t>
    </rPh>
    <phoneticPr fontId="2"/>
  </si>
  <si>
    <t>令和〇年度</t>
    <rPh sb="0" eb="2">
      <t>レイワ</t>
    </rPh>
    <rPh sb="3" eb="5">
      <t>ネンド</t>
    </rPh>
    <phoneticPr fontId="2"/>
  </si>
  <si>
    <t>補助対象経費</t>
    <rPh sb="0" eb="2">
      <t>ホジョ</t>
    </rPh>
    <rPh sb="2" eb="4">
      <t>タイショウ</t>
    </rPh>
    <rPh sb="4" eb="5">
      <t>ケイ</t>
    </rPh>
    <rPh sb="5" eb="6">
      <t>ヒ</t>
    </rPh>
    <phoneticPr fontId="2"/>
  </si>
  <si>
    <t>〇〇</t>
    <phoneticPr fontId="2"/>
  </si>
  <si>
    <t>小　　　計</t>
    <rPh sb="0" eb="1">
      <t>ショウ</t>
    </rPh>
    <rPh sb="4" eb="5">
      <t>ケイ</t>
    </rPh>
    <phoneticPr fontId="2"/>
  </si>
  <si>
    <t>ａ</t>
    <phoneticPr fontId="2"/>
  </si>
  <si>
    <t>ｂ</t>
    <phoneticPr fontId="2"/>
  </si>
  <si>
    <t>補助対象外経費</t>
    <rPh sb="0" eb="2">
      <t>ホジョ</t>
    </rPh>
    <rPh sb="2" eb="5">
      <t>タイショウガイ</t>
    </rPh>
    <rPh sb="5" eb="7">
      <t>ケイヒ</t>
    </rPh>
    <phoneticPr fontId="2"/>
  </si>
  <si>
    <t>工事事務費２           d</t>
    <rPh sb="0" eb="2">
      <t>コウジ</t>
    </rPh>
    <rPh sb="2" eb="5">
      <t>ジムヒ</t>
    </rPh>
    <phoneticPr fontId="2"/>
  </si>
  <si>
    <t>工事費計(a+c)</t>
    <rPh sb="0" eb="2">
      <t>コウジ</t>
    </rPh>
    <rPh sb="2" eb="3">
      <t>ヒ</t>
    </rPh>
    <rPh sb="3" eb="4">
      <t>ケイ</t>
    </rPh>
    <phoneticPr fontId="2"/>
  </si>
  <si>
    <t>工事事務費計(b+d)</t>
    <rPh sb="0" eb="2">
      <t>コウジ</t>
    </rPh>
    <rPh sb="2" eb="4">
      <t>ジム</t>
    </rPh>
    <rPh sb="4" eb="5">
      <t>ヒ</t>
    </rPh>
    <rPh sb="5" eb="6">
      <t>ケイ</t>
    </rPh>
    <phoneticPr fontId="2"/>
  </si>
  <si>
    <t>縦・端数処理（対象）</t>
    <rPh sb="0" eb="1">
      <t>タテ</t>
    </rPh>
    <rPh sb="2" eb="4">
      <t>ハスウ</t>
    </rPh>
    <rPh sb="4" eb="6">
      <t>ショリ</t>
    </rPh>
    <rPh sb="7" eb="9">
      <t>タイショウ</t>
    </rPh>
    <phoneticPr fontId="2"/>
  </si>
  <si>
    <t>縦・端数処理（対象外）</t>
    <rPh sb="0" eb="1">
      <t>タテ</t>
    </rPh>
    <rPh sb="2" eb="4">
      <t>ハスウ</t>
    </rPh>
    <rPh sb="4" eb="6">
      <t>ショリ</t>
    </rPh>
    <rPh sb="7" eb="9">
      <t>タイショウ</t>
    </rPh>
    <rPh sb="9" eb="10">
      <t>ガイ</t>
    </rPh>
    <phoneticPr fontId="2"/>
  </si>
  <si>
    <t>【工事事務費✔】</t>
    <rPh sb="1" eb="3">
      <t>コウジ</t>
    </rPh>
    <rPh sb="3" eb="5">
      <t>ジム</t>
    </rPh>
    <rPh sb="5" eb="6">
      <t>ヒ</t>
    </rPh>
    <phoneticPr fontId="2"/>
  </si>
  <si>
    <t>工事費又は工事請負費の2.6％相当額が限度</t>
    <rPh sb="0" eb="3">
      <t>コウジヒ</t>
    </rPh>
    <rPh sb="3" eb="4">
      <t>マタ</t>
    </rPh>
    <rPh sb="5" eb="7">
      <t>コウジ</t>
    </rPh>
    <rPh sb="7" eb="9">
      <t>ウケオイ</t>
    </rPh>
    <rPh sb="9" eb="10">
      <t>ヒ</t>
    </rPh>
    <rPh sb="15" eb="17">
      <t>ソウトウ</t>
    </rPh>
    <rPh sb="17" eb="18">
      <t>ガク</t>
    </rPh>
    <rPh sb="19" eb="21">
      <t>ゲンド</t>
    </rPh>
    <phoneticPr fontId="2"/>
  </si>
  <si>
    <t>初年度：</t>
    <rPh sb="0" eb="3">
      <t>ショネンド</t>
    </rPh>
    <phoneticPr fontId="2"/>
  </si>
  <si>
    <t>次年度：</t>
    <rPh sb="0" eb="3">
      <t>ジネンド</t>
    </rPh>
    <phoneticPr fontId="2"/>
  </si>
  <si>
    <t>外構工事費</t>
    <phoneticPr fontId="2"/>
  </si>
  <si>
    <t>緑化工事</t>
  </si>
  <si>
    <t>法人事務費内訳</t>
    <rPh sb="0" eb="2">
      <t>ホウジン</t>
    </rPh>
    <rPh sb="2" eb="5">
      <t>ジムヒ</t>
    </rPh>
    <rPh sb="5" eb="7">
      <t>ウチワケ</t>
    </rPh>
    <phoneticPr fontId="2"/>
  </si>
  <si>
    <t>＜記載例＞</t>
    <rPh sb="1" eb="3">
      <t>キサイ</t>
    </rPh>
    <rPh sb="3" eb="4">
      <t>レイ</t>
    </rPh>
    <phoneticPr fontId="2"/>
  </si>
  <si>
    <t>調査関係費</t>
    <rPh sb="0" eb="2">
      <t>チョウサ</t>
    </rPh>
    <rPh sb="2" eb="5">
      <t>カンケイヒ</t>
    </rPh>
    <phoneticPr fontId="2"/>
  </si>
  <si>
    <t>測量費</t>
    <rPh sb="0" eb="2">
      <t>ソクリョウ</t>
    </rPh>
    <rPh sb="2" eb="3">
      <t>ヒ</t>
    </rPh>
    <phoneticPr fontId="2"/>
  </si>
  <si>
    <t>地質調査費</t>
    <rPh sb="0" eb="2">
      <t>チシツ</t>
    </rPh>
    <rPh sb="2" eb="5">
      <t>チョウサヒ</t>
    </rPh>
    <phoneticPr fontId="2"/>
  </si>
  <si>
    <t>募集関係費</t>
    <rPh sb="0" eb="2">
      <t>ボシュウ</t>
    </rPh>
    <rPh sb="2" eb="5">
      <t>カンケイヒ</t>
    </rPh>
    <phoneticPr fontId="2"/>
  </si>
  <si>
    <t>広告宣伝費</t>
    <rPh sb="0" eb="2">
      <t>コウコク</t>
    </rPh>
    <rPh sb="2" eb="5">
      <t>センデンヒ</t>
    </rPh>
    <phoneticPr fontId="2"/>
  </si>
  <si>
    <t>○○○費</t>
    <rPh sb="3" eb="4">
      <t>ヒ</t>
    </rPh>
    <phoneticPr fontId="2"/>
  </si>
  <si>
    <t>開設準備関係費</t>
    <rPh sb="0" eb="2">
      <t>カイセツ</t>
    </rPh>
    <rPh sb="2" eb="4">
      <t>ジュンビ</t>
    </rPh>
    <rPh sb="4" eb="7">
      <t>カンケイヒ</t>
    </rPh>
    <phoneticPr fontId="2"/>
  </si>
  <si>
    <t>研修費</t>
    <rPh sb="0" eb="3">
      <t>ケンシュウヒ</t>
    </rPh>
    <phoneticPr fontId="2"/>
  </si>
  <si>
    <t>事務所代</t>
    <rPh sb="0" eb="2">
      <t>ジム</t>
    </rPh>
    <rPh sb="2" eb="4">
      <t>ショダイ</t>
    </rPh>
    <phoneticPr fontId="2"/>
  </si>
  <si>
    <t>土地関係費</t>
    <rPh sb="0" eb="2">
      <t>トチ</t>
    </rPh>
    <rPh sb="2" eb="5">
      <t>カンケイヒ</t>
    </rPh>
    <phoneticPr fontId="2"/>
  </si>
  <si>
    <t>開設前地代</t>
    <rPh sb="0" eb="2">
      <t>カイセツ</t>
    </rPh>
    <rPh sb="2" eb="3">
      <t>マエ</t>
    </rPh>
    <rPh sb="3" eb="5">
      <t>チダイ</t>
    </rPh>
    <phoneticPr fontId="2"/>
  </si>
  <si>
    <t>公共負担金</t>
    <rPh sb="0" eb="2">
      <t>コウキョウ</t>
    </rPh>
    <rPh sb="2" eb="5">
      <t>フタンキン</t>
    </rPh>
    <phoneticPr fontId="2"/>
  </si>
  <si>
    <t>開発負担金</t>
    <rPh sb="0" eb="2">
      <t>カイハツ</t>
    </rPh>
    <rPh sb="2" eb="5">
      <t>フタンキン</t>
    </rPh>
    <phoneticPr fontId="2"/>
  </si>
  <si>
    <t>○○負担金</t>
    <rPh sb="2" eb="5">
      <t>フタンキン</t>
    </rPh>
    <phoneticPr fontId="2"/>
  </si>
  <si>
    <t>租税公課</t>
    <rPh sb="0" eb="2">
      <t>ソゼイ</t>
    </rPh>
    <rPh sb="2" eb="4">
      <t>コウカ</t>
    </rPh>
    <phoneticPr fontId="2"/>
  </si>
  <si>
    <t>不動産取得税・登録免許税</t>
    <rPh sb="0" eb="3">
      <t>フドウサン</t>
    </rPh>
    <rPh sb="3" eb="5">
      <t>シュトク</t>
    </rPh>
    <rPh sb="5" eb="6">
      <t>ゼイ</t>
    </rPh>
    <rPh sb="7" eb="9">
      <t>トウロク</t>
    </rPh>
    <rPh sb="9" eb="12">
      <t>メンキョゼイ</t>
    </rPh>
    <phoneticPr fontId="2"/>
  </si>
  <si>
    <t>収入印紙代</t>
    <rPh sb="0" eb="2">
      <t>シュウニュウ</t>
    </rPh>
    <rPh sb="2" eb="4">
      <t>インシ</t>
    </rPh>
    <rPh sb="4" eb="5">
      <t>ダイ</t>
    </rPh>
    <phoneticPr fontId="2"/>
  </si>
  <si>
    <t>期中金利</t>
    <rPh sb="0" eb="2">
      <t>キチュウ</t>
    </rPh>
    <rPh sb="2" eb="4">
      <t>キンリ</t>
    </rPh>
    <phoneticPr fontId="2"/>
  </si>
  <si>
    <t>○○銀行借入利息</t>
    <rPh sb="2" eb="4">
      <t>ギンコウ</t>
    </rPh>
    <rPh sb="4" eb="6">
      <t>カリイレ</t>
    </rPh>
    <rPh sb="6" eb="8">
      <t>リソク</t>
    </rPh>
    <phoneticPr fontId="2"/>
  </si>
  <si>
    <t>■■銀行借入利息</t>
    <rPh sb="2" eb="4">
      <t>ギンコウ</t>
    </rPh>
    <rPh sb="4" eb="6">
      <t>カリイレ</t>
    </rPh>
    <rPh sb="6" eb="8">
      <t>リソク</t>
    </rPh>
    <phoneticPr fontId="2"/>
  </si>
  <si>
    <t>予備費</t>
    <rPh sb="0" eb="3">
      <t>ヨビヒ</t>
    </rPh>
    <phoneticPr fontId="2"/>
  </si>
  <si>
    <t>法人事務費　計</t>
    <rPh sb="0" eb="2">
      <t>ホウジン</t>
    </rPh>
    <rPh sb="2" eb="5">
      <t>ジムヒ</t>
    </rPh>
    <rPh sb="6" eb="7">
      <t>ケイ</t>
    </rPh>
    <phoneticPr fontId="2"/>
  </si>
  <si>
    <t>事業費・資金調達内訳等一覧表</t>
    <rPh sb="0" eb="3">
      <t>ジギョウヒ</t>
    </rPh>
    <rPh sb="4" eb="6">
      <t>シキン</t>
    </rPh>
    <rPh sb="6" eb="8">
      <t>チョウタツ</t>
    </rPh>
    <rPh sb="8" eb="10">
      <t>ウチワケ</t>
    </rPh>
    <rPh sb="10" eb="11">
      <t>トウ</t>
    </rPh>
    <rPh sb="11" eb="13">
      <t>イチラン</t>
    </rPh>
    <rPh sb="13" eb="14">
      <t>ヒョウ</t>
    </rPh>
    <phoneticPr fontId="2"/>
  </si>
  <si>
    <t>金額（単位：円）</t>
    <rPh sb="0" eb="1">
      <t>キン</t>
    </rPh>
    <rPh sb="1" eb="2">
      <t>ガク</t>
    </rPh>
    <rPh sb="3" eb="5">
      <t>タンイ</t>
    </rPh>
    <rPh sb="6" eb="7">
      <t>エン</t>
    </rPh>
    <phoneticPr fontId="2"/>
  </si>
  <si>
    <t>比　率</t>
    <rPh sb="0" eb="1">
      <t>ヒ</t>
    </rPh>
    <rPh sb="2" eb="3">
      <t>リツ</t>
    </rPh>
    <phoneticPr fontId="2"/>
  </si>
  <si>
    <t>１　事業費</t>
    <rPh sb="2" eb="5">
      <t>ジギョウヒ</t>
    </rPh>
    <phoneticPr fontId="2"/>
  </si>
  <si>
    <t>用地費</t>
    <rPh sb="0" eb="3">
      <t>ヨウチヒ</t>
    </rPh>
    <phoneticPr fontId="2"/>
  </si>
  <si>
    <t>施設整備費</t>
    <rPh sb="0" eb="2">
      <t>シセツ</t>
    </rPh>
    <rPh sb="2" eb="4">
      <t>セイビ</t>
    </rPh>
    <rPh sb="4" eb="5">
      <t>ヒ</t>
    </rPh>
    <phoneticPr fontId="2"/>
  </si>
  <si>
    <t>補助対象
経費</t>
    <rPh sb="0" eb="2">
      <t>ホジョ</t>
    </rPh>
    <rPh sb="2" eb="4">
      <t>タイショウ</t>
    </rPh>
    <rPh sb="5" eb="7">
      <t>ケイヒ</t>
    </rPh>
    <phoneticPr fontId="2"/>
  </si>
  <si>
    <t>工事請負費</t>
    <rPh sb="0" eb="2">
      <t>コウジ</t>
    </rPh>
    <rPh sb="2" eb="4">
      <t>ウケオイ</t>
    </rPh>
    <rPh sb="4" eb="5">
      <t>ヒ</t>
    </rPh>
    <phoneticPr fontId="2"/>
  </si>
  <si>
    <t>工事事務費（設計監理）</t>
    <rPh sb="0" eb="2">
      <t>コウジ</t>
    </rPh>
    <rPh sb="2" eb="5">
      <t>ジムヒ</t>
    </rPh>
    <rPh sb="6" eb="8">
      <t>セッケイ</t>
    </rPh>
    <rPh sb="8" eb="10">
      <t>カンリ</t>
    </rPh>
    <phoneticPr fontId="2"/>
  </si>
  <si>
    <t>補助対象外
経費</t>
    <rPh sb="0" eb="2">
      <t>ホジョ</t>
    </rPh>
    <rPh sb="2" eb="5">
      <t>タイショウガイ</t>
    </rPh>
    <rPh sb="6" eb="8">
      <t>ケイヒ</t>
    </rPh>
    <phoneticPr fontId="2"/>
  </si>
  <si>
    <t>合計</t>
    <rPh sb="0" eb="1">
      <t>ゴウ</t>
    </rPh>
    <rPh sb="1" eb="2">
      <t>ケイ</t>
    </rPh>
    <phoneticPr fontId="2"/>
  </si>
  <si>
    <t>設備（備品）費</t>
    <rPh sb="0" eb="2">
      <t>セツビ</t>
    </rPh>
    <rPh sb="3" eb="5">
      <t>ビヒン</t>
    </rPh>
    <rPh sb="6" eb="7">
      <t>ヒ</t>
    </rPh>
    <phoneticPr fontId="2"/>
  </si>
  <si>
    <r>
      <t>運転資金</t>
    </r>
    <r>
      <rPr>
        <sz val="9"/>
        <rFont val="ＭＳ 明朝"/>
        <family val="1"/>
        <charset val="128"/>
      </rPr>
      <t>（開設後2か月分）</t>
    </r>
    <rPh sb="0" eb="2">
      <t>ウンテン</t>
    </rPh>
    <rPh sb="2" eb="4">
      <t>シキン</t>
    </rPh>
    <rPh sb="5" eb="7">
      <t>カイセツ</t>
    </rPh>
    <rPh sb="7" eb="8">
      <t>ゴ</t>
    </rPh>
    <rPh sb="10" eb="11">
      <t>ゲツ</t>
    </rPh>
    <rPh sb="11" eb="12">
      <t>ブン</t>
    </rPh>
    <phoneticPr fontId="2"/>
  </si>
  <si>
    <t>法人事務費</t>
    <rPh sb="0" eb="2">
      <t>ホウジン</t>
    </rPh>
    <rPh sb="2" eb="5">
      <t>ジムヒ</t>
    </rPh>
    <phoneticPr fontId="2"/>
  </si>
  <si>
    <t>合　　　　　　　　　計</t>
    <rPh sb="0" eb="1">
      <t>ゴウ</t>
    </rPh>
    <rPh sb="10" eb="11">
      <t>ケイ</t>
    </rPh>
    <phoneticPr fontId="2"/>
  </si>
  <si>
    <t>２　資金調達内訳</t>
  </si>
  <si>
    <t>東京都補助金</t>
    <rPh sb="0" eb="3">
      <t>トウキョウト</t>
    </rPh>
    <rPh sb="3" eb="6">
      <t>ホジョキン</t>
    </rPh>
    <phoneticPr fontId="2"/>
  </si>
  <si>
    <t>福祉医療機構借入金</t>
    <phoneticPr fontId="2"/>
  </si>
  <si>
    <t>市中金融機関借入金</t>
    <rPh sb="0" eb="2">
      <t>シチュウ</t>
    </rPh>
    <rPh sb="2" eb="4">
      <t>キンユウ</t>
    </rPh>
    <rPh sb="4" eb="6">
      <t>キカン</t>
    </rPh>
    <rPh sb="6" eb="8">
      <t>カリイ</t>
    </rPh>
    <rPh sb="8" eb="9">
      <t>カネ</t>
    </rPh>
    <phoneticPr fontId="2"/>
  </si>
  <si>
    <t>自己資金</t>
    <rPh sb="0" eb="2">
      <t>ジコ</t>
    </rPh>
    <rPh sb="2" eb="4">
      <t>シキン</t>
    </rPh>
    <phoneticPr fontId="2"/>
  </si>
  <si>
    <t>区市町村補助金</t>
    <rPh sb="0" eb="4">
      <t>クシチョウソン</t>
    </rPh>
    <rPh sb="4" eb="7">
      <t>ホジョキン</t>
    </rPh>
    <phoneticPr fontId="2"/>
  </si>
  <si>
    <t>福祉医療機構借入金</t>
    <rPh sb="0" eb="2">
      <t>フクシ</t>
    </rPh>
    <rPh sb="2" eb="4">
      <t>イリョウ</t>
    </rPh>
    <rPh sb="4" eb="6">
      <t>キコウ</t>
    </rPh>
    <rPh sb="6" eb="8">
      <t>カリイレ</t>
    </rPh>
    <rPh sb="8" eb="9">
      <t>キン</t>
    </rPh>
    <phoneticPr fontId="2"/>
  </si>
  <si>
    <r>
      <t xml:space="preserve">運転資金
</t>
    </r>
    <r>
      <rPr>
        <sz val="9"/>
        <rFont val="ＭＳ 明朝"/>
        <family val="1"/>
        <charset val="128"/>
      </rPr>
      <t>（開設後2か月分）</t>
    </r>
    <rPh sb="0" eb="2">
      <t>ウンテン</t>
    </rPh>
    <rPh sb="2" eb="4">
      <t>シキン</t>
    </rPh>
    <rPh sb="6" eb="8">
      <t>カイセツ</t>
    </rPh>
    <rPh sb="8" eb="9">
      <t>ゴ</t>
    </rPh>
    <rPh sb="11" eb="12">
      <t>ゲツ</t>
    </rPh>
    <rPh sb="12" eb="13">
      <t>ブン</t>
    </rPh>
    <phoneticPr fontId="2"/>
  </si>
  <si>
    <t>補助金内訳（再掲）</t>
    <rPh sb="0" eb="3">
      <t>ホジョキン</t>
    </rPh>
    <rPh sb="3" eb="5">
      <t>ウチワケ</t>
    </rPh>
    <rPh sb="6" eb="8">
      <t>サイケイ</t>
    </rPh>
    <phoneticPr fontId="2"/>
  </si>
  <si>
    <t>東京都補助金</t>
    <rPh sb="0" eb="2">
      <t>トウキョウ</t>
    </rPh>
    <rPh sb="2" eb="3">
      <t>ト</t>
    </rPh>
    <rPh sb="3" eb="6">
      <t>ホジョキン</t>
    </rPh>
    <phoneticPr fontId="2"/>
  </si>
  <si>
    <t>借入金内訳（再掲）</t>
    <rPh sb="0" eb="2">
      <t>カリイレ</t>
    </rPh>
    <rPh sb="2" eb="3">
      <t>キン</t>
    </rPh>
    <rPh sb="3" eb="5">
      <t>ウチワケ</t>
    </rPh>
    <rPh sb="6" eb="8">
      <t>サイケイ</t>
    </rPh>
    <phoneticPr fontId="2"/>
  </si>
  <si>
    <t>市中金融機関</t>
    <rPh sb="0" eb="2">
      <t>シチュウ</t>
    </rPh>
    <rPh sb="2" eb="4">
      <t>キンユウ</t>
    </rPh>
    <rPh sb="4" eb="6">
      <t>キカン</t>
    </rPh>
    <phoneticPr fontId="2"/>
  </si>
  <si>
    <t>自己資金計（再掲）</t>
    <rPh sb="0" eb="2">
      <t>ジコ</t>
    </rPh>
    <rPh sb="2" eb="4">
      <t>シキン</t>
    </rPh>
    <rPh sb="4" eb="5">
      <t>ケイ</t>
    </rPh>
    <rPh sb="6" eb="8">
      <t>サイケイ</t>
    </rPh>
    <phoneticPr fontId="2"/>
  </si>
  <si>
    <t>（注記）</t>
    <rPh sb="1" eb="3">
      <t>チュウキ</t>
    </rPh>
    <phoneticPr fontId="2"/>
  </si>
  <si>
    <t>① 運転資金として年間事業費の１２分の２以上を「自己資金」で確保すること。</t>
    <phoneticPr fontId="2"/>
  </si>
  <si>
    <t>② 法人事務費として、開設までに必要な額(※)を用意すること。　　
　 また、別紙（様式任意）によりその内訳を添付すること。
　 (※)例として、事務所代、入札準備代、収入印紙代、開設前人件費、登記手数料、固定資産税等</t>
    <rPh sb="97" eb="99">
      <t>トウキ</t>
    </rPh>
    <rPh sb="99" eb="102">
      <t>テスウリョウ</t>
    </rPh>
    <phoneticPr fontId="2"/>
  </si>
  <si>
    <t>③「自己資金」は、総事業費に対し、少なくとも５％以上であること。</t>
    <phoneticPr fontId="2"/>
  </si>
  <si>
    <t>④ 借入金の総額は、総事業費の2分の1を超えないようにすること。</t>
    <rPh sb="2" eb="4">
      <t>カリイレ</t>
    </rPh>
    <rPh sb="4" eb="5">
      <t>キン</t>
    </rPh>
    <rPh sb="6" eb="8">
      <t>ソウガク</t>
    </rPh>
    <rPh sb="10" eb="14">
      <t>ソウジギョウヒ</t>
    </rPh>
    <rPh sb="16" eb="17">
      <t>ブン</t>
    </rPh>
    <rPh sb="20" eb="21">
      <t>コ</t>
    </rPh>
    <phoneticPr fontId="2"/>
  </si>
  <si>
    <t>事業費・資金調達内訳等一覧表（事業別）</t>
    <rPh sb="0" eb="3">
      <t>ジギョウヒ</t>
    </rPh>
    <rPh sb="4" eb="6">
      <t>シキン</t>
    </rPh>
    <rPh sb="6" eb="8">
      <t>チョウタツ</t>
    </rPh>
    <rPh sb="8" eb="10">
      <t>ウチワケ</t>
    </rPh>
    <rPh sb="10" eb="11">
      <t>トウ</t>
    </rPh>
    <rPh sb="11" eb="13">
      <t>イチラン</t>
    </rPh>
    <rPh sb="13" eb="14">
      <t>ヒョウ</t>
    </rPh>
    <rPh sb="15" eb="17">
      <t>ジギョウ</t>
    </rPh>
    <rPh sb="17" eb="18">
      <t>ベツ</t>
    </rPh>
    <phoneticPr fontId="2"/>
  </si>
  <si>
    <t>補助対象外
経費</t>
    <rPh sb="0" eb="2">
      <t>ホジョ</t>
    </rPh>
    <rPh sb="2" eb="4">
      <t>タイショウ</t>
    </rPh>
    <rPh sb="4" eb="5">
      <t>ガイ</t>
    </rPh>
    <rPh sb="6" eb="8">
      <t>ケイヒ</t>
    </rPh>
    <phoneticPr fontId="2"/>
  </si>
  <si>
    <t>２　資金調達内訳</t>
    <phoneticPr fontId="2"/>
  </si>
  <si>
    <t>自 己 資 金 計（再掲）</t>
    <rPh sb="0" eb="1">
      <t>ジ</t>
    </rPh>
    <rPh sb="2" eb="3">
      <t>オノレ</t>
    </rPh>
    <rPh sb="4" eb="5">
      <t>シ</t>
    </rPh>
    <rPh sb="6" eb="7">
      <t>カネ</t>
    </rPh>
    <rPh sb="8" eb="9">
      <t>ケイ</t>
    </rPh>
    <rPh sb="10" eb="12">
      <t>サイケイ</t>
    </rPh>
    <phoneticPr fontId="2"/>
  </si>
  <si>
    <t>様式７－３</t>
    <rPh sb="0" eb="2">
      <t>ヨウシキ</t>
    </rPh>
    <phoneticPr fontId="2"/>
  </si>
  <si>
    <t>施設種別</t>
    <rPh sb="0" eb="2">
      <t>シセツ</t>
    </rPh>
    <rPh sb="2" eb="4">
      <t>シュベツ</t>
    </rPh>
    <phoneticPr fontId="2"/>
  </si>
  <si>
    <t>定員</t>
    <rPh sb="0" eb="2">
      <t>テイイン</t>
    </rPh>
    <phoneticPr fontId="2"/>
  </si>
  <si>
    <t>総事業費</t>
    <rPh sb="0" eb="1">
      <t>ソウ</t>
    </rPh>
    <rPh sb="1" eb="4">
      <t>ジギョウヒ</t>
    </rPh>
    <phoneticPr fontId="2"/>
  </si>
  <si>
    <t>対象経費</t>
    <rPh sb="0" eb="2">
      <t>タイショウ</t>
    </rPh>
    <rPh sb="2" eb="4">
      <t>ケイヒ</t>
    </rPh>
    <phoneticPr fontId="2"/>
  </si>
  <si>
    <t>寄付金その他の収入額</t>
    <rPh sb="0" eb="3">
      <t>キフキン</t>
    </rPh>
    <rPh sb="5" eb="6">
      <t>ホカ</t>
    </rPh>
    <rPh sb="7" eb="10">
      <t>シュウニュウガク</t>
    </rPh>
    <phoneticPr fontId="2"/>
  </si>
  <si>
    <t>差引額</t>
    <rPh sb="0" eb="3">
      <t>サシヒキガク</t>
    </rPh>
    <phoneticPr fontId="2"/>
  </si>
  <si>
    <t>算定基準による算定額</t>
    <rPh sb="0" eb="2">
      <t>サンテイ</t>
    </rPh>
    <rPh sb="2" eb="4">
      <t>キジュン</t>
    </rPh>
    <rPh sb="7" eb="10">
      <t>サンテイガク</t>
    </rPh>
    <phoneticPr fontId="2"/>
  </si>
  <si>
    <t>補助基本額</t>
    <rPh sb="0" eb="2">
      <t>ホジョ</t>
    </rPh>
    <rPh sb="2" eb="4">
      <t>キホン</t>
    </rPh>
    <rPh sb="4" eb="5">
      <t>ガク</t>
    </rPh>
    <phoneticPr fontId="2"/>
  </si>
  <si>
    <t>控除する　　　　交付金額</t>
    <rPh sb="0" eb="2">
      <t>コウジョ</t>
    </rPh>
    <rPh sb="8" eb="10">
      <t>コウフ</t>
    </rPh>
    <rPh sb="10" eb="12">
      <t>キンガク</t>
    </rPh>
    <phoneticPr fontId="2"/>
  </si>
  <si>
    <t>補助額</t>
    <rPh sb="0" eb="2">
      <t>ホジョ</t>
    </rPh>
    <rPh sb="2" eb="3">
      <t>ガク</t>
    </rPh>
    <phoneticPr fontId="2"/>
  </si>
  <si>
    <t>整備区分</t>
    <phoneticPr fontId="2"/>
  </si>
  <si>
    <t>類型</t>
    <rPh sb="0" eb="2">
      <t>ルイケイ</t>
    </rPh>
    <phoneticPr fontId="2"/>
  </si>
  <si>
    <t>Ａ</t>
    <phoneticPr fontId="2"/>
  </si>
  <si>
    <t>Ｂ（≦A）</t>
    <phoneticPr fontId="2"/>
  </si>
  <si>
    <t>Ｃ</t>
    <phoneticPr fontId="2"/>
  </si>
  <si>
    <t>Ｄ(=Ａ-Ｃ)</t>
    <phoneticPr fontId="2"/>
  </si>
  <si>
    <t>(単価)</t>
    <rPh sb="1" eb="3">
      <t>タンカ</t>
    </rPh>
    <phoneticPr fontId="2"/>
  </si>
  <si>
    <t>(定員)</t>
    <rPh sb="1" eb="3">
      <t>テイイン</t>
    </rPh>
    <phoneticPr fontId="2"/>
  </si>
  <si>
    <t>(促進係数)</t>
    <rPh sb="1" eb="3">
      <t>ソクシン</t>
    </rPh>
    <rPh sb="3" eb="5">
      <t>ケイスウ</t>
    </rPh>
    <phoneticPr fontId="2"/>
  </si>
  <si>
    <t>(出来高％)</t>
    <rPh sb="1" eb="4">
      <t>デキダカ</t>
    </rPh>
    <phoneticPr fontId="2"/>
  </si>
  <si>
    <t>Ｅ</t>
    <phoneticPr fontId="2"/>
  </si>
  <si>
    <t>Ｆ</t>
    <phoneticPr fontId="2"/>
  </si>
  <si>
    <t>Ｇ</t>
    <phoneticPr fontId="2"/>
  </si>
  <si>
    <r>
      <t xml:space="preserve">Ｈ（Ｆ-Ｇ)       </t>
    </r>
    <r>
      <rPr>
        <b/>
        <sz val="11"/>
        <rFont val="ＭＳ Ｐゴシック"/>
        <family val="3"/>
        <charset val="128"/>
      </rPr>
      <t>千円未満切捨</t>
    </r>
    <rPh sb="13" eb="14">
      <t>セン</t>
    </rPh>
    <rPh sb="14" eb="15">
      <t>エン</t>
    </rPh>
    <rPh sb="15" eb="17">
      <t>ミマン</t>
    </rPh>
    <rPh sb="17" eb="18">
      <t>キ</t>
    </rPh>
    <rPh sb="18" eb="19">
      <t>ス</t>
    </rPh>
    <phoneticPr fontId="2"/>
  </si>
  <si>
    <t>ユニット型</t>
    <rPh sb="4" eb="5">
      <t>ガタ</t>
    </rPh>
    <phoneticPr fontId="2"/>
  </si>
  <si>
    <t>円</t>
    <rPh sb="0" eb="1">
      <t>エン</t>
    </rPh>
    <phoneticPr fontId="2"/>
  </si>
  <si>
    <t>×</t>
    <phoneticPr fontId="2"/>
  </si>
  <si>
    <t>床</t>
    <rPh sb="0" eb="1">
      <t>ユカ</t>
    </rPh>
    <phoneticPr fontId="2"/>
  </si>
  <si>
    <t>％</t>
    <phoneticPr fontId="2"/>
  </si>
  <si>
    <t>＝</t>
    <phoneticPr fontId="2"/>
  </si>
  <si>
    <t>全</t>
    <rPh sb="0" eb="1">
      <t>ゼン</t>
    </rPh>
    <phoneticPr fontId="2"/>
  </si>
  <si>
    <t>小　　計</t>
    <rPh sb="0" eb="1">
      <t>ショウ</t>
    </rPh>
    <rPh sb="3" eb="4">
      <t>ケイ</t>
    </rPh>
    <phoneticPr fontId="2"/>
  </si>
  <si>
    <t>体</t>
    <rPh sb="0" eb="1">
      <t>タイ</t>
    </rPh>
    <phoneticPr fontId="2"/>
  </si>
  <si>
    <t>併設加算</t>
    <rPh sb="0" eb="4">
      <t>ヘイセツカサン</t>
    </rPh>
    <phoneticPr fontId="2"/>
  </si>
  <si>
    <t>％</t>
  </si>
  <si>
    <t>合　　計</t>
    <rPh sb="0" eb="1">
      <t>ゴウ</t>
    </rPh>
    <rPh sb="3" eb="4">
      <t>ケイ</t>
    </rPh>
    <phoneticPr fontId="2"/>
  </si>
  <si>
    <t>工　事　請　負　費</t>
    <rPh sb="0" eb="1">
      <t>コウ</t>
    </rPh>
    <rPh sb="2" eb="3">
      <t>コト</t>
    </rPh>
    <rPh sb="4" eb="5">
      <t>ショウ</t>
    </rPh>
    <rPh sb="6" eb="7">
      <t>フ</t>
    </rPh>
    <rPh sb="8" eb="9">
      <t>ヒ</t>
    </rPh>
    <phoneticPr fontId="2"/>
  </si>
  <si>
    <t>工　事　事　務　費</t>
    <rPh sb="0" eb="1">
      <t>コウ</t>
    </rPh>
    <rPh sb="2" eb="3">
      <t>コト</t>
    </rPh>
    <rPh sb="4" eb="5">
      <t>コト</t>
    </rPh>
    <rPh sb="6" eb="7">
      <t>ツトム</t>
    </rPh>
    <rPh sb="8" eb="9">
      <t>ヒ</t>
    </rPh>
    <phoneticPr fontId="2"/>
  </si>
  <si>
    <t>整備年度</t>
    <rPh sb="0" eb="2">
      <t>セイビ</t>
    </rPh>
    <rPh sb="2" eb="4">
      <t>ネンド</t>
    </rPh>
    <phoneticPr fontId="2"/>
  </si>
  <si>
    <t>（併設加算）</t>
    <rPh sb="1" eb="3">
      <t>ヘイセツ</t>
    </rPh>
    <rPh sb="3" eb="5">
      <t>カサン</t>
    </rPh>
    <phoneticPr fontId="2"/>
  </si>
  <si>
    <t>併設</t>
    <rPh sb="0" eb="2">
      <t>ヘイセツ</t>
    </rPh>
    <phoneticPr fontId="2"/>
  </si>
  <si>
    <t>加算額</t>
    <rPh sb="0" eb="3">
      <t>カサンガク</t>
    </rPh>
    <phoneticPr fontId="2"/>
  </si>
  <si>
    <t>単価</t>
    <rPh sb="0" eb="2">
      <t>タンカ</t>
    </rPh>
    <phoneticPr fontId="2"/>
  </si>
  <si>
    <t>（注１）事業費は年度出来高で按分する。</t>
    <rPh sb="1" eb="2">
      <t>チュウ</t>
    </rPh>
    <rPh sb="4" eb="7">
      <t>ジギョウヒ</t>
    </rPh>
    <rPh sb="8" eb="10">
      <t>ネンド</t>
    </rPh>
    <rPh sb="10" eb="13">
      <t>デキダカ</t>
    </rPh>
    <rPh sb="14" eb="16">
      <t>アンブン</t>
    </rPh>
    <phoneticPr fontId="2"/>
  </si>
  <si>
    <t>看護小規模多機能型居宅介護事業所</t>
    <rPh sb="0" eb="2">
      <t>カンゴ</t>
    </rPh>
    <rPh sb="2" eb="5">
      <t>ショウキボ</t>
    </rPh>
    <rPh sb="5" eb="9">
      <t>タキノウガタ</t>
    </rPh>
    <rPh sb="9" eb="11">
      <t>キョタク</t>
    </rPh>
    <rPh sb="11" eb="13">
      <t>カイゴ</t>
    </rPh>
    <phoneticPr fontId="2"/>
  </si>
  <si>
    <t>（注２）対象経費（Ｂ欄）には対象外工事費（土地造成等）は含めない。</t>
    <rPh sb="1" eb="2">
      <t>チュウ</t>
    </rPh>
    <rPh sb="4" eb="6">
      <t>タイショウ</t>
    </rPh>
    <rPh sb="6" eb="8">
      <t>ケイヒ</t>
    </rPh>
    <rPh sb="10" eb="11">
      <t>ラン</t>
    </rPh>
    <rPh sb="14" eb="17">
      <t>タイショウガイ</t>
    </rPh>
    <rPh sb="17" eb="20">
      <t>コウジヒ</t>
    </rPh>
    <rPh sb="21" eb="23">
      <t>トチ</t>
    </rPh>
    <rPh sb="23" eb="25">
      <t>ゾウセイ</t>
    </rPh>
    <rPh sb="25" eb="26">
      <t>トウ</t>
    </rPh>
    <rPh sb="28" eb="29">
      <t>フク</t>
    </rPh>
    <phoneticPr fontId="2"/>
  </si>
  <si>
    <t>認知症高齢者グループホーム</t>
  </si>
  <si>
    <t>（注３）工事事務費の対象経費（Ｂ欄）は、工事請負費の対象経費（Ｂ欄）の２．６％を限度とする。</t>
    <rPh sb="1" eb="2">
      <t>チュウ</t>
    </rPh>
    <rPh sb="32" eb="33">
      <t>ラン</t>
    </rPh>
    <phoneticPr fontId="2"/>
  </si>
  <si>
    <t>小規模多機能型居宅介護事業所</t>
  </si>
  <si>
    <t>（注４）Ｆ欄は、Ｂ、Ｄ、Ｅ欄のいずれか少ない金額となる。</t>
    <rPh sb="1" eb="2">
      <t>チュウ</t>
    </rPh>
    <rPh sb="5" eb="6">
      <t>ラン</t>
    </rPh>
    <phoneticPr fontId="2"/>
  </si>
  <si>
    <t>認知症対応型デイサービスセンター</t>
  </si>
  <si>
    <t>介護予防拠点</t>
    <rPh sb="0" eb="2">
      <t>カイゴ</t>
    </rPh>
    <rPh sb="2" eb="4">
      <t>ヨボウ</t>
    </rPh>
    <rPh sb="4" eb="6">
      <t>キョテン</t>
    </rPh>
    <phoneticPr fontId="2"/>
  </si>
  <si>
    <t>整備区分</t>
    <rPh sb="0" eb="2">
      <t>セイビ</t>
    </rPh>
    <rPh sb="2" eb="4">
      <t>クブン</t>
    </rPh>
    <phoneticPr fontId="2"/>
  </si>
  <si>
    <t>訪問看護ステーション</t>
    <rPh sb="0" eb="2">
      <t>ホウモン</t>
    </rPh>
    <rPh sb="2" eb="4">
      <t>カンゴ</t>
    </rPh>
    <phoneticPr fontId="2"/>
  </si>
  <si>
    <t>夜間対応型訪問介護事業所</t>
  </si>
  <si>
    <t>併設加算</t>
    <rPh sb="0" eb="2">
      <t>ヘイセツ</t>
    </rPh>
    <rPh sb="2" eb="4">
      <t>カサン</t>
    </rPh>
    <phoneticPr fontId="2"/>
  </si>
  <si>
    <t>・・・併設する場合、「併設」欄で「○」を選択。</t>
    <rPh sb="3" eb="5">
      <t>ヘイセツ</t>
    </rPh>
    <rPh sb="7" eb="9">
      <t>バアイ</t>
    </rPh>
    <rPh sb="11" eb="13">
      <t>ヘイセツ</t>
    </rPh>
    <rPh sb="14" eb="15">
      <t>ラン</t>
    </rPh>
    <rPh sb="20" eb="22">
      <t>センタク</t>
    </rPh>
    <phoneticPr fontId="2"/>
  </si>
  <si>
    <t>定期巡回・随時対応型訪問介護看護事業所</t>
  </si>
  <si>
    <t>・・・定員一人当たりの加算額の上限は５０万円。</t>
    <rPh sb="3" eb="5">
      <t>テイイン</t>
    </rPh>
    <rPh sb="5" eb="7">
      <t>ヒトリ</t>
    </rPh>
    <rPh sb="7" eb="8">
      <t>ア</t>
    </rPh>
    <rPh sb="11" eb="14">
      <t>カサンガク</t>
    </rPh>
    <rPh sb="15" eb="17">
      <t>ジョウゲン</t>
    </rPh>
    <rPh sb="20" eb="22">
      <t>マンエン</t>
    </rPh>
    <phoneticPr fontId="2"/>
  </si>
  <si>
    <t>地域包括支援センター</t>
    <rPh sb="0" eb="2">
      <t>チイキ</t>
    </rPh>
    <rPh sb="2" eb="4">
      <t>ホウカツ</t>
    </rPh>
    <rPh sb="4" eb="6">
      <t>シエン</t>
    </rPh>
    <phoneticPr fontId="2"/>
  </si>
  <si>
    <t>合　　　　計</t>
    <rPh sb="0" eb="1">
      <t>ア</t>
    </rPh>
    <rPh sb="5" eb="6">
      <t>ケイ</t>
    </rPh>
    <phoneticPr fontId="2"/>
  </si>
  <si>
    <t>　　ては、加算を行わない。</t>
    <phoneticPr fontId="2"/>
  </si>
  <si>
    <t>様式７－４</t>
    <rPh sb="0" eb="2">
      <t>ヨウシキ</t>
    </rPh>
    <phoneticPr fontId="2"/>
  </si>
  <si>
    <t>従来型個室</t>
    <rPh sb="0" eb="3">
      <t>ジュウライガタ</t>
    </rPh>
    <rPh sb="3" eb="5">
      <t>コシツ</t>
    </rPh>
    <phoneticPr fontId="2"/>
  </si>
  <si>
    <t>多床室</t>
    <rPh sb="0" eb="3">
      <t>タショウシツ</t>
    </rPh>
    <phoneticPr fontId="2"/>
  </si>
  <si>
    <t>円</t>
  </si>
  <si>
    <t>×</t>
  </si>
  <si>
    <t>床</t>
  </si>
  <si>
    <t>＝</t>
  </si>
  <si>
    <t>令和〇年度</t>
    <rPh sb="0" eb="2">
      <t>レイワ</t>
    </rPh>
    <rPh sb="3" eb="5">
      <t>ネンド</t>
    </rPh>
    <phoneticPr fontId="2"/>
  </si>
  <si>
    <t>(促進係数・島しょ指数)</t>
    <rPh sb="1" eb="3">
      <t>ソクシン</t>
    </rPh>
    <rPh sb="3" eb="5">
      <t>ケイスウ</t>
    </rPh>
    <rPh sb="6" eb="7">
      <t>トウ</t>
    </rPh>
    <rPh sb="9" eb="11">
      <t>シスウ</t>
    </rPh>
    <phoneticPr fontId="2"/>
  </si>
  <si>
    <t>(島しょのみ適用）</t>
    <rPh sb="1" eb="2">
      <t>トウ</t>
    </rPh>
    <rPh sb="6" eb="8">
      <t>テキヨウ</t>
    </rPh>
    <phoneticPr fontId="2"/>
  </si>
  <si>
    <t>協議用</t>
    <rPh sb="0" eb="2">
      <t>キョウギ</t>
    </rPh>
    <rPh sb="2" eb="3">
      <t>ヨウ</t>
    </rPh>
    <phoneticPr fontId="2"/>
  </si>
  <si>
    <t>交付申請用</t>
    <rPh sb="0" eb="2">
      <t>コウフ</t>
    </rPh>
    <rPh sb="2" eb="5">
      <t>シンセイヨウ</t>
    </rPh>
    <phoneticPr fontId="2"/>
  </si>
  <si>
    <t>実績報告用</t>
    <rPh sb="0" eb="2">
      <t>ジッセキ</t>
    </rPh>
    <rPh sb="2" eb="4">
      <t>ホウコク</t>
    </rPh>
    <rPh sb="4" eb="5">
      <t>ヨウ</t>
    </rPh>
    <phoneticPr fontId="2"/>
  </si>
  <si>
    <t>・・・「創設」「増築」「改築」等から選択。</t>
    <rPh sb="8" eb="10">
      <t>ゾウチク</t>
    </rPh>
    <rPh sb="12" eb="14">
      <t>カイチク</t>
    </rPh>
    <rPh sb="15" eb="16">
      <t>ナド</t>
    </rPh>
    <phoneticPr fontId="2"/>
  </si>
  <si>
    <t>（様式９）</t>
    <rPh sb="1" eb="3">
      <t>ヨウシキ</t>
    </rPh>
    <phoneticPr fontId="2"/>
  </si>
  <si>
    <t>年度別施設整備計画</t>
    <rPh sb="0" eb="2">
      <t>ネンド</t>
    </rPh>
    <rPh sb="2" eb="3">
      <t>ベツ</t>
    </rPh>
    <rPh sb="3" eb="5">
      <t>シセツ</t>
    </rPh>
    <rPh sb="5" eb="7">
      <t>セイビ</t>
    </rPh>
    <rPh sb="7" eb="9">
      <t>ケイカク</t>
    </rPh>
    <phoneticPr fontId="2"/>
  </si>
  <si>
    <t>費目</t>
    <rPh sb="0" eb="2">
      <t>ヒモク</t>
    </rPh>
    <phoneticPr fontId="2"/>
  </si>
  <si>
    <t>総事業</t>
    <rPh sb="0" eb="1">
      <t>ソウ</t>
    </rPh>
    <rPh sb="1" eb="3">
      <t>ジギョウ</t>
    </rPh>
    <phoneticPr fontId="2"/>
  </si>
  <si>
    <t>年度別内訳</t>
    <rPh sb="0" eb="2">
      <t>ネンド</t>
    </rPh>
    <rPh sb="2" eb="3">
      <t>ベツ</t>
    </rPh>
    <rPh sb="3" eb="5">
      <t>ウチワケ</t>
    </rPh>
    <phoneticPr fontId="2"/>
  </si>
  <si>
    <t>金額</t>
    <rPh sb="0" eb="2">
      <t>キンガク</t>
    </rPh>
    <phoneticPr fontId="2"/>
  </si>
  <si>
    <t>進捗率（％）</t>
    <rPh sb="0" eb="2">
      <t>シンチョク</t>
    </rPh>
    <rPh sb="2" eb="3">
      <t>リツ</t>
    </rPh>
    <phoneticPr fontId="2"/>
  </si>
  <si>
    <t>補助対象経費</t>
    <rPh sb="0" eb="2">
      <t>ホジョ</t>
    </rPh>
    <rPh sb="2" eb="4">
      <t>タイショウ</t>
    </rPh>
    <rPh sb="4" eb="6">
      <t>ケイヒ</t>
    </rPh>
    <phoneticPr fontId="2"/>
  </si>
  <si>
    <t>工事費小計</t>
    <rPh sb="0" eb="3">
      <t>コウジヒ</t>
    </rPh>
    <rPh sb="3" eb="4">
      <t>ショウ</t>
    </rPh>
    <rPh sb="4" eb="5">
      <t>ケイ</t>
    </rPh>
    <phoneticPr fontId="2"/>
  </si>
  <si>
    <t>（Ａ）</t>
    <phoneticPr fontId="2"/>
  </si>
  <si>
    <t>（Ｂ）</t>
    <phoneticPr fontId="2"/>
  </si>
  <si>
    <t>補助対象経費　計</t>
    <rPh sb="0" eb="2">
      <t>ホジョ</t>
    </rPh>
    <rPh sb="2" eb="4">
      <t>タイショウ</t>
    </rPh>
    <rPh sb="4" eb="6">
      <t>ケイヒ</t>
    </rPh>
    <rPh sb="7" eb="8">
      <t>ケイ</t>
    </rPh>
    <phoneticPr fontId="2"/>
  </si>
  <si>
    <t>（Ｃ）</t>
    <phoneticPr fontId="2"/>
  </si>
  <si>
    <t>（Ｃ1）</t>
    <phoneticPr fontId="2"/>
  </si>
  <si>
    <t>（Ｃ2）</t>
    <phoneticPr fontId="2"/>
  </si>
  <si>
    <t>（Ｄ）</t>
    <phoneticPr fontId="2"/>
  </si>
  <si>
    <t>工事事務費２</t>
    <rPh sb="0" eb="2">
      <t>コウジ</t>
    </rPh>
    <rPh sb="2" eb="5">
      <t>ジムヒ</t>
    </rPh>
    <phoneticPr fontId="2"/>
  </si>
  <si>
    <t>補助対象外経費　計</t>
    <rPh sb="0" eb="2">
      <t>ホジョ</t>
    </rPh>
    <rPh sb="2" eb="5">
      <t>タイショウガイ</t>
    </rPh>
    <rPh sb="5" eb="7">
      <t>ケイヒ</t>
    </rPh>
    <rPh sb="8" eb="9">
      <t>ケイ</t>
    </rPh>
    <phoneticPr fontId="2"/>
  </si>
  <si>
    <r>
      <t>※工事事務費１</t>
    </r>
    <r>
      <rPr>
        <sz val="10"/>
        <rFont val="ＭＳ Ｐゴシック"/>
        <family val="3"/>
        <charset val="128"/>
      </rPr>
      <t>（Ｂ）</t>
    </r>
    <r>
      <rPr>
        <sz val="10"/>
        <rFont val="ＭＳ Ｐ明朝"/>
        <family val="1"/>
        <charset val="128"/>
      </rPr>
      <t xml:space="preserve"> ÷ 補助対象工事費</t>
    </r>
    <r>
      <rPr>
        <sz val="10"/>
        <rFont val="ＭＳ Ｐゴシック"/>
        <family val="3"/>
        <charset val="128"/>
      </rPr>
      <t>（Ａ）</t>
    </r>
    <r>
      <rPr>
        <sz val="10"/>
        <rFont val="ＭＳ Ｐ明朝"/>
        <family val="1"/>
        <charset val="128"/>
      </rPr>
      <t xml:space="preserve"> ≦ 2.6％　　</t>
    </r>
    <r>
      <rPr>
        <u/>
        <sz val="10"/>
        <rFont val="ＭＳ Ｐ明朝"/>
        <family val="1"/>
        <charset val="128"/>
      </rPr>
      <t>★各年度ごとに、工事費の2.6％を限度</t>
    </r>
    <r>
      <rPr>
        <sz val="10"/>
        <rFont val="ＭＳ Ｐ明朝"/>
        <family val="1"/>
        <charset val="128"/>
      </rPr>
      <t xml:space="preserve">に工事事務費の一部を補助対象にできる … </t>
    </r>
    <r>
      <rPr>
        <b/>
        <u/>
        <sz val="10"/>
        <rFont val="ＭＳ Ｐ明朝"/>
        <family val="1"/>
        <charset val="128"/>
      </rPr>
      <t xml:space="preserve">(内示後の契約に限る） </t>
    </r>
    <rPh sb="1" eb="3">
      <t>コウジ</t>
    </rPh>
    <rPh sb="3" eb="6">
      <t>ジムヒ</t>
    </rPh>
    <rPh sb="13" eb="15">
      <t>ホジョ</t>
    </rPh>
    <rPh sb="15" eb="17">
      <t>タイショウ</t>
    </rPh>
    <rPh sb="17" eb="20">
      <t>コウジヒ</t>
    </rPh>
    <rPh sb="33" eb="36">
      <t>カクネンド</t>
    </rPh>
    <rPh sb="40" eb="43">
      <t>コウジヒ</t>
    </rPh>
    <rPh sb="49" eb="51">
      <t>ゲンド</t>
    </rPh>
    <rPh sb="52" eb="54">
      <t>コウジ</t>
    </rPh>
    <rPh sb="54" eb="57">
      <t>ジムヒ</t>
    </rPh>
    <rPh sb="58" eb="60">
      <t>イチブ</t>
    </rPh>
    <rPh sb="61" eb="63">
      <t>ホジョ</t>
    </rPh>
    <rPh sb="63" eb="65">
      <t>タイショウ</t>
    </rPh>
    <rPh sb="73" eb="75">
      <t>ナイジ</t>
    </rPh>
    <rPh sb="75" eb="76">
      <t>ゴ</t>
    </rPh>
    <rPh sb="77" eb="79">
      <t>ケイヤク</t>
    </rPh>
    <rPh sb="80" eb="81">
      <t>カギ</t>
    </rPh>
    <phoneticPr fontId="2"/>
  </si>
  <si>
    <t>※工事事務費計　＝　設計・工事監理契約金額</t>
    <rPh sb="1" eb="3">
      <t>コウジ</t>
    </rPh>
    <rPh sb="3" eb="6">
      <t>ジムヒ</t>
    </rPh>
    <rPh sb="6" eb="7">
      <t>ケイ</t>
    </rPh>
    <rPh sb="10" eb="12">
      <t>セッケイ</t>
    </rPh>
    <rPh sb="13" eb="15">
      <t>コウジ</t>
    </rPh>
    <rPh sb="15" eb="17">
      <t>カンリ</t>
    </rPh>
    <rPh sb="17" eb="19">
      <t>ケイヤク</t>
    </rPh>
    <rPh sb="19" eb="21">
      <t>キンガク</t>
    </rPh>
    <phoneticPr fontId="2"/>
  </si>
  <si>
    <r>
      <t>※進捗率（％） ＝ 当該年度に係る補助対象経費（</t>
    </r>
    <r>
      <rPr>
        <sz val="10"/>
        <rFont val="ＭＳ Ｐゴシック"/>
        <family val="3"/>
        <charset val="128"/>
      </rPr>
      <t>C1</t>
    </r>
    <r>
      <rPr>
        <sz val="10"/>
        <rFont val="ＭＳ Ｐ明朝"/>
        <family val="1"/>
        <charset val="128"/>
      </rPr>
      <t>又は</t>
    </r>
    <r>
      <rPr>
        <sz val="10"/>
        <rFont val="ＭＳ Ｐゴシック"/>
        <family val="3"/>
        <charset val="128"/>
      </rPr>
      <t>C2</t>
    </r>
    <r>
      <rPr>
        <sz val="10"/>
        <rFont val="ＭＳ Ｐ明朝"/>
        <family val="1"/>
        <charset val="128"/>
      </rPr>
      <t xml:space="preserve">） ÷ 補助対象経費総額 </t>
    </r>
    <r>
      <rPr>
        <sz val="10"/>
        <rFont val="ＭＳ Ｐゴシック"/>
        <family val="3"/>
        <charset val="128"/>
      </rPr>
      <t>（Ｃ）</t>
    </r>
    <r>
      <rPr>
        <sz val="10"/>
        <rFont val="ＭＳ Ｐ明朝"/>
        <family val="1"/>
        <charset val="128"/>
      </rPr>
      <t xml:space="preserve"> … （小数点以下第３位を</t>
    </r>
    <r>
      <rPr>
        <sz val="10"/>
        <color indexed="10"/>
        <rFont val="ＭＳ Ｐ明朝"/>
        <family val="1"/>
        <charset val="128"/>
      </rPr>
      <t>切り捨て</t>
    </r>
    <r>
      <rPr>
        <sz val="10"/>
        <rFont val="ＭＳ Ｐ明朝"/>
        <family val="1"/>
        <charset val="128"/>
      </rPr>
      <t>）</t>
    </r>
    <r>
      <rPr>
        <sz val="10"/>
        <color indexed="10"/>
        <rFont val="ＭＳ Ｐ明朝"/>
        <family val="1"/>
        <charset val="128"/>
      </rPr>
      <t>　⇒　初年度</t>
    </r>
    <rPh sb="1" eb="3">
      <t>シンチョク</t>
    </rPh>
    <rPh sb="3" eb="4">
      <t>リツ</t>
    </rPh>
    <rPh sb="10" eb="12">
      <t>トウガイ</t>
    </rPh>
    <rPh sb="12" eb="14">
      <t>ネンド</t>
    </rPh>
    <rPh sb="15" eb="16">
      <t>カカ</t>
    </rPh>
    <rPh sb="17" eb="19">
      <t>ホジョ</t>
    </rPh>
    <rPh sb="19" eb="21">
      <t>タイショウ</t>
    </rPh>
    <rPh sb="21" eb="23">
      <t>ケイヒ</t>
    </rPh>
    <rPh sb="26" eb="27">
      <t>マタ</t>
    </rPh>
    <rPh sb="34" eb="36">
      <t>ホジョ</t>
    </rPh>
    <rPh sb="36" eb="38">
      <t>タイショウ</t>
    </rPh>
    <rPh sb="38" eb="40">
      <t>ケイヒ</t>
    </rPh>
    <rPh sb="40" eb="42">
      <t>ソウガク</t>
    </rPh>
    <rPh sb="50" eb="53">
      <t>ショウスウテン</t>
    </rPh>
    <rPh sb="53" eb="55">
      <t>イカ</t>
    </rPh>
    <rPh sb="55" eb="56">
      <t>ダイ</t>
    </rPh>
    <rPh sb="57" eb="58">
      <t>イ</t>
    </rPh>
    <rPh sb="59" eb="60">
      <t>キ</t>
    </rPh>
    <rPh sb="61" eb="62">
      <t>ス</t>
    </rPh>
    <phoneticPr fontId="2"/>
  </si>
  <si>
    <t>　　　　　　　　　 ＝ １００％　－　初年度出来高　　⇒　次年度</t>
    <rPh sb="19" eb="22">
      <t>ショネンド</t>
    </rPh>
    <rPh sb="22" eb="25">
      <t>デキダカ</t>
    </rPh>
    <rPh sb="29" eb="32">
      <t>ジネンド</t>
    </rPh>
    <phoneticPr fontId="2"/>
  </si>
  <si>
    <t>法人名</t>
    <rPh sb="0" eb="2">
      <t>ホウジン</t>
    </rPh>
    <rPh sb="2" eb="3">
      <t>メイ</t>
    </rPh>
    <phoneticPr fontId="2"/>
  </si>
  <si>
    <t>その他工事費</t>
    <rPh sb="2" eb="3">
      <t>タ</t>
    </rPh>
    <rPh sb="3" eb="6">
      <t>コウジヒ</t>
    </rPh>
    <phoneticPr fontId="2"/>
  </si>
  <si>
    <t>　縦横の数値の合計が一致するよう、必ず検算をすること。</t>
    <rPh sb="1" eb="3">
      <t>タテヨコ</t>
    </rPh>
    <rPh sb="4" eb="6">
      <t>スウチ</t>
    </rPh>
    <rPh sb="7" eb="9">
      <t>ゴウケイ</t>
    </rPh>
    <rPh sb="10" eb="12">
      <t>イッチ</t>
    </rPh>
    <rPh sb="17" eb="18">
      <t>カナラ</t>
    </rPh>
    <rPh sb="19" eb="21">
      <t>ケンザン</t>
    </rPh>
    <phoneticPr fontId="2"/>
  </si>
  <si>
    <t>・</t>
    <phoneticPr fontId="2"/>
  </si>
  <si>
    <t>　端数は適宜調整をし、全ての数値は、平面図・求積図、その他の各種資料の数値と一致するように作成すること。</t>
    <rPh sb="28" eb="29">
      <t>タ</t>
    </rPh>
    <phoneticPr fontId="2"/>
  </si>
  <si>
    <t>　任意設置の施設がある場合や、複数事業を行う合築施設の場合など、項目が不足する場合は必要に応じて行を増やして記入すること。</t>
    <rPh sb="1" eb="3">
      <t>ニンイ</t>
    </rPh>
    <rPh sb="3" eb="5">
      <t>セッチ</t>
    </rPh>
    <rPh sb="6" eb="8">
      <t>シセツ</t>
    </rPh>
    <rPh sb="11" eb="13">
      <t>バアイ</t>
    </rPh>
    <rPh sb="15" eb="17">
      <t>フクスウ</t>
    </rPh>
    <rPh sb="17" eb="19">
      <t>ジギョウ</t>
    </rPh>
    <rPh sb="20" eb="21">
      <t>オコナ</t>
    </rPh>
    <rPh sb="22" eb="23">
      <t>ゴウ</t>
    </rPh>
    <rPh sb="23" eb="24">
      <t>キズク</t>
    </rPh>
    <rPh sb="24" eb="26">
      <t>シセツ</t>
    </rPh>
    <rPh sb="27" eb="29">
      <t>バアイ</t>
    </rPh>
    <rPh sb="32" eb="34">
      <t>コウモク</t>
    </rPh>
    <rPh sb="35" eb="37">
      <t>フソク</t>
    </rPh>
    <rPh sb="39" eb="41">
      <t>バアイ</t>
    </rPh>
    <rPh sb="42" eb="44">
      <t>ヒツヨウ</t>
    </rPh>
    <rPh sb="45" eb="46">
      <t>オウ</t>
    </rPh>
    <rPh sb="48" eb="49">
      <t>ギョウ</t>
    </rPh>
    <rPh sb="50" eb="51">
      <t>フ</t>
    </rPh>
    <rPh sb="54" eb="56">
      <t>キニュウ</t>
    </rPh>
    <phoneticPr fontId="2"/>
  </si>
  <si>
    <t xml:space="preserve">・
</t>
    <phoneticPr fontId="2"/>
  </si>
  <si>
    <t>※
　</t>
    <phoneticPr fontId="2"/>
  </si>
  <si>
    <t>◎：面積基準のある施設等　　　◆：認知症専門棟を設ける場合は、必置かつ面積基準のある施設</t>
    <rPh sb="2" eb="4">
      <t>メンセキ</t>
    </rPh>
    <rPh sb="4" eb="6">
      <t>キジュン</t>
    </rPh>
    <rPh sb="9" eb="11">
      <t>シセツ</t>
    </rPh>
    <rPh sb="11" eb="12">
      <t>ナド</t>
    </rPh>
    <rPh sb="17" eb="19">
      <t>ニンチ</t>
    </rPh>
    <rPh sb="19" eb="20">
      <t>ショウ</t>
    </rPh>
    <rPh sb="20" eb="22">
      <t>センモン</t>
    </rPh>
    <rPh sb="22" eb="23">
      <t>トウ</t>
    </rPh>
    <rPh sb="24" eb="25">
      <t>モウ</t>
    </rPh>
    <rPh sb="27" eb="29">
      <t>バアイ</t>
    </rPh>
    <rPh sb="31" eb="32">
      <t>カナラ</t>
    </rPh>
    <rPh sb="32" eb="33">
      <t>チ</t>
    </rPh>
    <rPh sb="35" eb="37">
      <t>メンセキ</t>
    </rPh>
    <rPh sb="37" eb="39">
      <t>キジュン</t>
    </rPh>
    <rPh sb="42" eb="44">
      <t>シセツ</t>
    </rPh>
    <phoneticPr fontId="2"/>
  </si>
  <si>
    <t>（注）</t>
    <rPh sb="1" eb="2">
      <t>チュウ</t>
    </rPh>
    <phoneticPr fontId="2"/>
  </si>
  <si>
    <t>建物全体合計(A+B+C)</t>
    <rPh sb="0" eb="2">
      <t>タテモノ</t>
    </rPh>
    <rPh sb="2" eb="4">
      <t>ゼンタイ</t>
    </rPh>
    <rPh sb="4" eb="6">
      <t>ゴウケイ</t>
    </rPh>
    <phoneticPr fontId="2"/>
  </si>
  <si>
    <t>その他部分合計(B+b)</t>
    <rPh sb="2" eb="3">
      <t>タ</t>
    </rPh>
    <rPh sb="3" eb="5">
      <t>ブブン</t>
    </rPh>
    <rPh sb="5" eb="7">
      <t>ゴウケイ</t>
    </rPh>
    <phoneticPr fontId="2"/>
  </si>
  <si>
    <t>共用部分 計（C）</t>
    <rPh sb="0" eb="2">
      <t>キョウヨウ</t>
    </rPh>
    <rPh sb="2" eb="4">
      <t>ブブン</t>
    </rPh>
    <rPh sb="5" eb="6">
      <t>ケイ</t>
    </rPh>
    <phoneticPr fontId="2"/>
  </si>
  <si>
    <t>その他事業部分(b)</t>
    <rPh sb="2" eb="3">
      <t>タ</t>
    </rPh>
    <rPh sb="3" eb="5">
      <t>ジギョウ</t>
    </rPh>
    <rPh sb="5" eb="7">
      <t>ブブン</t>
    </rPh>
    <phoneticPr fontId="2"/>
  </si>
  <si>
    <r>
      <t>※</t>
    </r>
    <r>
      <rPr>
        <sz val="9"/>
        <rFont val="ＭＳ 明朝"/>
        <family val="1"/>
        <charset val="128"/>
      </rPr>
      <t>→下段（注）参照</t>
    </r>
    <rPh sb="2" eb="4">
      <t>カダン</t>
    </rPh>
    <rPh sb="5" eb="6">
      <t>チュウ</t>
    </rPh>
    <rPh sb="7" eb="9">
      <t>サンショウ</t>
    </rPh>
    <phoneticPr fontId="2"/>
  </si>
  <si>
    <t>共用</t>
    <rPh sb="0" eb="2">
      <t>キョウヨウ</t>
    </rPh>
    <phoneticPr fontId="2"/>
  </si>
  <si>
    <t>その他部分 計(B)</t>
    <rPh sb="2" eb="3">
      <t>ホカ</t>
    </rPh>
    <rPh sb="3" eb="5">
      <t>ブブン</t>
    </rPh>
    <rPh sb="6" eb="7">
      <t>ケイ</t>
    </rPh>
    <phoneticPr fontId="2"/>
  </si>
  <si>
    <t>その他</t>
    <rPh sb="2" eb="3">
      <t>タ</t>
    </rPh>
    <phoneticPr fontId="2"/>
  </si>
  <si>
    <t>通所リハ含む</t>
    <rPh sb="0" eb="2">
      <t>ツウショ</t>
    </rPh>
    <rPh sb="4" eb="5">
      <t>フク</t>
    </rPh>
    <phoneticPr fontId="2"/>
  </si>
  <si>
    <t>中廊下　  m ～   m</t>
    <rPh sb="0" eb="1">
      <t>ナカ</t>
    </rPh>
    <rPh sb="1" eb="3">
      <t>ロウカ</t>
    </rPh>
    <phoneticPr fontId="2"/>
  </si>
  <si>
    <t>片廊下　  m ～   m</t>
    <rPh sb="0" eb="1">
      <t>カタ</t>
    </rPh>
    <rPh sb="1" eb="3">
      <t>ロウカ</t>
    </rPh>
    <phoneticPr fontId="2"/>
  </si>
  <si>
    <t>　 PS</t>
    <phoneticPr fontId="2"/>
  </si>
  <si>
    <t>(ﾕﾆｯﾄ型基準緩和部分)</t>
    <rPh sb="5" eb="6">
      <t>カタ</t>
    </rPh>
    <rPh sb="6" eb="8">
      <t>キジュン</t>
    </rPh>
    <rPh sb="8" eb="10">
      <t>カンワ</t>
    </rPh>
    <rPh sb="10" eb="12">
      <t>ブブン</t>
    </rPh>
    <phoneticPr fontId="2"/>
  </si>
  <si>
    <t>　 玄関ホール</t>
    <rPh sb="2" eb="4">
      <t>ゲンカン</t>
    </rPh>
    <phoneticPr fontId="2"/>
  </si>
  <si>
    <t>　 廊下</t>
    <rPh sb="2" eb="4">
      <t>ロウカ</t>
    </rPh>
    <phoneticPr fontId="2"/>
  </si>
  <si>
    <t xml:space="preserve"> 　EV</t>
    <phoneticPr fontId="2"/>
  </si>
  <si>
    <t>廊下幅 ：</t>
    <rPh sb="0" eb="2">
      <t>ロウカ</t>
    </rPh>
    <rPh sb="2" eb="3">
      <t>ハバ</t>
    </rPh>
    <phoneticPr fontId="2"/>
  </si>
  <si>
    <t>　 階段</t>
    <rPh sb="2" eb="4">
      <t>カイダン</t>
    </rPh>
    <phoneticPr fontId="2"/>
  </si>
  <si>
    <t>その他部門</t>
    <rPh sb="2" eb="5">
      <t>タブモン</t>
    </rPh>
    <phoneticPr fontId="2"/>
  </si>
  <si>
    <t>　 機械室</t>
    <rPh sb="2" eb="5">
      <t>キカイシツ</t>
    </rPh>
    <phoneticPr fontId="2"/>
  </si>
  <si>
    <t xml:space="preserve"> 　洗濯室</t>
    <rPh sb="2" eb="4">
      <t>センタク</t>
    </rPh>
    <rPh sb="4" eb="5">
      <t>シツ</t>
    </rPh>
    <phoneticPr fontId="2"/>
  </si>
  <si>
    <t>　 配膳室</t>
    <rPh sb="2" eb="5">
      <t>ハイゼンシツ</t>
    </rPh>
    <phoneticPr fontId="2"/>
  </si>
  <si>
    <t>　 調理室</t>
    <rPh sb="2" eb="5">
      <t>チョウリシツ</t>
    </rPh>
    <phoneticPr fontId="2"/>
  </si>
  <si>
    <t>サービス部門</t>
    <rPh sb="4" eb="6">
      <t>ブモン</t>
    </rPh>
    <phoneticPr fontId="2"/>
  </si>
  <si>
    <t xml:space="preserve"> 　応接室　</t>
    <rPh sb="2" eb="5">
      <t>オウセツシツ</t>
    </rPh>
    <phoneticPr fontId="2"/>
  </si>
  <si>
    <t xml:space="preserve">   倉庫・物品庫</t>
    <rPh sb="3" eb="5">
      <t>ソウコ</t>
    </rPh>
    <rPh sb="6" eb="8">
      <t>ブッピン</t>
    </rPh>
    <rPh sb="8" eb="9">
      <t>コ</t>
    </rPh>
    <phoneticPr fontId="2"/>
  </si>
  <si>
    <t>　 リネン庫</t>
    <rPh sb="5" eb="6">
      <t>コ</t>
    </rPh>
    <phoneticPr fontId="2"/>
  </si>
  <si>
    <t>　 休憩室･仮眠室</t>
    <rPh sb="2" eb="5">
      <t>キュウケイシツ</t>
    </rPh>
    <rPh sb="6" eb="9">
      <t>カミンシツ</t>
    </rPh>
    <phoneticPr fontId="2"/>
  </si>
  <si>
    <t>　 職員便所</t>
    <rPh sb="2" eb="4">
      <t>ショクイン</t>
    </rPh>
    <rPh sb="4" eb="6">
      <t>ベンジョ</t>
    </rPh>
    <phoneticPr fontId="2"/>
  </si>
  <si>
    <t xml:space="preserve"> 　会議室</t>
    <rPh sb="2" eb="5">
      <t>カイギシツ</t>
    </rPh>
    <phoneticPr fontId="2"/>
  </si>
  <si>
    <t>　 事務室</t>
    <rPh sb="2" eb="5">
      <t>ジムシツ</t>
    </rPh>
    <phoneticPr fontId="2"/>
  </si>
  <si>
    <t>　 ﾎﾞﾗﾝﾃｨｱ･ﾙｰﾑ</t>
    <phoneticPr fontId="2"/>
  </si>
  <si>
    <t>芯々面積のみで可</t>
    <rPh sb="0" eb="2">
      <t>シンシン</t>
    </rPh>
    <rPh sb="2" eb="4">
      <t>メンセキ</t>
    </rPh>
    <rPh sb="7" eb="8">
      <t>カ</t>
    </rPh>
    <phoneticPr fontId="2"/>
  </si>
  <si>
    <t>認知症専門棟でない場合は、</t>
    <rPh sb="0" eb="2">
      <t>ニンチ</t>
    </rPh>
    <rPh sb="2" eb="3">
      <t>ショウ</t>
    </rPh>
    <rPh sb="3" eb="5">
      <t>センモン</t>
    </rPh>
    <rPh sb="5" eb="6">
      <t>トウ</t>
    </rPh>
    <rPh sb="9" eb="11">
      <t>バアイ</t>
    </rPh>
    <phoneticPr fontId="2"/>
  </si>
  <si>
    <t>◎◆ 家族介護教室</t>
    <rPh sb="3" eb="5">
      <t>カゾク</t>
    </rPh>
    <rPh sb="5" eb="7">
      <t>カイゴ</t>
    </rPh>
    <rPh sb="7" eb="9">
      <t>キョウシツ</t>
    </rPh>
    <phoneticPr fontId="2"/>
  </si>
  <si>
    <t>　 家族相談室</t>
    <rPh sb="2" eb="4">
      <t>カゾク</t>
    </rPh>
    <rPh sb="4" eb="7">
      <t>ソウダンシツ</t>
    </rPh>
    <phoneticPr fontId="2"/>
  </si>
  <si>
    <t>　 ｻｰﾋﾞｽ･ｽﾃｰｼｮﾝ</t>
    <phoneticPr fontId="2"/>
  </si>
  <si>
    <t>管　理　部　門</t>
    <rPh sb="0" eb="1">
      <t>カン</t>
    </rPh>
    <rPh sb="2" eb="3">
      <t>リ</t>
    </rPh>
    <rPh sb="4" eb="5">
      <t>ブ</t>
    </rPh>
    <rPh sb="6" eb="7">
      <t>モン</t>
    </rPh>
    <phoneticPr fontId="2"/>
  </si>
  <si>
    <t>　 リハスタッフ室</t>
    <rPh sb="8" eb="9">
      <t>シツ</t>
    </rPh>
    <phoneticPr fontId="2"/>
  </si>
  <si>
    <t xml:space="preserve"> 　調剤所</t>
    <rPh sb="2" eb="4">
      <t>チョウザイ</t>
    </rPh>
    <rPh sb="4" eb="5">
      <t>ショ</t>
    </rPh>
    <phoneticPr fontId="2"/>
  </si>
  <si>
    <t>　 診察室</t>
    <rPh sb="2" eb="5">
      <t>シンサツシツ</t>
    </rPh>
    <phoneticPr fontId="2"/>
  </si>
  <si>
    <t>浴室（特殊）</t>
    <phoneticPr fontId="2"/>
  </si>
  <si>
    <t xml:space="preserve"> 浴室（一般）</t>
    <rPh sb="4" eb="6">
      <t>イッパン</t>
    </rPh>
    <phoneticPr fontId="2"/>
  </si>
  <si>
    <t xml:space="preserve"> 浴室（個浴）</t>
    <phoneticPr fontId="2"/>
  </si>
  <si>
    <t xml:space="preserve">  通所専用スペースの
内数</t>
    <rPh sb="2" eb="4">
      <t>ツウショ</t>
    </rPh>
    <rPh sb="4" eb="6">
      <t>センヨウ</t>
    </rPh>
    <rPh sb="12" eb="13">
      <t>ウチ</t>
    </rPh>
    <rPh sb="13" eb="14">
      <t>カズ</t>
    </rPh>
    <phoneticPr fontId="2"/>
  </si>
  <si>
    <t>(うち通所食堂)</t>
    <rPh sb="3" eb="5">
      <t>ツウショ</t>
    </rPh>
    <rPh sb="5" eb="7">
      <t>ショクドウ</t>
    </rPh>
    <phoneticPr fontId="2"/>
  </si>
  <si>
    <t>◎ 通所専用スペース</t>
    <rPh sb="2" eb="4">
      <t>ツウショ</t>
    </rPh>
    <rPh sb="4" eb="6">
      <t>センヨウ</t>
    </rPh>
    <phoneticPr fontId="2"/>
  </si>
  <si>
    <t>◎ 機能訓練室(入所)</t>
    <rPh sb="2" eb="4">
      <t>キノウ</t>
    </rPh>
    <rPh sb="4" eb="6">
      <t>クンレン</t>
    </rPh>
    <rPh sb="6" eb="7">
      <t>シツ</t>
    </rPh>
    <rPh sb="8" eb="10">
      <t>ニュウショ</t>
    </rPh>
    <phoneticPr fontId="2"/>
  </si>
  <si>
    <t>医療･リハ部門</t>
    <rPh sb="0" eb="2">
      <t>イリョウ</t>
    </rPh>
    <rPh sb="5" eb="7">
      <t>ブモン</t>
    </rPh>
    <phoneticPr fontId="2"/>
  </si>
  <si>
    <t>　 汚物処理室</t>
    <rPh sb="2" eb="4">
      <t>オブツ</t>
    </rPh>
    <rPh sb="4" eb="7">
      <t>ショリシツ</t>
    </rPh>
    <phoneticPr fontId="2"/>
  </si>
  <si>
    <t>　 便所（車椅子）</t>
    <rPh sb="2" eb="4">
      <t>ベンジョ</t>
    </rPh>
    <rPh sb="5" eb="8">
      <t>クルマイス</t>
    </rPh>
    <phoneticPr fontId="2"/>
  </si>
  <si>
    <t>　 便所（一般）</t>
    <rPh sb="2" eb="4">
      <t>ベンジョ</t>
    </rPh>
    <rPh sb="5" eb="7">
      <t>イッパン</t>
    </rPh>
    <phoneticPr fontId="2"/>
  </si>
  <si>
    <t>　 洗面所（集中型）</t>
    <rPh sb="2" eb="4">
      <t>センメン</t>
    </rPh>
    <rPh sb="4" eb="5">
      <t>ショ</t>
    </rPh>
    <rPh sb="6" eb="9">
      <t>シュウチュウガタ</t>
    </rPh>
    <phoneticPr fontId="2"/>
  </si>
  <si>
    <t>　 浴室（特殊）</t>
    <rPh sb="2" eb="4">
      <t>ヨクシツ</t>
    </rPh>
    <rPh sb="5" eb="7">
      <t>トクシュ</t>
    </rPh>
    <phoneticPr fontId="2"/>
  </si>
  <si>
    <t>脱衣室含む</t>
    <rPh sb="0" eb="3">
      <t>ダツイシツ</t>
    </rPh>
    <rPh sb="3" eb="4">
      <t>フク</t>
    </rPh>
    <phoneticPr fontId="2"/>
  </si>
  <si>
    <t>　 浴室（個浴）</t>
    <rPh sb="2" eb="4">
      <t>ヨクシツ</t>
    </rPh>
    <rPh sb="5" eb="6">
      <t>コ</t>
    </rPh>
    <rPh sb="6" eb="7">
      <t>ヨク</t>
    </rPh>
    <phoneticPr fontId="2"/>
  </si>
  <si>
    <t>◎◆ 認知症ﾃﾞｲﾙｰﾑ
   〈認知症専門棟〉</t>
    <rPh sb="3" eb="5">
      <t>ニンチ</t>
    </rPh>
    <rPh sb="5" eb="6">
      <t>ショウ</t>
    </rPh>
    <phoneticPr fontId="2"/>
  </si>
  <si>
    <t>◎ ﾚｸﾘｴｰｼｮﾝ･ﾙｰﾑ
　 〈従来型〉</t>
    <phoneticPr fontId="2"/>
  </si>
  <si>
    <t>◎ 談話室
　 〈従来型〉</t>
    <rPh sb="2" eb="5">
      <t>ダンワシツ</t>
    </rPh>
    <phoneticPr fontId="2"/>
  </si>
  <si>
    <t>◎ 食堂（入所）
　 〈従来型〉</t>
    <rPh sb="2" eb="4">
      <t>ショクドウ</t>
    </rPh>
    <rPh sb="5" eb="7">
      <t>ニュウショ</t>
    </rPh>
    <rPh sb="12" eb="15">
      <t>ジュウライガタ</t>
    </rPh>
    <phoneticPr fontId="2"/>
  </si>
  <si>
    <t>◎ 共同生活室
　 〈ユニット型〉</t>
    <rPh sb="2" eb="4">
      <t>キョウドウ</t>
    </rPh>
    <rPh sb="4" eb="6">
      <t>セイカツ</t>
    </rPh>
    <rPh sb="6" eb="7">
      <t>シツ</t>
    </rPh>
    <rPh sb="15" eb="16">
      <t>ガタ</t>
    </rPh>
    <phoneticPr fontId="2"/>
  </si>
  <si>
    <t>生活部門</t>
    <rPh sb="0" eb="2">
      <t>セイカツ</t>
    </rPh>
    <rPh sb="2" eb="4">
      <t>ブモン</t>
    </rPh>
    <phoneticPr fontId="2"/>
  </si>
  <si>
    <t>小計</t>
    <rPh sb="0" eb="2">
      <t>ショウケイ</t>
    </rPh>
    <phoneticPr fontId="2"/>
  </si>
  <si>
    <t>4床室(      ～      ㎡）</t>
    <rPh sb="1" eb="2">
      <t>ユカ</t>
    </rPh>
    <rPh sb="2" eb="3">
      <t>シツ</t>
    </rPh>
    <phoneticPr fontId="2"/>
  </si>
  <si>
    <t>3床室(      ～      ㎡）</t>
    <rPh sb="1" eb="2">
      <t>ユカ</t>
    </rPh>
    <rPh sb="2" eb="3">
      <t>シツ</t>
    </rPh>
    <phoneticPr fontId="2"/>
  </si>
  <si>
    <t>2床室(      ～      ㎡）</t>
    <rPh sb="1" eb="2">
      <t>ユカ</t>
    </rPh>
    <rPh sb="2" eb="3">
      <t>シツ</t>
    </rPh>
    <phoneticPr fontId="2"/>
  </si>
  <si>
    <t>個室(      ～      ㎡）</t>
    <rPh sb="0" eb="2">
      <t>コシツ</t>
    </rPh>
    <phoneticPr fontId="2"/>
  </si>
  <si>
    <t>〈１人当り内法面積〉</t>
    <rPh sb="2" eb="3">
      <t>ニン</t>
    </rPh>
    <rPh sb="3" eb="4">
      <t>アタ</t>
    </rPh>
    <rPh sb="5" eb="7">
      <t>ウチノリ</t>
    </rPh>
    <rPh sb="7" eb="9">
      <t>メンセキ</t>
    </rPh>
    <phoneticPr fontId="2"/>
  </si>
  <si>
    <t>ユニット
又は
個室</t>
    <rPh sb="5" eb="6">
      <t>マタ</t>
    </rPh>
    <rPh sb="8" eb="10">
      <t>コシツ</t>
    </rPh>
    <phoneticPr fontId="2"/>
  </si>
  <si>
    <t>療養室</t>
    <rPh sb="0" eb="2">
      <t>リョウヨウ</t>
    </rPh>
    <rPh sb="2" eb="3">
      <t>シツ</t>
    </rPh>
    <phoneticPr fontId="2"/>
  </si>
  <si>
    <t>塔屋</t>
    <rPh sb="0" eb="1">
      <t>トウ</t>
    </rPh>
    <rPh sb="1" eb="2">
      <t>ヤ</t>
    </rPh>
    <phoneticPr fontId="2"/>
  </si>
  <si>
    <t>４階</t>
    <rPh sb="1" eb="2">
      <t>カイ</t>
    </rPh>
    <phoneticPr fontId="2"/>
  </si>
  <si>
    <t>３階</t>
    <rPh sb="1" eb="2">
      <t>カイ</t>
    </rPh>
    <phoneticPr fontId="2"/>
  </si>
  <si>
    <t>２階</t>
    <rPh sb="1" eb="2">
      <t>カイ</t>
    </rPh>
    <phoneticPr fontId="2"/>
  </si>
  <si>
    <t>１階</t>
    <rPh sb="1" eb="2">
      <t>カイ</t>
    </rPh>
    <phoneticPr fontId="2"/>
  </si>
  <si>
    <t>地下１階</t>
    <rPh sb="0" eb="2">
      <t>チカ</t>
    </rPh>
    <rPh sb="3" eb="4">
      <t>カイ</t>
    </rPh>
    <phoneticPr fontId="2"/>
  </si>
  <si>
    <t>備　　考</t>
    <rPh sb="0" eb="1">
      <t>ソナエ</t>
    </rPh>
    <rPh sb="3" eb="4">
      <t>コウ</t>
    </rPh>
    <phoneticPr fontId="2"/>
  </si>
  <si>
    <t>面　　積</t>
    <rPh sb="0" eb="1">
      <t>メン</t>
    </rPh>
    <rPh sb="3" eb="4">
      <t>セキ</t>
    </rPh>
    <phoneticPr fontId="2"/>
  </si>
  <si>
    <t>施設設備名</t>
    <rPh sb="0" eb="2">
      <t>シセツ</t>
    </rPh>
    <rPh sb="2" eb="4">
      <t>セツビ</t>
    </rPh>
    <rPh sb="4" eb="5">
      <t>メイ</t>
    </rPh>
    <phoneticPr fontId="2"/>
  </si>
  <si>
    <t>（単位：㎡）</t>
    <rPh sb="1" eb="3">
      <t>タンイ</t>
    </rPh>
    <phoneticPr fontId="2"/>
  </si>
  <si>
    <r>
      <t>※</t>
    </r>
    <r>
      <rPr>
        <i/>
        <u/>
        <sz val="10"/>
        <rFont val="ＭＳ 明朝"/>
        <family val="1"/>
        <charset val="128"/>
      </rPr>
      <t>芯々面積</t>
    </r>
    <r>
      <rPr>
        <i/>
        <sz val="10"/>
        <rFont val="ＭＳ 明朝"/>
        <family val="1"/>
        <charset val="128"/>
      </rPr>
      <t>で記入。ただし、基準面積のある施設等は、</t>
    </r>
    <r>
      <rPr>
        <i/>
        <u/>
        <sz val="10"/>
        <rFont val="ＭＳ 明朝"/>
        <family val="1"/>
        <charset val="128"/>
      </rPr>
      <t>（ ）内に内法面積</t>
    </r>
    <r>
      <rPr>
        <i/>
        <sz val="10"/>
        <rFont val="ＭＳ 明朝"/>
        <family val="1"/>
        <charset val="128"/>
      </rPr>
      <t>も記入すること。</t>
    </r>
    <rPh sb="1" eb="3">
      <t>シンシン</t>
    </rPh>
    <rPh sb="3" eb="5">
      <t>メンセキ</t>
    </rPh>
    <rPh sb="6" eb="8">
      <t>キニュウ</t>
    </rPh>
    <rPh sb="13" eb="15">
      <t>キジュン</t>
    </rPh>
    <rPh sb="15" eb="17">
      <t>メンセキ</t>
    </rPh>
    <rPh sb="20" eb="22">
      <t>シセツ</t>
    </rPh>
    <rPh sb="22" eb="23">
      <t>ナド</t>
    </rPh>
    <rPh sb="28" eb="29">
      <t>ナイ</t>
    </rPh>
    <rPh sb="30" eb="32">
      <t>ウチノリ</t>
    </rPh>
    <rPh sb="32" eb="34">
      <t>メンセキ</t>
    </rPh>
    <rPh sb="35" eb="37">
      <t>キニュウ</t>
    </rPh>
    <phoneticPr fontId="2"/>
  </si>
  <si>
    <t>施設名</t>
    <rPh sb="0" eb="2">
      <t>シセツ</t>
    </rPh>
    <rPh sb="2" eb="3">
      <t>メイ</t>
    </rPh>
    <phoneticPr fontId="2"/>
  </si>
  <si>
    <t>施 設 の 部 門 別 面 積 表</t>
    <rPh sb="0" eb="1">
      <t>シ</t>
    </rPh>
    <rPh sb="2" eb="3">
      <t>セツ</t>
    </rPh>
    <rPh sb="6" eb="7">
      <t>ブ</t>
    </rPh>
    <rPh sb="8" eb="9">
      <t>モン</t>
    </rPh>
    <rPh sb="10" eb="11">
      <t>ベツ</t>
    </rPh>
    <rPh sb="12" eb="13">
      <t>メン</t>
    </rPh>
    <rPh sb="14" eb="15">
      <t>セキ</t>
    </rPh>
    <rPh sb="16" eb="17">
      <t>ヒョウ</t>
    </rPh>
    <phoneticPr fontId="2"/>
  </si>
  <si>
    <t>　　玄関、廊下、ホール、階段、エレベーター等。</t>
  </si>
  <si>
    <t xml:space="preserve">　　※4 その他部門 </t>
  </si>
  <si>
    <t>　　調理室、配膳室、洗濯室等。</t>
    <phoneticPr fontId="2"/>
  </si>
  <si>
    <t>　　※3 サービス部門</t>
    <phoneticPr fontId="2"/>
  </si>
  <si>
    <t>　　事務室、会議室、ボランティアルーム、職員浴室、宿直・休憩室、更衣室、倉庫、リネン庫、応接室、機械設備関係。</t>
    <phoneticPr fontId="2"/>
  </si>
  <si>
    <t>　　※2 管理部門</t>
    <phoneticPr fontId="2"/>
  </si>
  <si>
    <t>　　施設長室、事務室、会議室、家族相談室、ボランティアルーム、職員浴室、宿直・休憩室、更衣室、倉庫、リネン庫、応接室等。</t>
    <phoneticPr fontId="2"/>
  </si>
  <si>
    <r>
      <t>　　</t>
    </r>
    <r>
      <rPr>
        <sz val="9"/>
        <rFont val="ＭＳ Ｐゴシック"/>
        <family val="3"/>
        <charset val="128"/>
      </rPr>
      <t>※1</t>
    </r>
    <r>
      <rPr>
        <sz val="9"/>
        <rFont val="ＭＳ Ｐ明朝"/>
        <family val="1"/>
        <charset val="128"/>
      </rPr>
      <t xml:space="preserve"> 管理部門 </t>
    </r>
    <phoneticPr fontId="2"/>
  </si>
  <si>
    <t>合計
（Ｆ ＝ Ａ＋Ｅ）</t>
    <rPh sb="0" eb="2">
      <t>ゴウケイ</t>
    </rPh>
    <phoneticPr fontId="2"/>
  </si>
  <si>
    <t>共用按分面積
（Ｅ ＝ Ｄ＊Ｃ）</t>
    <rPh sb="0" eb="2">
      <t>キョウヨウ</t>
    </rPh>
    <rPh sb="2" eb="4">
      <t>アンブン</t>
    </rPh>
    <rPh sb="4" eb="6">
      <t>メンセキ</t>
    </rPh>
    <phoneticPr fontId="2"/>
  </si>
  <si>
    <t>専有部分の面積比
（Ｃ ＝ Ａ／Ｂ）</t>
    <rPh sb="0" eb="2">
      <t>センユウ</t>
    </rPh>
    <rPh sb="2" eb="4">
      <t>ブブン</t>
    </rPh>
    <rPh sb="5" eb="7">
      <t>メンセキ</t>
    </rPh>
    <rPh sb="7" eb="8">
      <t>ヒ</t>
    </rPh>
    <phoneticPr fontId="2"/>
  </si>
  <si>
    <t>Ｂ１</t>
    <phoneticPr fontId="2"/>
  </si>
  <si>
    <t>ＰＨ</t>
    <phoneticPr fontId="2"/>
  </si>
  <si>
    <t>通所リハ</t>
    <phoneticPr fontId="2"/>
  </si>
  <si>
    <t>入　　所</t>
    <phoneticPr fontId="2"/>
  </si>
  <si>
    <t>共用部分面積</t>
    <rPh sb="0" eb="2">
      <t>キョウヨウ</t>
    </rPh>
    <rPh sb="2" eb="4">
      <t>ブブン</t>
    </rPh>
    <rPh sb="4" eb="6">
      <t>メンセキ</t>
    </rPh>
    <phoneticPr fontId="2"/>
  </si>
  <si>
    <t>専有部分の面積</t>
    <rPh sb="0" eb="2">
      <t>センユウ</t>
    </rPh>
    <rPh sb="2" eb="4">
      <t>ブブン</t>
    </rPh>
    <rPh sb="5" eb="7">
      <t>メンセキ</t>
    </rPh>
    <phoneticPr fontId="2"/>
  </si>
  <si>
    <t>階</t>
    <rPh sb="0" eb="1">
      <t>カイ</t>
    </rPh>
    <phoneticPr fontId="2"/>
  </si>
  <si>
    <t>複合施設の建設における事業別面積表</t>
    <rPh sb="0" eb="2">
      <t>フクゴウ</t>
    </rPh>
    <rPh sb="2" eb="4">
      <t>シセツ</t>
    </rPh>
    <rPh sb="5" eb="7">
      <t>ケンセツ</t>
    </rPh>
    <rPh sb="11" eb="13">
      <t>ジギョウ</t>
    </rPh>
    <rPh sb="13" eb="14">
      <t>ベツ</t>
    </rPh>
    <rPh sb="14" eb="16">
      <t>メンセキ</t>
    </rPh>
    <rPh sb="16" eb="17">
      <t>ヒョウ</t>
    </rPh>
    <phoneticPr fontId="2"/>
  </si>
  <si>
    <t>法人名：</t>
    <phoneticPr fontId="2"/>
  </si>
  <si>
    <t>施設名：</t>
    <rPh sb="0" eb="2">
      <t>シセツ</t>
    </rPh>
    <rPh sb="2" eb="3">
      <t>メイ</t>
    </rPh>
    <phoneticPr fontId="2"/>
  </si>
  <si>
    <t>✔</t>
    <phoneticPr fontId="2"/>
  </si>
  <si>
    <t>番号</t>
    <rPh sb="0" eb="2">
      <t>バンゴウ</t>
    </rPh>
    <phoneticPr fontId="2"/>
  </si>
  <si>
    <t>提　　出　　書　　類</t>
    <rPh sb="0" eb="1">
      <t>ツツミ</t>
    </rPh>
    <rPh sb="3" eb="4">
      <t>デ</t>
    </rPh>
    <rPh sb="6" eb="7">
      <t>ショ</t>
    </rPh>
    <rPh sb="9" eb="10">
      <t>タグイ</t>
    </rPh>
    <phoneticPr fontId="2"/>
  </si>
  <si>
    <t>様式・データ</t>
    <rPh sb="0" eb="2">
      <t>ヨウシキ</t>
    </rPh>
    <phoneticPr fontId="2"/>
  </si>
  <si>
    <t>提出</t>
    <rPh sb="0" eb="2">
      <t>テイシュツ</t>
    </rPh>
    <phoneticPr fontId="2"/>
  </si>
  <si>
    <t>提出にあたっての注意事項</t>
    <rPh sb="0" eb="2">
      <t>テイシュツ</t>
    </rPh>
    <rPh sb="8" eb="10">
      <t>チュウイ</t>
    </rPh>
    <rPh sb="10" eb="12">
      <t>ジコウ</t>
    </rPh>
    <phoneticPr fontId="2"/>
  </si>
  <si>
    <t>確認</t>
    <rPh sb="0" eb="2">
      <t>カクニン</t>
    </rPh>
    <phoneticPr fontId="2"/>
  </si>
  <si>
    <t>確認内容</t>
    <rPh sb="0" eb="2">
      <t>カクニン</t>
    </rPh>
    <rPh sb="2" eb="4">
      <t>ナイヨウ</t>
    </rPh>
    <phoneticPr fontId="2"/>
  </si>
  <si>
    <t>★</t>
    <phoneticPr fontId="2"/>
  </si>
  <si>
    <t>提出書類一覧（この用紙）</t>
    <rPh sb="0" eb="2">
      <t>テイシュツ</t>
    </rPh>
    <rPh sb="2" eb="4">
      <t>ショルイ</t>
    </rPh>
    <rPh sb="4" eb="6">
      <t>イチラン</t>
    </rPh>
    <rPh sb="9" eb="11">
      <t>ヨウシ</t>
    </rPh>
    <phoneticPr fontId="2"/>
  </si>
  <si>
    <t>左チェック欄（提出）にチェックの上提出のこと。</t>
    <rPh sb="0" eb="1">
      <t>サ</t>
    </rPh>
    <rPh sb="5" eb="6">
      <t>ラン</t>
    </rPh>
    <rPh sb="7" eb="9">
      <t>テイシュツ</t>
    </rPh>
    <rPh sb="16" eb="17">
      <t>ウエ</t>
    </rPh>
    <rPh sb="17" eb="19">
      <t>テイシュツ</t>
    </rPh>
    <phoneticPr fontId="2"/>
  </si>
  <si>
    <t>別様</t>
    <rPh sb="0" eb="2">
      <t>ベツヨウ</t>
    </rPh>
    <phoneticPr fontId="2"/>
  </si>
  <si>
    <t>「確認」欄に記入の上提出のこと。</t>
    <rPh sb="1" eb="3">
      <t>カクニン</t>
    </rPh>
    <rPh sb="4" eb="5">
      <t>ラン</t>
    </rPh>
    <rPh sb="6" eb="8">
      <t>キニュウ</t>
    </rPh>
    <rPh sb="9" eb="10">
      <t>ウエ</t>
    </rPh>
    <rPh sb="10" eb="12">
      <t>テイシュツ</t>
    </rPh>
    <phoneticPr fontId="2"/>
  </si>
  <si>
    <t>（例）</t>
    <rPh sb="1" eb="2">
      <t>レイ</t>
    </rPh>
    <phoneticPr fontId="2"/>
  </si>
  <si>
    <t>当該年度を記載すること</t>
    <rPh sb="0" eb="2">
      <t>トウガイ</t>
    </rPh>
    <rPh sb="2" eb="4">
      <t>ネンド</t>
    </rPh>
    <rPh sb="5" eb="7">
      <t>キサイ</t>
    </rPh>
    <phoneticPr fontId="2"/>
  </si>
  <si>
    <t>計画概要</t>
    <rPh sb="0" eb="2">
      <t>ケイカク</t>
    </rPh>
    <rPh sb="2" eb="4">
      <t>ガイヨウ</t>
    </rPh>
    <phoneticPr fontId="2"/>
  </si>
  <si>
    <t>様式1</t>
    <rPh sb="0" eb="2">
      <t>ヨウシキ</t>
    </rPh>
    <phoneticPr fontId="2"/>
  </si>
  <si>
    <t>本計画書用としてあらためて作成すること</t>
    <rPh sb="0" eb="1">
      <t>ホン</t>
    </rPh>
    <rPh sb="1" eb="3">
      <t>ケイカク</t>
    </rPh>
    <rPh sb="3" eb="4">
      <t>ショ</t>
    </rPh>
    <rPh sb="4" eb="5">
      <t>ヨウ</t>
    </rPh>
    <rPh sb="13" eb="15">
      <t>サクセイ</t>
    </rPh>
    <phoneticPr fontId="2"/>
  </si>
  <si>
    <t>整備計画に関する意見書　　※区市町村長の意見書        　　　　　             　　　　　</t>
    <rPh sb="0" eb="2">
      <t>セイビ</t>
    </rPh>
    <rPh sb="2" eb="4">
      <t>ケイカク</t>
    </rPh>
    <rPh sb="5" eb="6">
      <t>カン</t>
    </rPh>
    <rPh sb="8" eb="11">
      <t>イケンショ</t>
    </rPh>
    <rPh sb="18" eb="19">
      <t>チョウ</t>
    </rPh>
    <phoneticPr fontId="2"/>
  </si>
  <si>
    <t>様式2</t>
    <rPh sb="0" eb="2">
      <t>ヨウシキ</t>
    </rPh>
    <phoneticPr fontId="2"/>
  </si>
  <si>
    <t>※地元区市町村に依頼すること</t>
    <rPh sb="1" eb="3">
      <t>ジモト</t>
    </rPh>
    <rPh sb="3" eb="7">
      <t>クシチョウソン</t>
    </rPh>
    <rPh sb="8" eb="10">
      <t>イライ</t>
    </rPh>
    <phoneticPr fontId="2"/>
  </si>
  <si>
    <t>理事会又は準備会の活動経過及び議事録（写）</t>
    <rPh sb="0" eb="3">
      <t>リジカイ</t>
    </rPh>
    <rPh sb="3" eb="4">
      <t>マタ</t>
    </rPh>
    <rPh sb="5" eb="8">
      <t>ジュンビカイ</t>
    </rPh>
    <rPh sb="9" eb="11">
      <t>カツドウ</t>
    </rPh>
    <rPh sb="11" eb="13">
      <t>ケイカ</t>
    </rPh>
    <rPh sb="13" eb="14">
      <t>オヨ</t>
    </rPh>
    <rPh sb="15" eb="18">
      <t>ギジロク</t>
    </rPh>
    <rPh sb="19" eb="20">
      <t>ウツ</t>
    </rPh>
    <phoneticPr fontId="2"/>
  </si>
  <si>
    <t>【整備事業計画関係】【自己資金関係】【設計事務所選定理由・選定基準】を含む
※社福の場合は、寄付金関係も含む</t>
    <rPh sb="35" eb="36">
      <t>フク</t>
    </rPh>
    <phoneticPr fontId="2"/>
  </si>
  <si>
    <t>Ａ
運営理念</t>
    <phoneticPr fontId="2"/>
  </si>
  <si>
    <t>開設の理由及び運営方針</t>
    <rPh sb="5" eb="6">
      <t>オヨ</t>
    </rPh>
    <rPh sb="7" eb="9">
      <t>ウンエイ</t>
    </rPh>
    <rPh sb="9" eb="11">
      <t>ホウシン</t>
    </rPh>
    <phoneticPr fontId="2"/>
  </si>
  <si>
    <t>様式3</t>
    <rPh sb="0" eb="2">
      <t>ヨウシキ</t>
    </rPh>
    <phoneticPr fontId="2"/>
  </si>
  <si>
    <t xml:space="preserve">地域及び家庭との連携に対する考え方 </t>
    <phoneticPr fontId="2"/>
  </si>
  <si>
    <t>様式4</t>
    <rPh sb="0" eb="2">
      <t>ヨウシキ</t>
    </rPh>
    <phoneticPr fontId="2"/>
  </si>
  <si>
    <t>Ｂ
事業計画</t>
    <phoneticPr fontId="2"/>
  </si>
  <si>
    <t xml:space="preserve">日程表 </t>
    <phoneticPr fontId="2"/>
  </si>
  <si>
    <t>様式5</t>
    <rPh sb="0" eb="2">
      <t>ヨウシキ</t>
    </rPh>
    <phoneticPr fontId="2"/>
  </si>
  <si>
    <t xml:space="preserve">開設までのスケジュール計画表 </t>
    <phoneticPr fontId="2"/>
  </si>
  <si>
    <t>様式6</t>
    <rPh sb="0" eb="2">
      <t>ヨウシキ</t>
    </rPh>
    <phoneticPr fontId="2"/>
  </si>
  <si>
    <t>Ｃ
資金計画</t>
    <phoneticPr fontId="2"/>
  </si>
  <si>
    <t>事業費・資金調達内訳等一覧表</t>
    <rPh sb="0" eb="3">
      <t>ジギョウヒ</t>
    </rPh>
    <rPh sb="4" eb="6">
      <t>シキン</t>
    </rPh>
    <rPh sb="6" eb="8">
      <t>チョウタツ</t>
    </rPh>
    <rPh sb="8" eb="10">
      <t>ウチワケ</t>
    </rPh>
    <rPh sb="10" eb="11">
      <t>ナド</t>
    </rPh>
    <rPh sb="11" eb="13">
      <t>イチラン</t>
    </rPh>
    <rPh sb="13" eb="14">
      <t>ヒョウ</t>
    </rPh>
    <phoneticPr fontId="2"/>
  </si>
  <si>
    <t>様式7</t>
    <rPh sb="0" eb="2">
      <t>ヨウシキ</t>
    </rPh>
    <phoneticPr fontId="2"/>
  </si>
  <si>
    <t>事業費・資金調達内訳一覧表（事業別）</t>
    <rPh sb="0" eb="3">
      <t>ジギョウヒ</t>
    </rPh>
    <rPh sb="4" eb="6">
      <t>シキン</t>
    </rPh>
    <rPh sb="6" eb="8">
      <t>チョウタツ</t>
    </rPh>
    <rPh sb="8" eb="10">
      <t>ウチワケ</t>
    </rPh>
    <rPh sb="10" eb="12">
      <t>イチラン</t>
    </rPh>
    <rPh sb="12" eb="13">
      <t>ヒョウ</t>
    </rPh>
    <rPh sb="14" eb="16">
      <t>ジギョウ</t>
    </rPh>
    <rPh sb="16" eb="17">
      <t>ベツ</t>
    </rPh>
    <phoneticPr fontId="2"/>
  </si>
  <si>
    <t>様式7-2</t>
    <phoneticPr fontId="2"/>
  </si>
  <si>
    <t>合築の場合は作成のこと</t>
    <rPh sb="0" eb="2">
      <t>ガッチク</t>
    </rPh>
    <rPh sb="3" eb="5">
      <t>バアイ</t>
    </rPh>
    <rPh sb="6" eb="8">
      <t>サクセイ</t>
    </rPh>
    <phoneticPr fontId="2"/>
  </si>
  <si>
    <t>法人事務費の内訳</t>
    <rPh sb="0" eb="2">
      <t>ホウジン</t>
    </rPh>
    <rPh sb="2" eb="5">
      <t>ジムヒ</t>
    </rPh>
    <rPh sb="6" eb="8">
      <t>ウチワケ</t>
    </rPh>
    <phoneticPr fontId="2"/>
  </si>
  <si>
    <t>計上した法人事務費の内訳</t>
    <rPh sb="0" eb="2">
      <t>ケイジョウ</t>
    </rPh>
    <rPh sb="4" eb="6">
      <t>ホウジン</t>
    </rPh>
    <rPh sb="6" eb="9">
      <t>ジムヒ</t>
    </rPh>
    <rPh sb="10" eb="12">
      <t>ウチワケ</t>
    </rPh>
    <phoneticPr fontId="2"/>
  </si>
  <si>
    <t>年度別資金繰り表</t>
    <rPh sb="3" eb="5">
      <t>シキン</t>
    </rPh>
    <rPh sb="5" eb="6">
      <t>グ</t>
    </rPh>
    <rPh sb="7" eb="8">
      <t>ヒョウ</t>
    </rPh>
    <phoneticPr fontId="2"/>
  </si>
  <si>
    <t>様式8</t>
    <rPh sb="0" eb="2">
      <t>ヨウシキ</t>
    </rPh>
    <phoneticPr fontId="2"/>
  </si>
  <si>
    <t>「老健分」「その他事業分」「合計」のそれぞれを作成のこと</t>
    <rPh sb="1" eb="3">
      <t>ロウケン</t>
    </rPh>
    <rPh sb="3" eb="4">
      <t>ブン</t>
    </rPh>
    <rPh sb="8" eb="9">
      <t>タ</t>
    </rPh>
    <rPh sb="9" eb="11">
      <t>ジギョウ</t>
    </rPh>
    <rPh sb="11" eb="12">
      <t>ブン</t>
    </rPh>
    <rPh sb="14" eb="15">
      <t>ゴウ</t>
    </rPh>
    <rPh sb="15" eb="16">
      <t>ケイ</t>
    </rPh>
    <rPh sb="23" eb="25">
      <t>サクセイ</t>
    </rPh>
    <phoneticPr fontId="2"/>
  </si>
  <si>
    <t>年度別施設整備計画</t>
    <phoneticPr fontId="2"/>
  </si>
  <si>
    <t>様式9</t>
    <phoneticPr fontId="2"/>
  </si>
  <si>
    <t>様式10-1
様式10-2</t>
    <rPh sb="7" eb="9">
      <t>ヨウシキ</t>
    </rPh>
    <phoneticPr fontId="2"/>
  </si>
  <si>
    <t xml:space="preserve">工事事務費見積書（締結していれば契約書の写し） </t>
    <phoneticPr fontId="2"/>
  </si>
  <si>
    <t>※作成上の留意事項参照</t>
    <phoneticPr fontId="2"/>
  </si>
  <si>
    <t>工事見積書</t>
    <rPh sb="0" eb="2">
      <t>コウジ</t>
    </rPh>
    <rPh sb="2" eb="4">
      <t>ミツ</t>
    </rPh>
    <rPh sb="4" eb="5">
      <t>ショ</t>
    </rPh>
    <phoneticPr fontId="2"/>
  </si>
  <si>
    <t>※作成上の留意事項参照</t>
    <rPh sb="1" eb="4">
      <t>サクセイジョウ</t>
    </rPh>
    <rPh sb="5" eb="7">
      <t>リュウイ</t>
    </rPh>
    <rPh sb="7" eb="9">
      <t>ジコウ</t>
    </rPh>
    <rPh sb="9" eb="11">
      <t>サンショウ</t>
    </rPh>
    <phoneticPr fontId="2"/>
  </si>
  <si>
    <t>工事工程表</t>
    <phoneticPr fontId="2"/>
  </si>
  <si>
    <t>初度備品見積書</t>
    <rPh sb="0" eb="2">
      <t>ショド</t>
    </rPh>
    <phoneticPr fontId="2"/>
  </si>
  <si>
    <t>工事契約に含まれるものを除く
※作成上の留意事項参照</t>
    <rPh sb="0" eb="2">
      <t>コウジ</t>
    </rPh>
    <rPh sb="2" eb="4">
      <t>ケイヤク</t>
    </rPh>
    <rPh sb="5" eb="6">
      <t>フク</t>
    </rPh>
    <rPh sb="12" eb="13">
      <t>ノゾ</t>
    </rPh>
    <phoneticPr fontId="2"/>
  </si>
  <si>
    <t>自己資金の内訳（残高証明書原本添付）
　※協議の際には、通帳の原本確認を行う</t>
    <phoneticPr fontId="2"/>
  </si>
  <si>
    <t>様式11</t>
    <rPh sb="0" eb="2">
      <t>ヨウシキ</t>
    </rPh>
    <phoneticPr fontId="2"/>
  </si>
  <si>
    <t>協議書提出締切月の月末までに提出ください。
※協議書締切期限の前月末日付のものと、同日付の過去3か年分の残高証明書を提出すること。</t>
    <phoneticPr fontId="2"/>
  </si>
  <si>
    <t>区市町村等からの補助見込み書</t>
    <rPh sb="0" eb="4">
      <t>クシチョウソン</t>
    </rPh>
    <rPh sb="4" eb="5">
      <t>ナド</t>
    </rPh>
    <rPh sb="8" eb="10">
      <t>ホジョ</t>
    </rPh>
    <rPh sb="10" eb="12">
      <t>ミコ</t>
    </rPh>
    <rPh sb="13" eb="14">
      <t>ショ</t>
    </rPh>
    <phoneticPr fontId="2"/>
  </si>
  <si>
    <t>該当がある場合は作成</t>
    <rPh sb="0" eb="2">
      <t>ガイトウ</t>
    </rPh>
    <rPh sb="5" eb="7">
      <t>バアイ</t>
    </rPh>
    <rPh sb="8" eb="10">
      <t>サクセイ</t>
    </rPh>
    <phoneticPr fontId="2"/>
  </si>
  <si>
    <t>借入金の借入先（金融機関による融資確約証明書添付）</t>
    <rPh sb="8" eb="10">
      <t>キンユウ</t>
    </rPh>
    <rPh sb="10" eb="12">
      <t>キカン</t>
    </rPh>
    <phoneticPr fontId="2"/>
  </si>
  <si>
    <t>様式12</t>
    <rPh sb="0" eb="2">
      <t>ヨウシキ</t>
    </rPh>
    <phoneticPr fontId="2"/>
  </si>
  <si>
    <t>融資証明書又は融資確約書等（任意様式）</t>
    <rPh sb="0" eb="2">
      <t>ユウシ</t>
    </rPh>
    <rPh sb="2" eb="5">
      <t>ショウメイショ</t>
    </rPh>
    <rPh sb="5" eb="6">
      <t>マタ</t>
    </rPh>
    <rPh sb="7" eb="9">
      <t>ユウシ</t>
    </rPh>
    <rPh sb="9" eb="12">
      <t>カクヤクショ</t>
    </rPh>
    <rPh sb="12" eb="13">
      <t>トウ</t>
    </rPh>
    <rPh sb="14" eb="16">
      <t>ニンイ</t>
    </rPh>
    <rPh sb="16" eb="18">
      <t>ヨウシキ</t>
    </rPh>
    <phoneticPr fontId="2"/>
  </si>
  <si>
    <t>市中金融機関から借入れをする場合</t>
    <rPh sb="0" eb="2">
      <t>シチュウ</t>
    </rPh>
    <rPh sb="2" eb="4">
      <t>キンユウ</t>
    </rPh>
    <rPh sb="4" eb="6">
      <t>キカン</t>
    </rPh>
    <rPh sb="8" eb="10">
      <t>カリイ</t>
    </rPh>
    <rPh sb="14" eb="16">
      <t>バアイ</t>
    </rPh>
    <phoneticPr fontId="2"/>
  </si>
  <si>
    <t>独立行政法人福祉医療機構への融資相談状況</t>
    <phoneticPr fontId="2"/>
  </si>
  <si>
    <t>様式13</t>
    <rPh sb="0" eb="2">
      <t>ヨウシキ</t>
    </rPh>
    <phoneticPr fontId="2"/>
  </si>
  <si>
    <t>機構へ事前相談すること。</t>
    <rPh sb="0" eb="2">
      <t>キコウ</t>
    </rPh>
    <rPh sb="3" eb="5">
      <t>ジゼン</t>
    </rPh>
    <rPh sb="5" eb="7">
      <t>ソウダン</t>
    </rPh>
    <phoneticPr fontId="2"/>
  </si>
  <si>
    <t>借入金償還計画一覧表</t>
    <rPh sb="7" eb="9">
      <t>イチラン</t>
    </rPh>
    <rPh sb="9" eb="10">
      <t>ヒョウ</t>
    </rPh>
    <phoneticPr fontId="2"/>
  </si>
  <si>
    <t>様式14</t>
    <rPh sb="0" eb="2">
      <t>ヨウシキ</t>
    </rPh>
    <phoneticPr fontId="2"/>
  </si>
  <si>
    <t>本事業にかかる新規借入れのほか、法人の既存借入についても作成のこと</t>
    <rPh sb="0" eb="1">
      <t>ホン</t>
    </rPh>
    <rPh sb="1" eb="3">
      <t>ジギョウ</t>
    </rPh>
    <rPh sb="7" eb="9">
      <t>シンキ</t>
    </rPh>
    <rPh sb="9" eb="11">
      <t>カリイレ</t>
    </rPh>
    <rPh sb="16" eb="18">
      <t>ホウジン</t>
    </rPh>
    <rPh sb="19" eb="21">
      <t>キゾン</t>
    </rPh>
    <rPh sb="21" eb="23">
      <t>カリイレ</t>
    </rPh>
    <rPh sb="28" eb="30">
      <t>サクセイ</t>
    </rPh>
    <phoneticPr fontId="2"/>
  </si>
  <si>
    <t>寄附者一覧</t>
    <phoneticPr fontId="2"/>
  </si>
  <si>
    <t>該当の場合</t>
    <rPh sb="0" eb="2">
      <t>ガイトウ</t>
    </rPh>
    <rPh sb="3" eb="5">
      <t>バアイ</t>
    </rPh>
    <phoneticPr fontId="2"/>
  </si>
  <si>
    <t>贈与契約書（写）</t>
    <phoneticPr fontId="2"/>
  </si>
  <si>
    <t>寄付者に便宜供与しない旨の誓約書（原本）</t>
    <phoneticPr fontId="2"/>
  </si>
  <si>
    <t>寄附理由書（原本）</t>
    <phoneticPr fontId="2"/>
  </si>
  <si>
    <t>預金残高証明書（寄付者）</t>
    <rPh sb="8" eb="10">
      <t>キフ</t>
    </rPh>
    <rPh sb="10" eb="11">
      <t>シャ</t>
    </rPh>
    <phoneticPr fontId="2"/>
  </si>
  <si>
    <t>当該団体の定款等</t>
    <phoneticPr fontId="2"/>
  </si>
  <si>
    <t>※寄付者が団体の場合</t>
    <rPh sb="1" eb="3">
      <t>キフ</t>
    </rPh>
    <rPh sb="3" eb="4">
      <t>シャ</t>
    </rPh>
    <rPh sb="5" eb="7">
      <t>ダンタイ</t>
    </rPh>
    <rPh sb="8" eb="10">
      <t>バアイ</t>
    </rPh>
    <phoneticPr fontId="2"/>
  </si>
  <si>
    <t>当該団体の役員会議事録</t>
    <phoneticPr fontId="2"/>
  </si>
  <si>
    <t>当該団体の履歴事項全部証明書〔登記簿謄本〕（原本）</t>
    <phoneticPr fontId="2"/>
  </si>
  <si>
    <t>決算書（直近のものから過去３年分）</t>
    <phoneticPr fontId="2"/>
  </si>
  <si>
    <t>資金収支見込計算書総括表</t>
    <rPh sb="0" eb="2">
      <t>シキン</t>
    </rPh>
    <rPh sb="2" eb="4">
      <t>シュウシ</t>
    </rPh>
    <rPh sb="4" eb="6">
      <t>ミコミ</t>
    </rPh>
    <rPh sb="6" eb="8">
      <t>ケイサン</t>
    </rPh>
    <rPh sb="8" eb="9">
      <t>ショ</t>
    </rPh>
    <rPh sb="9" eb="12">
      <t>ソウカツヒョウ</t>
    </rPh>
    <phoneticPr fontId="2"/>
  </si>
  <si>
    <t>様式15</t>
    <rPh sb="0" eb="2">
      <t>ヨウシキ</t>
    </rPh>
    <phoneticPr fontId="2"/>
  </si>
  <si>
    <t>積算根拠〔収入〕　（入所・短期・通所・開設１年目月別）</t>
    <rPh sb="0" eb="2">
      <t>セキサン</t>
    </rPh>
    <rPh sb="2" eb="4">
      <t>コンキョ</t>
    </rPh>
    <rPh sb="5" eb="7">
      <t>シュウニュウ</t>
    </rPh>
    <rPh sb="10" eb="12">
      <t>ニュウショ</t>
    </rPh>
    <rPh sb="13" eb="15">
      <t>タンキ</t>
    </rPh>
    <rPh sb="16" eb="18">
      <t>ツウショ</t>
    </rPh>
    <rPh sb="19" eb="21">
      <t>カイセツ</t>
    </rPh>
    <rPh sb="22" eb="23">
      <t>ネン</t>
    </rPh>
    <rPh sb="23" eb="24">
      <t>メ</t>
    </rPh>
    <rPh sb="24" eb="26">
      <t>ツキベツ</t>
    </rPh>
    <phoneticPr fontId="2"/>
  </si>
  <si>
    <t>様式16</t>
    <rPh sb="0" eb="2">
      <t>ヨウシキ</t>
    </rPh>
    <phoneticPr fontId="2"/>
  </si>
  <si>
    <t>積算根拠〔支出〕</t>
    <rPh sb="0" eb="2">
      <t>セキサン</t>
    </rPh>
    <rPh sb="2" eb="4">
      <t>コンキョ</t>
    </rPh>
    <rPh sb="5" eb="7">
      <t>シシュツ</t>
    </rPh>
    <phoneticPr fontId="2"/>
  </si>
  <si>
    <t>様式17</t>
    <rPh sb="0" eb="2">
      <t>ヨウシキ</t>
    </rPh>
    <phoneticPr fontId="2"/>
  </si>
  <si>
    <t>積算根拠〔人件費〕</t>
    <rPh sb="0" eb="2">
      <t>セキサン</t>
    </rPh>
    <rPh sb="2" eb="4">
      <t>コンキョ</t>
    </rPh>
    <rPh sb="5" eb="8">
      <t>ジンケンヒ</t>
    </rPh>
    <phoneticPr fontId="2"/>
  </si>
  <si>
    <t>様式18</t>
    <rPh sb="0" eb="2">
      <t>ヨウシキ</t>
    </rPh>
    <phoneticPr fontId="2"/>
  </si>
  <si>
    <t>Ｄ
施設・設備</t>
    <phoneticPr fontId="2"/>
  </si>
  <si>
    <t>施設・設備等の状況</t>
    <phoneticPr fontId="2"/>
  </si>
  <si>
    <t>「１　介護老人保健施設等の審査基準」への記入に代える</t>
    <rPh sb="20" eb="22">
      <t>キニュウ</t>
    </rPh>
    <rPh sb="23" eb="24">
      <t>カ</t>
    </rPh>
    <phoneticPr fontId="2"/>
  </si>
  <si>
    <t xml:space="preserve">共用部分における利用計画の概要 </t>
    <phoneticPr fontId="2"/>
  </si>
  <si>
    <t>様式20</t>
    <rPh sb="0" eb="2">
      <t>ヨウシキ</t>
    </rPh>
    <phoneticPr fontId="2"/>
  </si>
  <si>
    <t>共用施設がある場合</t>
    <rPh sb="0" eb="2">
      <t>キョウヨウ</t>
    </rPh>
    <rPh sb="2" eb="4">
      <t>シセツ</t>
    </rPh>
    <rPh sb="7" eb="9">
      <t>バアイ</t>
    </rPh>
    <phoneticPr fontId="2"/>
  </si>
  <si>
    <t>施設の部門別面積表　</t>
    <phoneticPr fontId="2"/>
  </si>
  <si>
    <t>様式21</t>
    <rPh sb="0" eb="2">
      <t>ヨウシキ</t>
    </rPh>
    <phoneticPr fontId="2"/>
  </si>
  <si>
    <t xml:space="preserve">面積按分表 </t>
    <phoneticPr fontId="2"/>
  </si>
  <si>
    <t>様式22</t>
    <rPh sb="0" eb="2">
      <t>ヨウシキ</t>
    </rPh>
    <phoneticPr fontId="2"/>
  </si>
  <si>
    <t>Ｅ
協力体制</t>
    <phoneticPr fontId="2"/>
  </si>
  <si>
    <t>様式23</t>
    <rPh sb="0" eb="2">
      <t>ヨウシキ</t>
    </rPh>
    <phoneticPr fontId="2"/>
  </si>
  <si>
    <t>様式24</t>
    <rPh sb="0" eb="2">
      <t>ヨウシキ</t>
    </rPh>
    <phoneticPr fontId="2"/>
  </si>
  <si>
    <t>Ｆ
住民同意</t>
    <phoneticPr fontId="2"/>
  </si>
  <si>
    <t>住民同意に関する区市町村意見書　※区市町村長の意見書          　　　   　</t>
    <rPh sb="17" eb="21">
      <t>クシチョウソン</t>
    </rPh>
    <rPh sb="21" eb="22">
      <t>チョウ</t>
    </rPh>
    <rPh sb="23" eb="25">
      <t>イケン</t>
    </rPh>
    <rPh sb="25" eb="26">
      <t>ショ</t>
    </rPh>
    <phoneticPr fontId="2"/>
  </si>
  <si>
    <t>様式25</t>
    <rPh sb="0" eb="2">
      <t>ヨウシキ</t>
    </rPh>
    <phoneticPr fontId="2"/>
  </si>
  <si>
    <t xml:space="preserve">住民説明の状況(広域) </t>
    <phoneticPr fontId="2"/>
  </si>
  <si>
    <t>様式26</t>
    <rPh sb="0" eb="2">
      <t>ヨウシキ</t>
    </rPh>
    <phoneticPr fontId="2"/>
  </si>
  <si>
    <t>開催予定表を添付すること</t>
    <rPh sb="0" eb="2">
      <t>カイサイ</t>
    </rPh>
    <rPh sb="2" eb="4">
      <t>ヨテイ</t>
    </rPh>
    <rPh sb="4" eb="5">
      <t>ヒョウ</t>
    </rPh>
    <rPh sb="6" eb="8">
      <t>テンプ</t>
    </rPh>
    <phoneticPr fontId="2"/>
  </si>
  <si>
    <t>住民説明の状況(近隣)</t>
    <phoneticPr fontId="2"/>
  </si>
  <si>
    <t>様式27</t>
    <rPh sb="0" eb="2">
      <t>ヨウシキ</t>
    </rPh>
    <phoneticPr fontId="2"/>
  </si>
  <si>
    <t>自治会及び周辺住民に対する説明の資料等</t>
    <phoneticPr fontId="2"/>
  </si>
  <si>
    <t>住民説明会の議事録（参加者名簿を添付）</t>
    <rPh sb="0" eb="2">
      <t>ジュウミン</t>
    </rPh>
    <rPh sb="2" eb="4">
      <t>セツメイ</t>
    </rPh>
    <rPh sb="4" eb="5">
      <t>カイ</t>
    </rPh>
    <rPh sb="6" eb="9">
      <t>ギジロク</t>
    </rPh>
    <rPh sb="10" eb="12">
      <t>サンカ</t>
    </rPh>
    <rPh sb="12" eb="13">
      <t>シャ</t>
    </rPh>
    <rPh sb="13" eb="15">
      <t>メイボ</t>
    </rPh>
    <rPh sb="16" eb="18">
      <t>テンプ</t>
    </rPh>
    <phoneticPr fontId="2"/>
  </si>
  <si>
    <t>同意状況一覧表</t>
    <rPh sb="0" eb="2">
      <t>ドウイ</t>
    </rPh>
    <rPh sb="2" eb="4">
      <t>ジョウキョウ</t>
    </rPh>
    <rPh sb="4" eb="7">
      <t>イチランヒョウ</t>
    </rPh>
    <phoneticPr fontId="2"/>
  </si>
  <si>
    <t>Ｇ
法人</t>
    <phoneticPr fontId="2"/>
  </si>
  <si>
    <t xml:space="preserve">法人の沿革及び概要 </t>
    <phoneticPr fontId="2"/>
  </si>
  <si>
    <t>様式28</t>
    <rPh sb="0" eb="2">
      <t>ヨウシキ</t>
    </rPh>
    <phoneticPr fontId="2"/>
  </si>
  <si>
    <t>既存事業の一覧を添付すること</t>
    <rPh sb="0" eb="2">
      <t>キゾン</t>
    </rPh>
    <rPh sb="2" eb="4">
      <t>ジギョウ</t>
    </rPh>
    <rPh sb="5" eb="7">
      <t>イチラン</t>
    </rPh>
    <rPh sb="8" eb="10">
      <t>テンプ</t>
    </rPh>
    <phoneticPr fontId="2"/>
  </si>
  <si>
    <t>定款（寄附行為）</t>
    <phoneticPr fontId="2"/>
  </si>
  <si>
    <t>法人登記簿謄本（原本）</t>
    <rPh sb="8" eb="10">
      <t>ゲンポン</t>
    </rPh>
    <phoneticPr fontId="2"/>
  </si>
  <si>
    <t>法人組織図</t>
    <phoneticPr fontId="2"/>
  </si>
  <si>
    <t>法人、施設等のパンフレット</t>
    <phoneticPr fontId="2"/>
  </si>
  <si>
    <t>指導検査結果通知書及び改善報告書（直近のもの）</t>
    <rPh sb="0" eb="2">
      <t>シドウ</t>
    </rPh>
    <rPh sb="2" eb="4">
      <t>ケンサ</t>
    </rPh>
    <rPh sb="4" eb="6">
      <t>ケッカ</t>
    </rPh>
    <rPh sb="6" eb="9">
      <t>ツウチショ</t>
    </rPh>
    <rPh sb="9" eb="10">
      <t>オヨ</t>
    </rPh>
    <rPh sb="11" eb="13">
      <t>カイゼン</t>
    </rPh>
    <rPh sb="13" eb="15">
      <t>ホウコク</t>
    </rPh>
    <rPh sb="15" eb="16">
      <t>ショ</t>
    </rPh>
    <rPh sb="17" eb="19">
      <t>チョッキン</t>
    </rPh>
    <phoneticPr fontId="2"/>
  </si>
  <si>
    <t>協議年度に指導検査を受けた場合は、随時提出すること</t>
    <rPh sb="0" eb="2">
      <t>キョウギ</t>
    </rPh>
    <rPh sb="2" eb="4">
      <t>ネンド</t>
    </rPh>
    <rPh sb="5" eb="7">
      <t>シドウ</t>
    </rPh>
    <rPh sb="7" eb="9">
      <t>ケンサ</t>
    </rPh>
    <rPh sb="10" eb="11">
      <t>ウ</t>
    </rPh>
    <rPh sb="13" eb="15">
      <t>バアイ</t>
    </rPh>
    <rPh sb="17" eb="19">
      <t>ズイジ</t>
    </rPh>
    <rPh sb="19" eb="21">
      <t>テイシュツ</t>
    </rPh>
    <phoneticPr fontId="2"/>
  </si>
  <si>
    <t>役員一覧表　（社会福祉法人の場合は「評議員一覧」も）</t>
    <rPh sb="0" eb="2">
      <t>ヤクイン</t>
    </rPh>
    <rPh sb="2" eb="4">
      <t>イチラン</t>
    </rPh>
    <rPh sb="4" eb="5">
      <t>ヒョウ</t>
    </rPh>
    <rPh sb="7" eb="9">
      <t>シャカイ</t>
    </rPh>
    <rPh sb="9" eb="11">
      <t>フクシ</t>
    </rPh>
    <rPh sb="11" eb="13">
      <t>ホウジン</t>
    </rPh>
    <rPh sb="14" eb="16">
      <t>バアイ</t>
    </rPh>
    <rPh sb="18" eb="21">
      <t>ヒョウギイン</t>
    </rPh>
    <rPh sb="21" eb="23">
      <t>イチラン</t>
    </rPh>
    <phoneticPr fontId="2"/>
  </si>
  <si>
    <t>様式29</t>
    <rPh sb="0" eb="2">
      <t>ヨウシキ</t>
    </rPh>
    <phoneticPr fontId="2"/>
  </si>
  <si>
    <t>理事長　履歴書
※新設法人の場合は、理事長・理事・監事の就任予定者</t>
    <rPh sb="0" eb="3">
      <t>リジチョウ</t>
    </rPh>
    <rPh sb="4" eb="7">
      <t>リレキショ</t>
    </rPh>
    <phoneticPr fontId="2"/>
  </si>
  <si>
    <t>新設法人の場合、それぞれの就任承諾書（写し）も提出すること</t>
    <rPh sb="0" eb="2">
      <t>シンセツ</t>
    </rPh>
    <rPh sb="2" eb="4">
      <t>ホウジン</t>
    </rPh>
    <rPh sb="5" eb="7">
      <t>バアイ</t>
    </rPh>
    <rPh sb="13" eb="15">
      <t>シュウニン</t>
    </rPh>
    <rPh sb="19" eb="20">
      <t>ウツ</t>
    </rPh>
    <rPh sb="23" eb="25">
      <t>テイシュツ</t>
    </rPh>
    <phoneticPr fontId="2"/>
  </si>
  <si>
    <t>施設管理者（予定者）　履歴書</t>
    <rPh sb="0" eb="2">
      <t>シセツ</t>
    </rPh>
    <rPh sb="2" eb="4">
      <t>カンリ</t>
    </rPh>
    <rPh sb="4" eb="5">
      <t>シャ</t>
    </rPh>
    <rPh sb="6" eb="8">
      <t>ヨテイ</t>
    </rPh>
    <rPh sb="8" eb="9">
      <t>シャ</t>
    </rPh>
    <rPh sb="11" eb="14">
      <t>リレキショ</t>
    </rPh>
    <phoneticPr fontId="2"/>
  </si>
  <si>
    <t>様式30</t>
    <rPh sb="0" eb="2">
      <t>ヨウシキ</t>
    </rPh>
    <phoneticPr fontId="2"/>
  </si>
  <si>
    <t>創設の場合のみ</t>
    <rPh sb="0" eb="2">
      <t>ソウセツ</t>
    </rPh>
    <rPh sb="3" eb="5">
      <t>バアイ</t>
    </rPh>
    <phoneticPr fontId="2"/>
  </si>
  <si>
    <t>主な職員（事務長予定者等）　履歴書</t>
    <rPh sb="0" eb="1">
      <t>オモ</t>
    </rPh>
    <rPh sb="2" eb="4">
      <t>ショクイン</t>
    </rPh>
    <rPh sb="5" eb="7">
      <t>ジム</t>
    </rPh>
    <rPh sb="7" eb="8">
      <t>チョウ</t>
    </rPh>
    <rPh sb="8" eb="11">
      <t>ヨテイシャ</t>
    </rPh>
    <rPh sb="11" eb="12">
      <t>ナド</t>
    </rPh>
    <rPh sb="14" eb="17">
      <t>リレキショ</t>
    </rPh>
    <phoneticPr fontId="2"/>
  </si>
  <si>
    <t>職員の採用に係る計画書</t>
    <phoneticPr fontId="2"/>
  </si>
  <si>
    <t>様式31</t>
    <rPh sb="0" eb="2">
      <t>ヨウシキ</t>
    </rPh>
    <phoneticPr fontId="2"/>
  </si>
  <si>
    <t>社会福祉法人現況報告書・社会福祉充実残額算定シート・社会福祉充実計画</t>
    <rPh sb="0" eb="2">
      <t>シャカイ</t>
    </rPh>
    <rPh sb="2" eb="4">
      <t>フクシ</t>
    </rPh>
    <rPh sb="4" eb="6">
      <t>ホウジン</t>
    </rPh>
    <rPh sb="6" eb="8">
      <t>ゲンキョウ</t>
    </rPh>
    <rPh sb="8" eb="11">
      <t>ホウコクショ</t>
    </rPh>
    <rPh sb="12" eb="14">
      <t>シャカイ</t>
    </rPh>
    <rPh sb="14" eb="16">
      <t>フクシ</t>
    </rPh>
    <rPh sb="16" eb="18">
      <t>ジュウジツ</t>
    </rPh>
    <rPh sb="18" eb="20">
      <t>ザンガク</t>
    </rPh>
    <rPh sb="20" eb="22">
      <t>サンテイ</t>
    </rPh>
    <rPh sb="26" eb="28">
      <t>シャカイ</t>
    </rPh>
    <rPh sb="28" eb="30">
      <t>フクシ</t>
    </rPh>
    <rPh sb="30" eb="32">
      <t>ジュウジツ</t>
    </rPh>
    <rPh sb="32" eb="34">
      <t>ケイカク</t>
    </rPh>
    <phoneticPr fontId="2"/>
  </si>
  <si>
    <t>Ｈ
経営状況</t>
    <phoneticPr fontId="2"/>
  </si>
  <si>
    <t>決算書（直近3ヶ年分）   ※法人全体及び施設・事業別</t>
    <rPh sb="4" eb="6">
      <t>チョッキン</t>
    </rPh>
    <rPh sb="8" eb="9">
      <t>ネン</t>
    </rPh>
    <rPh sb="15" eb="17">
      <t>ホウジン</t>
    </rPh>
    <rPh sb="17" eb="19">
      <t>ゼンタイ</t>
    </rPh>
    <rPh sb="19" eb="20">
      <t>オヨ</t>
    </rPh>
    <rPh sb="21" eb="23">
      <t>シセツ</t>
    </rPh>
    <rPh sb="24" eb="26">
      <t>ジギョウ</t>
    </rPh>
    <rPh sb="26" eb="27">
      <t>ベツ</t>
    </rPh>
    <phoneticPr fontId="2"/>
  </si>
  <si>
    <t>①法人全体、②施設別、③事業別の決算書を提出すること。</t>
    <rPh sb="1" eb="3">
      <t>ホウジン</t>
    </rPh>
    <rPh sb="3" eb="5">
      <t>ゼンタイ</t>
    </rPh>
    <rPh sb="7" eb="9">
      <t>シセツ</t>
    </rPh>
    <rPh sb="9" eb="10">
      <t>ベツ</t>
    </rPh>
    <rPh sb="12" eb="14">
      <t>ジギョウ</t>
    </rPh>
    <rPh sb="14" eb="15">
      <t>ベツ</t>
    </rPh>
    <rPh sb="16" eb="19">
      <t>ケッサンショ</t>
    </rPh>
    <rPh sb="20" eb="22">
      <t>テイシュツ</t>
    </rPh>
    <phoneticPr fontId="2"/>
  </si>
  <si>
    <t>確定申告書・附属明細一式（直近3ヶ年分）</t>
    <rPh sb="0" eb="2">
      <t>カクテイ</t>
    </rPh>
    <rPh sb="2" eb="4">
      <t>シンコク</t>
    </rPh>
    <rPh sb="4" eb="5">
      <t>ショ</t>
    </rPh>
    <rPh sb="6" eb="8">
      <t>フゾク</t>
    </rPh>
    <rPh sb="8" eb="10">
      <t>メイサイ</t>
    </rPh>
    <rPh sb="10" eb="12">
      <t>イッシキ</t>
    </rPh>
    <rPh sb="13" eb="15">
      <t>チョッキン</t>
    </rPh>
    <rPh sb="17" eb="18">
      <t>ネン</t>
    </rPh>
    <rPh sb="18" eb="19">
      <t>ブン</t>
    </rPh>
    <phoneticPr fontId="2"/>
  </si>
  <si>
    <t>固定資産台帳</t>
    <rPh sb="0" eb="2">
      <t>コテイ</t>
    </rPh>
    <rPh sb="2" eb="4">
      <t>シサン</t>
    </rPh>
    <rPh sb="4" eb="6">
      <t>ダイチョウ</t>
    </rPh>
    <phoneticPr fontId="2"/>
  </si>
  <si>
    <t>48に含まれる場合は省略可</t>
    <phoneticPr fontId="2"/>
  </si>
  <si>
    <t>経営財務実態分析</t>
    <phoneticPr fontId="2"/>
  </si>
  <si>
    <t>様式32</t>
    <rPh sb="0" eb="2">
      <t>ヨウシキ</t>
    </rPh>
    <phoneticPr fontId="2"/>
  </si>
  <si>
    <t>Ｉ
用地</t>
    <phoneticPr fontId="2"/>
  </si>
  <si>
    <t>建設予定地調書</t>
    <phoneticPr fontId="2"/>
  </si>
  <si>
    <t>様式33</t>
    <rPh sb="0" eb="2">
      <t>ヨウシキ</t>
    </rPh>
    <phoneticPr fontId="2"/>
  </si>
  <si>
    <t>建設予定地及び抵当権設定状況一覧表　</t>
    <rPh sb="5" eb="6">
      <t>オヨ</t>
    </rPh>
    <phoneticPr fontId="2"/>
  </si>
  <si>
    <t>様式34</t>
    <rPh sb="0" eb="2">
      <t>ヨウシキ</t>
    </rPh>
    <phoneticPr fontId="2"/>
  </si>
  <si>
    <t>付近の案内図・住宅地図 （※自治会の範囲、近隣状況の範囲が分かるもの）</t>
    <rPh sb="14" eb="17">
      <t>ジチカイ</t>
    </rPh>
    <rPh sb="18" eb="20">
      <t>ハンイ</t>
    </rPh>
    <rPh sb="21" eb="23">
      <t>キンリン</t>
    </rPh>
    <rPh sb="23" eb="25">
      <t>ジョウキョウ</t>
    </rPh>
    <rPh sb="26" eb="28">
      <t>ハンイ</t>
    </rPh>
    <rPh sb="29" eb="30">
      <t>ワ</t>
    </rPh>
    <phoneticPr fontId="2"/>
  </si>
  <si>
    <r>
      <t>協力病院・歯科の位置、距離、所要時間も記載。最寄駅から建設予定地までの交通機関等を表示すること。</t>
    </r>
    <r>
      <rPr>
        <b/>
        <sz val="10"/>
        <rFont val="ＭＳ Ｐゴシック"/>
        <family val="3"/>
        <charset val="128"/>
      </rPr>
      <t>※作成上の留意事項参照</t>
    </r>
    <phoneticPr fontId="2"/>
  </si>
  <si>
    <t>容積率・建ぺい率が分かる資料</t>
    <rPh sb="0" eb="2">
      <t>ヨウセキ</t>
    </rPh>
    <rPh sb="2" eb="3">
      <t>リツ</t>
    </rPh>
    <rPh sb="4" eb="5">
      <t>ケン</t>
    </rPh>
    <rPh sb="7" eb="8">
      <t>リツ</t>
    </rPh>
    <rPh sb="9" eb="10">
      <t>ワ</t>
    </rPh>
    <rPh sb="12" eb="14">
      <t>シリョウ</t>
    </rPh>
    <phoneticPr fontId="2"/>
  </si>
  <si>
    <t>建設予定地及び周辺の写真（15枚程度）</t>
    <rPh sb="5" eb="6">
      <t>オヨ</t>
    </rPh>
    <rPh sb="7" eb="9">
      <t>シュウヘン</t>
    </rPh>
    <rPh sb="10" eb="12">
      <t>シャシン</t>
    </rPh>
    <rPh sb="15" eb="16">
      <t>マイ</t>
    </rPh>
    <rPh sb="16" eb="18">
      <t>テイド</t>
    </rPh>
    <phoneticPr fontId="2"/>
  </si>
  <si>
    <t>Ａ４判台紙等に貼り付けること</t>
    <phoneticPr fontId="2"/>
  </si>
  <si>
    <t>建設予定地の公図及び求積表　</t>
    <rPh sb="8" eb="9">
      <t>オヨ</t>
    </rPh>
    <rPh sb="10" eb="11">
      <t>キュウ</t>
    </rPh>
    <rPh sb="11" eb="12">
      <t>セキ</t>
    </rPh>
    <rPh sb="12" eb="13">
      <t>ヒョウ</t>
    </rPh>
    <phoneticPr fontId="2"/>
  </si>
  <si>
    <t>計画地をマーキングすること</t>
    <phoneticPr fontId="2"/>
  </si>
  <si>
    <t>登記簿謄本
（計画地の登記簿のほか、都内で老健を開設している場合は、その土地・建物の登記簿も提出のこと。）</t>
    <rPh sb="7" eb="9">
      <t>ケイカク</t>
    </rPh>
    <rPh sb="9" eb="10">
      <t>チ</t>
    </rPh>
    <rPh sb="11" eb="14">
      <t>トウキボ</t>
    </rPh>
    <rPh sb="18" eb="19">
      <t>ト</t>
    </rPh>
    <rPh sb="19" eb="20">
      <t>ナイ</t>
    </rPh>
    <rPh sb="21" eb="23">
      <t>ロウケン</t>
    </rPh>
    <rPh sb="24" eb="26">
      <t>カイセツ</t>
    </rPh>
    <rPh sb="30" eb="32">
      <t>バアイ</t>
    </rPh>
    <rPh sb="36" eb="38">
      <t>トチ</t>
    </rPh>
    <rPh sb="39" eb="41">
      <t>タテモノ</t>
    </rPh>
    <rPh sb="42" eb="45">
      <t>トウキボ</t>
    </rPh>
    <rPh sb="46" eb="48">
      <t>テイシュツ</t>
    </rPh>
    <phoneticPr fontId="2"/>
  </si>
  <si>
    <t>原本</t>
    <rPh sb="0" eb="2">
      <t>ゲンポン</t>
    </rPh>
    <phoneticPr fontId="2"/>
  </si>
  <si>
    <r>
      <t>抵当権が設定されている場合は</t>
    </r>
    <r>
      <rPr>
        <sz val="11"/>
        <rFont val="ＭＳ Ｐゴシック"/>
        <family val="3"/>
        <charset val="128"/>
      </rPr>
      <t>抹消確約書を添付すること。
※複数筆の場合は、一覧表を添付すること</t>
    </r>
    <rPh sb="0" eb="3">
      <t>テイトウケン</t>
    </rPh>
    <rPh sb="4" eb="6">
      <t>セッテイ</t>
    </rPh>
    <rPh sb="11" eb="13">
      <t>バアイ</t>
    </rPh>
    <rPh sb="14" eb="16">
      <t>マッショウ</t>
    </rPh>
    <rPh sb="16" eb="18">
      <t>カクヤク</t>
    </rPh>
    <rPh sb="18" eb="19">
      <t>ショ</t>
    </rPh>
    <rPh sb="20" eb="22">
      <t>テンプ</t>
    </rPh>
    <rPh sb="29" eb="31">
      <t>フクスウ</t>
    </rPh>
    <rPh sb="31" eb="32">
      <t>ヒツ</t>
    </rPh>
    <rPh sb="33" eb="35">
      <t>バアイ</t>
    </rPh>
    <rPh sb="37" eb="40">
      <t>イチランヒョウ</t>
    </rPh>
    <rPh sb="41" eb="43">
      <t>テンプ</t>
    </rPh>
    <phoneticPr fontId="2"/>
  </si>
  <si>
    <t>土地売買契約書又は確約書</t>
    <rPh sb="0" eb="2">
      <t>トチ</t>
    </rPh>
    <rPh sb="2" eb="4">
      <t>バイバイ</t>
    </rPh>
    <rPh sb="4" eb="6">
      <t>ケイヤク</t>
    </rPh>
    <rPh sb="6" eb="7">
      <t>ショ</t>
    </rPh>
    <rPh sb="7" eb="8">
      <t>マタ</t>
    </rPh>
    <rPh sb="9" eb="11">
      <t>カクヤク</t>
    </rPh>
    <rPh sb="11" eb="12">
      <t>ショ</t>
    </rPh>
    <phoneticPr fontId="2"/>
  </si>
  <si>
    <t>例</t>
    <rPh sb="0" eb="1">
      <t>レイ</t>
    </rPh>
    <phoneticPr fontId="2"/>
  </si>
  <si>
    <t>土地賃借契約書又は確約書</t>
    <rPh sb="7" eb="8">
      <t>マタ</t>
    </rPh>
    <rPh sb="9" eb="11">
      <t>カクヤク</t>
    </rPh>
    <rPh sb="11" eb="12">
      <t>ショ</t>
    </rPh>
    <phoneticPr fontId="2"/>
  </si>
  <si>
    <t>50年＋建設・解体に要する期間</t>
    <rPh sb="4" eb="6">
      <t>ケンセツ</t>
    </rPh>
    <rPh sb="7" eb="9">
      <t>カイタイ</t>
    </rPh>
    <rPh sb="10" eb="11">
      <t>ヨウ</t>
    </rPh>
    <rPh sb="13" eb="15">
      <t>キカン</t>
    </rPh>
    <phoneticPr fontId="2"/>
  </si>
  <si>
    <t>売買・賃借価格の根拠資料
（例）不動産鑑定書・周辺実勢価格・基準地価・公示地価格・路線価・固定資産税評価額等</t>
    <rPh sb="0" eb="2">
      <t>バイバイ</t>
    </rPh>
    <rPh sb="3" eb="5">
      <t>チンシャク</t>
    </rPh>
    <rPh sb="5" eb="7">
      <t>カカク</t>
    </rPh>
    <rPh sb="8" eb="10">
      <t>コンキョ</t>
    </rPh>
    <rPh sb="10" eb="12">
      <t>シリョウ</t>
    </rPh>
    <phoneticPr fontId="2"/>
  </si>
  <si>
    <t>土地売買又は賃借に係る交渉経過</t>
    <rPh sb="0" eb="2">
      <t>トチ</t>
    </rPh>
    <rPh sb="2" eb="4">
      <t>バイバイ</t>
    </rPh>
    <rPh sb="4" eb="5">
      <t>マタ</t>
    </rPh>
    <rPh sb="6" eb="8">
      <t>チンシャク</t>
    </rPh>
    <rPh sb="9" eb="10">
      <t>カカ</t>
    </rPh>
    <rPh sb="11" eb="13">
      <t>コウショウ</t>
    </rPh>
    <rPh sb="13" eb="15">
      <t>ケイカ</t>
    </rPh>
    <phoneticPr fontId="2"/>
  </si>
  <si>
    <t>任意様式</t>
    <rPh sb="0" eb="2">
      <t>ニンイ</t>
    </rPh>
    <rPh sb="2" eb="4">
      <t>ヨウシキ</t>
    </rPh>
    <phoneticPr fontId="2"/>
  </si>
  <si>
    <t>その他用地関係資料</t>
    <rPh sb="3" eb="5">
      <t>ヨウチ</t>
    </rPh>
    <rPh sb="5" eb="7">
      <t>カンケイ</t>
    </rPh>
    <rPh sb="7" eb="9">
      <t>シリョウ</t>
    </rPh>
    <phoneticPr fontId="2"/>
  </si>
  <si>
    <t>Ｊ
建築申請等</t>
    <phoneticPr fontId="2"/>
  </si>
  <si>
    <t>開発許可関係資料</t>
    <rPh sb="4" eb="6">
      <t>カンケイ</t>
    </rPh>
    <rPh sb="6" eb="8">
      <t>シリョウ</t>
    </rPh>
    <phoneticPr fontId="2"/>
  </si>
  <si>
    <t>該当する場合</t>
    <rPh sb="0" eb="2">
      <t>ガイトウ</t>
    </rPh>
    <rPh sb="4" eb="6">
      <t>バアイ</t>
    </rPh>
    <phoneticPr fontId="2"/>
  </si>
  <si>
    <t>建築申請に関する問題点と対応の方法・日程表（必要に応じて）</t>
    <phoneticPr fontId="2"/>
  </si>
  <si>
    <t>その他建築申請等関連資料（農地転用許可等）</t>
    <rPh sb="7" eb="8">
      <t>ナド</t>
    </rPh>
    <rPh sb="10" eb="12">
      <t>シリョウ</t>
    </rPh>
    <phoneticPr fontId="2"/>
  </si>
  <si>
    <t>Ｋ
設計図面等</t>
    <phoneticPr fontId="2"/>
  </si>
  <si>
    <t>設計概要書</t>
    <phoneticPr fontId="2"/>
  </si>
  <si>
    <t>建物配置図</t>
    <rPh sb="0" eb="2">
      <t>タテモノ</t>
    </rPh>
    <rPh sb="2" eb="4">
      <t>ハイチ</t>
    </rPh>
    <rPh sb="4" eb="5">
      <t>ズ</t>
    </rPh>
    <phoneticPr fontId="2"/>
  </si>
  <si>
    <t>各階平面図　　（各階ごとに作成すること）</t>
    <rPh sb="0" eb="1">
      <t>カク</t>
    </rPh>
    <rPh sb="1" eb="2">
      <t>カイ</t>
    </rPh>
    <rPh sb="8" eb="9">
      <t>カク</t>
    </rPh>
    <rPh sb="9" eb="10">
      <t>カイ</t>
    </rPh>
    <rPh sb="13" eb="15">
      <t>サクセイ</t>
    </rPh>
    <phoneticPr fontId="2"/>
  </si>
  <si>
    <t>※Ａ３サイズ　縮尺1/200以上
※作成上の留意事項参照</t>
    <phoneticPr fontId="2"/>
  </si>
  <si>
    <t>立面図　（四方向からのもの）</t>
    <rPh sb="5" eb="6">
      <t>ヨン</t>
    </rPh>
    <rPh sb="6" eb="8">
      <t>ホウコウ</t>
    </rPh>
    <phoneticPr fontId="2"/>
  </si>
  <si>
    <t>※Ａ３サイズ　縮尺1/300以上</t>
    <phoneticPr fontId="2"/>
  </si>
  <si>
    <t>求積図・求積表　
※面積基準のある部屋について内法・芯々それぞれを作成</t>
    <rPh sb="4" eb="5">
      <t>モト</t>
    </rPh>
    <rPh sb="5" eb="6">
      <t>セキ</t>
    </rPh>
    <rPh sb="6" eb="7">
      <t>ヒョウ</t>
    </rPh>
    <rPh sb="17" eb="19">
      <t>ヘヤ</t>
    </rPh>
    <phoneticPr fontId="2"/>
  </si>
  <si>
    <t>該当する部屋は様式21参照</t>
    <rPh sb="0" eb="2">
      <t>ガイトウ</t>
    </rPh>
    <rPh sb="4" eb="6">
      <t>ヘヤ</t>
    </rPh>
    <rPh sb="7" eb="9">
      <t>ヨウシキ</t>
    </rPh>
    <rPh sb="11" eb="13">
      <t>サンショウ</t>
    </rPh>
    <phoneticPr fontId="2"/>
  </si>
  <si>
    <t>Ｌ
その他</t>
    <phoneticPr fontId="2"/>
  </si>
  <si>
    <t>所在区市町村の介護保険事業計画（抜粋等）</t>
    <rPh sb="16" eb="18">
      <t>バッスイ</t>
    </rPh>
    <rPh sb="18" eb="19">
      <t>ナド</t>
    </rPh>
    <phoneticPr fontId="2"/>
  </si>
  <si>
    <t>ニーズ分析・将来予測</t>
    <phoneticPr fontId="2"/>
  </si>
  <si>
    <t>高齢者人口、周辺既存施設、周辺施設の稼動状況等</t>
    <rPh sb="0" eb="3">
      <t>コウレイシャ</t>
    </rPh>
    <rPh sb="3" eb="5">
      <t>ジンコウ</t>
    </rPh>
    <rPh sb="6" eb="8">
      <t>シュウヘン</t>
    </rPh>
    <rPh sb="8" eb="10">
      <t>キゾン</t>
    </rPh>
    <rPh sb="10" eb="12">
      <t>シセツ</t>
    </rPh>
    <rPh sb="13" eb="15">
      <t>シュウヘン</t>
    </rPh>
    <rPh sb="15" eb="17">
      <t>シセツ</t>
    </rPh>
    <rPh sb="18" eb="20">
      <t>カドウ</t>
    </rPh>
    <rPh sb="20" eb="22">
      <t>ジョウキョウ</t>
    </rPh>
    <rPh sb="22" eb="23">
      <t>ナド</t>
    </rPh>
    <phoneticPr fontId="2"/>
  </si>
  <si>
    <t>地域の介護関連施設の配置状況図</t>
    <phoneticPr fontId="2"/>
  </si>
  <si>
    <t>法人審査要領</t>
    <rPh sb="0" eb="2">
      <t>ホウジン</t>
    </rPh>
    <rPh sb="2" eb="4">
      <t>シンサ</t>
    </rPh>
    <rPh sb="4" eb="6">
      <t>ヨウリョウ</t>
    </rPh>
    <phoneticPr fontId="2"/>
  </si>
  <si>
    <t>審査基準欄をチェックの上、提出</t>
    <phoneticPr fontId="2"/>
  </si>
  <si>
    <t>その他資料</t>
    <phoneticPr fontId="2"/>
  </si>
  <si>
    <t>※　東京都に提出する前に計画地の区市町村に提出し、整備内容等の確認を受けること。</t>
    <rPh sb="2" eb="4">
      <t>トウキョウ</t>
    </rPh>
    <rPh sb="4" eb="5">
      <t>ト</t>
    </rPh>
    <rPh sb="6" eb="8">
      <t>テイシュツ</t>
    </rPh>
    <rPh sb="10" eb="11">
      <t>マエ</t>
    </rPh>
    <rPh sb="12" eb="14">
      <t>ケイカク</t>
    </rPh>
    <rPh sb="14" eb="15">
      <t>チ</t>
    </rPh>
    <rPh sb="16" eb="20">
      <t>クシチョウソン</t>
    </rPh>
    <rPh sb="21" eb="23">
      <t>テイシュツ</t>
    </rPh>
    <rPh sb="25" eb="27">
      <t>セイビ</t>
    </rPh>
    <rPh sb="27" eb="29">
      <t>ナイヨウ</t>
    </rPh>
    <rPh sb="29" eb="30">
      <t>トウ</t>
    </rPh>
    <rPh sb="31" eb="33">
      <t>カクニン</t>
    </rPh>
    <rPh sb="34" eb="35">
      <t>ウ</t>
    </rPh>
    <phoneticPr fontId="2"/>
  </si>
  <si>
    <t>担当部署名</t>
    <rPh sb="0" eb="2">
      <t>タントウ</t>
    </rPh>
    <rPh sb="2" eb="4">
      <t>ブショ</t>
    </rPh>
    <rPh sb="4" eb="5">
      <t>メイ</t>
    </rPh>
    <phoneticPr fontId="2"/>
  </si>
  <si>
    <t>連絡先メールアドレス</t>
    <phoneticPr fontId="2"/>
  </si>
  <si>
    <t>担当者名</t>
    <rPh sb="0" eb="3">
      <t>タントウシャ</t>
    </rPh>
    <rPh sb="3" eb="4">
      <t>メイ</t>
    </rPh>
    <phoneticPr fontId="2"/>
  </si>
  <si>
    <t>連絡先電話番号</t>
    <phoneticPr fontId="2"/>
  </si>
  <si>
    <t>創設</t>
    <rPh sb="0" eb="2">
      <t>ソウセツ</t>
    </rPh>
    <phoneticPr fontId="2"/>
  </si>
  <si>
    <t>増築</t>
    <rPh sb="0" eb="2">
      <t>ゾウチク</t>
    </rPh>
    <phoneticPr fontId="2"/>
  </si>
  <si>
    <t>改築</t>
    <rPh sb="0" eb="2">
      <t>カイチク</t>
    </rPh>
    <phoneticPr fontId="2"/>
  </si>
  <si>
    <t>改修型創設</t>
    <rPh sb="0" eb="2">
      <t>カイシュウ</t>
    </rPh>
    <rPh sb="2" eb="3">
      <t>ガタ</t>
    </rPh>
    <rPh sb="3" eb="5">
      <t>ソウセツ</t>
    </rPh>
    <phoneticPr fontId="2"/>
  </si>
  <si>
    <t>増床型改修</t>
    <rPh sb="0" eb="2">
      <t>ゾウショウ</t>
    </rPh>
    <rPh sb="2" eb="3">
      <t>ガタ</t>
    </rPh>
    <rPh sb="3" eb="5">
      <t>カイシュウ</t>
    </rPh>
    <phoneticPr fontId="2"/>
  </si>
  <si>
    <t>一時移転型改良工事</t>
    <rPh sb="0" eb="2">
      <t>イチジ</t>
    </rPh>
    <rPh sb="2" eb="5">
      <t>イテンガタ</t>
    </rPh>
    <rPh sb="5" eb="7">
      <t>カイリョウ</t>
    </rPh>
    <rPh sb="7" eb="9">
      <t>コウジ</t>
    </rPh>
    <phoneticPr fontId="2"/>
  </si>
  <si>
    <t>●●事業専用</t>
    <rPh sb="2" eb="4">
      <t>ジギョウ</t>
    </rPh>
    <rPh sb="4" eb="6">
      <t>センヨウ</t>
    </rPh>
    <phoneticPr fontId="2"/>
  </si>
  <si>
    <t>○○事業専用</t>
    <rPh sb="2" eb="4">
      <t>ジギョウ</t>
    </rPh>
    <rPh sb="4" eb="6">
      <t>センヨウ</t>
    </rPh>
    <phoneticPr fontId="2"/>
  </si>
  <si>
    <t>△△事業専用</t>
    <rPh sb="2" eb="4">
      <t>ジギョウ</t>
    </rPh>
    <rPh sb="4" eb="6">
      <t>センヨウ</t>
    </rPh>
    <phoneticPr fontId="2"/>
  </si>
  <si>
    <t>事業費目別内訳</t>
    <phoneticPr fontId="2"/>
  </si>
  <si>
    <t>物価調整額</t>
    <rPh sb="0" eb="2">
      <t>ブッカ</t>
    </rPh>
    <rPh sb="2" eb="4">
      <t>チョウセイ</t>
    </rPh>
    <rPh sb="4" eb="5">
      <t>ガク</t>
    </rPh>
    <phoneticPr fontId="2"/>
  </si>
  <si>
    <t>物価調整額</t>
    <rPh sb="0" eb="5">
      <t>ブッカチョウセイガク</t>
    </rPh>
    <phoneticPr fontId="2"/>
  </si>
  <si>
    <t>物価調整額
（個室）</t>
    <rPh sb="0" eb="5">
      <t>ブッカチョウセイガク</t>
    </rPh>
    <rPh sb="7" eb="9">
      <t>コシツ</t>
    </rPh>
    <phoneticPr fontId="2"/>
  </si>
  <si>
    <t>物価調整額
（多床室）</t>
    <rPh sb="0" eb="5">
      <t>ブッカチョウセイガク</t>
    </rPh>
    <rPh sb="7" eb="10">
      <t>タショウシツ</t>
    </rPh>
    <phoneticPr fontId="2"/>
  </si>
  <si>
    <t>協力医療機関との協力確認書</t>
    <rPh sb="2" eb="4">
      <t>イリョウ</t>
    </rPh>
    <rPh sb="4" eb="6">
      <t>キカン</t>
    </rPh>
    <phoneticPr fontId="2"/>
  </si>
  <si>
    <t>協力医療機関のパンフレットを添付すること</t>
    <rPh sb="0" eb="2">
      <t>キョウリョク</t>
    </rPh>
    <rPh sb="2" eb="4">
      <t>イリョウ</t>
    </rPh>
    <rPh sb="4" eb="6">
      <t>キカン</t>
    </rPh>
    <rPh sb="14" eb="16">
      <t>テンプ</t>
    </rPh>
    <phoneticPr fontId="2"/>
  </si>
  <si>
    <t>協力医療機関(歯科)との協力確認書</t>
    <phoneticPr fontId="2"/>
  </si>
  <si>
    <t>協力歯科のパンフレットを添付すること</t>
    <rPh sb="0" eb="2">
      <t>キョウリョク</t>
    </rPh>
    <rPh sb="2" eb="4">
      <t>シカ</t>
    </rPh>
    <rPh sb="12" eb="14">
      <t>テンプ</t>
    </rPh>
    <phoneticPr fontId="2"/>
  </si>
  <si>
    <t>（注）　１　付属施設である看護師宿舎、職員宿舎、保育施設、ケアハウス及び指定の目処がたっていない訪問看護ｽﾃｰｼｮﾝ予定場所等については、介護老人保健施設以外の「その他施設」となる。
　　　　２　介護老人保健施設部分に含めるのは、介護保険法及び関係通知に基づく施設の他、介護老人保健施設として使用する理美容室、歯科治療室、図書室、管理部門（※1）、喫茶ｺｰﾅｰ（自動販売機設置場所等を含む）、売店である。（別紙の「施設の部門別面積」を参照のこと。）　　　　　　　　　　　　　　　　　　　　　　　　　　　　　　　　　　　　　　　　　　　　　　　　　　　
　　　　３　共用部分面積に該当するのは、介護老人保健施設が病院等の施設と共用して使用する管理部門（※2）（ただし、ｻｰﾋﾞｽ･ｽﾃｰｼｮﾝ、洗面所、便所は含まれない）、サービス部門（※3）、その他部門（※4）とする。
　　　　４　介護老人保健施設と併設施設双方の施設基準を満たし、かつ、当該施設の余力及び利用計画からみて両施設の入所者の処遇に支障がない場合に限り共用を認める施設については、按分せず、主として所有する施設の面積に含める。</t>
    <phoneticPr fontId="2"/>
  </si>
  <si>
    <t>東京都介護老人保健施設　施設整備費補助における面積按分について（別表）</t>
    <rPh sb="0" eb="2">
      <t>トウキョウ</t>
    </rPh>
    <rPh sb="2" eb="3">
      <t>ト</t>
    </rPh>
    <rPh sb="12" eb="14">
      <t>シセツ</t>
    </rPh>
    <rPh sb="14" eb="16">
      <t>セイビ</t>
    </rPh>
    <rPh sb="16" eb="17">
      <t>ヒ</t>
    </rPh>
    <rPh sb="17" eb="19">
      <t>ホジョ</t>
    </rPh>
    <rPh sb="23" eb="25">
      <t>メンセキ</t>
    </rPh>
    <rPh sb="25" eb="27">
      <t>アンブン</t>
    </rPh>
    <rPh sb="32" eb="34">
      <t>ベッピョウ</t>
    </rPh>
    <phoneticPr fontId="2"/>
  </si>
  <si>
    <t>介護老人保健施設</t>
    <phoneticPr fontId="2"/>
  </si>
  <si>
    <t>　共用部分の面積は、「東京都介護老人保健施設　施設整備費補助における面積按分について（別表）」で求めた数値と一致すること。</t>
    <rPh sb="1" eb="3">
      <t>キョウヨウ</t>
    </rPh>
    <rPh sb="3" eb="5">
      <t>ブブン</t>
    </rPh>
    <rPh sb="6" eb="8">
      <t>メンセキ</t>
    </rPh>
    <rPh sb="43" eb="45">
      <t>ベッピョウ</t>
    </rPh>
    <rPh sb="48" eb="49">
      <t>モト</t>
    </rPh>
    <rPh sb="51" eb="53">
      <t>スウチ</t>
    </rPh>
    <rPh sb="54" eb="56">
      <t>イッチ</t>
    </rPh>
    <phoneticPr fontId="2"/>
  </si>
  <si>
    <t>老健専用 計(A)</t>
    <rPh sb="2" eb="4">
      <t>センヨウ</t>
    </rPh>
    <rPh sb="5" eb="6">
      <t>ケイ</t>
    </rPh>
    <phoneticPr fontId="2"/>
  </si>
  <si>
    <t>老健部分(a)</t>
    <rPh sb="2" eb="4">
      <t>ブブン</t>
    </rPh>
    <phoneticPr fontId="2"/>
  </si>
  <si>
    <t>老健合計(A+a)</t>
    <rPh sb="2" eb="4">
      <t>ゴウケイ</t>
    </rPh>
    <phoneticPr fontId="2"/>
  </si>
  <si>
    <t>・・・介護老人保健施設の定員が１００人を超える場合、１００人を超える基準単価に対し</t>
    <rPh sb="12" eb="14">
      <t>テイイン</t>
    </rPh>
    <rPh sb="18" eb="19">
      <t>ニン</t>
    </rPh>
    <rPh sb="20" eb="21">
      <t>コ</t>
    </rPh>
    <rPh sb="23" eb="25">
      <t>バアイ</t>
    </rPh>
    <rPh sb="29" eb="30">
      <t>ニン</t>
    </rPh>
    <rPh sb="31" eb="32">
      <t>コ</t>
    </rPh>
    <rPh sb="34" eb="36">
      <t>キジュン</t>
    </rPh>
    <rPh sb="36" eb="38">
      <t>タンカ</t>
    </rPh>
    <phoneticPr fontId="2"/>
  </si>
  <si>
    <t>介護老人保健施設設整備費補助金　算出内訳（従来型）</t>
    <rPh sb="21" eb="23">
      <t>ジュウライ</t>
    </rPh>
    <phoneticPr fontId="2"/>
  </si>
  <si>
    <t>介護老人保健施設施設整備費補助金　算出内訳（ユニット型）</t>
    <phoneticPr fontId="2"/>
  </si>
  <si>
    <t>・・・介護老人保健施設の定員が１００人を超える場合、１００人を超える基準単価に対しては、加算を行わない。</t>
    <rPh sb="12" eb="14">
      <t>テイイン</t>
    </rPh>
    <rPh sb="18" eb="19">
      <t>ニン</t>
    </rPh>
    <rPh sb="20" eb="21">
      <t>コ</t>
    </rPh>
    <rPh sb="23" eb="25">
      <t>バアイ</t>
    </rPh>
    <rPh sb="29" eb="30">
      <t>ニン</t>
    </rPh>
    <rPh sb="31" eb="32">
      <t>コ</t>
    </rPh>
    <rPh sb="34" eb="36">
      <t>キジュン</t>
    </rPh>
    <rPh sb="36" eb="38">
      <t>タンカ</t>
    </rPh>
    <phoneticPr fontId="2"/>
  </si>
  <si>
    <t>介護老人保健施設等の審査基準
（兼開設許可に係る施設・人員基準調書）　</t>
    <phoneticPr fontId="2"/>
  </si>
  <si>
    <t>令和〇年度介護老人保健施設施設整備事業協議書の提出について（都知事あて）  　　　　　 　　　        　　</t>
    <rPh sb="0" eb="2">
      <t>レイワ</t>
    </rPh>
    <rPh sb="3" eb="5">
      <t>ネンド</t>
    </rPh>
    <rPh sb="13" eb="15">
      <t>シセツ</t>
    </rPh>
    <rPh sb="15" eb="17">
      <t>セイビ</t>
    </rPh>
    <rPh sb="17" eb="19">
      <t>ジギョウ</t>
    </rPh>
    <rPh sb="19" eb="21">
      <t>キョウギ</t>
    </rPh>
    <rPh sb="21" eb="22">
      <t>ショ</t>
    </rPh>
    <rPh sb="23" eb="25">
      <t>テイシュツ</t>
    </rPh>
    <rPh sb="30" eb="31">
      <t>ト</t>
    </rPh>
    <rPh sb="31" eb="33">
      <t>チジ</t>
    </rPh>
    <phoneticPr fontId="2"/>
  </si>
  <si>
    <t>DXコンサル経費</t>
    <rPh sb="6" eb="8">
      <t>ケイヒ</t>
    </rPh>
    <phoneticPr fontId="2"/>
  </si>
  <si>
    <t>ユニット化改修</t>
    <rPh sb="4" eb="7">
      <t>カカイシュウ</t>
    </rPh>
    <phoneticPr fontId="2"/>
  </si>
  <si>
    <t>c</t>
    <phoneticPr fontId="2"/>
  </si>
  <si>
    <t>補助事業提出年度</t>
    <rPh sb="0" eb="2">
      <t>ホジョ</t>
    </rPh>
    <rPh sb="2" eb="4">
      <t>ジギョウ</t>
    </rPh>
    <rPh sb="4" eb="6">
      <t>テイシュツ</t>
    </rPh>
    <rPh sb="6" eb="8">
      <t>ネンド</t>
    </rPh>
    <phoneticPr fontId="2"/>
  </si>
  <si>
    <t>補助事業の初年度内示（予定）年度</t>
    <rPh sb="0" eb="2">
      <t>ホジョ</t>
    </rPh>
    <rPh sb="2" eb="4">
      <t>ジギョウ</t>
    </rPh>
    <rPh sb="5" eb="8">
      <t>ショネンド</t>
    </rPh>
    <rPh sb="8" eb="10">
      <t>ナイジ</t>
    </rPh>
    <rPh sb="11" eb="13">
      <t>ヨテイ</t>
    </rPh>
    <rPh sb="14" eb="16">
      <t>ネンド</t>
    </rPh>
    <phoneticPr fontId="2"/>
  </si>
  <si>
    <t>施設所在地</t>
    <rPh sb="0" eb="2">
      <t>シセツ</t>
    </rPh>
    <rPh sb="2" eb="5">
      <t>ショザイチ</t>
    </rPh>
    <phoneticPr fontId="2"/>
  </si>
  <si>
    <t>東京都××区××１２３番４</t>
    <phoneticPr fontId="2"/>
  </si>
  <si>
    <t>（円）</t>
    <rPh sb="1" eb="2">
      <t>エン</t>
    </rPh>
    <phoneticPr fontId="2"/>
  </si>
  <si>
    <t>総事業費</t>
    <rPh sb="0" eb="4">
      <t>ソウジギョウヒ</t>
    </rPh>
    <phoneticPr fontId="2"/>
  </si>
  <si>
    <t>補助対象経費</t>
    <rPh sb="0" eb="6">
      <t>ホジョタイショウケイヒ</t>
    </rPh>
    <phoneticPr fontId="2"/>
  </si>
  <si>
    <t>寄附金その他の収入額</t>
    <rPh sb="0" eb="3">
      <t>キフキン</t>
    </rPh>
    <rPh sb="5" eb="6">
      <t>タ</t>
    </rPh>
    <rPh sb="7" eb="9">
      <t>シュウニュウ</t>
    </rPh>
    <rPh sb="9" eb="10">
      <t>ガク</t>
    </rPh>
    <phoneticPr fontId="2"/>
  </si>
  <si>
    <t>差引額</t>
    <rPh sb="0" eb="1">
      <t>サ</t>
    </rPh>
    <rPh sb="1" eb="2">
      <t>ビ</t>
    </rPh>
    <rPh sb="2" eb="3">
      <t>ガク</t>
    </rPh>
    <phoneticPr fontId="2"/>
  </si>
  <si>
    <t>選定額</t>
    <rPh sb="0" eb="2">
      <t>センテイ</t>
    </rPh>
    <rPh sb="2" eb="3">
      <t>ガク</t>
    </rPh>
    <phoneticPr fontId="2"/>
  </si>
  <si>
    <t>B</t>
    <phoneticPr fontId="2"/>
  </si>
  <si>
    <t>C</t>
    <phoneticPr fontId="2"/>
  </si>
  <si>
    <t>D=B-C</t>
    <phoneticPr fontId="2"/>
  </si>
  <si>
    <t>（単価等）</t>
    <phoneticPr fontId="2"/>
  </si>
  <si>
    <t>（出来高％）</t>
    <rPh sb="1" eb="4">
      <t>デキダカ</t>
    </rPh>
    <phoneticPr fontId="2"/>
  </si>
  <si>
    <t>総額</t>
    <rPh sb="0" eb="2">
      <t>ソウガク</t>
    </rPh>
    <phoneticPr fontId="2"/>
  </si>
  <si>
    <t>【注意事項】</t>
    <rPh sb="1" eb="3">
      <t>チュウイ</t>
    </rPh>
    <rPh sb="3" eb="5">
      <t>ジコウ</t>
    </rPh>
    <phoneticPr fontId="2"/>
  </si>
  <si>
    <t>１　欄が足りない場合は適宜追加すること</t>
    <rPh sb="2" eb="3">
      <t>ラン</t>
    </rPh>
    <rPh sb="4" eb="5">
      <t>タ</t>
    </rPh>
    <rPh sb="8" eb="10">
      <t>バアイ</t>
    </rPh>
    <rPh sb="11" eb="13">
      <t>テキギ</t>
    </rPh>
    <rPh sb="13" eb="15">
      <t>ツイカ</t>
    </rPh>
    <phoneticPr fontId="2"/>
  </si>
  <si>
    <t>介護老人保健施設</t>
    <rPh sb="0" eb="8">
      <t>カイゴロウジンホケンシセツ</t>
    </rPh>
    <phoneticPr fontId="2"/>
  </si>
  <si>
    <t>DXコンサル経費</t>
    <phoneticPr fontId="2"/>
  </si>
  <si>
    <t>縦・端数処理</t>
    <rPh sb="0" eb="1">
      <t>タテ</t>
    </rPh>
    <rPh sb="2" eb="4">
      <t>ハスウ</t>
    </rPh>
    <rPh sb="4" eb="6">
      <t>ショリ</t>
    </rPh>
    <phoneticPr fontId="2"/>
  </si>
  <si>
    <t>　工事事務費 計　（Ｂ＋Ｄ）</t>
    <rPh sb="1" eb="3">
      <t>コウジ</t>
    </rPh>
    <rPh sb="3" eb="5">
      <t>ジム</t>
    </rPh>
    <rPh sb="5" eb="6">
      <t>ヒ</t>
    </rPh>
    <rPh sb="7" eb="8">
      <t>ケイ</t>
    </rPh>
    <phoneticPr fontId="2"/>
  </si>
  <si>
    <t>　工事費 計　（Ａ＋Ｃ）</t>
    <rPh sb="1" eb="4">
      <t>コウジヒ</t>
    </rPh>
    <rPh sb="5" eb="6">
      <t>ケイ</t>
    </rPh>
    <phoneticPr fontId="2"/>
  </si>
  <si>
    <t>２　二重枠線内セルのみ記載すること</t>
    <rPh sb="2" eb="4">
      <t>ニジュウ</t>
    </rPh>
    <rPh sb="4" eb="5">
      <t>ワク</t>
    </rPh>
    <rPh sb="5" eb="6">
      <t>セン</t>
    </rPh>
    <rPh sb="6" eb="7">
      <t>ナイ</t>
    </rPh>
    <rPh sb="11" eb="13">
      <t>キサイ</t>
    </rPh>
    <phoneticPr fontId="2"/>
  </si>
  <si>
    <t>DX推進コンサル経費補助金算出表【創設・改築・一時移転型改良工事】</t>
    <rPh sb="2" eb="4">
      <t>スイシン</t>
    </rPh>
    <rPh sb="8" eb="10">
      <t>ケイヒ</t>
    </rPh>
    <rPh sb="10" eb="12">
      <t>ホジョ</t>
    </rPh>
    <rPh sb="12" eb="13">
      <t>キン</t>
    </rPh>
    <rPh sb="13" eb="15">
      <t>サンシュツ</t>
    </rPh>
    <rPh sb="15" eb="16">
      <t>ヒョウ</t>
    </rPh>
    <rPh sb="23" eb="32">
      <t>イチジイテンガタカイリョウコウジ</t>
    </rPh>
    <phoneticPr fontId="2"/>
  </si>
  <si>
    <t>様式７－５</t>
    <rPh sb="0" eb="2">
      <t>ヨウシキ</t>
    </rPh>
    <phoneticPr fontId="2"/>
  </si>
  <si>
    <t>様式7-3
様式7-4
様式7-5</t>
    <rPh sb="0" eb="2">
      <t>ヨウシキ</t>
    </rPh>
    <rPh sb="6" eb="8">
      <t>ヨウシキ</t>
    </rPh>
    <rPh sb="12" eb="14">
      <t>ヨウシキ</t>
    </rPh>
    <phoneticPr fontId="2"/>
  </si>
  <si>
    <t>補助金算出内訳（ユニット型）・（従来型個室及び多床室）・（DXコンサル経費）</t>
    <rPh sb="0" eb="3">
      <t>ホジョキン</t>
    </rPh>
    <rPh sb="3" eb="5">
      <t>サンシュツ</t>
    </rPh>
    <rPh sb="5" eb="7">
      <t>ウチワケ</t>
    </rPh>
    <rPh sb="12" eb="13">
      <t>ガタ</t>
    </rPh>
    <rPh sb="16" eb="19">
      <t>ジュウライガタ</t>
    </rPh>
    <rPh sb="19" eb="21">
      <t>コシツ</t>
    </rPh>
    <rPh sb="21" eb="22">
      <t>オヨ</t>
    </rPh>
    <rPh sb="23" eb="26">
      <t>タショウシツ</t>
    </rPh>
    <rPh sb="35" eb="37">
      <t>ケイヒ</t>
    </rPh>
    <phoneticPr fontId="2"/>
  </si>
  <si>
    <t>事業費按分表（DXコンサル経費）</t>
    <rPh sb="0" eb="3">
      <t>ジギョウヒ</t>
    </rPh>
    <rPh sb="3" eb="5">
      <t>アンブン</t>
    </rPh>
    <rPh sb="5" eb="6">
      <t>ヒョウ</t>
    </rPh>
    <rPh sb="13" eb="15">
      <t>ケイヒ</t>
    </rPh>
    <phoneticPr fontId="2"/>
  </si>
  <si>
    <t>ユニット型は様式７－３を使用
従来型は様式７－４を使用
DXコンサル経費は様式７－５を使用</t>
    <rPh sb="4" eb="5">
      <t>ガタ</t>
    </rPh>
    <rPh sb="6" eb="8">
      <t>ヨウシキ</t>
    </rPh>
    <rPh sb="12" eb="14">
      <t>シヨウ</t>
    </rPh>
    <rPh sb="15" eb="18">
      <t>ジュウライガタ</t>
    </rPh>
    <rPh sb="19" eb="21">
      <t>ヨウシキ</t>
    </rPh>
    <rPh sb="25" eb="27">
      <t>シヨウ</t>
    </rPh>
    <rPh sb="34" eb="36">
      <t>ケイヒ</t>
    </rPh>
    <rPh sb="37" eb="39">
      <t>ヨウシキ</t>
    </rPh>
    <rPh sb="43" eb="45">
      <t>シヨウ</t>
    </rPh>
    <phoneticPr fontId="2"/>
  </si>
  <si>
    <t>事業費按分表（DXコンサル経費）</t>
    <rPh sb="0" eb="6">
      <t>ジギョウヒアンブンヒョウ</t>
    </rPh>
    <rPh sb="13" eb="15">
      <t>ケイヒ</t>
    </rPh>
    <phoneticPr fontId="2"/>
  </si>
  <si>
    <t>費目別内訳書・事業費目別内訳</t>
    <rPh sb="0" eb="2">
      <t>ヒモク</t>
    </rPh>
    <rPh sb="2" eb="3">
      <t>ベツ</t>
    </rPh>
    <rPh sb="3" eb="5">
      <t>ウチワケ</t>
    </rPh>
    <rPh sb="5" eb="6">
      <t>ショ</t>
    </rPh>
    <phoneticPr fontId="2"/>
  </si>
  <si>
    <t>DXコンサル業務見積書及び明細書</t>
    <rPh sb="6" eb="8">
      <t>ギョウム</t>
    </rPh>
    <rPh sb="8" eb="11">
      <t>ミツモリショ</t>
    </rPh>
    <rPh sb="11" eb="12">
      <t>オヨ</t>
    </rPh>
    <rPh sb="13" eb="16">
      <t>メイサイショ</t>
    </rPh>
    <phoneticPr fontId="2"/>
  </si>
  <si>
    <t>DXコンサル計画書（具体的な整備目標、コンサルティング内容、スケジュール等）</t>
    <rPh sb="6" eb="8">
      <t>ケイカク</t>
    </rPh>
    <rPh sb="8" eb="9">
      <t>オヨ</t>
    </rPh>
    <rPh sb="10" eb="13">
      <t>メイサイショ</t>
    </rPh>
    <phoneticPr fontId="2"/>
  </si>
  <si>
    <t>様式10-3</t>
    <rPh sb="0" eb="2">
      <t>ヨウシキ</t>
    </rPh>
    <phoneticPr fontId="2"/>
  </si>
  <si>
    <t>該当の場合
20と同様の年月分を用意すること</t>
    <rPh sb="0" eb="2">
      <t>ガイトウ</t>
    </rPh>
    <rPh sb="3" eb="5">
      <t>バアイ</t>
    </rPh>
    <rPh sb="9" eb="11">
      <t>ドウヨウ</t>
    </rPh>
    <rPh sb="12" eb="13">
      <t>ネン</t>
    </rPh>
    <rPh sb="13" eb="14">
      <t>ゲツ</t>
    </rPh>
    <rPh sb="14" eb="15">
      <t>ブン</t>
    </rPh>
    <rPh sb="16" eb="18">
      <t>ヨウイ</t>
    </rPh>
    <phoneticPr fontId="2"/>
  </si>
  <si>
    <t>事業に伴う利用者の移動計画</t>
    <rPh sb="0" eb="2">
      <t>ジギョウ</t>
    </rPh>
    <rPh sb="3" eb="4">
      <t>トモナ</t>
    </rPh>
    <rPh sb="5" eb="8">
      <t>リヨウシャ</t>
    </rPh>
    <rPh sb="9" eb="11">
      <t>イドウ</t>
    </rPh>
    <rPh sb="11" eb="13">
      <t>ケイカク</t>
    </rPh>
    <phoneticPr fontId="2"/>
  </si>
  <si>
    <t>介護老人保健施設整備事業　提出書類一覧【創設系】</t>
    <rPh sb="13" eb="15">
      <t>テイシュツ</t>
    </rPh>
    <rPh sb="15" eb="17">
      <t>ショルイ</t>
    </rPh>
    <rPh sb="17" eb="19">
      <t>イチラン</t>
    </rPh>
    <rPh sb="20" eb="22">
      <t>ソウセツ</t>
    </rPh>
    <rPh sb="22" eb="23">
      <t>ケイ</t>
    </rPh>
    <phoneticPr fontId="2"/>
  </si>
  <si>
    <t>整備を必要とする理由及び工事期間における利用者への処遇について</t>
    <rPh sb="12" eb="14">
      <t>コウジ</t>
    </rPh>
    <rPh sb="14" eb="16">
      <t>キカン</t>
    </rPh>
    <rPh sb="20" eb="23">
      <t>リヨウシャ</t>
    </rPh>
    <rPh sb="25" eb="27">
      <t>ショグウ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</si>
</sst>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0000000000;[Red]\-#,##0.0000000000"/>
    <numFmt numFmtId="177" formatCode="#,##0_);[Red]\(#,##0\)"/>
    <numFmt numFmtId="178" formatCode="#,##0.0;[Red]\-#,##0.0"/>
    <numFmt numFmtId="179" formatCode="#,##0_ ;[Red]\-#,##0\ "/>
    <numFmt numFmtId="180" formatCode="#,##0;&quot;▲ &quot;#,##0"/>
    <numFmt numFmtId="181" formatCode="#,000;\-0;0"/>
    <numFmt numFmtId="182" formatCode="0.00_ "/>
    <numFmt numFmtId="183" formatCode="\(#,###.00\)"/>
    <numFmt numFmtId="184" formatCode="0.00_);[Red]\(0.00\)"/>
    <numFmt numFmtId="185" formatCode="\(\ \ 0&quot;室&quot;\)"/>
    <numFmt numFmtId="186" formatCode="\(\ \ 0&quot;床&quot;\)"/>
    <numFmt numFmtId="187" formatCode="0\ &quot;床&quot;&quot;室&quot;"/>
    <numFmt numFmtId="188" formatCode="#,##0.00_);[Red]\(#,##0.00\)"/>
    <numFmt numFmtId="189" formatCode="#,##0.00_ "/>
    <numFmt numFmtId="190" formatCode="#,##0_ "/>
  </numFmts>
  <fonts count="68">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12"/>
      <name val="ＭＳ 明朝"/>
      <family val="1"/>
      <charset val="128"/>
    </font>
    <font>
      <b/>
      <u/>
      <sz val="11"/>
      <name val="ＭＳ Ｐゴシック"/>
      <family val="3"/>
      <charset val="128"/>
    </font>
    <font>
      <sz val="11"/>
      <name val="ＭＳ ゴシック"/>
      <family val="3"/>
      <charset val="128"/>
    </font>
    <font>
      <sz val="10"/>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0"/>
      <name val="ＭＳ Ｐゴシック"/>
      <family val="3"/>
      <charset val="128"/>
    </font>
    <font>
      <sz val="14"/>
      <name val="ＭＳ Ｐゴシック"/>
      <family val="3"/>
      <charset val="128"/>
    </font>
    <font>
      <sz val="16"/>
      <name val="ＭＳ Ｐゴシック"/>
      <family val="3"/>
      <charset val="128"/>
    </font>
    <font>
      <sz val="14"/>
      <name val="HGSｺﾞｼｯｸM"/>
      <family val="3"/>
      <charset val="128"/>
    </font>
    <font>
      <sz val="8"/>
      <name val="ＭＳ Ｐゴシック"/>
      <family val="3"/>
      <charset val="128"/>
    </font>
    <font>
      <sz val="10"/>
      <name val="HGSｺﾞｼｯｸM"/>
      <family val="3"/>
      <charset val="128"/>
    </font>
    <font>
      <sz val="10"/>
      <color indexed="18"/>
      <name val="ＭＳ Ｐ明朝"/>
      <family val="1"/>
      <charset val="128"/>
    </font>
    <font>
      <sz val="6"/>
      <name val="HGSｺﾞｼｯｸM"/>
      <family val="3"/>
      <charset val="128"/>
    </font>
    <font>
      <sz val="9"/>
      <color indexed="18"/>
      <name val="ＭＳ Ｐ明朝"/>
      <family val="1"/>
      <charset val="128"/>
    </font>
    <font>
      <sz val="9"/>
      <name val="HGSｺﾞｼｯｸM"/>
      <family val="3"/>
      <charset val="128"/>
    </font>
    <font>
      <u/>
      <sz val="10"/>
      <name val="HGSｺﾞｼｯｸM"/>
      <family val="3"/>
      <charset val="128"/>
    </font>
    <font>
      <b/>
      <sz val="10"/>
      <name val="HGSｺﾞｼｯｸM"/>
      <family val="3"/>
      <charset val="128"/>
    </font>
    <font>
      <b/>
      <sz val="9"/>
      <color indexed="81"/>
      <name val="MS P ゴシック"/>
      <family val="3"/>
      <charset val="128"/>
    </font>
    <font>
      <sz val="9"/>
      <color indexed="81"/>
      <name val="MS P ゴシック"/>
      <family val="3"/>
      <charset val="128"/>
    </font>
    <font>
      <b/>
      <sz val="11"/>
      <name val="ＭＳ Ｐゴシック"/>
      <family val="3"/>
      <charset val="128"/>
    </font>
    <font>
      <b/>
      <sz val="16"/>
      <name val="ＭＳ Ｐゴシック"/>
      <family val="3"/>
      <charset val="128"/>
    </font>
    <font>
      <sz val="11"/>
      <color indexed="10"/>
      <name val="ＭＳ Ｐゴシック"/>
      <family val="3"/>
      <charset val="128"/>
    </font>
    <font>
      <b/>
      <sz val="16"/>
      <name val="ＭＳ ゴシック"/>
      <family val="3"/>
      <charset val="128"/>
    </font>
    <font>
      <sz val="16"/>
      <name val="ＭＳ 明朝"/>
      <family val="1"/>
      <charset val="128"/>
    </font>
    <font>
      <sz val="11"/>
      <color indexed="10"/>
      <name val="ＭＳ 明朝"/>
      <family val="1"/>
      <charset val="128"/>
    </font>
    <font>
      <sz val="9"/>
      <name val="ＭＳ 明朝"/>
      <family val="1"/>
      <charset val="128"/>
    </font>
    <font>
      <b/>
      <sz val="11"/>
      <name val="ＭＳ 明朝"/>
      <family val="1"/>
      <charset val="128"/>
    </font>
    <font>
      <b/>
      <sz val="12"/>
      <color indexed="10"/>
      <name val="ＭＳ 明朝"/>
      <family val="1"/>
      <charset val="128"/>
    </font>
    <font>
      <b/>
      <sz val="14"/>
      <name val="ＭＳ ゴシック"/>
      <family val="3"/>
      <charset val="128"/>
    </font>
    <font>
      <b/>
      <sz val="20"/>
      <name val="ＭＳ Ｐゴシック"/>
      <family val="3"/>
      <charset val="128"/>
    </font>
    <font>
      <sz val="13"/>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b/>
      <u/>
      <sz val="13"/>
      <name val="ＭＳ Ｐゴシック"/>
      <family val="3"/>
      <charset val="128"/>
    </font>
    <font>
      <b/>
      <sz val="10"/>
      <name val="ＭＳ Ｐ明朝"/>
      <family val="1"/>
      <charset val="128"/>
    </font>
    <font>
      <b/>
      <sz val="14"/>
      <name val="ＭＳ Ｐ明朝"/>
      <family val="1"/>
      <charset val="128"/>
    </font>
    <font>
      <b/>
      <sz val="10"/>
      <name val="ＭＳ Ｐゴシック"/>
      <family val="3"/>
      <charset val="128"/>
    </font>
    <font>
      <u/>
      <sz val="10"/>
      <name val="ＭＳ Ｐ明朝"/>
      <family val="1"/>
      <charset val="128"/>
    </font>
    <font>
      <b/>
      <u/>
      <sz val="10"/>
      <name val="ＭＳ Ｐ明朝"/>
      <family val="1"/>
      <charset val="128"/>
    </font>
    <font>
      <sz val="10"/>
      <color indexed="10"/>
      <name val="ＭＳ Ｐ明朝"/>
      <family val="1"/>
      <charset val="128"/>
    </font>
    <font>
      <sz val="11"/>
      <name val="ＭＳ Ｐ明朝"/>
      <family val="1"/>
      <charset val="128"/>
    </font>
    <font>
      <sz val="8"/>
      <name val="ＭＳ 明朝"/>
      <family val="1"/>
      <charset val="128"/>
    </font>
    <font>
      <i/>
      <sz val="10"/>
      <name val="ＭＳ 明朝"/>
      <family val="1"/>
      <charset val="128"/>
    </font>
    <font>
      <i/>
      <u/>
      <sz val="10"/>
      <name val="ＭＳ 明朝"/>
      <family val="1"/>
      <charset val="128"/>
    </font>
    <font>
      <b/>
      <sz val="10"/>
      <name val="ＭＳ 明朝"/>
      <family val="1"/>
      <charset val="128"/>
    </font>
    <font>
      <sz val="9"/>
      <name val="ＭＳ Ｐゴシック"/>
      <family val="3"/>
      <charset val="128"/>
    </font>
    <font>
      <sz val="11"/>
      <color indexed="12"/>
      <name val="ＭＳ Ｐ明朝"/>
      <family val="1"/>
      <charset val="128"/>
    </font>
    <font>
      <sz val="11"/>
      <color indexed="12"/>
      <name val="ＭＳ Ｐゴシック"/>
      <family val="3"/>
      <charset val="128"/>
    </font>
    <font>
      <sz val="11"/>
      <color indexed="18"/>
      <name val="ＭＳ Ｐ明朝"/>
      <family val="1"/>
      <charset val="128"/>
    </font>
    <font>
      <u/>
      <sz val="11"/>
      <color theme="10"/>
      <name val="ＭＳ Ｐゴシック"/>
      <family val="3"/>
      <charset val="128"/>
    </font>
    <font>
      <b/>
      <sz val="18"/>
      <name val="ＭＳ Ｐゴシック"/>
      <family val="3"/>
      <charset val="128"/>
    </font>
    <font>
      <u/>
      <sz val="11"/>
      <color rgb="FFFF0000"/>
      <name val="ＭＳ Ｐゴシック"/>
      <family val="3"/>
      <charset val="128"/>
    </font>
    <font>
      <b/>
      <sz val="6"/>
      <name val="ＭＳ Ｐゴシック"/>
      <family val="3"/>
      <charset val="128"/>
    </font>
    <font>
      <strike/>
      <sz val="11"/>
      <name val="ＭＳ Ｐゴシック"/>
      <family val="3"/>
      <charset val="128"/>
    </font>
    <font>
      <b/>
      <sz val="14"/>
      <name val="ＭＳ Ｐゴシック"/>
      <family val="3"/>
      <charset val="128"/>
    </font>
    <font>
      <sz val="11"/>
      <color rgb="FF0000FF"/>
      <name val="ＭＳ Ｐゴシック"/>
      <family val="3"/>
      <charset val="128"/>
    </font>
    <font>
      <sz val="9"/>
      <color rgb="FFFF0000"/>
      <name val="ＭＳ Ｐゴシック"/>
      <family val="3"/>
      <charset val="128"/>
    </font>
    <font>
      <b/>
      <sz val="6"/>
      <color rgb="FFFF0000"/>
      <name val="ＭＳ Ｐゴシック"/>
      <family val="3"/>
      <charset val="128"/>
    </font>
    <font>
      <sz val="11"/>
      <color rgb="FFFF0000"/>
      <name val="ＭＳ Ｐ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405">
    <border>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style="thin">
        <color indexed="64"/>
      </left>
      <right style="hair">
        <color indexed="64"/>
      </right>
      <top/>
      <bottom style="medium">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hair">
        <color indexed="64"/>
      </right>
      <top style="thin">
        <color indexed="64"/>
      </top>
      <bottom style="thin">
        <color indexed="64"/>
      </bottom>
      <diagonal/>
    </border>
    <border>
      <left style="medium">
        <color indexed="64"/>
      </left>
      <right style="medium">
        <color indexed="64"/>
      </right>
      <top/>
      <bottom/>
      <diagonal/>
    </border>
    <border>
      <left/>
      <right style="hair">
        <color indexed="64"/>
      </right>
      <top style="thin">
        <color indexed="64"/>
      </top>
      <bottom/>
      <diagonal/>
    </border>
    <border>
      <left style="medium">
        <color indexed="64"/>
      </left>
      <right style="thin">
        <color indexed="64"/>
      </right>
      <top/>
      <bottom/>
      <diagonal/>
    </border>
    <border>
      <left/>
      <right style="hair">
        <color indexed="64"/>
      </right>
      <top/>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right style="hair">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bottom style="medium">
        <color indexed="64"/>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style="double">
        <color indexed="64"/>
      </top>
      <bottom style="hair">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top/>
      <bottom/>
      <diagonal style="thin">
        <color indexed="64"/>
      </diagonal>
    </border>
    <border diagonalUp="1">
      <left style="thin">
        <color indexed="64"/>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medium">
        <color theme="5" tint="-0.499984740745262"/>
      </left>
      <right/>
      <top style="medium">
        <color theme="5" tint="-0.499984740745262"/>
      </top>
      <bottom style="medium">
        <color theme="5" tint="-0.499984740745262"/>
      </bottom>
      <diagonal style="thin">
        <color indexed="64"/>
      </diagonal>
    </border>
    <border diagonalUp="1">
      <left/>
      <right/>
      <top style="medium">
        <color theme="5" tint="-0.499984740745262"/>
      </top>
      <bottom style="medium">
        <color theme="5" tint="-0.499984740745262"/>
      </bottom>
      <diagonal style="thin">
        <color indexed="64"/>
      </diagonal>
    </border>
    <border diagonalUp="1">
      <left/>
      <right style="medium">
        <color theme="5" tint="-0.499984740745262"/>
      </right>
      <top style="medium">
        <color theme="5" tint="-0.499984740745262"/>
      </top>
      <bottom style="medium">
        <color theme="5" tint="-0.499984740745262"/>
      </bottom>
      <diagonal style="thin">
        <color indexed="64"/>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diagonalUp="1">
      <left style="thin">
        <color indexed="64"/>
      </left>
      <right style="medium">
        <color indexed="64"/>
      </right>
      <top style="double">
        <color indexed="64"/>
      </top>
      <bottom style="medium">
        <color indexed="64"/>
      </bottom>
      <diagonal style="thin">
        <color indexed="64"/>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style="medium">
        <color indexed="64"/>
      </right>
      <top style="thin">
        <color indexed="64"/>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hair">
        <color indexed="64"/>
      </bottom>
      <diagonal/>
    </border>
    <border>
      <left style="medium">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medium">
        <color indexed="64"/>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double">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double">
        <color indexed="64"/>
      </bottom>
      <diagonal/>
    </border>
    <border>
      <left/>
      <right/>
      <top style="medium">
        <color indexed="64"/>
      </top>
      <bottom style="double">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23"/>
      </bottom>
      <diagonal/>
    </border>
    <border>
      <left style="hair">
        <color indexed="64"/>
      </left>
      <right style="hair">
        <color indexed="64"/>
      </right>
      <top/>
      <bottom style="hair">
        <color indexed="23"/>
      </bottom>
      <diagonal/>
    </border>
    <border>
      <left style="thin">
        <color indexed="64"/>
      </left>
      <right style="hair">
        <color indexed="64"/>
      </right>
      <top/>
      <bottom style="hair">
        <color indexed="23"/>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23"/>
      </left>
      <right style="thin">
        <color indexed="64"/>
      </right>
      <top/>
      <bottom style="hair">
        <color indexed="64"/>
      </bottom>
      <diagonal/>
    </border>
    <border>
      <left style="thin">
        <color indexed="64"/>
      </left>
      <right style="hair">
        <color indexed="23"/>
      </right>
      <top/>
      <bottom/>
      <diagonal/>
    </border>
    <border>
      <left style="hair">
        <color indexed="23"/>
      </left>
      <right style="thin">
        <color indexed="64"/>
      </right>
      <top style="hair">
        <color indexed="23"/>
      </top>
      <bottom/>
      <diagonal/>
    </border>
    <border>
      <left/>
      <right style="thin">
        <color indexed="64"/>
      </right>
      <top/>
      <bottom style="hair">
        <color indexed="23"/>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double">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hair">
        <color indexed="64"/>
      </bottom>
      <diagonal/>
    </border>
    <border>
      <left style="dashed">
        <color indexed="64"/>
      </left>
      <right/>
      <top style="medium">
        <color indexed="64"/>
      </top>
      <bottom style="medium">
        <color indexed="64"/>
      </bottom>
      <diagonal/>
    </border>
    <border>
      <left style="dashed">
        <color indexed="64"/>
      </left>
      <right/>
      <top style="medium">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style="dashed">
        <color indexed="64"/>
      </left>
      <right/>
      <top/>
      <bottom style="thin">
        <color indexed="64"/>
      </bottom>
      <diagonal/>
    </border>
    <border>
      <left style="dashed">
        <color indexed="64"/>
      </left>
      <right/>
      <top style="medium">
        <color indexed="64"/>
      </top>
      <bottom style="hair">
        <color indexed="64"/>
      </bottom>
      <diagonal/>
    </border>
    <border>
      <left style="dashed">
        <color indexed="64"/>
      </left>
      <right/>
      <top style="hair">
        <color indexed="64"/>
      </top>
      <bottom style="hair">
        <color indexed="64"/>
      </bottom>
      <diagonal/>
    </border>
    <border>
      <left style="dashed">
        <color indexed="64"/>
      </left>
      <right style="medium">
        <color indexed="64"/>
      </right>
      <top style="thin">
        <color indexed="64"/>
      </top>
      <bottom style="thin">
        <color indexed="64"/>
      </bottom>
      <diagonal/>
    </border>
    <border>
      <left style="dashed">
        <color indexed="64"/>
      </left>
      <right/>
      <top style="thin">
        <color indexed="64"/>
      </top>
      <bottom style="hair">
        <color indexed="64"/>
      </bottom>
      <diagonal/>
    </border>
    <border>
      <left style="dashed">
        <color indexed="64"/>
      </left>
      <right/>
      <top style="hair">
        <color indexed="64"/>
      </top>
      <bottom style="thin">
        <color indexed="64"/>
      </bottom>
      <diagonal/>
    </border>
    <border>
      <left style="dotted">
        <color indexed="64"/>
      </left>
      <right style="dashed">
        <color indexed="64"/>
      </right>
      <top style="hair">
        <color indexed="64"/>
      </top>
      <bottom/>
      <diagonal/>
    </border>
    <border>
      <left style="dotted">
        <color indexed="64"/>
      </left>
      <right style="dashed">
        <color indexed="64"/>
      </right>
      <top style="hair">
        <color indexed="64"/>
      </top>
      <bottom style="hair">
        <color indexed="64"/>
      </bottom>
      <diagonal/>
    </border>
    <border>
      <left style="dotted">
        <color indexed="64"/>
      </left>
      <right style="dashed">
        <color indexed="64"/>
      </right>
      <top style="hair">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dotted">
        <color indexed="64"/>
      </left>
      <right style="medium">
        <color indexed="64"/>
      </right>
      <top style="hair">
        <color indexed="64"/>
      </top>
      <bottom style="medium">
        <color indexed="64"/>
      </bottom>
      <diagonal/>
    </border>
    <border>
      <left style="dashed">
        <color indexed="64"/>
      </left>
      <right/>
      <top/>
      <bottom style="medium">
        <color indexed="64"/>
      </bottom>
      <diagonal/>
    </border>
    <border>
      <left/>
      <right style="dotted">
        <color indexed="64"/>
      </right>
      <top style="hair">
        <color indexed="64"/>
      </top>
      <bottom style="hair">
        <color indexed="64"/>
      </bottom>
      <diagonal/>
    </border>
    <border>
      <left/>
      <right style="dotted">
        <color indexed="64"/>
      </right>
      <top/>
      <bottom/>
      <diagonal/>
    </border>
    <border>
      <left/>
      <right style="dotted">
        <color indexed="64"/>
      </right>
      <top style="hair">
        <color indexed="64"/>
      </top>
      <bottom/>
      <diagonal/>
    </border>
    <border>
      <left/>
      <right style="dotted">
        <color indexed="64"/>
      </right>
      <top style="hair">
        <color indexed="64"/>
      </top>
      <bottom style="thin">
        <color indexed="64"/>
      </bottom>
      <diagonal/>
    </border>
    <border>
      <left/>
      <right style="dotted">
        <color indexed="64"/>
      </right>
      <top/>
      <bottom style="hair">
        <color indexed="64"/>
      </bottom>
      <diagonal/>
    </border>
    <border>
      <left/>
      <right style="dotted">
        <color indexed="64"/>
      </right>
      <top/>
      <bottom style="medium">
        <color indexed="64"/>
      </bottom>
      <diagonal/>
    </border>
    <border>
      <left/>
      <right style="dashed">
        <color indexed="64"/>
      </right>
      <top style="thin">
        <color indexed="64"/>
      </top>
      <bottom style="thin">
        <color indexed="64"/>
      </bottom>
      <diagonal/>
    </border>
    <border>
      <left style="thin">
        <color indexed="64"/>
      </left>
      <right style="medium">
        <color indexed="64"/>
      </right>
      <top/>
      <bottom style="double">
        <color indexed="64"/>
      </bottom>
      <diagonal/>
    </border>
    <border diagonalUp="1">
      <left/>
      <right/>
      <top style="medium">
        <color indexed="64"/>
      </top>
      <bottom/>
      <diagonal style="medium">
        <color indexed="64"/>
      </diagonal>
    </border>
    <border diagonalUp="1">
      <left/>
      <right/>
      <top/>
      <bottom/>
      <diagonal style="medium">
        <color indexed="64"/>
      </diagonal>
    </border>
    <border diagonalUp="1">
      <left/>
      <right style="medium">
        <color indexed="64"/>
      </right>
      <top style="medium">
        <color indexed="64"/>
      </top>
      <bottom/>
      <diagonal style="medium">
        <color indexed="64"/>
      </diagonal>
    </border>
    <border diagonalUp="1">
      <left/>
      <right style="medium">
        <color indexed="64"/>
      </right>
      <top/>
      <bottom/>
      <diagonal style="medium">
        <color indexed="64"/>
      </diagonal>
    </border>
    <border diagonalUp="1">
      <left style="medium">
        <color indexed="64"/>
      </left>
      <right style="thin">
        <color indexed="64"/>
      </right>
      <top style="medium">
        <color indexed="64"/>
      </top>
      <bottom/>
      <diagonal style="medium">
        <color indexed="64"/>
      </diagonal>
    </border>
    <border diagonalUp="1">
      <left style="medium">
        <color indexed="64"/>
      </left>
      <right style="thin">
        <color indexed="64"/>
      </right>
      <top/>
      <bottom/>
      <diagonal style="medium">
        <color indexed="64"/>
      </diagonal>
    </border>
    <border diagonalUp="1">
      <left style="thin">
        <color indexed="64"/>
      </left>
      <right style="medium">
        <color indexed="64"/>
      </right>
      <top style="medium">
        <color indexed="64"/>
      </top>
      <bottom/>
      <diagonal style="medium">
        <color indexed="64"/>
      </diagonal>
    </border>
    <border diagonalUp="1">
      <left style="thin">
        <color indexed="64"/>
      </left>
      <right style="medium">
        <color indexed="64"/>
      </right>
      <top/>
      <bottom/>
      <diagonal style="medium">
        <color indexed="64"/>
      </diagonal>
    </border>
    <border diagonalUp="1">
      <left style="medium">
        <color indexed="64"/>
      </left>
      <right style="medium">
        <color indexed="64"/>
      </right>
      <top style="medium">
        <color indexed="64"/>
      </top>
      <bottom/>
      <diagonal style="medium">
        <color indexed="64"/>
      </diagonal>
    </border>
    <border diagonalUp="1">
      <left style="medium">
        <color indexed="64"/>
      </left>
      <right style="medium">
        <color indexed="64"/>
      </right>
      <top/>
      <bottom/>
      <diagonal style="medium">
        <color indexed="64"/>
      </diagonal>
    </border>
    <border>
      <left style="medium">
        <color indexed="64"/>
      </left>
      <right/>
      <top/>
      <bottom style="double">
        <color indexed="64"/>
      </bottom>
      <diagonal/>
    </border>
    <border>
      <left style="hair">
        <color indexed="64"/>
      </left>
      <right style="hair">
        <color indexed="64"/>
      </right>
      <top/>
      <bottom style="double">
        <color indexed="64"/>
      </bottom>
      <diagonal/>
    </border>
    <border>
      <left style="thin">
        <color indexed="64"/>
      </left>
      <right style="hair">
        <color indexed="64"/>
      </right>
      <top/>
      <bottom style="double">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hair">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diagonalUp="1">
      <left/>
      <right style="thin">
        <color indexed="64"/>
      </right>
      <top/>
      <bottom/>
      <diagonal style="thin">
        <color indexed="64"/>
      </diagonal>
    </border>
    <border diagonalUp="1">
      <left style="thin">
        <color indexed="64"/>
      </left>
      <right style="thin">
        <color indexed="64"/>
      </right>
      <top style="medium">
        <color indexed="64"/>
      </top>
      <bottom style="hair">
        <color indexed="64"/>
      </bottom>
      <diagonal style="thin">
        <color indexed="64"/>
      </diagonal>
    </border>
    <border diagonalUp="1">
      <left/>
      <right style="medium">
        <color indexed="64"/>
      </right>
      <top style="medium">
        <color indexed="64"/>
      </top>
      <bottom style="hair">
        <color indexed="64"/>
      </bottom>
      <diagonal style="thin">
        <color indexed="64"/>
      </diagonal>
    </border>
    <border>
      <left style="dashed">
        <color indexed="64"/>
      </left>
      <right/>
      <top/>
      <bottom/>
      <diagonal/>
    </border>
    <border>
      <left/>
      <right style="dashed">
        <color indexed="64"/>
      </right>
      <top style="thin">
        <color indexed="64"/>
      </top>
      <bottom style="hair">
        <color indexed="64"/>
      </bottom>
      <diagonal/>
    </border>
    <border>
      <left/>
      <right style="dashed">
        <color indexed="64"/>
      </right>
      <top style="hair">
        <color indexed="64"/>
      </top>
      <bottom style="thin">
        <color indexed="64"/>
      </bottom>
      <diagonal/>
    </border>
  </borders>
  <cellStyleXfs count="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38" fontId="1" fillId="0" borderId="0" applyFont="0" applyFill="0" applyBorder="0" applyAlignment="0" applyProtection="0"/>
    <xf numFmtId="6" fontId="1" fillId="0" borderId="0" applyFont="0" applyFill="0" applyBorder="0" applyAlignment="0" applyProtection="0">
      <alignment vertical="center"/>
    </xf>
    <xf numFmtId="0" fontId="1" fillId="0" borderId="0"/>
    <xf numFmtId="0" fontId="58" fillId="0" borderId="0" applyNumberFormat="0" applyFill="0" applyBorder="0" applyAlignment="0" applyProtection="0">
      <alignment vertical="center"/>
    </xf>
  </cellStyleXfs>
  <cellXfs count="1699">
    <xf numFmtId="0" fontId="0" fillId="0" borderId="0" xfId="0">
      <alignment vertical="center"/>
    </xf>
    <xf numFmtId="38" fontId="3" fillId="0" borderId="1" xfId="2" applyFont="1" applyBorder="1" applyAlignment="1">
      <alignment horizontal="center" vertical="center"/>
    </xf>
    <xf numFmtId="176" fontId="3" fillId="0" borderId="2" xfId="2" applyNumberFormat="1" applyFont="1" applyBorder="1" applyAlignment="1">
      <alignment horizontal="center" vertical="center"/>
    </xf>
    <xf numFmtId="38" fontId="3" fillId="0" borderId="3" xfId="2" applyFont="1" applyBorder="1" applyAlignment="1">
      <alignment horizontal="center" vertical="center"/>
    </xf>
    <xf numFmtId="38" fontId="3" fillId="0" borderId="4" xfId="2" applyFont="1" applyBorder="1" applyAlignment="1">
      <alignment horizontal="center" vertical="center"/>
    </xf>
    <xf numFmtId="176" fontId="3" fillId="0" borderId="5" xfId="2" applyNumberFormat="1" applyFont="1" applyBorder="1" applyAlignment="1">
      <alignment horizontal="right" vertical="center"/>
    </xf>
    <xf numFmtId="38" fontId="3" fillId="0" borderId="6" xfId="2" applyFont="1" applyBorder="1" applyAlignment="1">
      <alignment horizontal="right" vertical="center"/>
    </xf>
    <xf numFmtId="38" fontId="3" fillId="0" borderId="7" xfId="2" applyFont="1" applyBorder="1" applyAlignment="1">
      <alignment horizontal="right" vertical="center"/>
    </xf>
    <xf numFmtId="38" fontId="3" fillId="0" borderId="8" xfId="2" applyFont="1" applyBorder="1" applyAlignment="1">
      <alignment horizontal="right" vertical="center"/>
    </xf>
    <xf numFmtId="38" fontId="3" fillId="0" borderId="9" xfId="2" applyFont="1" applyBorder="1" applyAlignment="1">
      <alignment horizontal="right" vertical="center"/>
    </xf>
    <xf numFmtId="38" fontId="3" fillId="0" borderId="10" xfId="2" applyFont="1" applyBorder="1">
      <alignment vertical="center"/>
    </xf>
    <xf numFmtId="38" fontId="3" fillId="0" borderId="11" xfId="2" applyFont="1" applyBorder="1">
      <alignment vertical="center"/>
    </xf>
    <xf numFmtId="176" fontId="3" fillId="0" borderId="12" xfId="2" applyNumberFormat="1" applyFont="1" applyBorder="1" applyAlignment="1">
      <alignment vertical="center"/>
    </xf>
    <xf numFmtId="176" fontId="3" fillId="0" borderId="13" xfId="2" applyNumberFormat="1" applyFont="1" applyBorder="1" applyAlignment="1">
      <alignment horizontal="right" vertical="top"/>
    </xf>
    <xf numFmtId="176" fontId="3" fillId="0" borderId="14" xfId="2" applyNumberFormat="1" applyFont="1" applyBorder="1" applyAlignment="1">
      <alignment horizontal="right" vertical="top"/>
    </xf>
    <xf numFmtId="176" fontId="3" fillId="0" borderId="15" xfId="2" applyNumberFormat="1" applyFont="1" applyBorder="1" applyAlignment="1">
      <alignment vertical="center"/>
    </xf>
    <xf numFmtId="176" fontId="3" fillId="0" borderId="0" xfId="2" applyNumberFormat="1" applyFont="1" applyBorder="1" applyAlignment="1">
      <alignment vertical="center"/>
    </xf>
    <xf numFmtId="176" fontId="3" fillId="0" borderId="16" xfId="2" applyNumberFormat="1" applyFont="1" applyBorder="1" applyAlignment="1">
      <alignment vertical="center"/>
    </xf>
    <xf numFmtId="38" fontId="3" fillId="0" borderId="17" xfId="2" applyFont="1" applyBorder="1">
      <alignment vertical="center"/>
    </xf>
    <xf numFmtId="38" fontId="3" fillId="0" borderId="18" xfId="2" applyFont="1" applyBorder="1">
      <alignment vertical="center"/>
    </xf>
    <xf numFmtId="38" fontId="3" fillId="0" borderId="19" xfId="2" applyFont="1" applyBorder="1">
      <alignment vertical="center"/>
    </xf>
    <xf numFmtId="38" fontId="3" fillId="0" borderId="20" xfId="2" applyFont="1" applyBorder="1">
      <alignment vertical="center"/>
    </xf>
    <xf numFmtId="176" fontId="3" fillId="0" borderId="19" xfId="2" applyNumberFormat="1" applyFont="1" applyBorder="1" applyAlignment="1">
      <alignment vertical="center"/>
    </xf>
    <xf numFmtId="176" fontId="3" fillId="0" borderId="20" xfId="2" applyNumberFormat="1" applyFont="1" applyBorder="1" applyAlignment="1">
      <alignment vertical="center"/>
    </xf>
    <xf numFmtId="176" fontId="3" fillId="0" borderId="21" xfId="2" applyNumberFormat="1" applyFont="1" applyBorder="1" applyAlignment="1">
      <alignment vertical="center"/>
    </xf>
    <xf numFmtId="38" fontId="3" fillId="0" borderId="22" xfId="2" applyFont="1" applyBorder="1" applyAlignment="1">
      <alignment horizontal="center" vertical="center" wrapText="1"/>
    </xf>
    <xf numFmtId="38" fontId="3" fillId="0" borderId="0" xfId="2" applyFont="1">
      <alignment vertical="center"/>
    </xf>
    <xf numFmtId="176" fontId="3" fillId="0" borderId="0" xfId="2" applyNumberFormat="1" applyFont="1">
      <alignment vertical="center"/>
    </xf>
    <xf numFmtId="38" fontId="4" fillId="0" borderId="0" xfId="2" applyFont="1">
      <alignment vertical="center"/>
    </xf>
    <xf numFmtId="176" fontId="4" fillId="0" borderId="0" xfId="2" applyNumberFormat="1" applyFont="1">
      <alignment vertical="center"/>
    </xf>
    <xf numFmtId="38" fontId="5" fillId="0" borderId="0" xfId="2" applyFont="1">
      <alignment vertical="center"/>
    </xf>
    <xf numFmtId="38" fontId="6" fillId="0" borderId="0" xfId="2" applyFont="1">
      <alignment vertical="center"/>
    </xf>
    <xf numFmtId="38" fontId="4" fillId="0" borderId="0" xfId="2" applyFont="1" applyAlignment="1">
      <alignment horizontal="center" vertical="center"/>
    </xf>
    <xf numFmtId="38" fontId="3" fillId="0" borderId="23" xfId="2" applyFont="1" applyBorder="1" applyAlignment="1">
      <alignment horizontal="center" vertical="center"/>
    </xf>
    <xf numFmtId="38" fontId="4" fillId="0" borderId="0" xfId="2" applyFont="1" applyAlignment="1">
      <alignment horizontal="right" vertical="center"/>
    </xf>
    <xf numFmtId="38" fontId="3" fillId="0" borderId="35" xfId="2" applyFont="1" applyBorder="1">
      <alignment vertical="center"/>
    </xf>
    <xf numFmtId="10" fontId="3" fillId="0" borderId="34" xfId="1" applyNumberFormat="1" applyFont="1" applyBorder="1">
      <alignment vertical="center"/>
    </xf>
    <xf numFmtId="38" fontId="3" fillId="0" borderId="36" xfId="2" applyFont="1" applyBorder="1">
      <alignment vertical="center"/>
    </xf>
    <xf numFmtId="38" fontId="3" fillId="0" borderId="37" xfId="2" applyFont="1" applyBorder="1">
      <alignment vertical="center"/>
    </xf>
    <xf numFmtId="38" fontId="3" fillId="0" borderId="38" xfId="2" applyFont="1" applyBorder="1">
      <alignment vertical="center"/>
    </xf>
    <xf numFmtId="38" fontId="3" fillId="0" borderId="40" xfId="2" applyFont="1" applyBorder="1">
      <alignment vertical="center"/>
    </xf>
    <xf numFmtId="10" fontId="3" fillId="0" borderId="39" xfId="1" applyNumberFormat="1" applyFont="1" applyBorder="1">
      <alignment vertical="center"/>
    </xf>
    <xf numFmtId="38" fontId="3" fillId="0" borderId="41" xfId="2" applyFont="1" applyBorder="1">
      <alignment vertical="center"/>
    </xf>
    <xf numFmtId="38" fontId="3" fillId="0" borderId="42" xfId="2" applyFont="1" applyBorder="1">
      <alignment vertical="center"/>
    </xf>
    <xf numFmtId="38" fontId="3" fillId="0" borderId="48" xfId="2" applyFont="1" applyBorder="1">
      <alignment vertical="center"/>
    </xf>
    <xf numFmtId="10" fontId="3" fillId="0" borderId="47" xfId="1" applyNumberFormat="1" applyFont="1" applyBorder="1">
      <alignment vertical="center"/>
    </xf>
    <xf numFmtId="38" fontId="3" fillId="0" borderId="49" xfId="2" applyFont="1" applyBorder="1">
      <alignment vertical="center"/>
    </xf>
    <xf numFmtId="38" fontId="3" fillId="0" borderId="50" xfId="2" applyFont="1" applyBorder="1">
      <alignment vertical="center"/>
    </xf>
    <xf numFmtId="38" fontId="3" fillId="0" borderId="51" xfId="2" applyFont="1" applyBorder="1">
      <alignment vertical="center"/>
    </xf>
    <xf numFmtId="38" fontId="3" fillId="0" borderId="56" xfId="2" applyFont="1" applyBorder="1">
      <alignment vertical="center"/>
    </xf>
    <xf numFmtId="38" fontId="8" fillId="0" borderId="0" xfId="2" applyFont="1" applyBorder="1" applyAlignment="1">
      <alignment horizontal="center" vertical="center"/>
    </xf>
    <xf numFmtId="10" fontId="3" fillId="2" borderId="30" xfId="1" applyNumberFormat="1" applyFont="1" applyFill="1" applyBorder="1">
      <alignment vertical="center"/>
    </xf>
    <xf numFmtId="38" fontId="3" fillId="2" borderId="32" xfId="2" applyFont="1" applyFill="1" applyBorder="1">
      <alignment vertical="center"/>
    </xf>
    <xf numFmtId="38" fontId="3" fillId="2" borderId="31" xfId="2" applyFont="1" applyFill="1" applyBorder="1">
      <alignment vertical="center"/>
    </xf>
    <xf numFmtId="38" fontId="3" fillId="2" borderId="55" xfId="2" applyFont="1" applyFill="1" applyBorder="1">
      <alignment vertical="center"/>
    </xf>
    <xf numFmtId="38" fontId="3" fillId="2" borderId="33" xfId="2" applyFont="1" applyFill="1" applyBorder="1">
      <alignment vertical="center"/>
    </xf>
    <xf numFmtId="10" fontId="3" fillId="2" borderId="34" xfId="1" applyNumberFormat="1" applyFont="1" applyFill="1" applyBorder="1">
      <alignment vertical="center"/>
    </xf>
    <xf numFmtId="38" fontId="3" fillId="2" borderId="36" xfId="2" applyFont="1" applyFill="1" applyBorder="1">
      <alignment vertical="center"/>
    </xf>
    <xf numFmtId="38" fontId="3" fillId="2" borderId="35" xfId="2" applyFont="1" applyFill="1" applyBorder="1">
      <alignment vertical="center"/>
    </xf>
    <xf numFmtId="38" fontId="3" fillId="2" borderId="37" xfId="2" applyFont="1" applyFill="1" applyBorder="1">
      <alignment vertical="center"/>
    </xf>
    <xf numFmtId="38" fontId="3" fillId="2" borderId="38" xfId="2" applyFont="1" applyFill="1" applyBorder="1">
      <alignment vertical="center"/>
    </xf>
    <xf numFmtId="10" fontId="3" fillId="2" borderId="43" xfId="1" applyNumberFormat="1" applyFont="1" applyFill="1" applyBorder="1">
      <alignment vertical="center"/>
    </xf>
    <xf numFmtId="38" fontId="3" fillId="2" borderId="45" xfId="2" applyFont="1" applyFill="1" applyBorder="1">
      <alignment vertical="center"/>
    </xf>
    <xf numFmtId="38" fontId="3" fillId="2" borderId="44" xfId="2" applyFont="1" applyFill="1" applyBorder="1">
      <alignment vertical="center"/>
    </xf>
    <xf numFmtId="38" fontId="3" fillId="2" borderId="57" xfId="2" applyFont="1" applyFill="1" applyBorder="1">
      <alignment vertical="center"/>
    </xf>
    <xf numFmtId="38" fontId="3" fillId="2" borderId="46" xfId="2" applyFont="1" applyFill="1" applyBorder="1">
      <alignment vertical="center"/>
    </xf>
    <xf numFmtId="10" fontId="3" fillId="2" borderId="10" xfId="1" applyNumberFormat="1" applyFont="1" applyFill="1" applyBorder="1">
      <alignment vertical="center"/>
    </xf>
    <xf numFmtId="38" fontId="3" fillId="2" borderId="24" xfId="2" applyFont="1" applyFill="1" applyBorder="1" applyAlignment="1">
      <alignment horizontal="right" vertical="center"/>
    </xf>
    <xf numFmtId="38" fontId="3" fillId="2" borderId="27" xfId="2" applyFont="1" applyFill="1" applyBorder="1" applyAlignment="1">
      <alignment horizontal="right" vertical="center"/>
    </xf>
    <xf numFmtId="38" fontId="3" fillId="2" borderId="28" xfId="2" applyFont="1" applyFill="1" applyBorder="1" applyAlignment="1">
      <alignment horizontal="right" vertical="center"/>
    </xf>
    <xf numFmtId="38" fontId="3" fillId="2" borderId="29" xfId="2" applyFont="1" applyFill="1" applyBorder="1" applyAlignment="1">
      <alignment horizontal="right" vertical="center"/>
    </xf>
    <xf numFmtId="176" fontId="3" fillId="2" borderId="0" xfId="2" applyNumberFormat="1" applyFont="1" applyFill="1" applyBorder="1" applyAlignment="1">
      <alignment horizontal="right" vertical="top"/>
    </xf>
    <xf numFmtId="176" fontId="3" fillId="2" borderId="16" xfId="2" applyNumberFormat="1" applyFont="1" applyFill="1" applyBorder="1" applyAlignment="1">
      <alignment horizontal="right" vertical="top"/>
    </xf>
    <xf numFmtId="38" fontId="3" fillId="0" borderId="30" xfId="2" applyFont="1" applyFill="1" applyBorder="1">
      <alignment vertical="center"/>
    </xf>
    <xf numFmtId="38" fontId="3" fillId="0" borderId="31" xfId="2" applyFont="1" applyFill="1" applyBorder="1">
      <alignment vertical="center"/>
    </xf>
    <xf numFmtId="38" fontId="3" fillId="0" borderId="32" xfId="2" applyFont="1" applyFill="1" applyBorder="1">
      <alignment vertical="center"/>
    </xf>
    <xf numFmtId="38" fontId="3" fillId="0" borderId="34" xfId="2" applyFont="1" applyFill="1" applyBorder="1">
      <alignment vertical="center"/>
    </xf>
    <xf numFmtId="38" fontId="3" fillId="0" borderId="35" xfId="2" applyFont="1" applyFill="1" applyBorder="1">
      <alignment vertical="center"/>
    </xf>
    <xf numFmtId="38" fontId="3" fillId="0" borderId="36" xfId="2" applyFont="1" applyFill="1" applyBorder="1">
      <alignment vertical="center"/>
    </xf>
    <xf numFmtId="38" fontId="3" fillId="0" borderId="39" xfId="2" applyFont="1" applyFill="1" applyBorder="1">
      <alignment vertical="center"/>
    </xf>
    <xf numFmtId="38" fontId="3" fillId="0" borderId="40" xfId="2" applyFont="1" applyFill="1" applyBorder="1">
      <alignment vertical="center"/>
    </xf>
    <xf numFmtId="38" fontId="3" fillId="0" borderId="41" xfId="2" applyFont="1" applyFill="1" applyBorder="1">
      <alignment vertical="center"/>
    </xf>
    <xf numFmtId="38" fontId="3" fillId="0" borderId="43" xfId="2" applyFont="1" applyFill="1" applyBorder="1">
      <alignment vertical="center"/>
    </xf>
    <xf numFmtId="38" fontId="3" fillId="0" borderId="44" xfId="2" applyFont="1" applyFill="1" applyBorder="1">
      <alignment vertical="center"/>
    </xf>
    <xf numFmtId="38" fontId="3" fillId="0" borderId="45" xfId="2" applyFont="1" applyFill="1" applyBorder="1">
      <alignment vertical="center"/>
    </xf>
    <xf numFmtId="38" fontId="3" fillId="0" borderId="47" xfId="2" applyFont="1" applyFill="1" applyBorder="1">
      <alignment vertical="center"/>
    </xf>
    <xf numFmtId="38" fontId="3" fillId="0" borderId="48" xfId="2" applyFont="1" applyFill="1" applyBorder="1">
      <alignment vertical="center"/>
    </xf>
    <xf numFmtId="38" fontId="3" fillId="0" borderId="49" xfId="2" applyFont="1" applyFill="1" applyBorder="1">
      <alignment vertical="center"/>
    </xf>
    <xf numFmtId="38" fontId="3" fillId="0" borderId="11" xfId="2" applyFont="1" applyFill="1" applyBorder="1">
      <alignment vertical="center"/>
    </xf>
    <xf numFmtId="38" fontId="3" fillId="0" borderId="52" xfId="2" applyFont="1" applyFill="1" applyBorder="1">
      <alignment vertical="center"/>
    </xf>
    <xf numFmtId="38" fontId="3" fillId="0" borderId="53" xfId="2" applyFont="1" applyFill="1" applyBorder="1">
      <alignment vertical="center"/>
    </xf>
    <xf numFmtId="38" fontId="3" fillId="0" borderId="54" xfId="2" applyFont="1" applyFill="1" applyBorder="1">
      <alignment vertical="center"/>
    </xf>
    <xf numFmtId="38" fontId="3" fillId="2" borderId="24" xfId="2" applyFont="1" applyFill="1" applyBorder="1">
      <alignment vertical="center"/>
    </xf>
    <xf numFmtId="38" fontId="3" fillId="2" borderId="25" xfId="2" applyFont="1" applyFill="1" applyBorder="1">
      <alignment vertical="center"/>
    </xf>
    <xf numFmtId="38" fontId="3" fillId="2" borderId="26" xfId="2" applyFont="1" applyFill="1" applyBorder="1">
      <alignment vertical="center"/>
    </xf>
    <xf numFmtId="0" fontId="9" fillId="0" borderId="0" xfId="0" applyFont="1">
      <alignment vertical="center"/>
    </xf>
    <xf numFmtId="0" fontId="9" fillId="0" borderId="0" xfId="0" applyFont="1" applyAlignment="1">
      <alignment horizontal="right"/>
    </xf>
    <xf numFmtId="0" fontId="9" fillId="0" borderId="72" xfId="0" applyFont="1" applyBorder="1" applyAlignment="1">
      <alignment horizontal="center" vertical="center"/>
    </xf>
    <xf numFmtId="0" fontId="10" fillId="0" borderId="0" xfId="0" applyFont="1" applyAlignment="1">
      <alignment horizontal="center" vertical="center"/>
    </xf>
    <xf numFmtId="0" fontId="9" fillId="0" borderId="74" xfId="0" applyFont="1" applyBorder="1" applyAlignment="1">
      <alignment horizontal="center" vertical="center"/>
    </xf>
    <xf numFmtId="0" fontId="9" fillId="0" borderId="68" xfId="0" applyFont="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vertical="center"/>
    </xf>
    <xf numFmtId="0" fontId="16" fillId="0" borderId="0" xfId="0" applyFont="1" applyAlignment="1">
      <alignment horizontal="center" vertical="center"/>
    </xf>
    <xf numFmtId="0" fontId="10" fillId="0" borderId="0" xfId="0" applyFont="1" applyAlignment="1">
      <alignment horizontal="left" vertical="center"/>
    </xf>
    <xf numFmtId="0" fontId="17" fillId="0" borderId="0" xfId="0" applyFont="1" applyAlignment="1">
      <alignment horizontal="center"/>
    </xf>
    <xf numFmtId="0" fontId="15" fillId="0" borderId="0" xfId="0" applyFont="1" applyAlignment="1">
      <alignment horizontal="center" vertical="center"/>
    </xf>
    <xf numFmtId="0" fontId="9" fillId="0" borderId="104" xfId="0" applyFont="1" applyBorder="1" applyAlignment="1">
      <alignment horizontal="center" vertical="center"/>
    </xf>
    <xf numFmtId="0" fontId="9" fillId="0" borderId="72" xfId="0" applyFont="1" applyBorder="1" applyAlignment="1">
      <alignment horizontal="right" vertical="center"/>
    </xf>
    <xf numFmtId="0" fontId="11" fillId="0" borderId="20"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xf>
    <xf numFmtId="9" fontId="19" fillId="3" borderId="72" xfId="1" applyFont="1" applyFill="1" applyBorder="1" applyAlignment="1">
      <alignment vertical="center"/>
    </xf>
    <xf numFmtId="9" fontId="9" fillId="2" borderId="74" xfId="0" applyNumberFormat="1" applyFont="1" applyFill="1" applyBorder="1">
      <alignment vertical="center"/>
    </xf>
    <xf numFmtId="0" fontId="9" fillId="0" borderId="87" xfId="0" applyFont="1" applyBorder="1" applyAlignment="1" applyProtection="1">
      <alignment horizontal="center" vertical="center"/>
      <protection locked="0"/>
    </xf>
    <xf numFmtId="0" fontId="9" fillId="0" borderId="107" xfId="0" applyFont="1" applyBorder="1" applyAlignment="1">
      <alignment horizontal="center" vertical="center" shrinkToFit="1"/>
    </xf>
    <xf numFmtId="0" fontId="9" fillId="3" borderId="107" xfId="0" applyFont="1" applyFill="1" applyBorder="1" applyAlignment="1">
      <alignment horizontal="center" vertical="center" shrinkToFit="1"/>
    </xf>
    <xf numFmtId="38" fontId="12" fillId="2" borderId="23" xfId="2" applyFont="1" applyFill="1" applyBorder="1" applyAlignment="1">
      <alignment horizontal="right" vertical="center"/>
    </xf>
    <xf numFmtId="38" fontId="12" fillId="2" borderId="109" xfId="2" applyFont="1" applyFill="1" applyBorder="1" applyAlignment="1">
      <alignment horizontal="right" vertical="center"/>
    </xf>
    <xf numFmtId="38" fontId="12" fillId="2" borderId="2" xfId="2" applyFont="1" applyFill="1" applyBorder="1" applyAlignment="1">
      <alignment horizontal="right" vertical="center"/>
    </xf>
    <xf numFmtId="38" fontId="12" fillId="2" borderId="64" xfId="2" applyFont="1" applyFill="1" applyBorder="1" applyAlignment="1">
      <alignment horizontal="right" vertical="center"/>
    </xf>
    <xf numFmtId="38" fontId="12" fillId="2" borderId="76" xfId="2" applyFont="1" applyFill="1" applyBorder="1" applyAlignment="1">
      <alignment horizontal="right" vertical="center"/>
    </xf>
    <xf numFmtId="0" fontId="18" fillId="0" borderId="108" xfId="0" applyFont="1" applyBorder="1" applyAlignment="1">
      <alignment horizontal="center" vertical="center"/>
    </xf>
    <xf numFmtId="0" fontId="9" fillId="0" borderId="15" xfId="0" applyFont="1" applyBorder="1" applyAlignment="1" applyProtection="1">
      <alignment horizontal="left" vertical="center"/>
      <protection locked="0"/>
    </xf>
    <xf numFmtId="38" fontId="12" fillId="2" borderId="110" xfId="2" applyFont="1" applyFill="1" applyBorder="1" applyAlignment="1">
      <alignment horizontal="right" vertical="center"/>
    </xf>
    <xf numFmtId="38" fontId="12" fillId="2" borderId="111" xfId="2" applyFont="1" applyFill="1" applyBorder="1" applyAlignment="1">
      <alignment horizontal="right" vertical="center"/>
    </xf>
    <xf numFmtId="38" fontId="12" fillId="2" borderId="78" xfId="2" applyFont="1" applyFill="1" applyBorder="1" applyAlignment="1">
      <alignment horizontal="right" vertical="center"/>
    </xf>
    <xf numFmtId="38" fontId="12" fillId="2" borderId="15" xfId="2" applyFont="1" applyFill="1" applyBorder="1" applyAlignment="1">
      <alignment horizontal="right" vertical="center"/>
    </xf>
    <xf numFmtId="38" fontId="12" fillId="2" borderId="62" xfId="2" applyFont="1" applyFill="1" applyBorder="1" applyAlignment="1">
      <alignment horizontal="right" vertical="center"/>
    </xf>
    <xf numFmtId="38" fontId="12" fillId="2" borderId="79" xfId="2" applyFont="1" applyFill="1" applyBorder="1" applyAlignment="1">
      <alignment horizontal="right" vertical="center"/>
    </xf>
    <xf numFmtId="38" fontId="22" fillId="0" borderId="108" xfId="2" applyFont="1" applyFill="1" applyBorder="1" applyAlignment="1">
      <alignment horizontal="center" vertical="center"/>
    </xf>
    <xf numFmtId="38" fontId="12" fillId="0" borderId="62" xfId="2" applyFont="1" applyFill="1" applyBorder="1" applyAlignment="1" applyProtection="1">
      <alignment horizontal="right" vertical="center"/>
      <protection locked="0"/>
    </xf>
    <xf numFmtId="38" fontId="12" fillId="0" borderId="80" xfId="2" applyFont="1" applyFill="1" applyBorder="1" applyAlignment="1" applyProtection="1">
      <alignment horizontal="right" vertical="center"/>
      <protection locked="0"/>
    </xf>
    <xf numFmtId="0" fontId="9" fillId="2" borderId="34" xfId="0" applyFont="1" applyFill="1" applyBorder="1">
      <alignment vertical="center"/>
    </xf>
    <xf numFmtId="0" fontId="9" fillId="2" borderId="35" xfId="0" applyFont="1" applyFill="1" applyBorder="1">
      <alignment vertical="center"/>
    </xf>
    <xf numFmtId="0" fontId="9" fillId="2" borderId="35" xfId="0" applyFont="1" applyFill="1" applyBorder="1" applyAlignment="1">
      <alignment horizontal="center" vertical="center"/>
    </xf>
    <xf numFmtId="38" fontId="12" fillId="2" borderId="36" xfId="2" applyFont="1" applyFill="1" applyBorder="1" applyAlignment="1">
      <alignment horizontal="right" vertical="center"/>
    </xf>
    <xf numFmtId="38" fontId="12" fillId="2" borderId="83" xfId="2" applyFont="1" applyFill="1" applyBorder="1" applyAlignment="1">
      <alignment horizontal="right" vertical="center"/>
    </xf>
    <xf numFmtId="38" fontId="12" fillId="2" borderId="81" xfId="2" applyFont="1" applyFill="1" applyBorder="1" applyAlignment="1">
      <alignment horizontal="right" vertical="center"/>
    </xf>
    <xf numFmtId="38" fontId="12" fillId="2" borderId="82" xfId="2" applyFont="1" applyFill="1" applyBorder="1" applyAlignment="1">
      <alignment horizontal="right" vertical="center"/>
    </xf>
    <xf numFmtId="38" fontId="12" fillId="2" borderId="85" xfId="2" applyFont="1" applyFill="1" applyBorder="1" applyAlignment="1">
      <alignment horizontal="right" vertical="center"/>
    </xf>
    <xf numFmtId="0" fontId="9" fillId="0" borderId="47" xfId="0" applyFont="1" applyBorder="1">
      <alignment vertical="center"/>
    </xf>
    <xf numFmtId="0" fontId="9" fillId="0" borderId="48" xfId="0" applyFont="1" applyBorder="1">
      <alignment vertical="center"/>
    </xf>
    <xf numFmtId="0" fontId="9" fillId="0" borderId="48" xfId="0" applyFont="1" applyBorder="1" applyAlignment="1">
      <alignment horizontal="center" vertical="center"/>
    </xf>
    <xf numFmtId="38" fontId="12" fillId="2" borderId="49" xfId="2" applyFont="1" applyFill="1" applyBorder="1" applyAlignment="1">
      <alignment horizontal="right" vertical="center"/>
    </xf>
    <xf numFmtId="38" fontId="12" fillId="2" borderId="112" xfId="2" applyFont="1" applyFill="1" applyBorder="1" applyAlignment="1">
      <alignment horizontal="right" vertical="center"/>
    </xf>
    <xf numFmtId="38" fontId="12" fillId="2" borderId="95" xfId="2" applyFont="1" applyFill="1" applyBorder="1" applyAlignment="1">
      <alignment horizontal="right" vertical="center"/>
    </xf>
    <xf numFmtId="38" fontId="12" fillId="2" borderId="47" xfId="2" applyFont="1" applyFill="1" applyBorder="1" applyAlignment="1">
      <alignment horizontal="right" vertical="center"/>
    </xf>
    <xf numFmtId="38" fontId="12" fillId="2" borderId="97" xfId="2" applyFont="1" applyFill="1" applyBorder="1" applyAlignment="1">
      <alignment horizontal="right" vertical="center"/>
    </xf>
    <xf numFmtId="38" fontId="12" fillId="2" borderId="96" xfId="2" applyFont="1" applyFill="1" applyBorder="1" applyAlignment="1">
      <alignment horizontal="right" vertical="center"/>
    </xf>
    <xf numFmtId="38" fontId="12" fillId="0" borderId="97" xfId="2" applyFont="1" applyFill="1" applyBorder="1" applyAlignment="1">
      <alignment horizontal="right" vertical="center"/>
    </xf>
    <xf numFmtId="38" fontId="12" fillId="2" borderId="26" xfId="2" applyFont="1" applyFill="1" applyBorder="1" applyAlignment="1">
      <alignment horizontal="right" vertical="center"/>
    </xf>
    <xf numFmtId="38" fontId="12" fillId="2" borderId="113" xfId="2" applyFont="1" applyFill="1" applyBorder="1" applyAlignment="1">
      <alignment horizontal="right" vertical="center"/>
    </xf>
    <xf numFmtId="38" fontId="12" fillId="2" borderId="115" xfId="2" applyFont="1" applyFill="1" applyBorder="1" applyAlignment="1">
      <alignment horizontal="right" vertical="center"/>
    </xf>
    <xf numFmtId="38" fontId="12" fillId="2" borderId="100" xfId="2" applyFont="1" applyFill="1" applyBorder="1" applyAlignment="1">
      <alignment horizontal="right" vertical="center"/>
    </xf>
    <xf numFmtId="38" fontId="12" fillId="2" borderId="63" xfId="2" applyFont="1" applyFill="1" applyBorder="1" applyAlignment="1">
      <alignment horizontal="right" vertical="center"/>
    </xf>
    <xf numFmtId="38" fontId="21" fillId="2" borderId="111" xfId="2" applyFont="1" applyFill="1" applyBorder="1" applyAlignment="1">
      <alignment horizontal="right" vertical="center"/>
    </xf>
    <xf numFmtId="38" fontId="21" fillId="2" borderId="79" xfId="2" applyFont="1" applyFill="1" applyBorder="1" applyAlignment="1">
      <alignment horizontal="right" vertical="center"/>
    </xf>
    <xf numFmtId="38" fontId="12" fillId="0" borderId="97" xfId="2" applyFont="1" applyFill="1" applyBorder="1" applyAlignment="1" applyProtection="1">
      <alignment horizontal="right" vertical="center"/>
      <protection locked="0"/>
    </xf>
    <xf numFmtId="38" fontId="12" fillId="2" borderId="45" xfId="2" applyFont="1" applyFill="1" applyBorder="1" applyAlignment="1">
      <alignment horizontal="right" vertical="center"/>
    </xf>
    <xf numFmtId="38" fontId="12" fillId="2" borderId="116" xfId="2" applyFont="1" applyFill="1" applyBorder="1" applyAlignment="1">
      <alignment horizontal="right" vertical="center"/>
    </xf>
    <xf numFmtId="38" fontId="12" fillId="2" borderId="89" xfId="2" applyFont="1" applyFill="1" applyBorder="1" applyAlignment="1">
      <alignment horizontal="right" vertical="center"/>
    </xf>
    <xf numFmtId="38" fontId="12" fillId="2" borderId="90" xfId="2" applyFont="1" applyFill="1" applyBorder="1" applyAlignment="1">
      <alignment horizontal="right" vertical="center"/>
    </xf>
    <xf numFmtId="38" fontId="12" fillId="2" borderId="93" xfId="2" applyFont="1" applyFill="1" applyBorder="1" applyAlignment="1">
      <alignment horizontal="right" vertical="center"/>
    </xf>
    <xf numFmtId="38" fontId="12" fillId="2" borderId="98" xfId="2" applyFont="1" applyFill="1" applyBorder="1" applyAlignment="1">
      <alignment horizontal="right" vertical="center"/>
    </xf>
    <xf numFmtId="38" fontId="12" fillId="2" borderId="99" xfId="2" applyFont="1" applyFill="1" applyBorder="1" applyAlignment="1">
      <alignment horizontal="right" vertical="center"/>
    </xf>
    <xf numFmtId="38" fontId="22" fillId="0" borderId="117" xfId="2" applyFont="1" applyFill="1" applyBorder="1" applyAlignment="1">
      <alignment horizontal="center" vertical="center"/>
    </xf>
    <xf numFmtId="0" fontId="18" fillId="0" borderId="118" xfId="0" applyFont="1" applyBorder="1">
      <alignment vertical="center"/>
    </xf>
    <xf numFmtId="0" fontId="18" fillId="0" borderId="13" xfId="0" applyFont="1" applyBorder="1">
      <alignment vertical="center"/>
    </xf>
    <xf numFmtId="0" fontId="18" fillId="0" borderId="13" xfId="0" applyFont="1" applyBorder="1" applyAlignment="1">
      <alignment horizontal="center" vertical="center"/>
    </xf>
    <xf numFmtId="0" fontId="18" fillId="0" borderId="119" xfId="0" applyFont="1" applyBorder="1" applyAlignment="1">
      <alignment horizontal="center" vertical="center"/>
    </xf>
    <xf numFmtId="0" fontId="18" fillId="0" borderId="0" xfId="0" applyFont="1">
      <alignment vertical="center"/>
    </xf>
    <xf numFmtId="0" fontId="18" fillId="0" borderId="98" xfId="0" applyFont="1" applyBorder="1">
      <alignment vertical="center"/>
    </xf>
    <xf numFmtId="0" fontId="18" fillId="0" borderId="120" xfId="0" applyFont="1" applyBorder="1">
      <alignment vertical="center"/>
    </xf>
    <xf numFmtId="0" fontId="23" fillId="0" borderId="120" xfId="0" applyFont="1" applyBorder="1">
      <alignment vertical="center"/>
    </xf>
    <xf numFmtId="0" fontId="18" fillId="0" borderId="120" xfId="0" applyFont="1" applyBorder="1" applyAlignment="1">
      <alignment horizontal="center" vertical="center"/>
    </xf>
    <xf numFmtId="0" fontId="18" fillId="0" borderId="121" xfId="0" applyFont="1" applyBorder="1" applyAlignment="1">
      <alignment horizontal="center" vertical="center"/>
    </xf>
    <xf numFmtId="0" fontId="24" fillId="0" borderId="0" xfId="0" applyFont="1">
      <alignment vertical="center"/>
    </xf>
    <xf numFmtId="0" fontId="23" fillId="0" borderId="0" xfId="0" applyFont="1">
      <alignment vertical="center"/>
    </xf>
    <xf numFmtId="0" fontId="28" fillId="0" borderId="0" xfId="0" applyFont="1">
      <alignment vertical="center"/>
    </xf>
    <xf numFmtId="0" fontId="14" fillId="0" borderId="0" xfId="0" applyFont="1">
      <alignment vertical="center"/>
    </xf>
    <xf numFmtId="0" fontId="0" fillId="0" borderId="20" xfId="0" applyBorder="1">
      <alignment vertical="center"/>
    </xf>
    <xf numFmtId="0" fontId="0" fillId="0" borderId="21" xfId="0" applyBorder="1">
      <alignment vertical="center"/>
    </xf>
    <xf numFmtId="0" fontId="0" fillId="0" borderId="123" xfId="0" applyBorder="1" applyAlignment="1">
      <alignment horizontal="center" vertical="center"/>
    </xf>
    <xf numFmtId="0" fontId="29" fillId="0" borderId="80" xfId="0" applyFont="1" applyBorder="1" applyAlignment="1">
      <alignment vertical="center" shrinkToFit="1"/>
    </xf>
    <xf numFmtId="177" fontId="29" fillId="0" borderId="124" xfId="0" applyNumberFormat="1" applyFont="1" applyBorder="1">
      <alignment vertical="center"/>
    </xf>
    <xf numFmtId="177" fontId="0" fillId="0" borderId="103" xfId="0" applyNumberFormat="1" applyBorder="1">
      <alignment vertical="center"/>
    </xf>
    <xf numFmtId="177" fontId="0" fillId="0" borderId="80" xfId="0" applyNumberFormat="1" applyBorder="1">
      <alignment vertical="center"/>
    </xf>
    <xf numFmtId="0" fontId="29" fillId="0" borderId="86" xfId="0" applyFont="1" applyBorder="1" applyAlignment="1">
      <alignment vertical="center" shrinkToFit="1"/>
    </xf>
    <xf numFmtId="177" fontId="29" fillId="0" borderId="125" xfId="0" applyNumberFormat="1" applyFont="1" applyBorder="1">
      <alignment vertical="center"/>
    </xf>
    <xf numFmtId="177" fontId="0" fillId="0" borderId="42" xfId="0" applyNumberFormat="1" applyBorder="1">
      <alignment vertical="center"/>
    </xf>
    <xf numFmtId="177" fontId="0" fillId="0" borderId="86" xfId="0" applyNumberFormat="1" applyBorder="1">
      <alignment vertical="center"/>
    </xf>
    <xf numFmtId="0" fontId="29" fillId="0" borderId="93" xfId="0" applyFont="1" applyBorder="1" applyAlignment="1">
      <alignment vertical="center" shrinkToFit="1"/>
    </xf>
    <xf numFmtId="177" fontId="29" fillId="0" borderId="126" xfId="0" applyNumberFormat="1" applyFont="1" applyBorder="1">
      <alignment vertical="center"/>
    </xf>
    <xf numFmtId="177" fontId="0" fillId="0" borderId="46" xfId="0" applyNumberFormat="1" applyBorder="1">
      <alignment vertical="center"/>
    </xf>
    <xf numFmtId="177" fontId="0" fillId="0" borderId="93" xfId="0" applyNumberFormat="1" applyBorder="1">
      <alignment vertical="center"/>
    </xf>
    <xf numFmtId="0" fontId="29" fillId="0" borderId="62" xfId="0" applyFont="1" applyBorder="1" applyAlignment="1">
      <alignment vertical="center" shrinkToFit="1"/>
    </xf>
    <xf numFmtId="177" fontId="29" fillId="0" borderId="127" xfId="0" applyNumberFormat="1" applyFont="1" applyBorder="1">
      <alignment vertical="center"/>
    </xf>
    <xf numFmtId="177" fontId="0" fillId="0" borderId="16" xfId="0" applyNumberFormat="1" applyBorder="1">
      <alignment vertical="center"/>
    </xf>
    <xf numFmtId="177" fontId="0" fillId="0" borderId="62" xfId="0" applyNumberFormat="1" applyBorder="1">
      <alignment vertical="center"/>
    </xf>
    <xf numFmtId="0" fontId="29" fillId="0" borderId="128" xfId="0" applyFont="1" applyBorder="1" applyAlignment="1">
      <alignment vertical="center" shrinkToFit="1"/>
    </xf>
    <xf numFmtId="177" fontId="29" fillId="0" borderId="129" xfId="0" applyNumberFormat="1" applyFont="1" applyBorder="1">
      <alignment vertical="center"/>
    </xf>
    <xf numFmtId="177" fontId="0" fillId="0" borderId="130" xfId="0" applyNumberFormat="1" applyBorder="1">
      <alignment vertical="center"/>
    </xf>
    <xf numFmtId="177" fontId="0" fillId="0" borderId="128" xfId="0" applyNumberFormat="1" applyBorder="1">
      <alignment vertical="center"/>
    </xf>
    <xf numFmtId="177" fontId="29" fillId="0" borderId="133" xfId="0" applyNumberFormat="1" applyFont="1" applyBorder="1">
      <alignment vertical="center"/>
    </xf>
    <xf numFmtId="38" fontId="21" fillId="2" borderId="0" xfId="2" applyFont="1" applyFill="1" applyBorder="1" applyAlignment="1">
      <alignment horizontal="right" vertical="center"/>
    </xf>
    <xf numFmtId="0" fontId="9" fillId="0" borderId="134" xfId="0" applyFont="1" applyBorder="1" applyAlignment="1">
      <alignment horizontal="center" vertical="center" shrinkToFit="1"/>
    </xf>
    <xf numFmtId="38" fontId="12" fillId="2" borderId="59" xfId="2" applyFont="1" applyFill="1" applyBorder="1" applyAlignment="1">
      <alignment horizontal="right" vertical="center"/>
    </xf>
    <xf numFmtId="38" fontId="21" fillId="2" borderId="122" xfId="2" applyFont="1" applyFill="1" applyBorder="1" applyAlignment="1">
      <alignment horizontal="right" vertical="center"/>
    </xf>
    <xf numFmtId="38" fontId="12" fillId="2" borderId="135" xfId="2" applyFont="1" applyFill="1" applyBorder="1" applyAlignment="1">
      <alignment horizontal="right" vertical="center"/>
    </xf>
    <xf numFmtId="38" fontId="12" fillId="2" borderId="94" xfId="2" applyFont="1" applyFill="1" applyBorder="1" applyAlignment="1">
      <alignment horizontal="right" vertical="center"/>
    </xf>
    <xf numFmtId="38" fontId="12" fillId="2" borderId="136" xfId="2" applyFont="1" applyFill="1" applyBorder="1" applyAlignment="1">
      <alignment horizontal="right" vertical="center"/>
    </xf>
    <xf numFmtId="38" fontId="12" fillId="2" borderId="88" xfId="2" applyFont="1" applyFill="1" applyBorder="1" applyAlignment="1">
      <alignment horizontal="right" vertical="center"/>
    </xf>
    <xf numFmtId="38" fontId="12" fillId="2" borderId="121" xfId="2" applyFont="1" applyFill="1" applyBorder="1" applyAlignment="1">
      <alignment horizontal="right" vertical="center"/>
    </xf>
    <xf numFmtId="0" fontId="9" fillId="0" borderId="137" xfId="0" applyFont="1" applyBorder="1" applyAlignment="1">
      <alignment horizontal="center" vertical="center" shrinkToFit="1"/>
    </xf>
    <xf numFmtId="38" fontId="12" fillId="2" borderId="138" xfId="2" applyFont="1" applyFill="1" applyBorder="1" applyAlignment="1">
      <alignment horizontal="right" vertical="center"/>
    </xf>
    <xf numFmtId="38" fontId="21" fillId="2" borderId="139" xfId="2" applyFont="1" applyFill="1" applyBorder="1" applyAlignment="1">
      <alignment horizontal="right" vertical="center"/>
    </xf>
    <xf numFmtId="38" fontId="12" fillId="2" borderId="140" xfId="2" applyFont="1" applyFill="1" applyBorder="1" applyAlignment="1">
      <alignment horizontal="right" vertical="center"/>
    </xf>
    <xf numFmtId="38" fontId="12" fillId="2" borderId="141" xfId="2" applyFont="1" applyFill="1" applyBorder="1" applyAlignment="1">
      <alignment horizontal="right" vertical="center"/>
    </xf>
    <xf numFmtId="38" fontId="12" fillId="2" borderId="142" xfId="2" applyFont="1" applyFill="1" applyBorder="1" applyAlignment="1">
      <alignment horizontal="right" vertical="center"/>
    </xf>
    <xf numFmtId="38" fontId="12" fillId="2" borderId="143" xfId="2" applyFont="1" applyFill="1" applyBorder="1" applyAlignment="1">
      <alignment horizontal="right" vertical="center"/>
    </xf>
    <xf numFmtId="38" fontId="12" fillId="2" borderId="144" xfId="2" applyFont="1" applyFill="1" applyBorder="1" applyAlignment="1">
      <alignment horizontal="right" vertical="center"/>
    </xf>
    <xf numFmtId="0" fontId="9" fillId="3" borderId="72" xfId="0" applyFont="1" applyFill="1" applyBorder="1" applyAlignment="1">
      <alignment horizontal="center" vertical="center" shrinkToFit="1"/>
    </xf>
    <xf numFmtId="38" fontId="12" fillId="2" borderId="1" xfId="2" applyFont="1" applyFill="1" applyBorder="1" applyAlignment="1">
      <alignment horizontal="right" vertical="center"/>
    </xf>
    <xf numFmtId="38" fontId="21" fillId="2" borderId="16" xfId="2" applyFont="1" applyFill="1" applyBorder="1" applyAlignment="1">
      <alignment horizontal="right" vertical="center"/>
    </xf>
    <xf numFmtId="38" fontId="12" fillId="2" borderId="38" xfId="2" applyFont="1" applyFill="1" applyBorder="1" applyAlignment="1">
      <alignment horizontal="right" vertical="center"/>
    </xf>
    <xf numFmtId="38" fontId="21" fillId="2" borderId="51" xfId="2" applyFont="1" applyFill="1" applyBorder="1" applyAlignment="1">
      <alignment horizontal="right" vertical="center"/>
    </xf>
    <xf numFmtId="38" fontId="12" fillId="2" borderId="21" xfId="2" applyFont="1" applyFill="1" applyBorder="1" applyAlignment="1">
      <alignment horizontal="right" vertical="center"/>
    </xf>
    <xf numFmtId="38" fontId="12" fillId="2" borderId="46" xfId="2" applyFont="1" applyFill="1" applyBorder="1" applyAlignment="1">
      <alignment horizontal="right" vertical="center"/>
    </xf>
    <xf numFmtId="38" fontId="12" fillId="2" borderId="51" xfId="2" applyFont="1" applyFill="1" applyBorder="1" applyAlignment="1">
      <alignment horizontal="right" vertical="center"/>
    </xf>
    <xf numFmtId="0" fontId="9" fillId="3" borderId="137" xfId="0" applyFont="1" applyFill="1" applyBorder="1" applyAlignment="1">
      <alignment horizontal="center" vertical="center" shrinkToFit="1"/>
    </xf>
    <xf numFmtId="38" fontId="21" fillId="2" borderId="141" xfId="2" applyFont="1" applyFill="1" applyBorder="1" applyAlignment="1">
      <alignment horizontal="right" vertical="center"/>
    </xf>
    <xf numFmtId="0" fontId="9" fillId="2" borderId="74" xfId="0" applyFont="1" applyFill="1" applyBorder="1" applyAlignment="1">
      <alignment horizontal="center" vertical="center"/>
    </xf>
    <xf numFmtId="0" fontId="9" fillId="3" borderId="74" xfId="0" applyFont="1" applyFill="1" applyBorder="1" applyAlignment="1">
      <alignment horizontal="center" vertical="center" shrinkToFit="1"/>
    </xf>
    <xf numFmtId="38" fontId="21" fillId="2" borderId="84" xfId="2" applyFont="1" applyFill="1" applyBorder="1" applyAlignment="1">
      <alignment horizontal="right" vertical="center"/>
    </xf>
    <xf numFmtId="38" fontId="21" fillId="2" borderId="140" xfId="2" applyFont="1" applyFill="1" applyBorder="1" applyAlignment="1">
      <alignment horizontal="right" vertical="center"/>
    </xf>
    <xf numFmtId="38" fontId="12" fillId="2" borderId="16" xfId="2" applyFont="1" applyFill="1" applyBorder="1" applyAlignment="1">
      <alignment horizontal="right" vertical="center"/>
    </xf>
    <xf numFmtId="38" fontId="12" fillId="2" borderId="139" xfId="2" applyFont="1" applyFill="1" applyBorder="1" applyAlignment="1">
      <alignment horizontal="right" vertical="center"/>
    </xf>
    <xf numFmtId="38" fontId="21" fillId="2" borderId="138" xfId="2" applyFont="1" applyFill="1" applyBorder="1" applyAlignment="1">
      <alignment horizontal="right" vertical="center"/>
    </xf>
    <xf numFmtId="38" fontId="21" fillId="2" borderId="77" xfId="2" applyFont="1" applyFill="1" applyBorder="1" applyAlignment="1">
      <alignment horizontal="right" vertical="center"/>
    </xf>
    <xf numFmtId="38" fontId="21" fillId="2" borderId="143" xfId="2" applyFont="1" applyFill="1" applyBorder="1" applyAlignment="1">
      <alignment horizontal="right" vertical="center"/>
    </xf>
    <xf numFmtId="9" fontId="9" fillId="2" borderId="72" xfId="0" applyNumberFormat="1" applyFont="1" applyFill="1" applyBorder="1">
      <alignment vertical="center"/>
    </xf>
    <xf numFmtId="38" fontId="4" fillId="0" borderId="0" xfId="2" applyFont="1" applyFill="1" applyAlignment="1">
      <alignment vertical="center"/>
    </xf>
    <xf numFmtId="38" fontId="4" fillId="0" borderId="0" xfId="2" applyFont="1" applyFill="1" applyBorder="1" applyAlignment="1">
      <alignment vertical="center" shrinkToFit="1"/>
    </xf>
    <xf numFmtId="38" fontId="4" fillId="0" borderId="0" xfId="2" applyFont="1" applyFill="1" applyBorder="1" applyAlignment="1">
      <alignment horizontal="right" vertical="center"/>
    </xf>
    <xf numFmtId="40" fontId="4" fillId="0" borderId="0" xfId="2" applyNumberFormat="1" applyFont="1" applyFill="1" applyBorder="1" applyAlignment="1">
      <alignment horizontal="right" vertical="center"/>
    </xf>
    <xf numFmtId="38" fontId="4" fillId="0" borderId="0" xfId="2" applyFont="1" applyFill="1" applyBorder="1" applyAlignment="1">
      <alignment horizontal="center" vertical="center" textRotation="255"/>
    </xf>
    <xf numFmtId="38" fontId="4" fillId="0" borderId="0" xfId="2" applyFont="1" applyFill="1" applyBorder="1" applyAlignment="1">
      <alignment horizontal="center" vertical="center"/>
    </xf>
    <xf numFmtId="38" fontId="32" fillId="0" borderId="0" xfId="2" applyFont="1" applyFill="1" applyBorder="1" applyAlignment="1">
      <alignment horizontal="center" vertical="center"/>
    </xf>
    <xf numFmtId="38" fontId="34" fillId="0" borderId="0" xfId="2" applyFont="1" applyFill="1" applyBorder="1" applyAlignment="1">
      <alignment vertical="center"/>
    </xf>
    <xf numFmtId="38" fontId="4" fillId="0" borderId="0" xfId="2" applyFont="1" applyFill="1" applyBorder="1">
      <alignment vertical="center"/>
    </xf>
    <xf numFmtId="38" fontId="4" fillId="0" borderId="0" xfId="2" applyFont="1" applyFill="1">
      <alignment vertical="center"/>
    </xf>
    <xf numFmtId="38" fontId="4" fillId="0" borderId="0" xfId="2" applyFont="1" applyFill="1" applyBorder="1" applyAlignment="1">
      <alignment vertical="center"/>
    </xf>
    <xf numFmtId="38" fontId="34" fillId="0" borderId="0" xfId="2" applyFont="1" applyFill="1" applyBorder="1" applyAlignment="1">
      <alignment horizontal="right" vertical="center"/>
    </xf>
    <xf numFmtId="38" fontId="4" fillId="0" borderId="33"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0" xfId="2" applyFont="1" applyFill="1" applyBorder="1" applyAlignment="1">
      <alignment horizontal="right" vertical="center" shrinkToFit="1"/>
    </xf>
    <xf numFmtId="38" fontId="4" fillId="0" borderId="0" xfId="2" applyFont="1" applyFill="1" applyAlignment="1">
      <alignment horizontal="right" vertical="center"/>
    </xf>
    <xf numFmtId="38" fontId="4" fillId="0" borderId="31" xfId="2" applyFont="1" applyFill="1" applyBorder="1" applyAlignment="1">
      <alignment horizontal="left" vertical="center" shrinkToFit="1"/>
    </xf>
    <xf numFmtId="38" fontId="4" fillId="0" borderId="40" xfId="2" applyFont="1" applyFill="1" applyBorder="1" applyAlignment="1">
      <alignment horizontal="left" vertical="center" shrinkToFit="1"/>
    </xf>
    <xf numFmtId="38" fontId="31" fillId="0" borderId="0" xfId="2" applyFont="1" applyFill="1" applyAlignment="1">
      <alignment vertical="center"/>
    </xf>
    <xf numFmtId="38" fontId="31" fillId="0" borderId="0" xfId="2" applyFont="1" applyFill="1">
      <alignment vertical="center"/>
    </xf>
    <xf numFmtId="38" fontId="30" fillId="0" borderId="0" xfId="2" applyFont="1" applyFill="1" applyAlignment="1">
      <alignment horizontal="center" vertical="center"/>
    </xf>
    <xf numFmtId="38" fontId="4" fillId="0" borderId="12" xfId="2" applyFont="1" applyFill="1" applyBorder="1" applyAlignment="1">
      <alignment horizontal="center" vertical="center" shrinkToFit="1"/>
    </xf>
    <xf numFmtId="38" fontId="4" fillId="0" borderId="148" xfId="2" applyFont="1" applyFill="1" applyBorder="1" applyAlignment="1">
      <alignment horizontal="center" vertical="center" shrinkToFit="1"/>
    </xf>
    <xf numFmtId="38" fontId="4" fillId="0" borderId="0" xfId="2" applyFont="1" applyFill="1" applyBorder="1" applyAlignment="1">
      <alignment horizontal="center" vertical="center" shrinkToFit="1"/>
    </xf>
    <xf numFmtId="38" fontId="4" fillId="0" borderId="152" xfId="2" applyFont="1" applyFill="1" applyBorder="1" applyAlignment="1">
      <alignment horizontal="right" vertical="center"/>
    </xf>
    <xf numFmtId="178" fontId="4" fillId="0" borderId="0" xfId="2" applyNumberFormat="1" applyFont="1" applyFill="1" applyAlignment="1">
      <alignment horizontal="right" vertical="center"/>
    </xf>
    <xf numFmtId="38" fontId="4" fillId="0" borderId="46" xfId="2" applyFont="1" applyFill="1" applyBorder="1" applyAlignment="1">
      <alignment vertical="center" shrinkToFit="1"/>
    </xf>
    <xf numFmtId="38" fontId="4" fillId="0" borderId="93" xfId="2" applyFont="1" applyFill="1" applyBorder="1" applyAlignment="1">
      <alignment horizontal="right" vertical="center"/>
    </xf>
    <xf numFmtId="10" fontId="32" fillId="0" borderId="66" xfId="1" applyNumberFormat="1" applyFont="1" applyFill="1" applyBorder="1" applyAlignment="1">
      <alignment horizontal="right" vertical="center"/>
    </xf>
    <xf numFmtId="38" fontId="4" fillId="0" borderId="38" xfId="2" applyFont="1" applyFill="1" applyBorder="1" applyAlignment="1">
      <alignment horizontal="left" vertical="center"/>
    </xf>
    <xf numFmtId="10" fontId="32" fillId="0" borderId="154" xfId="1" applyNumberFormat="1" applyFont="1" applyFill="1" applyBorder="1" applyAlignment="1">
      <alignment horizontal="right" vertical="center"/>
    </xf>
    <xf numFmtId="38" fontId="4" fillId="0" borderId="21" xfId="2" applyFont="1" applyFill="1" applyBorder="1" applyAlignment="1">
      <alignment horizontal="left" vertical="center"/>
    </xf>
    <xf numFmtId="38" fontId="4" fillId="0" borderId="103" xfId="2" applyFont="1" applyFill="1" applyBorder="1" applyAlignment="1">
      <alignment horizontal="left" vertical="center"/>
    </xf>
    <xf numFmtId="38" fontId="4" fillId="0" borderId="38" xfId="2" applyFont="1" applyFill="1" applyBorder="1" applyAlignment="1">
      <alignment vertical="center"/>
    </xf>
    <xf numFmtId="10" fontId="32" fillId="0" borderId="156" xfId="1" applyNumberFormat="1" applyFont="1" applyFill="1" applyBorder="1" applyAlignment="1">
      <alignment horizontal="right" vertical="center"/>
    </xf>
    <xf numFmtId="38" fontId="4" fillId="0" borderId="130" xfId="2" applyFont="1" applyFill="1" applyBorder="1" applyAlignment="1">
      <alignment vertical="center"/>
    </xf>
    <xf numFmtId="38" fontId="4" fillId="0" borderId="92" xfId="2" applyFont="1" applyFill="1" applyBorder="1" applyAlignment="1">
      <alignment vertical="center"/>
    </xf>
    <xf numFmtId="38" fontId="4" fillId="0" borderId="63" xfId="2" applyFont="1" applyFill="1" applyBorder="1" applyAlignment="1">
      <alignment horizontal="right" vertical="center"/>
    </xf>
    <xf numFmtId="38" fontId="4" fillId="0" borderId="68" xfId="2" applyFont="1" applyFill="1" applyBorder="1" applyAlignment="1">
      <alignment horizontal="right" vertical="center"/>
    </xf>
    <xf numFmtId="38" fontId="4" fillId="0" borderId="39" xfId="2" applyFont="1" applyFill="1" applyBorder="1" applyAlignment="1">
      <alignment horizontal="right" vertical="center"/>
    </xf>
    <xf numFmtId="38" fontId="4" fillId="0" borderId="43" xfId="2" applyFont="1" applyFill="1" applyBorder="1" applyAlignment="1">
      <alignment horizontal="right" vertical="center" shrinkToFit="1"/>
    </xf>
    <xf numFmtId="38" fontId="4" fillId="0" borderId="168" xfId="2" applyFont="1" applyFill="1" applyBorder="1" applyAlignment="1">
      <alignment horizontal="right" vertical="center"/>
    </xf>
    <xf numFmtId="38" fontId="4" fillId="0" borderId="43" xfId="2" applyFont="1" applyFill="1" applyBorder="1" applyAlignment="1">
      <alignment horizontal="right" vertical="center"/>
    </xf>
    <xf numFmtId="38" fontId="4" fillId="0" borderId="2" xfId="2" applyFont="1" applyFill="1" applyBorder="1" applyAlignment="1">
      <alignment horizontal="right" vertical="center"/>
    </xf>
    <xf numFmtId="38" fontId="4" fillId="0" borderId="52" xfId="2" applyFont="1" applyFill="1" applyBorder="1" applyAlignment="1">
      <alignment horizontal="right" vertical="center" shrinkToFit="1"/>
    </xf>
    <xf numFmtId="38" fontId="4" fillId="0" borderId="15"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73" xfId="2" applyFont="1" applyFill="1" applyBorder="1" applyAlignment="1">
      <alignment horizontal="right" vertical="center" shrinkToFit="1"/>
    </xf>
    <xf numFmtId="38" fontId="4" fillId="0" borderId="1" xfId="2" applyFont="1" applyFill="1" applyBorder="1" applyAlignment="1">
      <alignment horizontal="center" vertical="center"/>
    </xf>
    <xf numFmtId="38" fontId="4" fillId="0" borderId="46" xfId="2" applyFont="1" applyFill="1" applyBorder="1" applyAlignment="1">
      <alignment horizontal="left" vertical="center" shrinkToFit="1"/>
    </xf>
    <xf numFmtId="38" fontId="4" fillId="0" borderId="2" xfId="2" applyFont="1" applyFill="1" applyBorder="1" applyAlignment="1">
      <alignment vertical="center"/>
    </xf>
    <xf numFmtId="38" fontId="4" fillId="0" borderId="58" xfId="2" applyFont="1" applyFill="1" applyBorder="1" applyAlignment="1">
      <alignment vertical="center"/>
    </xf>
    <xf numFmtId="38" fontId="4" fillId="0" borderId="1" xfId="2" applyFont="1" applyFill="1" applyBorder="1" applyAlignment="1">
      <alignment horizontal="right" vertical="center"/>
    </xf>
    <xf numFmtId="38" fontId="33" fillId="0" borderId="0" xfId="2" applyFont="1" applyFill="1" applyAlignment="1">
      <alignment horizontal="left" vertical="center"/>
    </xf>
    <xf numFmtId="38" fontId="33" fillId="0" borderId="0" xfId="2" applyFont="1" applyFill="1">
      <alignment vertical="center"/>
    </xf>
    <xf numFmtId="38" fontId="33" fillId="0" borderId="0" xfId="2" applyFont="1" applyFill="1" applyAlignment="1">
      <alignment vertical="center"/>
    </xf>
    <xf numFmtId="38" fontId="3" fillId="0" borderId="0" xfId="2" applyFont="1" applyFill="1">
      <alignment vertical="center"/>
    </xf>
    <xf numFmtId="10" fontId="32" fillId="2" borderId="153" xfId="1" applyNumberFormat="1" applyFont="1" applyFill="1" applyBorder="1" applyAlignment="1">
      <alignment horizontal="right" vertical="center"/>
    </xf>
    <xf numFmtId="10" fontId="32" fillId="2" borderId="155" xfId="1" applyNumberFormat="1" applyFont="1" applyFill="1" applyBorder="1" applyAlignment="1">
      <alignment horizontal="right" vertical="center"/>
    </xf>
    <xf numFmtId="10" fontId="32" fillId="2" borderId="157"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xf>
    <xf numFmtId="10" fontId="32" fillId="2" borderId="104" xfId="1" applyNumberFormat="1" applyFont="1" applyFill="1" applyBorder="1" applyAlignment="1">
      <alignment horizontal="right" vertical="center"/>
    </xf>
    <xf numFmtId="10" fontId="32" fillId="2" borderId="163" xfId="1" applyNumberFormat="1" applyFont="1" applyFill="1" applyBorder="1" applyAlignment="1">
      <alignment horizontal="right" vertical="center"/>
    </xf>
    <xf numFmtId="10" fontId="32" fillId="2" borderId="165" xfId="1" applyNumberFormat="1" applyFont="1" applyFill="1" applyBorder="1" applyAlignment="1">
      <alignment horizontal="right" vertical="center"/>
    </xf>
    <xf numFmtId="10" fontId="32" fillId="2" borderId="166"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shrinkToFit="1"/>
    </xf>
    <xf numFmtId="10" fontId="32" fillId="2" borderId="22" xfId="1" applyNumberFormat="1" applyFont="1" applyFill="1" applyBorder="1" applyAlignment="1">
      <alignment horizontal="right" vertical="center"/>
    </xf>
    <xf numFmtId="10" fontId="32" fillId="2" borderId="165" xfId="1" applyNumberFormat="1" applyFont="1" applyFill="1" applyBorder="1" applyAlignment="1">
      <alignment horizontal="right" vertical="center" shrinkToFit="1"/>
    </xf>
    <xf numFmtId="10" fontId="32" fillId="2" borderId="170" xfId="1" applyNumberFormat="1" applyFont="1" applyFill="1" applyBorder="1" applyAlignment="1">
      <alignment horizontal="right" vertical="center" shrinkToFit="1"/>
    </xf>
    <xf numFmtId="10" fontId="32" fillId="2" borderId="104" xfId="1" applyNumberFormat="1" applyFont="1" applyFill="1" applyBorder="1" applyAlignment="1">
      <alignment horizontal="right" vertical="center" shrinkToFit="1"/>
    </xf>
    <xf numFmtId="10" fontId="32" fillId="2" borderId="173" xfId="1" applyNumberFormat="1" applyFont="1" applyFill="1" applyBorder="1" applyAlignment="1">
      <alignment horizontal="right" vertical="center" shrinkToFit="1"/>
    </xf>
    <xf numFmtId="10" fontId="32" fillId="2" borderId="166" xfId="1" applyNumberFormat="1" applyFont="1" applyFill="1" applyBorder="1" applyAlignment="1">
      <alignment horizontal="right" vertical="center" shrinkToFit="1"/>
    </xf>
    <xf numFmtId="10" fontId="35" fillId="2" borderId="105" xfId="1" applyNumberFormat="1" applyFont="1" applyFill="1" applyBorder="1" applyAlignment="1">
      <alignment horizontal="right" vertical="center"/>
    </xf>
    <xf numFmtId="10" fontId="32" fillId="2" borderId="174" xfId="1" applyNumberFormat="1" applyFont="1" applyFill="1" applyBorder="1" applyAlignment="1">
      <alignment horizontal="right" vertical="center"/>
    </xf>
    <xf numFmtId="38" fontId="30" fillId="0" borderId="0" xfId="2" applyFont="1" applyFill="1" applyAlignment="1">
      <alignment vertical="center"/>
    </xf>
    <xf numFmtId="38" fontId="36" fillId="0" borderId="0" xfId="2" applyFont="1" applyFill="1" applyAlignment="1">
      <alignment vertical="center"/>
    </xf>
    <xf numFmtId="38" fontId="4" fillId="0" borderId="106" xfId="2" applyFont="1" applyFill="1" applyBorder="1" applyAlignment="1">
      <alignment horizontal="center" vertical="center" shrinkToFit="1"/>
    </xf>
    <xf numFmtId="38" fontId="4" fillId="0" borderId="176" xfId="2" applyFont="1" applyFill="1" applyBorder="1" applyAlignment="1">
      <alignment horizontal="right" vertical="center"/>
    </xf>
    <xf numFmtId="38" fontId="4" fillId="0" borderId="91" xfId="2" applyFont="1" applyFill="1" applyBorder="1" applyAlignment="1">
      <alignment vertical="center" shrinkToFit="1"/>
    </xf>
    <xf numFmtId="38" fontId="4" fillId="0" borderId="177" xfId="2" applyFont="1" applyFill="1" applyBorder="1" applyAlignment="1">
      <alignment horizontal="left" vertical="center" shrinkToFit="1"/>
    </xf>
    <xf numFmtId="38" fontId="4" fillId="0" borderId="114" xfId="2" applyFont="1" applyFill="1" applyBorder="1" applyAlignment="1">
      <alignment horizontal="left" vertical="center" shrinkToFit="1"/>
    </xf>
    <xf numFmtId="38" fontId="4" fillId="0" borderId="26" xfId="2" applyFont="1" applyFill="1" applyBorder="1" applyAlignment="1">
      <alignment horizontal="right" vertical="center"/>
    </xf>
    <xf numFmtId="38" fontId="4" fillId="0" borderId="87" xfId="2" applyFont="1" applyFill="1" applyBorder="1" applyAlignment="1">
      <alignment horizontal="right" vertical="center"/>
    </xf>
    <xf numFmtId="38" fontId="4" fillId="0" borderId="164" xfId="2" applyFont="1" applyFill="1" applyBorder="1" applyAlignment="1">
      <alignment horizontal="right" vertical="center"/>
    </xf>
    <xf numFmtId="38" fontId="4" fillId="0" borderId="183" xfId="2" applyFont="1" applyFill="1" applyBorder="1" applyAlignment="1">
      <alignment horizontal="right" vertical="center"/>
    </xf>
    <xf numFmtId="38" fontId="4" fillId="0" borderId="16" xfId="2" applyFont="1" applyFill="1" applyBorder="1" applyAlignment="1">
      <alignment horizontal="right" vertical="center"/>
    </xf>
    <xf numFmtId="38" fontId="4" fillId="0" borderId="62" xfId="2" applyFont="1" applyFill="1" applyBorder="1" applyAlignment="1">
      <alignment horizontal="right" vertical="center"/>
    </xf>
    <xf numFmtId="38" fontId="4" fillId="0" borderId="42" xfId="2" applyFont="1" applyFill="1" applyBorder="1" applyAlignment="1">
      <alignment horizontal="right" vertical="center"/>
    </xf>
    <xf numFmtId="38" fontId="4" fillId="0" borderId="86" xfId="2" applyFont="1" applyFill="1" applyBorder="1" applyAlignment="1">
      <alignment horizontal="right" vertical="center"/>
    </xf>
    <xf numFmtId="38" fontId="4" fillId="0" borderId="46" xfId="2" applyFont="1" applyFill="1" applyBorder="1" applyAlignment="1">
      <alignment horizontal="right" vertical="center" shrinkToFit="1"/>
    </xf>
    <xf numFmtId="38" fontId="4" fillId="0" borderId="93" xfId="2" applyFont="1" applyFill="1" applyBorder="1" applyAlignment="1">
      <alignment horizontal="right" vertical="center" shrinkToFit="1"/>
    </xf>
    <xf numFmtId="38" fontId="4" fillId="0" borderId="130" xfId="2" applyFont="1" applyFill="1" applyBorder="1" applyAlignment="1">
      <alignment horizontal="right" vertical="center"/>
    </xf>
    <xf numFmtId="38" fontId="4" fillId="0" borderId="128" xfId="2" applyFont="1" applyFill="1" applyBorder="1" applyAlignment="1">
      <alignment horizontal="right" vertical="center"/>
    </xf>
    <xf numFmtId="38" fontId="4" fillId="0" borderId="46" xfId="2" applyFont="1" applyFill="1" applyBorder="1" applyAlignment="1">
      <alignment horizontal="right" vertical="center"/>
    </xf>
    <xf numFmtId="38" fontId="4" fillId="0" borderId="64" xfId="2" applyFont="1" applyFill="1" applyBorder="1" applyAlignment="1">
      <alignment horizontal="right" vertical="center"/>
    </xf>
    <xf numFmtId="38" fontId="4" fillId="0" borderId="164" xfId="2" applyFont="1" applyFill="1" applyBorder="1" applyAlignment="1">
      <alignment horizontal="right" vertical="center" shrinkToFit="1"/>
    </xf>
    <xf numFmtId="38" fontId="4" fillId="0" borderId="183" xfId="2" applyFont="1" applyFill="1" applyBorder="1" applyAlignment="1">
      <alignment horizontal="right" vertical="center" shrinkToFit="1"/>
    </xf>
    <xf numFmtId="38" fontId="4" fillId="0" borderId="13" xfId="2" applyFont="1" applyFill="1" applyBorder="1" applyAlignment="1">
      <alignment horizontal="left" vertical="center" shrinkToFit="1"/>
    </xf>
    <xf numFmtId="38" fontId="4" fillId="0" borderId="74" xfId="2" applyFont="1" applyFill="1" applyBorder="1" applyAlignment="1">
      <alignment horizontal="right" vertical="center" shrinkToFit="1"/>
    </xf>
    <xf numFmtId="38" fontId="4" fillId="0" borderId="68" xfId="2" applyFont="1" applyFill="1" applyBorder="1" applyAlignment="1">
      <alignment horizontal="right" vertical="center" shrinkToFit="1"/>
    </xf>
    <xf numFmtId="38" fontId="4" fillId="0" borderId="44" xfId="2" applyFont="1" applyFill="1" applyBorder="1" applyAlignment="1">
      <alignment horizontal="left" vertical="center" shrinkToFit="1"/>
    </xf>
    <xf numFmtId="38" fontId="4" fillId="0" borderId="72" xfId="2" applyFont="1" applyFill="1" applyBorder="1" applyAlignment="1">
      <alignment vertical="center"/>
    </xf>
    <xf numFmtId="38" fontId="32" fillId="2" borderId="175" xfId="2" applyFont="1" applyFill="1" applyBorder="1" applyAlignment="1">
      <alignment horizontal="right" vertical="center"/>
    </xf>
    <xf numFmtId="38" fontId="32" fillId="2" borderId="57" xfId="2" applyFont="1" applyFill="1" applyBorder="1" applyAlignment="1">
      <alignment horizontal="right" vertical="center"/>
    </xf>
    <xf numFmtId="38" fontId="32" fillId="2" borderId="102" xfId="2" applyFont="1" applyFill="1" applyBorder="1" applyAlignment="1">
      <alignment horizontal="right" vertical="center"/>
    </xf>
    <xf numFmtId="38" fontId="32" fillId="2" borderId="178" xfId="2" applyFont="1" applyFill="1" applyBorder="1" applyAlignment="1">
      <alignment horizontal="right" vertical="center"/>
    </xf>
    <xf numFmtId="38" fontId="32" fillId="2" borderId="56" xfId="2" applyFont="1" applyFill="1" applyBorder="1" applyAlignment="1">
      <alignment horizontal="right" vertical="center"/>
    </xf>
    <xf numFmtId="38" fontId="32" fillId="2" borderId="179" xfId="2" applyFont="1" applyFill="1" applyBorder="1" applyAlignment="1">
      <alignment horizontal="right" vertical="center"/>
    </xf>
    <xf numFmtId="38" fontId="32" fillId="2" borderId="180" xfId="2" applyFont="1" applyFill="1" applyBorder="1" applyAlignment="1">
      <alignment horizontal="right" vertical="center"/>
    </xf>
    <xf numFmtId="38" fontId="32" fillId="2" borderId="26" xfId="2" applyFont="1" applyFill="1" applyBorder="1" applyAlignment="1">
      <alignment horizontal="right" vertical="center"/>
    </xf>
    <xf numFmtId="38" fontId="32" fillId="2" borderId="63" xfId="2" applyFont="1" applyFill="1" applyBorder="1" applyAlignment="1">
      <alignment horizontal="right" vertical="center"/>
    </xf>
    <xf numFmtId="38" fontId="32" fillId="2" borderId="41" xfId="2" applyFont="1" applyFill="1" applyBorder="1" applyAlignment="1">
      <alignment horizontal="right" vertical="center"/>
    </xf>
    <xf numFmtId="38" fontId="32" fillId="2" borderId="86" xfId="2" applyFont="1" applyFill="1" applyBorder="1" applyAlignment="1">
      <alignment horizontal="right" vertical="center"/>
    </xf>
    <xf numFmtId="38" fontId="32" fillId="2" borderId="45" xfId="2" applyFont="1" applyFill="1" applyBorder="1" applyAlignment="1">
      <alignment horizontal="right" vertical="center"/>
    </xf>
    <xf numFmtId="38" fontId="32" fillId="2" borderId="93" xfId="2" applyFont="1" applyFill="1" applyBorder="1" applyAlignment="1">
      <alignment horizontal="right" vertical="center"/>
    </xf>
    <xf numFmtId="38" fontId="32" fillId="2" borderId="101" xfId="2" applyFont="1" applyFill="1" applyBorder="1" applyAlignment="1">
      <alignment horizontal="right" vertical="center"/>
    </xf>
    <xf numFmtId="38" fontId="32" fillId="2" borderId="80" xfId="2" applyFont="1" applyFill="1" applyBorder="1" applyAlignment="1">
      <alignment horizontal="right" vertical="center"/>
    </xf>
    <xf numFmtId="38" fontId="32" fillId="2" borderId="181" xfId="2" applyFont="1" applyFill="1" applyBorder="1" applyAlignment="1">
      <alignment horizontal="right" vertical="center"/>
    </xf>
    <xf numFmtId="38" fontId="32" fillId="2" borderId="162" xfId="2" applyFont="1" applyFill="1" applyBorder="1" applyAlignment="1">
      <alignment horizontal="right" vertical="center"/>
    </xf>
    <xf numFmtId="38" fontId="32" fillId="2" borderId="182" xfId="2" applyFont="1" applyFill="1" applyBorder="1" applyAlignment="1">
      <alignment horizontal="right" vertical="center"/>
    </xf>
    <xf numFmtId="38" fontId="32" fillId="2" borderId="57" xfId="2" applyFont="1" applyFill="1" applyBorder="1" applyAlignment="1">
      <alignment horizontal="right" vertical="center" shrinkToFit="1"/>
    </xf>
    <xf numFmtId="38" fontId="32" fillId="2" borderId="4" xfId="2" applyFont="1" applyFill="1" applyBorder="1" applyAlignment="1">
      <alignment horizontal="right" vertical="center"/>
    </xf>
    <xf numFmtId="38" fontId="32" fillId="2" borderId="185" xfId="2" applyFont="1" applyFill="1" applyBorder="1" applyAlignment="1">
      <alignment horizontal="right" vertical="center"/>
    </xf>
    <xf numFmtId="38" fontId="32" fillId="2" borderId="182" xfId="2" applyFont="1" applyFill="1" applyBorder="1" applyAlignment="1">
      <alignment horizontal="right" vertical="center" shrinkToFit="1"/>
    </xf>
    <xf numFmtId="38" fontId="32" fillId="2" borderId="108" xfId="2" applyFont="1" applyFill="1" applyBorder="1" applyAlignment="1">
      <alignment horizontal="right" vertical="center" shrinkToFit="1"/>
    </xf>
    <xf numFmtId="38" fontId="32" fillId="2" borderId="179" xfId="2" applyFont="1" applyFill="1" applyBorder="1" applyAlignment="1">
      <alignment horizontal="right" vertical="center" shrinkToFit="1"/>
    </xf>
    <xf numFmtId="38" fontId="32" fillId="2" borderId="55" xfId="2" applyFont="1" applyFill="1" applyBorder="1" applyAlignment="1">
      <alignment horizontal="right" vertical="center" shrinkToFit="1"/>
    </xf>
    <xf numFmtId="38" fontId="32" fillId="2" borderId="56" xfId="2" applyFont="1" applyFill="1" applyBorder="1" applyAlignment="1">
      <alignment horizontal="right" vertical="center" shrinkToFit="1"/>
    </xf>
    <xf numFmtId="38" fontId="32" fillId="2" borderId="102" xfId="2" applyFont="1" applyFill="1" applyBorder="1" applyAlignment="1">
      <alignment horizontal="right" vertical="center" shrinkToFit="1"/>
    </xf>
    <xf numFmtId="38" fontId="32" fillId="2" borderId="1" xfId="2" applyFont="1" applyFill="1" applyBorder="1" applyAlignment="1">
      <alignment horizontal="right" vertical="center"/>
    </xf>
    <xf numFmtId="38" fontId="32" fillId="2" borderId="64" xfId="2" applyFont="1" applyFill="1" applyBorder="1" applyAlignment="1">
      <alignment horizontal="right" vertical="center"/>
    </xf>
    <xf numFmtId="38" fontId="32" fillId="2" borderId="161" xfId="2" applyFont="1" applyFill="1" applyBorder="1" applyAlignment="1">
      <alignment horizontal="right" vertical="center"/>
    </xf>
    <xf numFmtId="38" fontId="32" fillId="2" borderId="74" xfId="2" applyFont="1" applyFill="1" applyBorder="1" applyAlignment="1">
      <alignment horizontal="right" vertical="center"/>
    </xf>
    <xf numFmtId="38" fontId="32" fillId="2" borderId="68" xfId="2" applyFont="1" applyFill="1" applyBorder="1" applyAlignment="1">
      <alignment horizontal="right" vertical="center"/>
    </xf>
    <xf numFmtId="38" fontId="32" fillId="2" borderId="2" xfId="2" applyFont="1" applyFill="1" applyBorder="1" applyAlignment="1">
      <alignment horizontal="right" vertical="center"/>
    </xf>
    <xf numFmtId="38" fontId="32" fillId="2" borderId="33" xfId="2" applyFont="1" applyFill="1" applyBorder="1" applyAlignment="1">
      <alignment horizontal="right" vertical="center" shrinkToFit="1"/>
    </xf>
    <xf numFmtId="38" fontId="32" fillId="2" borderId="188" xfId="2" applyFont="1" applyFill="1" applyBorder="1" applyAlignment="1">
      <alignment horizontal="right" vertical="center" shrinkToFit="1"/>
    </xf>
    <xf numFmtId="38" fontId="32" fillId="2" borderId="42" xfId="2" applyFont="1" applyFill="1" applyBorder="1" applyAlignment="1">
      <alignment horizontal="right" vertical="center" shrinkToFit="1"/>
    </xf>
    <xf numFmtId="38" fontId="32" fillId="2" borderId="86" xfId="2" applyFont="1" applyFill="1" applyBorder="1" applyAlignment="1">
      <alignment horizontal="right" vertical="center" shrinkToFit="1"/>
    </xf>
    <xf numFmtId="38" fontId="32" fillId="2" borderId="46" xfId="2" applyFont="1" applyFill="1" applyBorder="1" applyAlignment="1">
      <alignment horizontal="right" vertical="center" shrinkToFit="1"/>
    </xf>
    <xf numFmtId="38" fontId="32" fillId="2" borderId="93" xfId="2" applyFont="1" applyFill="1" applyBorder="1" applyAlignment="1">
      <alignment horizontal="right" vertical="center" shrinkToFit="1"/>
    </xf>
    <xf numFmtId="38" fontId="32" fillId="2" borderId="103" xfId="2" applyFont="1" applyFill="1" applyBorder="1" applyAlignment="1">
      <alignment horizontal="right" vertical="center" shrinkToFit="1"/>
    </xf>
    <xf numFmtId="38" fontId="32" fillId="2" borderId="80" xfId="2" applyFont="1" applyFill="1" applyBorder="1" applyAlignment="1">
      <alignment horizontal="right" vertical="center" shrinkToFit="1"/>
    </xf>
    <xf numFmtId="38" fontId="4" fillId="3" borderId="118" xfId="2" applyFont="1" applyFill="1" applyBorder="1" applyAlignment="1">
      <alignment horizontal="center" vertical="center" shrinkToFit="1"/>
    </xf>
    <xf numFmtId="38" fontId="4" fillId="3" borderId="12" xfId="2" applyFont="1" applyFill="1" applyBorder="1" applyAlignment="1">
      <alignment horizontal="center" vertical="center" shrinkToFit="1"/>
    </xf>
    <xf numFmtId="38" fontId="32" fillId="2" borderId="159" xfId="2" applyFont="1" applyFill="1" applyBorder="1" applyAlignment="1">
      <alignment horizontal="right" vertical="center"/>
    </xf>
    <xf numFmtId="38" fontId="32" fillId="2" borderId="73" xfId="2" applyFont="1" applyFill="1" applyBorder="1" applyAlignment="1">
      <alignment horizontal="right" vertical="center"/>
    </xf>
    <xf numFmtId="38" fontId="32" fillId="2" borderId="30" xfId="2" applyFont="1" applyFill="1" applyBorder="1" applyAlignment="1">
      <alignment horizontal="right" vertical="center" shrinkToFit="1"/>
    </xf>
    <xf numFmtId="38" fontId="32" fillId="2" borderId="39" xfId="2" applyFont="1" applyFill="1" applyBorder="1" applyAlignment="1">
      <alignment horizontal="right" vertical="center" shrinkToFit="1"/>
    </xf>
    <xf numFmtId="38" fontId="32" fillId="2" borderId="43" xfId="2" applyFont="1" applyFill="1" applyBorder="1" applyAlignment="1">
      <alignment horizontal="right" vertical="center" shrinkToFit="1"/>
    </xf>
    <xf numFmtId="38" fontId="32" fillId="2" borderId="67" xfId="2" applyFont="1" applyFill="1" applyBorder="1" applyAlignment="1">
      <alignment horizontal="right" vertical="center" shrinkToFit="1"/>
    </xf>
    <xf numFmtId="38" fontId="4" fillId="3" borderId="119" xfId="2" applyFont="1" applyFill="1" applyBorder="1" applyAlignment="1">
      <alignment horizontal="center" vertical="center" shrinkToFit="1"/>
    </xf>
    <xf numFmtId="38" fontId="4" fillId="3" borderId="189" xfId="2" applyFont="1" applyFill="1" applyBorder="1" applyAlignment="1">
      <alignment horizontal="center" vertical="center" shrinkToFit="1"/>
    </xf>
    <xf numFmtId="38" fontId="4" fillId="0" borderId="71" xfId="2" applyFont="1" applyFill="1" applyBorder="1" applyAlignment="1">
      <alignment horizontal="right" vertical="center"/>
    </xf>
    <xf numFmtId="38" fontId="4" fillId="0" borderId="88" xfId="2" applyFont="1" applyFill="1" applyBorder="1" applyAlignment="1">
      <alignment horizontal="right" vertical="center"/>
    </xf>
    <xf numFmtId="38" fontId="32" fillId="2" borderId="136" xfId="2" applyFont="1" applyFill="1" applyBorder="1" applyAlignment="1">
      <alignment horizontal="right" vertical="center"/>
    </xf>
    <xf numFmtId="38" fontId="32" fillId="2" borderId="191" xfId="2" applyFont="1" applyFill="1" applyBorder="1" applyAlignment="1">
      <alignment horizontal="right" vertical="center"/>
    </xf>
    <xf numFmtId="38" fontId="32" fillId="2" borderId="88" xfId="2" applyFont="1" applyFill="1" applyBorder="1" applyAlignment="1">
      <alignment horizontal="right" vertical="center"/>
    </xf>
    <xf numFmtId="38" fontId="32" fillId="2" borderId="190" xfId="2" applyFont="1" applyFill="1" applyBorder="1" applyAlignment="1">
      <alignment horizontal="right" vertical="center"/>
    </xf>
    <xf numFmtId="38" fontId="4" fillId="0" borderId="136" xfId="2" applyFont="1" applyFill="1" applyBorder="1" applyAlignment="1">
      <alignment horizontal="right" vertical="center"/>
    </xf>
    <xf numFmtId="38" fontId="4" fillId="0" borderId="134" xfId="2" applyFont="1" applyFill="1" applyBorder="1" applyAlignment="1">
      <alignment horizontal="right" vertical="center"/>
    </xf>
    <xf numFmtId="38" fontId="32" fillId="2" borderId="192" xfId="2" applyFont="1" applyFill="1" applyBorder="1" applyAlignment="1">
      <alignment horizontal="right" vertical="center"/>
    </xf>
    <xf numFmtId="38" fontId="4" fillId="0" borderId="193" xfId="2" applyFont="1" applyFill="1" applyBorder="1" applyAlignment="1">
      <alignment horizontal="right" vertical="center"/>
    </xf>
    <xf numFmtId="38" fontId="4" fillId="0" borderId="122" xfId="2" applyFont="1" applyFill="1" applyBorder="1" applyAlignment="1">
      <alignment horizontal="right" vertical="center"/>
    </xf>
    <xf numFmtId="38" fontId="4" fillId="0" borderId="191" xfId="2" applyFont="1" applyFill="1" applyBorder="1" applyAlignment="1">
      <alignment horizontal="right" vertical="center"/>
    </xf>
    <xf numFmtId="38" fontId="4" fillId="0" borderId="88" xfId="2" applyFont="1" applyFill="1" applyBorder="1" applyAlignment="1">
      <alignment horizontal="right" vertical="center" shrinkToFit="1"/>
    </xf>
    <xf numFmtId="38" fontId="32" fillId="2" borderId="59" xfId="2" applyFont="1" applyFill="1" applyBorder="1" applyAlignment="1">
      <alignment horizontal="right" vertical="center"/>
    </xf>
    <xf numFmtId="38" fontId="4" fillId="0" borderId="194" xfId="2" applyFont="1" applyFill="1" applyBorder="1" applyAlignment="1">
      <alignment horizontal="right" vertical="center"/>
    </xf>
    <xf numFmtId="38" fontId="4" fillId="0" borderId="59" xfId="2" applyFont="1" applyFill="1" applyBorder="1" applyAlignment="1">
      <alignment horizontal="right" vertical="center"/>
    </xf>
    <xf numFmtId="38" fontId="4" fillId="0" borderId="193" xfId="2" applyFont="1" applyFill="1" applyBorder="1" applyAlignment="1">
      <alignment horizontal="right" vertical="center" shrinkToFit="1"/>
    </xf>
    <xf numFmtId="38" fontId="4" fillId="0" borderId="134" xfId="2" applyFont="1" applyFill="1" applyBorder="1" applyAlignment="1">
      <alignment horizontal="right" vertical="center" shrinkToFit="1"/>
    </xf>
    <xf numFmtId="38" fontId="32" fillId="2" borderId="134" xfId="2" applyFont="1" applyFill="1" applyBorder="1" applyAlignment="1">
      <alignment horizontal="right" vertical="center"/>
    </xf>
    <xf numFmtId="38" fontId="32" fillId="2" borderId="195" xfId="2" applyFont="1" applyFill="1" applyBorder="1" applyAlignment="1">
      <alignment horizontal="right" vertical="center" shrinkToFit="1"/>
    </xf>
    <xf numFmtId="38" fontId="32" fillId="2" borderId="191" xfId="2" applyFont="1" applyFill="1" applyBorder="1" applyAlignment="1">
      <alignment horizontal="right" vertical="center" shrinkToFit="1"/>
    </xf>
    <xf numFmtId="38" fontId="32" fillId="2" borderId="88" xfId="2" applyFont="1" applyFill="1" applyBorder="1" applyAlignment="1">
      <alignment horizontal="right" vertical="center" shrinkToFit="1"/>
    </xf>
    <xf numFmtId="38" fontId="32" fillId="2" borderId="190" xfId="2" applyFont="1" applyFill="1" applyBorder="1" applyAlignment="1">
      <alignment horizontal="right" vertical="center" shrinkToFit="1"/>
    </xf>
    <xf numFmtId="0" fontId="0" fillId="3" borderId="74" xfId="0" applyFill="1" applyBorder="1" applyAlignment="1">
      <alignment horizontal="center" vertical="center" wrapText="1"/>
    </xf>
    <xf numFmtId="0" fontId="0" fillId="3" borderId="68" xfId="0" applyFill="1" applyBorder="1" applyAlignment="1">
      <alignment horizontal="center" vertical="center" wrapText="1"/>
    </xf>
    <xf numFmtId="177" fontId="0" fillId="2" borderId="132" xfId="0" applyNumberFormat="1" applyFill="1" applyBorder="1">
      <alignment vertical="center"/>
    </xf>
    <xf numFmtId="38" fontId="32" fillId="2" borderId="128" xfId="2" applyFont="1" applyFill="1" applyBorder="1" applyAlignment="1">
      <alignment horizontal="right" vertical="center"/>
    </xf>
    <xf numFmtId="0" fontId="37" fillId="0" borderId="0" xfId="4" applyFont="1" applyAlignment="1">
      <alignment vertical="center"/>
    </xf>
    <xf numFmtId="0" fontId="1" fillId="0" borderId="0" xfId="4" applyAlignment="1">
      <alignment vertical="center"/>
    </xf>
    <xf numFmtId="0" fontId="1" fillId="0" borderId="0" xfId="4" applyAlignment="1" applyProtection="1">
      <alignment vertical="center"/>
      <protection locked="0"/>
    </xf>
    <xf numFmtId="0" fontId="1" fillId="0" borderId="0" xfId="4"/>
    <xf numFmtId="0" fontId="38" fillId="0" borderId="0" xfId="4" applyFont="1"/>
    <xf numFmtId="0" fontId="37" fillId="0" borderId="120" xfId="4" applyFont="1" applyBorder="1" applyAlignment="1">
      <alignment vertical="center"/>
    </xf>
    <xf numFmtId="0" fontId="38" fillId="0" borderId="0" xfId="4" applyFont="1" applyAlignment="1">
      <alignment horizontal="center" vertical="center"/>
    </xf>
    <xf numFmtId="0" fontId="38" fillId="0" borderId="0" xfId="4" applyFont="1" applyAlignment="1">
      <alignment vertical="center"/>
    </xf>
    <xf numFmtId="0" fontId="38" fillId="4" borderId="149" xfId="4" applyFont="1" applyFill="1" applyBorder="1" applyAlignment="1">
      <alignment horizontal="center" vertical="center" wrapText="1"/>
    </xf>
    <xf numFmtId="0" fontId="38" fillId="4" borderId="167" xfId="4" applyFont="1" applyFill="1" applyBorder="1" applyAlignment="1">
      <alignment horizontal="center" vertical="center" wrapText="1"/>
    </xf>
    <xf numFmtId="0" fontId="39" fillId="4" borderId="167" xfId="4" applyFont="1" applyFill="1" applyBorder="1" applyAlignment="1">
      <alignment horizontal="center" vertical="center" wrapText="1"/>
    </xf>
    <xf numFmtId="0" fontId="38" fillId="4" borderId="148" xfId="4" applyFont="1" applyFill="1" applyBorder="1" applyAlignment="1">
      <alignment horizontal="center" vertical="center" wrapText="1"/>
    </xf>
    <xf numFmtId="0" fontId="38" fillId="0" borderId="167" xfId="4" applyFont="1" applyBorder="1" applyAlignment="1" applyProtection="1">
      <alignment horizontal="center" vertical="center" wrapText="1"/>
      <protection locked="0"/>
    </xf>
    <xf numFmtId="0" fontId="40" fillId="4" borderId="106" xfId="4" applyFont="1" applyFill="1" applyBorder="1" applyAlignment="1">
      <alignment horizontal="center" vertical="center" wrapText="1"/>
    </xf>
    <xf numFmtId="0" fontId="40" fillId="0" borderId="0" xfId="4" applyFont="1" applyAlignment="1">
      <alignment horizontal="center" vertical="center" wrapText="1"/>
    </xf>
    <xf numFmtId="0" fontId="38" fillId="0" borderId="0" xfId="4" applyFont="1" applyAlignment="1">
      <alignment horizontal="center" vertical="center" wrapText="1"/>
    </xf>
    <xf numFmtId="0" fontId="38" fillId="4" borderId="162" xfId="4" applyFont="1" applyFill="1" applyBorder="1" applyAlignment="1" applyProtection="1">
      <alignment horizontal="center" vertical="center" wrapText="1"/>
      <protection locked="0"/>
    </xf>
    <xf numFmtId="0" fontId="38" fillId="4" borderId="162" xfId="4" applyFont="1" applyFill="1" applyBorder="1" applyAlignment="1">
      <alignment horizontal="center" vertical="center" wrapText="1"/>
    </xf>
    <xf numFmtId="0" fontId="38" fillId="4" borderId="158" xfId="4" applyFont="1" applyFill="1" applyBorder="1" applyAlignment="1">
      <alignment horizontal="center" vertical="center" wrapText="1"/>
    </xf>
    <xf numFmtId="0" fontId="38" fillId="4" borderId="169" xfId="4" applyFont="1" applyFill="1" applyBorder="1" applyAlignment="1">
      <alignment horizontal="center" vertical="center" wrapText="1"/>
    </xf>
    <xf numFmtId="0" fontId="41" fillId="4" borderId="169" xfId="4" applyFont="1" applyFill="1" applyBorder="1" applyAlignment="1">
      <alignment horizontal="center" vertical="center" wrapText="1"/>
    </xf>
    <xf numFmtId="0" fontId="41" fillId="4" borderId="174" xfId="4" applyFont="1" applyFill="1" applyBorder="1" applyAlignment="1">
      <alignment horizontal="center" vertical="center" wrapText="1"/>
    </xf>
    <xf numFmtId="0" fontId="41" fillId="4" borderId="197" xfId="4" applyFont="1" applyFill="1" applyBorder="1" applyAlignment="1">
      <alignment horizontal="center"/>
    </xf>
    <xf numFmtId="0" fontId="41" fillId="4" borderId="160" xfId="4" applyFont="1" applyFill="1" applyBorder="1" applyAlignment="1">
      <alignment horizontal="center" vertical="center"/>
    </xf>
    <xf numFmtId="0" fontId="41" fillId="4" borderId="159" xfId="4" applyFont="1" applyFill="1" applyBorder="1" applyAlignment="1">
      <alignment horizontal="center" vertical="center" wrapText="1"/>
    </xf>
    <xf numFmtId="0" fontId="41" fillId="4" borderId="160" xfId="4" applyFont="1" applyFill="1" applyBorder="1" applyAlignment="1">
      <alignment horizontal="center" vertical="center" wrapText="1"/>
    </xf>
    <xf numFmtId="0" fontId="41" fillId="4" borderId="181" xfId="4" applyFont="1" applyFill="1" applyBorder="1" applyAlignment="1">
      <alignment horizontal="center" vertical="center" wrapText="1"/>
    </xf>
    <xf numFmtId="0" fontId="41" fillId="0" borderId="162" xfId="4" applyFont="1" applyBorder="1" applyAlignment="1" applyProtection="1">
      <alignment horizontal="center" vertical="center" wrapText="1"/>
      <protection locked="0"/>
    </xf>
    <xf numFmtId="0" fontId="40" fillId="4" borderId="117" xfId="4" applyFont="1" applyFill="1" applyBorder="1" applyAlignment="1" applyProtection="1">
      <alignment horizontal="center" vertical="center" wrapText="1"/>
      <protection locked="0"/>
    </xf>
    <xf numFmtId="0" fontId="38" fillId="0" borderId="110" xfId="4" applyFont="1" applyBorder="1" applyAlignment="1" applyProtection="1">
      <alignment horizontal="center" vertical="center" textRotation="255" shrinkToFit="1"/>
      <protection locked="0"/>
    </xf>
    <xf numFmtId="0" fontId="38" fillId="0" borderId="12" xfId="4" applyFont="1" applyBorder="1" applyAlignment="1">
      <alignment horizontal="center" vertical="center" shrinkToFit="1"/>
    </xf>
    <xf numFmtId="0" fontId="38" fillId="0" borderId="14" xfId="4" applyFont="1" applyBorder="1" applyAlignment="1">
      <alignment horizontal="center" vertical="center" shrinkToFit="1"/>
    </xf>
    <xf numFmtId="0" fontId="38" fillId="0" borderId="167" xfId="4" applyFont="1" applyBorder="1" applyAlignment="1" applyProtection="1">
      <alignment horizontal="center" vertical="center" shrinkToFit="1"/>
      <protection locked="0"/>
    </xf>
    <xf numFmtId="38" fontId="38" fillId="0" borderId="69" xfId="5" applyFont="1" applyFill="1" applyBorder="1" applyAlignment="1">
      <alignment horizontal="right" vertical="center" shrinkToFit="1"/>
    </xf>
    <xf numFmtId="38" fontId="39" fillId="0" borderId="70" xfId="5" applyFont="1" applyFill="1" applyBorder="1" applyAlignment="1">
      <alignment horizontal="center" vertical="center" shrinkToFit="1"/>
    </xf>
    <xf numFmtId="38" fontId="39" fillId="0" borderId="150" xfId="5" applyFont="1" applyFill="1" applyBorder="1" applyAlignment="1">
      <alignment horizontal="center" vertical="center" shrinkToFit="1"/>
    </xf>
    <xf numFmtId="38" fontId="39" fillId="0" borderId="151" xfId="5" applyFont="1" applyFill="1" applyBorder="1" applyAlignment="1">
      <alignment horizontal="center" vertical="center" shrinkToFit="1"/>
    </xf>
    <xf numFmtId="38" fontId="38" fillId="0" borderId="202" xfId="5" applyFont="1" applyFill="1" applyBorder="1" applyAlignment="1" applyProtection="1">
      <alignment horizontal="center" vertical="center" shrinkToFit="1"/>
      <protection locked="0"/>
    </xf>
    <xf numFmtId="38" fontId="40" fillId="0" borderId="203" xfId="5" applyFont="1" applyFill="1" applyBorder="1" applyAlignment="1">
      <alignment horizontal="center" vertical="center" shrinkToFit="1"/>
    </xf>
    <xf numFmtId="38" fontId="40" fillId="0" borderId="0" xfId="5" applyFont="1" applyFill="1" applyBorder="1" applyAlignment="1">
      <alignment vertical="center"/>
    </xf>
    <xf numFmtId="0" fontId="38" fillId="0" borderId="15" xfId="4" applyFont="1" applyBorder="1" applyAlignment="1">
      <alignment horizontal="center" vertical="center" shrinkToFit="1"/>
    </xf>
    <xf numFmtId="0" fontId="38" fillId="0" borderId="16" xfId="4" applyFont="1" applyBorder="1" applyAlignment="1">
      <alignment horizontal="center" vertical="center" shrinkToFit="1"/>
    </xf>
    <xf numFmtId="38" fontId="39" fillId="0" borderId="2" xfId="5" applyFont="1" applyFill="1" applyBorder="1" applyAlignment="1">
      <alignment horizontal="center" vertical="center" shrinkToFit="1"/>
    </xf>
    <xf numFmtId="38" fontId="39" fillId="0" borderId="72" xfId="5" applyFont="1" applyFill="1" applyBorder="1" applyAlignment="1">
      <alignment horizontal="center" vertical="center" shrinkToFit="1"/>
    </xf>
    <xf numFmtId="38" fontId="38" fillId="0" borderId="211" xfId="5" applyFont="1" applyFill="1" applyBorder="1" applyAlignment="1">
      <alignment horizontal="center" vertical="center" shrinkToFit="1"/>
    </xf>
    <xf numFmtId="38" fontId="38" fillId="0" borderId="212" xfId="5" applyFont="1" applyFill="1" applyBorder="1" applyAlignment="1" applyProtection="1">
      <alignment horizontal="center" vertical="center" shrinkToFit="1"/>
      <protection locked="0"/>
    </xf>
    <xf numFmtId="38" fontId="40" fillId="0" borderId="213" xfId="5" applyFont="1" applyFill="1" applyBorder="1" applyAlignment="1">
      <alignment horizontal="center" vertical="center" shrinkToFit="1"/>
    </xf>
    <xf numFmtId="0" fontId="38" fillId="0" borderId="110" xfId="4" applyFont="1" applyBorder="1" applyAlignment="1" applyProtection="1">
      <alignment horizontal="center" vertical="center" shrinkToFit="1"/>
      <protection locked="0"/>
    </xf>
    <xf numFmtId="0" fontId="38" fillId="0" borderId="68" xfId="4" applyFont="1" applyBorder="1" applyAlignment="1" applyProtection="1">
      <alignment horizontal="center" vertical="center" shrinkToFit="1"/>
      <protection locked="0"/>
    </xf>
    <xf numFmtId="179" fontId="38" fillId="0" borderId="75" xfId="5" applyNumberFormat="1" applyFont="1" applyFill="1" applyBorder="1" applyAlignment="1">
      <alignment vertical="center" shrinkToFit="1"/>
    </xf>
    <xf numFmtId="179" fontId="38" fillId="0" borderId="72" xfId="5" applyNumberFormat="1" applyFont="1" applyFill="1" applyBorder="1" applyAlignment="1">
      <alignment vertical="center" shrinkToFit="1"/>
    </xf>
    <xf numFmtId="38" fontId="39" fillId="0" borderId="73" xfId="5" applyFont="1" applyFill="1" applyBorder="1" applyAlignment="1">
      <alignment horizontal="center" vertical="center" shrinkToFit="1"/>
    </xf>
    <xf numFmtId="38" fontId="39" fillId="0" borderId="74" xfId="5" applyFont="1" applyFill="1" applyBorder="1" applyAlignment="1">
      <alignment horizontal="center" vertical="center" shrinkToFit="1"/>
    </xf>
    <xf numFmtId="38" fontId="38" fillId="0" borderId="215" xfId="5" applyFont="1" applyFill="1" applyBorder="1" applyAlignment="1">
      <alignment horizontal="center" vertical="center" shrinkToFit="1"/>
    </xf>
    <xf numFmtId="38" fontId="40" fillId="0" borderId="216" xfId="5" applyFont="1" applyFill="1" applyBorder="1" applyAlignment="1">
      <alignment horizontal="center" vertical="center" shrinkToFit="1"/>
    </xf>
    <xf numFmtId="0" fontId="38" fillId="0" borderId="64" xfId="4" applyFont="1" applyBorder="1" applyAlignment="1" applyProtection="1">
      <alignment horizontal="center" vertical="center" shrinkToFit="1"/>
      <protection locked="0"/>
    </xf>
    <xf numFmtId="179" fontId="38" fillId="0" borderId="3" xfId="5" applyNumberFormat="1" applyFont="1" applyFill="1" applyBorder="1" applyAlignment="1">
      <alignment vertical="center" shrinkToFit="1"/>
    </xf>
    <xf numFmtId="179" fontId="38" fillId="0" borderId="58" xfId="5" applyNumberFormat="1" applyFont="1" applyFill="1" applyBorder="1" applyAlignment="1">
      <alignment vertical="center" shrinkToFit="1"/>
    </xf>
    <xf numFmtId="38" fontId="39" fillId="0" borderId="58" xfId="5" applyFont="1" applyFill="1" applyBorder="1" applyAlignment="1">
      <alignment horizontal="center" vertical="center" shrinkToFit="1"/>
    </xf>
    <xf numFmtId="38" fontId="40" fillId="0" borderId="178" xfId="5" applyFont="1" applyFill="1" applyBorder="1" applyAlignment="1">
      <alignment horizontal="center" vertical="center" shrinkToFit="1"/>
    </xf>
    <xf numFmtId="0" fontId="38" fillId="0" borderId="196" xfId="4" applyFont="1" applyBorder="1" applyAlignment="1">
      <alignment vertical="center" shrinkToFit="1"/>
    </xf>
    <xf numFmtId="0" fontId="38" fillId="0" borderId="186" xfId="4" applyFont="1" applyBorder="1" applyAlignment="1">
      <alignment horizontal="center" vertical="center" shrinkToFit="1"/>
    </xf>
    <xf numFmtId="0" fontId="38" fillId="0" borderId="219" xfId="4" applyFont="1" applyBorder="1" applyAlignment="1">
      <alignment vertical="center" shrinkToFit="1"/>
    </xf>
    <xf numFmtId="38" fontId="39" fillId="0" borderId="159" xfId="5" applyFont="1" applyFill="1" applyBorder="1" applyAlignment="1">
      <alignment horizontal="center" vertical="center" shrinkToFit="1"/>
    </xf>
    <xf numFmtId="38" fontId="39" fillId="0" borderId="192" xfId="5" applyFont="1" applyFill="1" applyBorder="1" applyAlignment="1">
      <alignment horizontal="center" vertical="center" shrinkToFit="1"/>
    </xf>
    <xf numFmtId="0" fontId="38" fillId="0" borderId="225" xfId="4" applyFont="1" applyBorder="1" applyAlignment="1" applyProtection="1">
      <alignment vertical="center" shrinkToFit="1"/>
      <protection locked="0"/>
    </xf>
    <xf numFmtId="38" fontId="38" fillId="0" borderId="201" xfId="5" applyFont="1" applyFill="1" applyBorder="1" applyAlignment="1">
      <alignment horizontal="center" vertical="center" shrinkToFit="1"/>
    </xf>
    <xf numFmtId="38" fontId="38" fillId="0" borderId="0" xfId="5" applyFont="1" applyFill="1" applyBorder="1" applyAlignment="1">
      <alignment horizontal="center" vertical="center"/>
    </xf>
    <xf numFmtId="0" fontId="38" fillId="0" borderId="158" xfId="4" applyFont="1" applyBorder="1" applyAlignment="1" applyProtection="1">
      <alignment horizontal="center" vertical="center" textRotation="255" shrinkToFit="1"/>
      <protection locked="0"/>
    </xf>
    <xf numFmtId="38" fontId="39" fillId="0" borderId="231" xfId="5" applyFont="1" applyFill="1" applyBorder="1" applyAlignment="1">
      <alignment horizontal="center" vertical="center" shrinkToFit="1"/>
    </xf>
    <xf numFmtId="0" fontId="38" fillId="0" borderId="0" xfId="4" applyFont="1" applyAlignment="1" applyProtection="1">
      <alignment horizontal="center" vertical="top" textRotation="255"/>
      <protection locked="0"/>
    </xf>
    <xf numFmtId="38" fontId="38" fillId="0" borderId="0" xfId="5" applyFont="1" applyFill="1" applyBorder="1" applyAlignment="1">
      <alignment vertical="center"/>
    </xf>
    <xf numFmtId="38" fontId="38" fillId="0" borderId="0" xfId="5" applyFont="1" applyFill="1" applyBorder="1" applyAlignment="1" applyProtection="1">
      <alignment vertical="center"/>
      <protection locked="0"/>
    </xf>
    <xf numFmtId="38" fontId="39" fillId="0" borderId="71" xfId="5" applyFont="1" applyFill="1" applyBorder="1" applyAlignment="1">
      <alignment horizontal="center" vertical="center" shrinkToFit="1"/>
    </xf>
    <xf numFmtId="0" fontId="38" fillId="0" borderId="0" xfId="4" applyFont="1" applyAlignment="1">
      <alignment horizontal="center" vertical="top" textRotation="255"/>
    </xf>
    <xf numFmtId="0" fontId="38" fillId="0" borderId="0" xfId="4" applyFont="1" applyAlignment="1" applyProtection="1">
      <alignment horizontal="left" vertical="center"/>
      <protection locked="0"/>
    </xf>
    <xf numFmtId="0" fontId="38" fillId="0" borderId="231" xfId="4" applyFont="1" applyBorder="1" applyAlignment="1">
      <alignment horizontal="center" vertical="center"/>
    </xf>
    <xf numFmtId="177" fontId="38" fillId="0" borderId="0" xfId="4" applyNumberFormat="1" applyFont="1" applyAlignment="1">
      <alignment vertical="center"/>
    </xf>
    <xf numFmtId="0" fontId="38" fillId="0" borderId="0" xfId="4" applyFont="1" applyProtection="1">
      <protection locked="0"/>
    </xf>
    <xf numFmtId="38" fontId="38" fillId="0" borderId="0" xfId="5" applyFont="1" applyFill="1" applyBorder="1" applyAlignment="1" applyProtection="1">
      <alignment horizontal="center" vertical="center"/>
      <protection locked="0"/>
    </xf>
    <xf numFmtId="0" fontId="1" fillId="0" borderId="0" xfId="4" applyAlignment="1">
      <alignment vertical="center" readingOrder="1"/>
    </xf>
    <xf numFmtId="0" fontId="42" fillId="0" borderId="0" xfId="4" applyFont="1" applyProtection="1">
      <protection locked="0"/>
    </xf>
    <xf numFmtId="0" fontId="1" fillId="0" borderId="0" xfId="4" applyProtection="1">
      <protection locked="0"/>
    </xf>
    <xf numFmtId="0" fontId="38" fillId="0" borderId="0" xfId="4" applyFont="1" applyAlignment="1" applyProtection="1">
      <alignment vertical="center"/>
      <protection locked="0"/>
    </xf>
    <xf numFmtId="0" fontId="38" fillId="0" borderId="73" xfId="4" applyFont="1" applyBorder="1" applyAlignment="1" applyProtection="1">
      <alignment horizontal="center" vertical="center"/>
      <protection locked="0"/>
    </xf>
    <xf numFmtId="0" fontId="38" fillId="0" borderId="74" xfId="4" applyFont="1" applyBorder="1" applyAlignment="1" applyProtection="1">
      <alignment horizontal="center" vertical="center"/>
      <protection locked="0"/>
    </xf>
    <xf numFmtId="0" fontId="1" fillId="0" borderId="0" xfId="4" applyAlignment="1">
      <alignment horizontal="center"/>
    </xf>
    <xf numFmtId="38" fontId="40" fillId="0" borderId="0" xfId="5" applyFont="1" applyFill="1" applyBorder="1" applyAlignment="1" applyProtection="1">
      <alignment vertical="center"/>
      <protection locked="0"/>
    </xf>
    <xf numFmtId="0" fontId="38" fillId="0" borderId="152" xfId="4" applyFont="1" applyBorder="1" applyAlignment="1" applyProtection="1">
      <alignment horizontal="center" vertical="center" shrinkToFit="1"/>
      <protection locked="0"/>
    </xf>
    <xf numFmtId="38" fontId="38" fillId="0" borderId="235" xfId="5" applyFont="1" applyFill="1" applyBorder="1" applyAlignment="1">
      <alignment horizontal="center" vertical="center" shrinkToFit="1"/>
    </xf>
    <xf numFmtId="38" fontId="38" fillId="0" borderId="236" xfId="5" applyFont="1" applyFill="1" applyBorder="1" applyAlignment="1" applyProtection="1">
      <alignment horizontal="center" vertical="center" shrinkToFit="1"/>
      <protection locked="0"/>
    </xf>
    <xf numFmtId="38" fontId="40" fillId="0" borderId="237" xfId="5" applyFont="1" applyFill="1" applyBorder="1" applyAlignment="1">
      <alignment horizontal="center" vertical="center" shrinkToFit="1"/>
    </xf>
    <xf numFmtId="38" fontId="38" fillId="0" borderId="115" xfId="5" applyFont="1" applyFill="1" applyBorder="1" applyAlignment="1">
      <alignment horizontal="right" vertical="center" shrinkToFit="1"/>
    </xf>
    <xf numFmtId="38" fontId="39" fillId="0" borderId="20" xfId="5" applyFont="1" applyFill="1" applyBorder="1" applyAlignment="1">
      <alignment horizontal="center" vertical="center" shrinkToFit="1"/>
    </xf>
    <xf numFmtId="38" fontId="39" fillId="0" borderId="19" xfId="5" applyFont="1" applyFill="1" applyBorder="1" applyAlignment="1">
      <alignment horizontal="center" vertical="center" shrinkToFit="1"/>
    </xf>
    <xf numFmtId="38" fontId="39" fillId="0" borderId="21" xfId="5" applyFont="1" applyFill="1" applyBorder="1" applyAlignment="1">
      <alignment horizontal="center" vertical="center" shrinkToFit="1"/>
    </xf>
    <xf numFmtId="38" fontId="39" fillId="0" borderId="15" xfId="5" applyFont="1" applyFill="1" applyBorder="1" applyAlignment="1">
      <alignment horizontal="center" vertical="center" shrinkToFit="1"/>
    </xf>
    <xf numFmtId="38" fontId="38" fillId="0" borderId="225" xfId="5" applyFont="1" applyFill="1" applyBorder="1" applyAlignment="1" applyProtection="1">
      <alignment horizontal="center" vertical="center" shrinkToFit="1"/>
      <protection locked="0"/>
    </xf>
    <xf numFmtId="38" fontId="38" fillId="0" borderId="26" xfId="5" applyFont="1" applyFill="1" applyBorder="1" applyAlignment="1">
      <alignment horizontal="center" vertical="center" shrinkToFit="1"/>
    </xf>
    <xf numFmtId="0" fontId="38" fillId="0" borderId="228" xfId="4" applyFont="1" applyBorder="1" applyAlignment="1">
      <alignment vertical="center" shrinkToFit="1"/>
    </xf>
    <xf numFmtId="38" fontId="40" fillId="0" borderId="179" xfId="5" applyFont="1" applyFill="1" applyBorder="1" applyAlignment="1">
      <alignment horizontal="center" vertical="center" shrinkToFit="1"/>
    </xf>
    <xf numFmtId="177" fontId="38" fillId="2" borderId="71" xfId="4" applyNumberFormat="1" applyFont="1" applyFill="1" applyBorder="1" applyAlignment="1">
      <alignment horizontal="right" vertical="center"/>
    </xf>
    <xf numFmtId="177" fontId="38" fillId="2" borderId="59" xfId="4" applyNumberFormat="1" applyFont="1" applyFill="1" applyBorder="1" applyAlignment="1">
      <alignment horizontal="right" vertical="center"/>
    </xf>
    <xf numFmtId="177" fontId="38" fillId="2" borderId="134" xfId="4" applyNumberFormat="1" applyFont="1" applyFill="1" applyBorder="1" applyAlignment="1">
      <alignment horizontal="right" vertical="center"/>
    </xf>
    <xf numFmtId="181" fontId="40" fillId="2" borderId="231" xfId="4" applyNumberFormat="1" applyFont="1" applyFill="1" applyBorder="1" applyAlignment="1">
      <alignment horizontal="right" vertical="center"/>
    </xf>
    <xf numFmtId="0" fontId="38" fillId="2" borderId="62" xfId="4" applyFont="1" applyFill="1" applyBorder="1" applyAlignment="1">
      <alignment vertical="center" shrinkToFit="1"/>
    </xf>
    <xf numFmtId="177" fontId="38" fillId="2" borderId="197" xfId="4" applyNumberFormat="1" applyFont="1" applyFill="1" applyBorder="1" applyAlignment="1">
      <alignment horizontal="right" vertical="center" shrinkToFit="1"/>
    </xf>
    <xf numFmtId="177" fontId="38" fillId="2" borderId="105" xfId="4" applyNumberFormat="1" applyFont="1" applyFill="1" applyBorder="1" applyAlignment="1">
      <alignment horizontal="right" vertical="center" shrinkToFit="1"/>
    </xf>
    <xf numFmtId="180" fontId="38" fillId="2" borderId="105" xfId="4" applyNumberFormat="1" applyFont="1" applyFill="1" applyBorder="1" applyAlignment="1">
      <alignment horizontal="right" vertical="center" shrinkToFit="1"/>
    </xf>
    <xf numFmtId="179" fontId="38" fillId="2" borderId="72" xfId="5" applyNumberFormat="1" applyFont="1" applyFill="1" applyBorder="1" applyAlignment="1">
      <alignment vertical="center" shrinkToFit="1"/>
    </xf>
    <xf numFmtId="179" fontId="38" fillId="2" borderId="58" xfId="5" applyNumberFormat="1" applyFont="1" applyFill="1" applyBorder="1" applyAlignment="1">
      <alignment vertical="center" shrinkToFit="1"/>
    </xf>
    <xf numFmtId="38" fontId="38" fillId="2" borderId="70" xfId="5" applyFont="1" applyFill="1" applyBorder="1" applyAlignment="1">
      <alignment horizontal="right" vertical="center" shrinkToFit="1"/>
    </xf>
    <xf numFmtId="38" fontId="38" fillId="2" borderId="72" xfId="5" applyFont="1" applyFill="1" applyBorder="1" applyAlignment="1">
      <alignment horizontal="right" vertical="center" shrinkToFit="1"/>
    </xf>
    <xf numFmtId="177" fontId="38" fillId="2" borderId="70" xfId="5" applyNumberFormat="1" applyFont="1" applyFill="1" applyBorder="1" applyAlignment="1">
      <alignment horizontal="right" vertical="center" shrinkToFit="1"/>
    </xf>
    <xf numFmtId="177" fontId="38" fillId="2" borderId="58" xfId="5" applyNumberFormat="1" applyFont="1" applyFill="1" applyBorder="1" applyAlignment="1">
      <alignment horizontal="right" vertical="center" shrinkToFit="1"/>
    </xf>
    <xf numFmtId="177" fontId="38" fillId="2" borderId="72" xfId="5" applyNumberFormat="1" applyFont="1" applyFill="1" applyBorder="1" applyAlignment="1">
      <alignment horizontal="right" vertical="center" shrinkToFit="1"/>
    </xf>
    <xf numFmtId="177" fontId="38" fillId="2" borderId="160" xfId="5" applyNumberFormat="1" applyFont="1" applyFill="1" applyBorder="1" applyAlignment="1">
      <alignment horizontal="right" vertical="center" shrinkToFit="1"/>
    </xf>
    <xf numFmtId="177" fontId="38" fillId="2" borderId="26" xfId="5" applyNumberFormat="1" applyFont="1" applyFill="1" applyBorder="1" applyAlignment="1">
      <alignment horizontal="right" vertical="center" shrinkToFit="1"/>
    </xf>
    <xf numFmtId="177" fontId="40" fillId="2" borderId="179" xfId="5" applyNumberFormat="1" applyFont="1" applyFill="1" applyBorder="1" applyAlignment="1">
      <alignment horizontal="right" vertical="center" shrinkToFit="1"/>
    </xf>
    <xf numFmtId="177" fontId="40" fillId="2" borderId="105" xfId="5" applyNumberFormat="1" applyFont="1" applyFill="1" applyBorder="1" applyAlignment="1">
      <alignment horizontal="right" vertical="center" shrinkToFit="1"/>
    </xf>
    <xf numFmtId="177" fontId="38" fillId="2" borderId="158" xfId="5" applyNumberFormat="1" applyFont="1" applyFill="1" applyBorder="1" applyAlignment="1">
      <alignment horizontal="right" vertical="center" shrinkToFit="1"/>
    </xf>
    <xf numFmtId="177" fontId="38" fillId="2" borderId="131" xfId="4" applyNumberFormat="1" applyFont="1" applyFill="1" applyBorder="1" applyAlignment="1">
      <alignment horizontal="right" vertical="center" shrinkToFit="1"/>
    </xf>
    <xf numFmtId="0" fontId="38" fillId="2" borderId="152" xfId="4" applyFont="1" applyFill="1" applyBorder="1" applyAlignment="1">
      <alignment vertical="center" shrinkToFit="1"/>
    </xf>
    <xf numFmtId="0" fontId="38" fillId="2" borderId="104" xfId="4" applyFont="1" applyFill="1" applyBorder="1" applyAlignment="1">
      <alignment vertical="center" shrinkToFit="1"/>
    </xf>
    <xf numFmtId="0" fontId="38" fillId="2" borderId="104" xfId="4" applyFont="1" applyFill="1" applyBorder="1" applyAlignment="1" applyProtection="1">
      <alignment vertical="center" shrinkToFit="1"/>
      <protection locked="0"/>
    </xf>
    <xf numFmtId="177" fontId="38" fillId="2" borderId="192" xfId="4" applyNumberFormat="1" applyFont="1" applyFill="1" applyBorder="1" applyAlignment="1">
      <alignment horizontal="right" vertical="center" shrinkToFit="1"/>
    </xf>
    <xf numFmtId="0" fontId="40" fillId="0" borderId="68" xfId="4" applyFont="1" applyBorder="1" applyAlignment="1" applyProtection="1">
      <alignment horizontal="center" vertical="center" shrinkToFit="1"/>
      <protection locked="0"/>
    </xf>
    <xf numFmtId="0" fontId="40" fillId="0" borderId="162" xfId="4" applyFont="1" applyBorder="1" applyAlignment="1" applyProtection="1">
      <alignment horizontal="center" vertical="center" shrinkToFit="1"/>
      <protection locked="0"/>
    </xf>
    <xf numFmtId="0" fontId="40" fillId="0" borderId="232" xfId="4" applyFont="1" applyBorder="1" applyAlignment="1" applyProtection="1">
      <alignment horizontal="center" vertical="center" shrinkToFit="1"/>
      <protection locked="0"/>
    </xf>
    <xf numFmtId="179" fontId="38" fillId="2" borderId="70" xfId="5" applyNumberFormat="1" applyFont="1" applyFill="1" applyBorder="1" applyAlignment="1">
      <alignment horizontal="right" vertical="center" shrinkToFit="1"/>
    </xf>
    <xf numFmtId="9" fontId="38" fillId="0" borderId="158" xfId="4" applyNumberFormat="1" applyFont="1" applyBorder="1" applyAlignment="1" applyProtection="1">
      <alignment horizontal="center" vertical="center" textRotation="255" shrinkToFit="1"/>
      <protection locked="0"/>
    </xf>
    <xf numFmtId="0" fontId="1" fillId="0" borderId="120" xfId="4" applyBorder="1" applyAlignment="1">
      <alignment vertical="center"/>
    </xf>
    <xf numFmtId="0" fontId="38" fillId="0" borderId="218" xfId="4" applyFont="1" applyBorder="1" applyAlignment="1" applyProtection="1">
      <alignment horizontal="center" vertical="center" shrinkToFit="1"/>
      <protection locked="0"/>
    </xf>
    <xf numFmtId="177" fontId="38" fillId="2" borderId="26" xfId="4" applyNumberFormat="1" applyFont="1" applyFill="1" applyBorder="1" applyAlignment="1">
      <alignment horizontal="right" vertical="center" shrinkToFit="1"/>
    </xf>
    <xf numFmtId="177" fontId="38" fillId="2" borderId="63" xfId="4" applyNumberFormat="1" applyFont="1" applyFill="1" applyBorder="1" applyAlignment="1">
      <alignment horizontal="right" vertical="center" shrinkToFit="1"/>
    </xf>
    <xf numFmtId="177" fontId="38" fillId="2" borderId="87" xfId="4" applyNumberFormat="1" applyFont="1" applyFill="1" applyBorder="1" applyAlignment="1">
      <alignment horizontal="right" vertical="center" shrinkToFit="1"/>
    </xf>
    <xf numFmtId="177" fontId="38" fillId="2" borderId="74" xfId="4" applyNumberFormat="1" applyFont="1" applyFill="1" applyBorder="1" applyAlignment="1">
      <alignment horizontal="right" vertical="center" shrinkToFit="1"/>
    </xf>
    <xf numFmtId="0" fontId="38" fillId="0" borderId="123" xfId="4" applyFont="1" applyBorder="1" applyAlignment="1" applyProtection="1">
      <alignment horizontal="center" vertical="center" shrinkToFit="1"/>
      <protection locked="0"/>
    </xf>
    <xf numFmtId="0" fontId="38" fillId="0" borderId="247" xfId="4" applyFont="1" applyBorder="1" applyAlignment="1">
      <alignment vertical="center" shrinkToFit="1"/>
    </xf>
    <xf numFmtId="0" fontId="38" fillId="0" borderId="2" xfId="4" applyFont="1" applyBorder="1" applyAlignment="1" applyProtection="1">
      <alignment horizontal="center" vertical="center" shrinkToFit="1"/>
      <protection locked="0"/>
    </xf>
    <xf numFmtId="177" fontId="38" fillId="2" borderId="248" xfId="4" applyNumberFormat="1" applyFont="1" applyFill="1" applyBorder="1" applyAlignment="1">
      <alignment horizontal="right" vertical="center" shrinkToFit="1"/>
    </xf>
    <xf numFmtId="180" fontId="38" fillId="2" borderId="231" xfId="4" applyNumberFormat="1" applyFont="1" applyFill="1" applyBorder="1" applyAlignment="1">
      <alignment horizontal="right" vertical="center" shrinkToFit="1"/>
    </xf>
    <xf numFmtId="177" fontId="38" fillId="0" borderId="249" xfId="4" applyNumberFormat="1" applyFont="1" applyBorder="1" applyAlignment="1">
      <alignment horizontal="right" vertical="center" shrinkToFit="1"/>
    </xf>
    <xf numFmtId="0" fontId="38" fillId="0" borderId="11" xfId="4" applyFont="1" applyBorder="1" applyAlignment="1">
      <alignment vertical="center"/>
    </xf>
    <xf numFmtId="0" fontId="38" fillId="0" borderId="187" xfId="4" applyFont="1" applyBorder="1" applyAlignment="1">
      <alignment vertical="center"/>
    </xf>
    <xf numFmtId="0" fontId="38" fillId="0" borderId="149" xfId="4" applyFont="1" applyBorder="1" applyAlignment="1">
      <alignment horizontal="center" vertical="center"/>
    </xf>
    <xf numFmtId="0" fontId="38" fillId="0" borderId="246" xfId="4" applyFont="1" applyBorder="1" applyAlignment="1">
      <alignment horizontal="center" vertical="center"/>
    </xf>
    <xf numFmtId="0" fontId="38" fillId="0" borderId="250" xfId="4" applyFont="1" applyBorder="1" applyAlignment="1">
      <alignment horizontal="center" vertical="center"/>
    </xf>
    <xf numFmtId="0" fontId="38" fillId="0" borderId="251" xfId="4" applyFont="1" applyBorder="1" applyAlignment="1">
      <alignment horizontal="center" vertical="center"/>
    </xf>
    <xf numFmtId="0" fontId="38" fillId="0" borderId="252" xfId="4" applyFont="1" applyBorder="1" applyAlignment="1">
      <alignment horizontal="center" vertical="center"/>
    </xf>
    <xf numFmtId="0" fontId="38" fillId="2" borderId="186" xfId="4" applyFont="1" applyFill="1" applyBorder="1" applyAlignment="1">
      <alignment horizontal="center" vertical="center"/>
    </xf>
    <xf numFmtId="0" fontId="38" fillId="0" borderId="247" xfId="4" applyFont="1" applyBorder="1" applyAlignment="1" applyProtection="1">
      <alignment vertical="center" shrinkToFit="1"/>
      <protection locked="0"/>
    </xf>
    <xf numFmtId="0" fontId="38" fillId="0" borderId="253" xfId="4" applyFont="1" applyBorder="1" applyAlignment="1">
      <alignment vertical="center" shrinkToFit="1"/>
    </xf>
    <xf numFmtId="0" fontId="38" fillId="0" borderId="13" xfId="4" applyFont="1" applyBorder="1" applyAlignment="1">
      <alignment horizontal="center" vertical="center" shrinkToFit="1"/>
    </xf>
    <xf numFmtId="0" fontId="38" fillId="0" borderId="0" xfId="4" applyFont="1" applyAlignment="1">
      <alignment horizontal="center" vertical="center" shrinkToFit="1"/>
    </xf>
    <xf numFmtId="0" fontId="40" fillId="0" borderId="74" xfId="4" applyFont="1" applyBorder="1" applyAlignment="1" applyProtection="1">
      <alignment horizontal="center" vertical="center" shrinkToFit="1"/>
      <protection locked="0"/>
    </xf>
    <xf numFmtId="0" fontId="38" fillId="4" borderId="64" xfId="4" applyFont="1" applyFill="1" applyBorder="1" applyAlignment="1" applyProtection="1">
      <alignment horizontal="center" vertical="center" wrapText="1"/>
      <protection locked="0"/>
    </xf>
    <xf numFmtId="38" fontId="38" fillId="2" borderId="20" xfId="5" applyFont="1" applyFill="1" applyBorder="1" applyAlignment="1">
      <alignment horizontal="right" vertical="center" shrinkToFit="1"/>
    </xf>
    <xf numFmtId="177" fontId="38" fillId="2" borderId="0" xfId="5" applyNumberFormat="1" applyFont="1" applyFill="1" applyBorder="1" applyAlignment="1">
      <alignment horizontal="right" vertical="center" shrinkToFit="1"/>
    </xf>
    <xf numFmtId="38" fontId="38" fillId="2" borderId="58" xfId="5" applyFont="1" applyFill="1" applyBorder="1" applyAlignment="1">
      <alignment horizontal="right" vertical="center" shrinkToFit="1"/>
    </xf>
    <xf numFmtId="0" fontId="38" fillId="2" borderId="153" xfId="4" applyFont="1" applyFill="1" applyBorder="1" applyAlignment="1">
      <alignment vertical="center" shrinkToFit="1"/>
    </xf>
    <xf numFmtId="0" fontId="38" fillId="2" borderId="22" xfId="4" applyFont="1" applyFill="1" applyBorder="1" applyAlignment="1">
      <alignment vertical="center" shrinkToFit="1"/>
    </xf>
    <xf numFmtId="0" fontId="40" fillId="0" borderId="63" xfId="4" applyFont="1" applyBorder="1" applyAlignment="1" applyProtection="1">
      <alignment horizontal="center" vertical="center" shrinkToFit="1"/>
      <protection locked="0"/>
    </xf>
    <xf numFmtId="0" fontId="0" fillId="0" borderId="0" xfId="4" applyFont="1" applyAlignment="1">
      <alignment horizontal="center"/>
    </xf>
    <xf numFmtId="179" fontId="38" fillId="2" borderId="20" xfId="5" applyNumberFormat="1" applyFont="1" applyFill="1" applyBorder="1" applyAlignment="1">
      <alignment horizontal="right" vertical="center" shrinkToFit="1"/>
    </xf>
    <xf numFmtId="0" fontId="41" fillId="4" borderId="58" xfId="4" applyFont="1" applyFill="1" applyBorder="1" applyAlignment="1">
      <alignment horizontal="center" vertical="center"/>
    </xf>
    <xf numFmtId="0" fontId="38" fillId="0" borderId="73" xfId="4" applyFont="1" applyBorder="1" applyAlignment="1" applyProtection="1">
      <alignment horizontal="center" vertical="center" shrinkToFit="1"/>
      <protection locked="0"/>
    </xf>
    <xf numFmtId="0" fontId="38" fillId="0" borderId="249" xfId="4" applyFont="1" applyBorder="1" applyAlignment="1">
      <alignment vertical="center" shrinkToFit="1"/>
    </xf>
    <xf numFmtId="177" fontId="38" fillId="5" borderId="249" xfId="4" applyNumberFormat="1" applyFont="1" applyFill="1" applyBorder="1" applyAlignment="1">
      <alignment horizontal="right" vertical="center" shrinkToFit="1"/>
    </xf>
    <xf numFmtId="0" fontId="40" fillId="0" borderId="21" xfId="4" applyFont="1" applyBorder="1" applyAlignment="1" applyProtection="1">
      <alignment horizontal="center" vertical="center" shrinkToFit="1"/>
      <protection locked="0"/>
    </xf>
    <xf numFmtId="38" fontId="9" fillId="6" borderId="0" xfId="5" applyFont="1" applyFill="1" applyAlignment="1">
      <alignment vertical="center"/>
    </xf>
    <xf numFmtId="38" fontId="43" fillId="6" borderId="0" xfId="5" applyFont="1" applyFill="1" applyAlignment="1">
      <alignment horizontal="right" vertical="center"/>
    </xf>
    <xf numFmtId="38" fontId="9" fillId="6" borderId="269" xfId="5" applyFont="1" applyFill="1" applyBorder="1" applyAlignment="1">
      <alignment horizontal="center" vertical="center"/>
    </xf>
    <xf numFmtId="38" fontId="9" fillId="6" borderId="270" xfId="5" applyFont="1" applyFill="1" applyBorder="1" applyAlignment="1">
      <alignment horizontal="center" vertical="center"/>
    </xf>
    <xf numFmtId="38" fontId="9" fillId="6" borderId="271" xfId="5" applyFont="1" applyFill="1" applyBorder="1" applyAlignment="1">
      <alignment horizontal="center" vertical="center"/>
    </xf>
    <xf numFmtId="38" fontId="9" fillId="6" borderId="272" xfId="5" applyFont="1" applyFill="1" applyBorder="1" applyAlignment="1">
      <alignment horizontal="center" vertical="center"/>
    </xf>
    <xf numFmtId="38" fontId="9" fillId="6" borderId="0" xfId="5" applyFont="1" applyFill="1" applyAlignment="1">
      <alignment horizontal="center" vertical="center"/>
    </xf>
    <xf numFmtId="38" fontId="9" fillId="6" borderId="274" xfId="5" applyFont="1" applyFill="1" applyBorder="1" applyAlignment="1">
      <alignment vertical="center"/>
    </xf>
    <xf numFmtId="38" fontId="9" fillId="6" borderId="58" xfId="5" applyFont="1" applyFill="1" applyBorder="1" applyAlignment="1">
      <alignment vertical="center"/>
    </xf>
    <xf numFmtId="38" fontId="9" fillId="6" borderId="3" xfId="5" applyFont="1" applyFill="1" applyBorder="1" applyAlignment="1">
      <alignment vertical="center"/>
    </xf>
    <xf numFmtId="38" fontId="9" fillId="6" borderId="2" xfId="5" applyFont="1" applyFill="1" applyBorder="1" applyAlignment="1">
      <alignment vertical="center"/>
    </xf>
    <xf numFmtId="38" fontId="9" fillId="6" borderId="77" xfId="5" applyFont="1" applyFill="1" applyBorder="1" applyAlignment="1">
      <alignment vertical="center"/>
    </xf>
    <xf numFmtId="38" fontId="9" fillId="6" borderId="275" xfId="5" applyFont="1" applyFill="1" applyBorder="1" applyAlignment="1">
      <alignment vertical="center"/>
    </xf>
    <xf numFmtId="38" fontId="9" fillId="6" borderId="0" xfId="5" applyFont="1" applyFill="1" applyBorder="1" applyAlignment="1">
      <alignment vertical="center"/>
    </xf>
    <xf numFmtId="38" fontId="9" fillId="6" borderId="264" xfId="5" applyFont="1" applyFill="1" applyBorder="1" applyAlignment="1">
      <alignment vertical="center"/>
    </xf>
    <xf numFmtId="38" fontId="9" fillId="6" borderId="78" xfId="5" applyFont="1" applyFill="1" applyBorder="1" applyAlignment="1">
      <alignment vertical="center"/>
    </xf>
    <xf numFmtId="38" fontId="9" fillId="6" borderId="122" xfId="5" applyFont="1" applyFill="1" applyBorder="1" applyAlignment="1">
      <alignment vertical="center"/>
    </xf>
    <xf numFmtId="38" fontId="9" fillId="6" borderId="111" xfId="5" applyFont="1" applyFill="1" applyBorder="1" applyAlignment="1">
      <alignment vertical="center"/>
    </xf>
    <xf numFmtId="38" fontId="9" fillId="6" borderId="15" xfId="5" applyFont="1" applyFill="1" applyBorder="1" applyAlignment="1">
      <alignment vertical="center"/>
    </xf>
    <xf numFmtId="38" fontId="9" fillId="6" borderId="276" xfId="5" applyFont="1" applyFill="1" applyBorder="1" applyAlignment="1">
      <alignment vertical="center"/>
    </xf>
    <xf numFmtId="38" fontId="9" fillId="6" borderId="277" xfId="5" applyFont="1" applyFill="1" applyBorder="1" applyAlignment="1">
      <alignment vertical="center"/>
    </xf>
    <xf numFmtId="38" fontId="9" fillId="6" borderId="266" xfId="5" applyFont="1" applyFill="1" applyBorder="1" applyAlignment="1">
      <alignment vertical="center"/>
    </xf>
    <xf numFmtId="38" fontId="9" fillId="6" borderId="278" xfId="5" applyFont="1" applyFill="1" applyBorder="1" applyAlignment="1">
      <alignment vertical="center"/>
    </xf>
    <xf numFmtId="38" fontId="9" fillId="6" borderId="279" xfId="5" applyFont="1" applyFill="1" applyBorder="1" applyAlignment="1">
      <alignment vertical="center"/>
    </xf>
    <xf numFmtId="38" fontId="9" fillId="6" borderId="265" xfId="5" applyFont="1" applyFill="1" applyBorder="1" applyAlignment="1">
      <alignment vertical="center"/>
    </xf>
    <xf numFmtId="38" fontId="9" fillId="6" borderId="67" xfId="5" applyFont="1" applyFill="1" applyBorder="1" applyAlignment="1">
      <alignment vertical="center"/>
    </xf>
    <xf numFmtId="38" fontId="9" fillId="6" borderId="147" xfId="5" applyFont="1" applyFill="1" applyBorder="1" applyAlignment="1">
      <alignment vertical="center"/>
    </xf>
    <xf numFmtId="38" fontId="9" fillId="6" borderId="177" xfId="5" applyFont="1" applyFill="1" applyBorder="1" applyAlignment="1">
      <alignment vertical="center"/>
    </xf>
    <xf numFmtId="38" fontId="9" fillId="6" borderId="280" xfId="5" applyFont="1" applyFill="1" applyBorder="1" applyAlignment="1">
      <alignment vertical="center"/>
    </xf>
    <xf numFmtId="38" fontId="9" fillId="6" borderId="35" xfId="5" applyFont="1" applyFill="1" applyBorder="1" applyAlignment="1">
      <alignment vertical="center"/>
    </xf>
    <xf numFmtId="38" fontId="45" fillId="6" borderId="81" xfId="5" applyFont="1" applyFill="1" applyBorder="1" applyAlignment="1">
      <alignment horizontal="center" vertical="center"/>
    </xf>
    <xf numFmtId="38" fontId="43" fillId="6" borderId="34" xfId="5" applyFont="1" applyFill="1" applyBorder="1" applyAlignment="1">
      <alignment horizontal="center" vertical="center"/>
    </xf>
    <xf numFmtId="38" fontId="9" fillId="6" borderId="84" xfId="5" applyFont="1" applyFill="1" applyBorder="1" applyAlignment="1">
      <alignment vertical="center"/>
    </xf>
    <xf numFmtId="38" fontId="9" fillId="6" borderId="281" xfId="5" applyFont="1" applyFill="1" applyBorder="1" applyAlignment="1">
      <alignment vertical="center"/>
    </xf>
    <xf numFmtId="38" fontId="9" fillId="6" borderId="13" xfId="5" applyFont="1" applyFill="1" applyBorder="1" applyAlignment="1">
      <alignment vertical="center"/>
    </xf>
    <xf numFmtId="38" fontId="13" fillId="6" borderId="118" xfId="5" applyFont="1" applyFill="1" applyBorder="1" applyAlignment="1">
      <alignment vertical="center"/>
    </xf>
    <xf numFmtId="38" fontId="9" fillId="6" borderId="12" xfId="5" applyFont="1" applyFill="1" applyBorder="1" applyAlignment="1">
      <alignment vertical="center"/>
    </xf>
    <xf numFmtId="38" fontId="13" fillId="6" borderId="78" xfId="5" applyFont="1" applyFill="1" applyBorder="1" applyAlignment="1">
      <alignment vertical="center"/>
    </xf>
    <xf numFmtId="38" fontId="9" fillId="6" borderId="295" xfId="5" applyFont="1" applyFill="1" applyBorder="1" applyAlignment="1">
      <alignment vertical="center"/>
    </xf>
    <xf numFmtId="38" fontId="9" fillId="6" borderId="53" xfId="5" applyFont="1" applyFill="1" applyBorder="1" applyAlignment="1">
      <alignment vertical="center"/>
    </xf>
    <xf numFmtId="38" fontId="9" fillId="6" borderId="297" xfId="5" applyFont="1" applyFill="1" applyBorder="1" applyAlignment="1">
      <alignment vertical="center"/>
    </xf>
    <xf numFmtId="38" fontId="9" fillId="6" borderId="52" xfId="5" applyFont="1" applyFill="1" applyBorder="1" applyAlignment="1">
      <alignment vertical="center"/>
    </xf>
    <xf numFmtId="38" fontId="9" fillId="6" borderId="298" xfId="5" applyFont="1" applyFill="1" applyBorder="1" applyAlignment="1">
      <alignment vertical="center"/>
    </xf>
    <xf numFmtId="38" fontId="9" fillId="6" borderId="299" xfId="5" applyFont="1" applyFill="1" applyBorder="1" applyAlignment="1">
      <alignment vertical="center"/>
    </xf>
    <xf numFmtId="38" fontId="9" fillId="6" borderId="95" xfId="5" applyFont="1" applyFill="1" applyBorder="1" applyAlignment="1">
      <alignment vertical="center"/>
    </xf>
    <xf numFmtId="38" fontId="9" fillId="6" borderId="48" xfId="5" applyFont="1" applyFill="1" applyBorder="1" applyAlignment="1">
      <alignment vertical="center"/>
    </xf>
    <xf numFmtId="38" fontId="9" fillId="6" borderId="47" xfId="5" applyFont="1" applyFill="1" applyBorder="1" applyAlignment="1">
      <alignment vertical="center"/>
    </xf>
    <xf numFmtId="38" fontId="9" fillId="6" borderId="302" xfId="5" applyFont="1" applyFill="1" applyBorder="1" applyAlignment="1">
      <alignment vertical="center"/>
    </xf>
    <xf numFmtId="38" fontId="9" fillId="6" borderId="303" xfId="5" applyFont="1" applyFill="1" applyBorder="1" applyAlignment="1">
      <alignment vertical="center"/>
    </xf>
    <xf numFmtId="38" fontId="9" fillId="6" borderId="304" xfId="5" applyFont="1" applyFill="1" applyBorder="1" applyAlignment="1">
      <alignment vertical="center"/>
    </xf>
    <xf numFmtId="38" fontId="48" fillId="6" borderId="0" xfId="5" applyFont="1" applyFill="1" applyAlignment="1">
      <alignment vertical="center"/>
    </xf>
    <xf numFmtId="38" fontId="9" fillId="2" borderId="280" xfId="5" applyFont="1" applyFill="1" applyBorder="1" applyAlignment="1">
      <alignment vertical="center"/>
    </xf>
    <xf numFmtId="38" fontId="9" fillId="2" borderId="35" xfId="5" applyFont="1" applyFill="1" applyBorder="1" applyAlignment="1">
      <alignment vertical="center"/>
    </xf>
    <xf numFmtId="38" fontId="45" fillId="2" borderId="81" xfId="5" applyFont="1" applyFill="1" applyBorder="1" applyAlignment="1">
      <alignment horizontal="center" vertical="center"/>
    </xf>
    <xf numFmtId="38" fontId="9" fillId="2" borderId="135" xfId="5" applyFont="1" applyFill="1" applyBorder="1" applyAlignment="1">
      <alignment vertical="center"/>
    </xf>
    <xf numFmtId="38" fontId="9" fillId="2" borderId="83" xfId="5" applyFont="1" applyFill="1" applyBorder="1" applyAlignment="1">
      <alignment vertical="center"/>
    </xf>
    <xf numFmtId="38" fontId="43" fillId="2" borderId="34" xfId="5" applyFont="1" applyFill="1" applyBorder="1" applyAlignment="1">
      <alignment horizontal="center" vertical="center"/>
    </xf>
    <xf numFmtId="38" fontId="9" fillId="2" borderId="84" xfId="5" applyFont="1" applyFill="1" applyBorder="1" applyAlignment="1">
      <alignment vertical="center"/>
    </xf>
    <xf numFmtId="38" fontId="9" fillId="2" borderId="281" xfId="5" applyFont="1" applyFill="1" applyBorder="1" applyAlignment="1">
      <alignment vertical="center"/>
    </xf>
    <xf numFmtId="38" fontId="9" fillId="2" borderId="284" xfId="5" applyFont="1" applyFill="1" applyBorder="1" applyAlignment="1">
      <alignment vertical="center"/>
    </xf>
    <xf numFmtId="38" fontId="45" fillId="2" borderId="285" xfId="5" applyFont="1" applyFill="1" applyBorder="1" applyAlignment="1">
      <alignment horizontal="center" vertical="center"/>
    </xf>
    <xf numFmtId="38" fontId="9" fillId="2" borderId="286" xfId="5" applyFont="1" applyFill="1" applyBorder="1" applyAlignment="1">
      <alignment vertical="center"/>
    </xf>
    <xf numFmtId="38" fontId="9" fillId="2" borderId="287" xfId="5" applyFont="1" applyFill="1" applyBorder="1" applyAlignment="1">
      <alignment vertical="center"/>
    </xf>
    <xf numFmtId="38" fontId="9" fillId="2" borderId="283" xfId="5" applyFont="1" applyFill="1" applyBorder="1" applyAlignment="1">
      <alignment vertical="center"/>
    </xf>
    <xf numFmtId="38" fontId="45" fillId="2" borderId="288" xfId="5" applyFont="1" applyFill="1" applyBorder="1" applyAlignment="1">
      <alignment horizontal="center" vertical="center"/>
    </xf>
    <xf numFmtId="10" fontId="9" fillId="2" borderId="289" xfId="5" applyNumberFormat="1" applyFont="1" applyFill="1" applyBorder="1" applyAlignment="1">
      <alignment vertical="center"/>
    </xf>
    <xf numFmtId="10" fontId="9" fillId="2" borderId="290" xfId="5" applyNumberFormat="1" applyFont="1" applyFill="1" applyBorder="1" applyAlignment="1">
      <alignment vertical="center"/>
    </xf>
    <xf numFmtId="38" fontId="9" fillId="2" borderId="194" xfId="5" applyFont="1" applyFill="1" applyBorder="1" applyAlignment="1">
      <alignment vertical="center"/>
    </xf>
    <xf numFmtId="38" fontId="9" fillId="2" borderId="293" xfId="5" applyFont="1" applyFill="1" applyBorder="1" applyAlignment="1">
      <alignment vertical="center"/>
    </xf>
    <xf numFmtId="38" fontId="9" fillId="2" borderId="291" xfId="5" applyFont="1" applyFill="1" applyBorder="1" applyAlignment="1">
      <alignment vertical="center"/>
    </xf>
    <xf numFmtId="38" fontId="9" fillId="2" borderId="168" xfId="5" applyFont="1" applyFill="1" applyBorder="1" applyAlignment="1">
      <alignment vertical="center"/>
    </xf>
    <xf numFmtId="38" fontId="9" fillId="2" borderId="145" xfId="5" applyFont="1" applyFill="1" applyBorder="1" applyAlignment="1">
      <alignment vertical="center"/>
    </xf>
    <xf numFmtId="38" fontId="9" fillId="2" borderId="294" xfId="5" applyFont="1" applyFill="1" applyBorder="1" applyAlignment="1">
      <alignment vertical="center"/>
    </xf>
    <xf numFmtId="38" fontId="9" fillId="2" borderId="193" xfId="5" applyFont="1" applyFill="1" applyBorder="1" applyAlignment="1">
      <alignment vertical="center"/>
    </xf>
    <xf numFmtId="38" fontId="9" fillId="2" borderId="121" xfId="5" applyFont="1" applyFill="1" applyBorder="1" applyAlignment="1">
      <alignment vertical="center"/>
    </xf>
    <xf numFmtId="38" fontId="9" fillId="2" borderId="296" xfId="5" applyFont="1" applyFill="1" applyBorder="1" applyAlignment="1">
      <alignment vertical="center"/>
    </xf>
    <xf numFmtId="38" fontId="9" fillId="2" borderId="301" xfId="5" applyFont="1" applyFill="1" applyBorder="1" applyAlignment="1">
      <alignment vertical="center"/>
    </xf>
    <xf numFmtId="38" fontId="9" fillId="2" borderId="59" xfId="5" applyFont="1" applyFill="1" applyBorder="1" applyAlignment="1">
      <alignment vertical="center"/>
    </xf>
    <xf numFmtId="38" fontId="9" fillId="2" borderId="122" xfId="5" applyFont="1" applyFill="1" applyBorder="1" applyAlignment="1">
      <alignment vertical="center"/>
    </xf>
    <xf numFmtId="38" fontId="11" fillId="6" borderId="20" xfId="5" applyFont="1" applyFill="1" applyBorder="1" applyAlignment="1">
      <alignment vertical="center"/>
    </xf>
    <xf numFmtId="38" fontId="9" fillId="2" borderId="109" xfId="5"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9" fillId="0" borderId="0" xfId="0" applyFont="1">
      <alignment vertical="center"/>
    </xf>
    <xf numFmtId="0" fontId="4" fillId="0" borderId="0" xfId="0" applyFont="1">
      <alignment vertical="center"/>
    </xf>
    <xf numFmtId="0" fontId="4" fillId="0" borderId="0" xfId="0" applyFont="1" applyAlignment="1">
      <alignment vertical="center" shrinkToFit="1"/>
    </xf>
    <xf numFmtId="0" fontId="4" fillId="0" borderId="13" xfId="0" applyFont="1" applyBorder="1">
      <alignment vertical="center"/>
    </xf>
    <xf numFmtId="0" fontId="4" fillId="0" borderId="13" xfId="0" applyFont="1" applyBorder="1" applyAlignment="1">
      <alignment vertical="center" shrinkToFit="1"/>
    </xf>
    <xf numFmtId="0" fontId="4" fillId="2" borderId="174" xfId="0" applyFont="1" applyFill="1" applyBorder="1">
      <alignment vertical="center"/>
    </xf>
    <xf numFmtId="182" fontId="4" fillId="2" borderId="169" xfId="0" applyNumberFormat="1" applyFont="1" applyFill="1" applyBorder="1">
      <alignment vertical="center"/>
    </xf>
    <xf numFmtId="182" fontId="4" fillId="2" borderId="303" xfId="0" applyNumberFormat="1" applyFont="1" applyFill="1" applyBorder="1">
      <alignment vertical="center"/>
    </xf>
    <xf numFmtId="182" fontId="4" fillId="2" borderId="144" xfId="0" applyNumberFormat="1" applyFont="1" applyFill="1" applyBorder="1">
      <alignment vertical="center"/>
    </xf>
    <xf numFmtId="182" fontId="4" fillId="2" borderId="99" xfId="0" applyNumberFormat="1" applyFont="1" applyFill="1" applyBorder="1">
      <alignment vertical="center"/>
    </xf>
    <xf numFmtId="0" fontId="33" fillId="2" borderId="305" xfId="0" quotePrefix="1" applyFont="1" applyFill="1" applyBorder="1">
      <alignment vertical="center"/>
    </xf>
    <xf numFmtId="182" fontId="4" fillId="2" borderId="306" xfId="0" applyNumberFormat="1" applyFont="1" applyFill="1" applyBorder="1">
      <alignment vertical="center"/>
    </xf>
    <xf numFmtId="182" fontId="4" fillId="2" borderId="307" xfId="0" applyNumberFormat="1" applyFont="1" applyFill="1" applyBorder="1">
      <alignment vertical="center"/>
    </xf>
    <xf numFmtId="182" fontId="4" fillId="2" borderId="308" xfId="0" applyNumberFormat="1" applyFont="1" applyFill="1" applyBorder="1">
      <alignment vertical="center"/>
    </xf>
    <xf numFmtId="182" fontId="4" fillId="2" borderId="309" xfId="0" applyNumberFormat="1" applyFont="1" applyFill="1" applyBorder="1">
      <alignment vertical="center"/>
    </xf>
    <xf numFmtId="182" fontId="4" fillId="2" borderId="189" xfId="0" applyNumberFormat="1" applyFont="1" applyFill="1" applyBorder="1">
      <alignment vertical="center"/>
    </xf>
    <xf numFmtId="182" fontId="4" fillId="2" borderId="314" xfId="0" applyNumberFormat="1" applyFont="1" applyFill="1" applyBorder="1">
      <alignment vertical="center"/>
    </xf>
    <xf numFmtId="182" fontId="4" fillId="2" borderId="315" xfId="0" applyNumberFormat="1" applyFont="1" applyFill="1" applyBorder="1">
      <alignment vertical="center"/>
    </xf>
    <xf numFmtId="182" fontId="4" fillId="2" borderId="316" xfId="0" applyNumberFormat="1" applyFont="1" applyFill="1" applyBorder="1">
      <alignment vertical="center"/>
    </xf>
    <xf numFmtId="182" fontId="4" fillId="2" borderId="317" xfId="0" applyNumberFormat="1" applyFont="1" applyFill="1" applyBorder="1">
      <alignment vertical="center"/>
    </xf>
    <xf numFmtId="182" fontId="4" fillId="2" borderId="183" xfId="0" applyNumberFormat="1" applyFont="1" applyFill="1" applyBorder="1">
      <alignment vertical="center"/>
    </xf>
    <xf numFmtId="0" fontId="33" fillId="2" borderId="323" xfId="0" applyFont="1" applyFill="1" applyBorder="1">
      <alignment vertical="center"/>
    </xf>
    <xf numFmtId="182" fontId="4" fillId="2" borderId="128" xfId="0" applyNumberFormat="1" applyFont="1" applyFill="1" applyBorder="1">
      <alignment vertical="center"/>
    </xf>
    <xf numFmtId="182" fontId="4" fillId="0" borderId="145" xfId="0" applyNumberFormat="1" applyFont="1" applyBorder="1">
      <alignment vertical="center"/>
    </xf>
    <xf numFmtId="182" fontId="4" fillId="0" borderId="146" xfId="0" applyNumberFormat="1" applyFont="1" applyBorder="1">
      <alignment vertical="center"/>
    </xf>
    <xf numFmtId="182" fontId="4" fillId="0" borderId="324" xfId="0" applyNumberFormat="1" applyFont="1" applyBorder="1">
      <alignment vertical="center"/>
    </xf>
    <xf numFmtId="182" fontId="4" fillId="2" borderId="85" xfId="0" applyNumberFormat="1" applyFont="1" applyFill="1" applyBorder="1">
      <alignment vertical="center"/>
    </xf>
    <xf numFmtId="182" fontId="4" fillId="0" borderId="84" xfId="0" applyNumberFormat="1" applyFont="1" applyBorder="1">
      <alignment vertical="center"/>
    </xf>
    <xf numFmtId="182" fontId="4" fillId="0" borderId="140" xfId="0" applyNumberFormat="1" applyFont="1" applyBorder="1">
      <alignment vertical="center"/>
    </xf>
    <xf numFmtId="182" fontId="4" fillId="0" borderId="82" xfId="0" applyNumberFormat="1" applyFont="1" applyBorder="1">
      <alignment vertical="center"/>
    </xf>
    <xf numFmtId="182" fontId="4" fillId="0" borderId="298" xfId="0" applyNumberFormat="1" applyFont="1" applyBorder="1">
      <alignment vertical="center"/>
    </xf>
    <xf numFmtId="182" fontId="4" fillId="0" borderId="321" xfId="0" applyNumberFormat="1" applyFont="1" applyBorder="1">
      <alignment vertical="center"/>
    </xf>
    <xf numFmtId="182" fontId="4" fillId="0" borderId="322" xfId="0" applyNumberFormat="1" applyFont="1" applyBorder="1">
      <alignment vertical="center"/>
    </xf>
    <xf numFmtId="0" fontId="4" fillId="2" borderId="323" xfId="0" applyFont="1" applyFill="1" applyBorder="1">
      <alignment vertical="center"/>
    </xf>
    <xf numFmtId="0" fontId="33" fillId="0" borderId="174" xfId="0" applyFont="1" applyBorder="1">
      <alignment vertical="center"/>
    </xf>
    <xf numFmtId="182" fontId="33" fillId="2" borderId="169" xfId="0" applyNumberFormat="1" applyFont="1" applyFill="1" applyBorder="1">
      <alignment vertical="center"/>
    </xf>
    <xf numFmtId="182" fontId="33" fillId="2" borderId="303" xfId="0" applyNumberFormat="1" applyFont="1" applyFill="1" applyBorder="1">
      <alignment vertical="center"/>
    </xf>
    <xf numFmtId="182" fontId="33" fillId="2" borderId="144" xfId="0" applyNumberFormat="1" applyFont="1" applyFill="1" applyBorder="1">
      <alignment vertical="center"/>
    </xf>
    <xf numFmtId="182" fontId="33" fillId="2" borderId="99" xfId="0" applyNumberFormat="1" applyFont="1" applyFill="1" applyBorder="1">
      <alignment vertical="center"/>
    </xf>
    <xf numFmtId="0" fontId="33" fillId="0" borderId="170" xfId="0" applyFont="1" applyBorder="1">
      <alignment vertical="center"/>
    </xf>
    <xf numFmtId="182" fontId="33" fillId="2" borderId="86" xfId="0" applyNumberFormat="1" applyFont="1" applyFill="1" applyBorder="1">
      <alignment vertical="center"/>
    </xf>
    <xf numFmtId="182" fontId="33" fillId="0" borderId="271" xfId="0" applyNumberFormat="1" applyFont="1" applyBorder="1">
      <alignment vertical="center"/>
    </xf>
    <xf numFmtId="182" fontId="33" fillId="0" borderId="325" xfId="0" applyNumberFormat="1" applyFont="1" applyBorder="1">
      <alignment vertical="center"/>
    </xf>
    <xf numFmtId="182" fontId="33" fillId="0" borderId="326" xfId="0" applyNumberFormat="1" applyFont="1" applyBorder="1">
      <alignment vertical="center"/>
    </xf>
    <xf numFmtId="182" fontId="33" fillId="2" borderId="85" xfId="0" applyNumberFormat="1" applyFont="1" applyFill="1" applyBorder="1">
      <alignment vertical="center"/>
    </xf>
    <xf numFmtId="182" fontId="33" fillId="0" borderId="84" xfId="0" applyNumberFormat="1" applyFont="1" applyBorder="1">
      <alignment vertical="center"/>
    </xf>
    <xf numFmtId="182" fontId="33" fillId="0" borderId="140" xfId="0" applyNumberFormat="1" applyFont="1" applyBorder="1">
      <alignment vertical="center"/>
    </xf>
    <xf numFmtId="182" fontId="33" fillId="0" borderId="82" xfId="0" applyNumberFormat="1" applyFont="1" applyBorder="1">
      <alignment vertical="center"/>
    </xf>
    <xf numFmtId="182" fontId="33" fillId="2" borderId="93" xfId="0" applyNumberFormat="1" applyFont="1" applyFill="1" applyBorder="1">
      <alignment vertical="center"/>
    </xf>
    <xf numFmtId="182" fontId="33" fillId="0" borderId="92" xfId="0" applyNumberFormat="1" applyFont="1" applyBorder="1">
      <alignment vertical="center"/>
    </xf>
    <xf numFmtId="182" fontId="33" fillId="0" borderId="143" xfId="0" applyNumberFormat="1" applyFont="1" applyBorder="1">
      <alignment vertical="center"/>
    </xf>
    <xf numFmtId="182" fontId="33" fillId="0" borderId="90" xfId="0" applyNumberFormat="1" applyFont="1" applyBorder="1">
      <alignment vertical="center"/>
    </xf>
    <xf numFmtId="0" fontId="33" fillId="0" borderId="155" xfId="0" applyFont="1" applyBorder="1">
      <alignment vertical="center"/>
    </xf>
    <xf numFmtId="182" fontId="33" fillId="2" borderId="63" xfId="0" applyNumberFormat="1" applyFont="1" applyFill="1" applyBorder="1">
      <alignment vertical="center"/>
    </xf>
    <xf numFmtId="182" fontId="33" fillId="2" borderId="327" xfId="0" applyNumberFormat="1" applyFont="1" applyFill="1" applyBorder="1">
      <alignment vertical="center"/>
    </xf>
    <xf numFmtId="182" fontId="33" fillId="2" borderId="142" xfId="0" applyNumberFormat="1" applyFont="1" applyFill="1" applyBorder="1">
      <alignment vertical="center"/>
    </xf>
    <xf numFmtId="182" fontId="33" fillId="2" borderId="100" xfId="0" applyNumberFormat="1" applyFont="1" applyFill="1" applyBorder="1">
      <alignment vertical="center"/>
    </xf>
    <xf numFmtId="182" fontId="33" fillId="2" borderId="85" xfId="0" applyNumberFormat="1" applyFont="1" applyFill="1" applyBorder="1" applyAlignment="1">
      <alignment horizontal="right" vertical="center"/>
    </xf>
    <xf numFmtId="182" fontId="33" fillId="0" borderId="84" xfId="0" applyNumberFormat="1" applyFont="1" applyBorder="1" applyAlignment="1">
      <alignment horizontal="right" vertical="center"/>
    </xf>
    <xf numFmtId="182" fontId="33" fillId="0" borderId="140" xfId="0" applyNumberFormat="1" applyFont="1" applyBorder="1" applyAlignment="1">
      <alignment horizontal="right" vertical="center"/>
    </xf>
    <xf numFmtId="182" fontId="33" fillId="0" borderId="82" xfId="0" applyNumberFormat="1" applyFont="1" applyBorder="1" applyAlignment="1">
      <alignment horizontal="right" vertical="center"/>
    </xf>
    <xf numFmtId="0" fontId="50" fillId="0" borderId="170" xfId="0" applyFont="1" applyBorder="1" applyAlignment="1">
      <alignment vertical="center" shrinkToFit="1"/>
    </xf>
    <xf numFmtId="183" fontId="33" fillId="2" borderId="80" xfId="0" applyNumberFormat="1" applyFont="1" applyFill="1" applyBorder="1" applyAlignment="1">
      <alignment horizontal="right" vertical="center"/>
    </xf>
    <xf numFmtId="183" fontId="33" fillId="6" borderId="328" xfId="0" applyNumberFormat="1" applyFont="1" applyFill="1" applyBorder="1" applyAlignment="1">
      <alignment horizontal="right" vertical="center"/>
    </xf>
    <xf numFmtId="183" fontId="33" fillId="6" borderId="329" xfId="0" applyNumberFormat="1" applyFont="1" applyFill="1" applyBorder="1" applyAlignment="1">
      <alignment horizontal="right" vertical="center"/>
    </xf>
    <xf numFmtId="183" fontId="33" fillId="6" borderId="330" xfId="0" applyNumberFormat="1" applyFont="1" applyFill="1" applyBorder="1" applyAlignment="1">
      <alignment horizontal="right" vertical="center"/>
    </xf>
    <xf numFmtId="184" fontId="33" fillId="2" borderId="128" xfId="0" applyNumberFormat="1" applyFont="1" applyFill="1" applyBorder="1" applyAlignment="1">
      <alignment horizontal="right" vertical="center"/>
    </xf>
    <xf numFmtId="184" fontId="33" fillId="6" borderId="145" xfId="0" applyNumberFormat="1" applyFont="1" applyFill="1" applyBorder="1" applyAlignment="1">
      <alignment horizontal="right" vertical="center"/>
    </xf>
    <xf numFmtId="184" fontId="33" fillId="6" borderId="146" xfId="0" applyNumberFormat="1" applyFont="1" applyFill="1" applyBorder="1" applyAlignment="1">
      <alignment horizontal="right" vertical="center"/>
    </xf>
    <xf numFmtId="184" fontId="33" fillId="6" borderId="324" xfId="0" applyNumberFormat="1" applyFont="1" applyFill="1" applyBorder="1" applyAlignment="1">
      <alignment horizontal="right" vertical="center"/>
    </xf>
    <xf numFmtId="182" fontId="33" fillId="2" borderId="68" xfId="0" applyNumberFormat="1" applyFont="1" applyFill="1" applyBorder="1">
      <alignment vertical="center"/>
    </xf>
    <xf numFmtId="182" fontId="33" fillId="2" borderId="331" xfId="0" applyNumberFormat="1" applyFont="1" applyFill="1" applyBorder="1">
      <alignment vertical="center"/>
    </xf>
    <xf numFmtId="182" fontId="33" fillId="2" borderId="137" xfId="0" applyNumberFormat="1" applyFont="1" applyFill="1" applyBorder="1">
      <alignment vertical="center"/>
    </xf>
    <xf numFmtId="182" fontId="33" fillId="2" borderId="332" xfId="0" applyNumberFormat="1" applyFont="1" applyFill="1" applyBorder="1">
      <alignment vertical="center"/>
    </xf>
    <xf numFmtId="0" fontId="0" fillId="0" borderId="170" xfId="0" applyBorder="1" applyAlignment="1">
      <alignment horizontal="center" vertical="center"/>
    </xf>
    <xf numFmtId="184" fontId="33" fillId="2" borderId="62" xfId="0" applyNumberFormat="1" applyFont="1" applyFill="1" applyBorder="1" applyAlignment="1">
      <alignment horizontal="right" vertical="center"/>
    </xf>
    <xf numFmtId="183" fontId="33" fillId="6" borderId="84" xfId="0" applyNumberFormat="1" applyFont="1" applyFill="1" applyBorder="1" applyAlignment="1">
      <alignment horizontal="right" vertical="center"/>
    </xf>
    <xf numFmtId="183" fontId="33" fillId="6" borderId="140" xfId="0" applyNumberFormat="1" applyFont="1" applyFill="1" applyBorder="1" applyAlignment="1">
      <alignment horizontal="right" vertical="center"/>
    </xf>
    <xf numFmtId="183" fontId="33" fillId="6" borderId="82" xfId="0" applyNumberFormat="1" applyFont="1" applyFill="1" applyBorder="1" applyAlignment="1">
      <alignment horizontal="right" vertical="center"/>
    </xf>
    <xf numFmtId="0" fontId="33" fillId="0" borderId="38" xfId="0" applyFont="1" applyBorder="1" applyAlignment="1">
      <alignment horizontal="center" vertical="center"/>
    </xf>
    <xf numFmtId="0" fontId="4" fillId="0" borderId="79" xfId="0" applyFont="1" applyBorder="1" applyAlignment="1">
      <alignment horizontal="center" vertical="center"/>
    </xf>
    <xf numFmtId="0" fontId="33" fillId="0" borderId="84" xfId="0" applyFont="1" applyBorder="1" applyAlignment="1">
      <alignment horizontal="center" vertical="center"/>
    </xf>
    <xf numFmtId="183" fontId="33" fillId="6" borderId="276" xfId="0" applyNumberFormat="1" applyFont="1" applyFill="1" applyBorder="1" applyAlignment="1">
      <alignment horizontal="right" vertical="center"/>
    </xf>
    <xf numFmtId="183" fontId="33" fillId="6" borderId="139" xfId="0" applyNumberFormat="1" applyFont="1" applyFill="1" applyBorder="1" applyAlignment="1">
      <alignment horizontal="right" vertical="center"/>
    </xf>
    <xf numFmtId="183" fontId="33" fillId="6" borderId="79" xfId="0" applyNumberFormat="1" applyFont="1" applyFill="1" applyBorder="1" applyAlignment="1">
      <alignment horizontal="right" vertical="center"/>
    </xf>
    <xf numFmtId="184" fontId="33" fillId="6" borderId="276" xfId="0" applyNumberFormat="1" applyFont="1" applyFill="1" applyBorder="1" applyAlignment="1">
      <alignment horizontal="right" vertical="center"/>
    </xf>
    <xf numFmtId="184" fontId="33" fillId="6" borderId="139" xfId="0" applyNumberFormat="1" applyFont="1" applyFill="1" applyBorder="1" applyAlignment="1">
      <alignment horizontal="right" vertical="center"/>
    </xf>
    <xf numFmtId="184" fontId="33" fillId="6" borderId="79" xfId="0" applyNumberFormat="1" applyFont="1" applyFill="1" applyBorder="1" applyAlignment="1">
      <alignment horizontal="right" vertical="center"/>
    </xf>
    <xf numFmtId="183" fontId="33" fillId="2" borderId="62" xfId="0" applyNumberFormat="1" applyFont="1" applyFill="1" applyBorder="1" applyAlignment="1">
      <alignment horizontal="right" vertical="center"/>
    </xf>
    <xf numFmtId="183" fontId="33" fillId="6" borderId="147" xfId="0" applyNumberFormat="1" applyFont="1" applyFill="1" applyBorder="1" applyAlignment="1">
      <alignment horizontal="right" vertical="center"/>
    </xf>
    <xf numFmtId="183" fontId="33" fillId="6" borderId="337" xfId="0" applyNumberFormat="1" applyFont="1" applyFill="1" applyBorder="1" applyAlignment="1">
      <alignment horizontal="right" vertical="center"/>
    </xf>
    <xf numFmtId="183" fontId="33" fillId="6" borderId="338" xfId="0" applyNumberFormat="1" applyFont="1" applyFill="1" applyBorder="1" applyAlignment="1">
      <alignment horizontal="right" vertical="center"/>
    </xf>
    <xf numFmtId="184" fontId="33" fillId="2" borderId="64" xfId="0" applyNumberFormat="1" applyFont="1" applyFill="1" applyBorder="1" applyAlignment="1">
      <alignment horizontal="right" vertical="center"/>
    </xf>
    <xf numFmtId="184" fontId="33" fillId="6" borderId="77" xfId="0" applyNumberFormat="1" applyFont="1" applyFill="1" applyBorder="1" applyAlignment="1">
      <alignment horizontal="right" vertical="center"/>
    </xf>
    <xf numFmtId="184" fontId="33" fillId="6" borderId="138" xfId="0" applyNumberFormat="1" applyFont="1" applyFill="1" applyBorder="1" applyAlignment="1">
      <alignment horizontal="right" vertical="center"/>
    </xf>
    <xf numFmtId="184" fontId="33" fillId="6" borderId="76" xfId="0" applyNumberFormat="1" applyFont="1" applyFill="1" applyBorder="1" applyAlignment="1">
      <alignment horizontal="right" vertical="center"/>
    </xf>
    <xf numFmtId="0" fontId="33" fillId="0" borderId="170" xfId="0" applyFont="1" applyBorder="1" applyAlignment="1">
      <alignment vertical="center" shrinkToFit="1"/>
    </xf>
    <xf numFmtId="185" fontId="33" fillId="2" borderId="80" xfId="0" applyNumberFormat="1" applyFont="1" applyFill="1" applyBorder="1" applyAlignment="1">
      <alignment horizontal="right" vertical="center"/>
    </xf>
    <xf numFmtId="0" fontId="33" fillId="6" borderId="147" xfId="0" applyFont="1" applyFill="1" applyBorder="1" applyAlignment="1">
      <alignment horizontal="right" vertical="center"/>
    </xf>
    <xf numFmtId="185" fontId="33" fillId="6" borderId="139" xfId="0" applyNumberFormat="1" applyFont="1" applyFill="1" applyBorder="1" applyAlignment="1">
      <alignment horizontal="right" vertical="center"/>
    </xf>
    <xf numFmtId="185" fontId="33" fillId="6" borderId="79" xfId="0" applyNumberFormat="1" applyFont="1" applyFill="1" applyBorder="1" applyAlignment="1">
      <alignment horizontal="right" vertical="center"/>
    </xf>
    <xf numFmtId="0" fontId="33" fillId="0" borderId="155" xfId="0" applyFont="1" applyBorder="1" applyAlignment="1">
      <alignment vertical="center" shrinkToFit="1"/>
    </xf>
    <xf numFmtId="186" fontId="33" fillId="0" borderId="63" xfId="0" applyNumberFormat="1" applyFont="1" applyBorder="1" applyAlignment="1">
      <alignment horizontal="right" vertical="center"/>
    </xf>
    <xf numFmtId="0" fontId="33" fillId="0" borderId="327" xfId="0" applyFont="1" applyBorder="1" applyAlignment="1">
      <alignment horizontal="right" vertical="center"/>
    </xf>
    <xf numFmtId="186" fontId="33" fillId="6" borderId="139" xfId="0" applyNumberFormat="1" applyFont="1" applyFill="1" applyBorder="1" applyAlignment="1">
      <alignment horizontal="right" vertical="center"/>
    </xf>
    <xf numFmtId="186" fontId="33" fillId="6" borderId="79" xfId="0" applyNumberFormat="1" applyFont="1" applyFill="1" applyBorder="1" applyAlignment="1">
      <alignment horizontal="right" vertical="center"/>
    </xf>
    <xf numFmtId="185" fontId="33" fillId="0" borderId="62" xfId="0" applyNumberFormat="1" applyFont="1" applyBorder="1" applyAlignment="1">
      <alignment horizontal="right" vertical="center"/>
    </xf>
    <xf numFmtId="0" fontId="33" fillId="0" borderId="276" xfId="0" applyFont="1" applyBorder="1" applyAlignment="1">
      <alignment horizontal="right" vertical="center"/>
    </xf>
    <xf numFmtId="183" fontId="33" fillId="2" borderId="276" xfId="0" applyNumberFormat="1" applyFont="1" applyFill="1" applyBorder="1" applyAlignment="1">
      <alignment horizontal="right" vertical="center"/>
    </xf>
    <xf numFmtId="183" fontId="33" fillId="2" borderId="139" xfId="0" applyNumberFormat="1" applyFont="1" applyFill="1" applyBorder="1" applyAlignment="1">
      <alignment horizontal="right" vertical="center"/>
    </xf>
    <xf numFmtId="183" fontId="33" fillId="2" borderId="79" xfId="0" applyNumberFormat="1" applyFont="1" applyFill="1" applyBorder="1" applyAlignment="1">
      <alignment horizontal="right" vertical="center"/>
    </xf>
    <xf numFmtId="184" fontId="33" fillId="2" borderId="276" xfId="0" applyNumberFormat="1" applyFont="1" applyFill="1" applyBorder="1" applyAlignment="1">
      <alignment horizontal="right" vertical="center"/>
    </xf>
    <xf numFmtId="184" fontId="33" fillId="2" borderId="139" xfId="0" applyNumberFormat="1" applyFont="1" applyFill="1" applyBorder="1" applyAlignment="1">
      <alignment horizontal="right" vertical="center"/>
    </xf>
    <xf numFmtId="184" fontId="33" fillId="2" borderId="79" xfId="0" applyNumberFormat="1" applyFont="1" applyFill="1" applyBorder="1" applyAlignment="1">
      <alignment horizontal="right" vertical="center"/>
    </xf>
    <xf numFmtId="0" fontId="33" fillId="6" borderId="327" xfId="0" applyFont="1" applyFill="1" applyBorder="1" applyAlignment="1">
      <alignment horizontal="right" vertical="center"/>
    </xf>
    <xf numFmtId="186" fontId="33" fillId="6" borderId="142" xfId="0" applyNumberFormat="1" applyFont="1" applyFill="1" applyBorder="1" applyAlignment="1">
      <alignment horizontal="right" vertical="center"/>
    </xf>
    <xf numFmtId="186" fontId="33" fillId="6" borderId="100" xfId="0" applyNumberFormat="1" applyFont="1" applyFill="1" applyBorder="1" applyAlignment="1">
      <alignment horizontal="right" vertical="center"/>
    </xf>
    <xf numFmtId="0" fontId="33" fillId="6" borderId="276" xfId="0" applyFont="1" applyFill="1" applyBorder="1" applyAlignment="1">
      <alignment horizontal="right" vertical="center"/>
    </xf>
    <xf numFmtId="186" fontId="33" fillId="0" borderId="80" xfId="0" applyNumberFormat="1" applyFont="1" applyBorder="1" applyAlignment="1">
      <alignment horizontal="right" vertical="center"/>
    </xf>
    <xf numFmtId="186" fontId="33" fillId="0" borderId="62" xfId="0" applyNumberFormat="1" applyFont="1" applyBorder="1" applyAlignment="1">
      <alignment horizontal="right" vertical="center"/>
    </xf>
    <xf numFmtId="0" fontId="33" fillId="2" borderId="162" xfId="0" applyFont="1" applyFill="1" applyBorder="1" applyAlignment="1">
      <alignment horizontal="center" vertical="center"/>
    </xf>
    <xf numFmtId="0" fontId="33" fillId="0" borderId="339" xfId="0" applyFont="1" applyBorder="1" applyAlignment="1">
      <alignment horizontal="center" vertical="center"/>
    </xf>
    <xf numFmtId="0" fontId="33" fillId="0" borderId="340" xfId="0" applyFont="1" applyBorder="1" applyAlignment="1">
      <alignment horizontal="center" vertical="center"/>
    </xf>
    <xf numFmtId="0" fontId="33" fillId="0" borderId="341" xfId="0" applyFont="1" applyBorder="1" applyAlignment="1">
      <alignment horizontal="center" vertical="center"/>
    </xf>
    <xf numFmtId="0" fontId="4" fillId="0" borderId="0" xfId="0" applyFont="1" applyAlignment="1">
      <alignment horizontal="right" vertical="center"/>
    </xf>
    <xf numFmtId="0" fontId="51" fillId="0" borderId="0" xfId="0" applyFont="1">
      <alignment vertical="center"/>
    </xf>
    <xf numFmtId="0" fontId="4" fillId="0" borderId="0" xfId="0" applyFont="1" applyAlignment="1"/>
    <xf numFmtId="0" fontId="50" fillId="0" borderId="0" xfId="0" applyFont="1" applyAlignment="1">
      <alignment horizontal="left" vertical="center"/>
    </xf>
    <xf numFmtId="0" fontId="8" fillId="0" borderId="0" xfId="0" applyFont="1" applyAlignment="1">
      <alignment horizontal="right" vertical="center"/>
    </xf>
    <xf numFmtId="38" fontId="49" fillId="0" borderId="0" xfId="0" applyNumberFormat="1" applyFont="1">
      <alignment vertical="center"/>
    </xf>
    <xf numFmtId="0" fontId="49" fillId="0" borderId="0" xfId="0" applyFont="1" applyAlignment="1">
      <alignment horizontal="center" vertical="center"/>
    </xf>
    <xf numFmtId="38" fontId="12" fillId="0" borderId="0" xfId="5" applyFont="1" applyAlignment="1">
      <alignment horizontal="left" vertical="distributed" wrapText="1"/>
    </xf>
    <xf numFmtId="0" fontId="12" fillId="0" borderId="0" xfId="7" applyFont="1" applyAlignment="1">
      <alignment horizontal="center" vertical="distributed"/>
    </xf>
    <xf numFmtId="0" fontId="12" fillId="0" borderId="0" xfId="7" applyFont="1" applyAlignment="1">
      <alignment vertical="center"/>
    </xf>
    <xf numFmtId="0" fontId="12" fillId="0" borderId="0" xfId="7" applyFont="1" applyAlignment="1">
      <alignment vertical="distributed" wrapText="1"/>
    </xf>
    <xf numFmtId="0" fontId="12" fillId="0" borderId="0" xfId="7" applyFont="1" applyAlignment="1">
      <alignment horizontal="left" vertical="distributed" wrapText="1" indent="1"/>
    </xf>
    <xf numFmtId="0" fontId="49" fillId="0" borderId="0" xfId="7" applyFont="1" applyAlignment="1">
      <alignment vertical="center"/>
    </xf>
    <xf numFmtId="0" fontId="12" fillId="0" borderId="0" xfId="7" applyFont="1" applyAlignment="1">
      <alignment vertical="distributed"/>
    </xf>
    <xf numFmtId="0" fontId="49" fillId="0" borderId="0" xfId="7" applyFont="1" applyAlignment="1">
      <alignment horizontal="center" vertical="center"/>
    </xf>
    <xf numFmtId="0" fontId="1" fillId="0" borderId="0" xfId="7"/>
    <xf numFmtId="188" fontId="49" fillId="0" borderId="0" xfId="7" applyNumberFormat="1" applyFont="1" applyAlignment="1">
      <alignment vertical="center"/>
    </xf>
    <xf numFmtId="0" fontId="49" fillId="0" borderId="0" xfId="7" applyFont="1" applyAlignment="1">
      <alignment horizontal="center" vertical="center" wrapText="1"/>
    </xf>
    <xf numFmtId="0" fontId="55" fillId="0" borderId="0" xfId="7" applyFont="1" applyAlignment="1">
      <alignment vertical="center"/>
    </xf>
    <xf numFmtId="0" fontId="56" fillId="0" borderId="0" xfId="7" applyFont="1"/>
    <xf numFmtId="188" fontId="55" fillId="0" borderId="0" xfId="7" applyNumberFormat="1" applyFont="1" applyAlignment="1">
      <alignment vertical="center"/>
    </xf>
    <xf numFmtId="188" fontId="57" fillId="7" borderId="342" xfId="7" applyNumberFormat="1" applyFont="1" applyFill="1" applyBorder="1" applyAlignment="1">
      <alignment horizontal="right" vertical="center" wrapText="1"/>
    </xf>
    <xf numFmtId="188" fontId="57" fillId="7" borderId="343" xfId="7" applyNumberFormat="1" applyFont="1" applyFill="1" applyBorder="1" applyAlignment="1">
      <alignment vertical="center"/>
    </xf>
    <xf numFmtId="188" fontId="57" fillId="7" borderId="308" xfId="7" applyNumberFormat="1" applyFont="1" applyFill="1" applyBorder="1" applyAlignment="1">
      <alignment vertical="center"/>
    </xf>
    <xf numFmtId="189" fontId="49" fillId="7" borderId="311" xfId="7" applyNumberFormat="1" applyFont="1" applyFill="1" applyBorder="1" applyAlignment="1">
      <alignment horizontal="right" vertical="center" wrapText="1"/>
    </xf>
    <xf numFmtId="189" fontId="49" fillId="7" borderId="309" xfId="7" applyNumberFormat="1" applyFont="1" applyFill="1" applyBorder="1" applyAlignment="1">
      <alignment horizontal="right" vertical="center" wrapText="1"/>
    </xf>
    <xf numFmtId="0" fontId="49" fillId="0" borderId="255" xfId="7" applyFont="1" applyBorder="1" applyAlignment="1">
      <alignment horizontal="center" vertical="center" wrapText="1"/>
    </xf>
    <xf numFmtId="188" fontId="57" fillId="0" borderId="0" xfId="7" applyNumberFormat="1" applyFont="1" applyAlignment="1">
      <alignment vertical="center"/>
    </xf>
    <xf numFmtId="188" fontId="57" fillId="7" borderId="86" xfId="7" applyNumberFormat="1" applyFont="1" applyFill="1" applyBorder="1" applyAlignment="1">
      <alignment horizontal="right" vertical="center"/>
    </xf>
    <xf numFmtId="188" fontId="57" fillId="7" borderId="325" xfId="7" applyNumberFormat="1" applyFont="1" applyFill="1" applyBorder="1" applyAlignment="1">
      <alignment horizontal="right" vertical="center"/>
    </xf>
    <xf numFmtId="188" fontId="57" fillId="7" borderId="269" xfId="7" applyNumberFormat="1" applyFont="1" applyFill="1" applyBorder="1" applyAlignment="1">
      <alignment horizontal="right" vertical="center"/>
    </xf>
    <xf numFmtId="189" fontId="49" fillId="7" borderId="325" xfId="7" applyNumberFormat="1" applyFont="1" applyFill="1" applyBorder="1" applyAlignment="1">
      <alignment horizontal="right" vertical="center" wrapText="1"/>
    </xf>
    <xf numFmtId="189" fontId="49" fillId="7" borderId="39" xfId="7" applyNumberFormat="1" applyFont="1" applyFill="1" applyBorder="1" applyAlignment="1">
      <alignment horizontal="right" vertical="center" wrapText="1"/>
    </xf>
    <xf numFmtId="0" fontId="49" fillId="0" borderId="39" xfId="7" applyFont="1" applyBorder="1" applyAlignment="1">
      <alignment horizontal="center" vertical="center" wrapText="1"/>
    </xf>
    <xf numFmtId="10" fontId="55" fillId="0" borderId="0" xfId="7" applyNumberFormat="1" applyFont="1" applyAlignment="1">
      <alignment vertical="center"/>
    </xf>
    <xf numFmtId="10" fontId="57" fillId="7" borderId="68" xfId="7" applyNumberFormat="1" applyFont="1" applyFill="1" applyBorder="1" applyAlignment="1">
      <alignment horizontal="right" vertical="center"/>
    </xf>
    <xf numFmtId="10" fontId="57" fillId="7" borderId="344" xfId="7" applyNumberFormat="1" applyFont="1" applyFill="1" applyBorder="1" applyAlignment="1">
      <alignment vertical="center"/>
    </xf>
    <xf numFmtId="10" fontId="57" fillId="7" borderId="137" xfId="7" applyNumberFormat="1" applyFont="1" applyFill="1" applyBorder="1" applyAlignment="1">
      <alignment vertical="center"/>
    </xf>
    <xf numFmtId="10" fontId="57" fillId="7" borderId="107" xfId="7" applyNumberFormat="1" applyFont="1" applyFill="1" applyBorder="1" applyAlignment="1">
      <alignment vertical="center"/>
    </xf>
    <xf numFmtId="10" fontId="49" fillId="7" borderId="137" xfId="7" applyNumberFormat="1" applyFont="1" applyFill="1" applyBorder="1" applyAlignment="1">
      <alignment horizontal="right" vertical="center" wrapText="1"/>
    </xf>
    <xf numFmtId="10" fontId="57" fillId="7" borderId="73" xfId="7" applyNumberFormat="1" applyFont="1" applyFill="1" applyBorder="1" applyAlignment="1">
      <alignment vertical="center"/>
    </xf>
    <xf numFmtId="0" fontId="49" fillId="0" borderId="73" xfId="7" applyFont="1" applyBorder="1" applyAlignment="1">
      <alignment horizontal="center" vertical="center" wrapText="1"/>
    </xf>
    <xf numFmtId="188" fontId="55" fillId="0" borderId="20" xfId="7" applyNumberFormat="1" applyFont="1" applyBorder="1" applyAlignment="1">
      <alignment vertical="center"/>
    </xf>
    <xf numFmtId="0" fontId="49" fillId="0" borderId="20" xfId="7" applyFont="1" applyBorder="1" applyAlignment="1">
      <alignment horizontal="center" vertical="center"/>
    </xf>
    <xf numFmtId="188" fontId="57" fillId="7" borderId="68" xfId="7" applyNumberFormat="1" applyFont="1" applyFill="1" applyBorder="1" applyAlignment="1">
      <alignment horizontal="right" vertical="center" wrapText="1"/>
    </xf>
    <xf numFmtId="188" fontId="57" fillId="7" borderId="252" xfId="7" applyNumberFormat="1" applyFont="1" applyFill="1" applyBorder="1" applyAlignment="1">
      <alignment horizontal="right" vertical="center"/>
    </xf>
    <xf numFmtId="188" fontId="57" fillId="7" borderId="68" xfId="7" applyNumberFormat="1" applyFont="1" applyFill="1" applyBorder="1" applyAlignment="1">
      <alignment horizontal="right" vertical="center"/>
    </xf>
    <xf numFmtId="188" fontId="57" fillId="7" borderId="344" xfId="7" applyNumberFormat="1" applyFont="1" applyFill="1" applyBorder="1" applyAlignment="1">
      <alignment vertical="center"/>
    </xf>
    <xf numFmtId="188" fontId="57" fillId="7" borderId="137" xfId="7" applyNumberFormat="1" applyFont="1" applyFill="1" applyBorder="1" applyAlignment="1">
      <alignment vertical="center"/>
    </xf>
    <xf numFmtId="188" fontId="57" fillId="7" borderId="107" xfId="7" applyNumberFormat="1" applyFont="1" applyFill="1" applyBorder="1" applyAlignment="1">
      <alignment vertical="center"/>
    </xf>
    <xf numFmtId="189" fontId="49" fillId="7" borderId="137" xfId="7" applyNumberFormat="1" applyFont="1" applyFill="1" applyBorder="1" applyAlignment="1">
      <alignment horizontal="right" vertical="center"/>
    </xf>
    <xf numFmtId="189" fontId="49" fillId="7" borderId="73" xfId="7" applyNumberFormat="1" applyFont="1" applyFill="1" applyBorder="1" applyAlignment="1">
      <alignment horizontal="right" vertical="center"/>
    </xf>
    <xf numFmtId="0" fontId="49" fillId="0" borderId="73" xfId="7" applyFont="1" applyBorder="1" applyAlignment="1">
      <alignment horizontal="center" vertical="center"/>
    </xf>
    <xf numFmtId="188" fontId="57" fillId="7" borderId="128" xfId="7" applyNumberFormat="1" applyFont="1" applyFill="1" applyBorder="1" applyAlignment="1">
      <alignment vertical="center"/>
    </xf>
    <xf numFmtId="188" fontId="57" fillId="0" borderId="345" xfId="7" applyNumberFormat="1" applyFont="1" applyBorder="1" applyAlignment="1">
      <alignment vertical="center"/>
    </xf>
    <xf numFmtId="188" fontId="57" fillId="7" borderId="293" xfId="7" applyNumberFormat="1" applyFont="1" applyFill="1" applyBorder="1" applyAlignment="1">
      <alignment vertical="center"/>
    </xf>
    <xf numFmtId="0" fontId="49" fillId="0" borderId="168" xfId="7" applyFont="1" applyBorder="1" applyAlignment="1">
      <alignment horizontal="center" vertical="center"/>
    </xf>
    <xf numFmtId="188" fontId="57" fillId="7" borderId="85" xfId="7" applyNumberFormat="1" applyFont="1" applyFill="1" applyBorder="1" applyAlignment="1">
      <alignment vertical="center"/>
    </xf>
    <xf numFmtId="188" fontId="57" fillId="0" borderId="346" xfId="7" applyNumberFormat="1" applyFont="1" applyBorder="1" applyAlignment="1">
      <alignment vertical="center"/>
    </xf>
    <xf numFmtId="188" fontId="57" fillId="7" borderId="265" xfId="7" applyNumberFormat="1" applyFont="1" applyFill="1" applyBorder="1" applyAlignment="1">
      <alignment vertical="center"/>
    </xf>
    <xf numFmtId="0" fontId="49" fillId="0" borderId="34" xfId="7" applyFont="1" applyBorder="1" applyAlignment="1">
      <alignment horizontal="center" vertical="center"/>
    </xf>
    <xf numFmtId="188" fontId="57" fillId="7" borderId="80" xfId="7" applyNumberFormat="1" applyFont="1" applyFill="1" applyBorder="1" applyAlignment="1">
      <alignment vertical="center"/>
    </xf>
    <xf numFmtId="188" fontId="57" fillId="0" borderId="347" xfId="7" applyNumberFormat="1" applyFont="1" applyBorder="1" applyAlignment="1">
      <alignment vertical="center"/>
    </xf>
    <xf numFmtId="0" fontId="49" fillId="0" borderId="67" xfId="7" applyFont="1" applyBorder="1" applyAlignment="1">
      <alignment horizontal="center" vertical="center"/>
    </xf>
    <xf numFmtId="0" fontId="49" fillId="0" borderId="113" xfId="7" applyFont="1" applyBorder="1" applyAlignment="1">
      <alignment horizontal="center" vertical="center" shrinkToFit="1"/>
    </xf>
    <xf numFmtId="0" fontId="49" fillId="0" borderId="325" xfId="7" applyFont="1" applyBorder="1" applyAlignment="1">
      <alignment horizontal="center" vertical="center"/>
    </xf>
    <xf numFmtId="0" fontId="49" fillId="0" borderId="19" xfId="7" applyFont="1" applyBorder="1" applyAlignment="1">
      <alignment horizontal="center" vertical="center"/>
    </xf>
    <xf numFmtId="0" fontId="2" fillId="0" borderId="0" xfId="0" applyFont="1" applyAlignment="1">
      <alignment vertical="top" textRotation="255"/>
    </xf>
    <xf numFmtId="0" fontId="59" fillId="0" borderId="0" xfId="0" applyFont="1" applyAlignment="1">
      <alignment horizontal="left" vertical="center"/>
    </xf>
    <xf numFmtId="0" fontId="59" fillId="0" borderId="0" xfId="0" applyFont="1">
      <alignment vertical="center"/>
    </xf>
    <xf numFmtId="0" fontId="39" fillId="0" borderId="0" xfId="0" applyFont="1">
      <alignment vertical="center"/>
    </xf>
    <xf numFmtId="0" fontId="59" fillId="0" borderId="0" xfId="0" applyFont="1" applyAlignment="1">
      <alignment horizontal="center" vertical="center"/>
    </xf>
    <xf numFmtId="0" fontId="0" fillId="0" borderId="0" xfId="0" applyAlignment="1">
      <alignment vertical="center" shrinkToFit="1"/>
    </xf>
    <xf numFmtId="0" fontId="39" fillId="0" borderId="0" xfId="0" applyFont="1" applyAlignment="1">
      <alignment horizontal="justify" vertical="center"/>
    </xf>
    <xf numFmtId="0" fontId="39" fillId="0" borderId="0" xfId="0" applyFont="1" applyAlignment="1">
      <alignment horizontal="center" vertical="center"/>
    </xf>
    <xf numFmtId="0" fontId="0" fillId="8" borderId="131" xfId="0" applyFill="1" applyBorder="1" applyAlignment="1">
      <alignment horizontal="center" vertical="center" wrapText="1" shrinkToFit="1"/>
    </xf>
    <xf numFmtId="0" fontId="0" fillId="8" borderId="131" xfId="0" applyFill="1" applyBorder="1" applyAlignment="1">
      <alignment horizontal="center" vertical="center" wrapText="1"/>
    </xf>
    <xf numFmtId="0" fontId="0" fillId="8" borderId="106" xfId="0" applyFill="1" applyBorder="1" applyAlignment="1">
      <alignment horizontal="center" vertical="center" wrapText="1" shrinkToFit="1"/>
    </xf>
    <xf numFmtId="0" fontId="0" fillId="8" borderId="18" xfId="0" applyFill="1" applyBorder="1" applyAlignment="1">
      <alignment horizontal="center" vertical="center" wrapText="1" shrinkToFit="1"/>
    </xf>
    <xf numFmtId="0" fontId="0" fillId="0" borderId="25" xfId="0" applyBorder="1" applyAlignment="1">
      <alignment horizontal="center" vertical="center" wrapText="1"/>
    </xf>
    <xf numFmtId="0" fontId="0" fillId="0" borderId="231" xfId="0" applyBorder="1" applyAlignment="1">
      <alignment horizontal="center" vertical="center" wrapText="1"/>
    </xf>
    <xf numFmtId="0" fontId="0" fillId="0" borderId="351" xfId="0" applyBorder="1" applyAlignment="1">
      <alignment horizontal="center" vertical="center"/>
    </xf>
    <xf numFmtId="0" fontId="0" fillId="0" borderId="175" xfId="0" applyBorder="1" applyAlignment="1">
      <alignment horizontal="center" vertical="center" wrapText="1"/>
    </xf>
    <xf numFmtId="0" fontId="0" fillId="0" borderId="70" xfId="0" applyBorder="1" applyAlignment="1">
      <alignment horizontal="left" vertical="center" wrapText="1" shrinkToFit="1"/>
    </xf>
    <xf numFmtId="0" fontId="1" fillId="0" borderId="71" xfId="0" applyFont="1" applyBorder="1" applyAlignment="1">
      <alignment vertical="center" wrapText="1"/>
    </xf>
    <xf numFmtId="0" fontId="0" fillId="0" borderId="352" xfId="0" applyBorder="1" applyAlignment="1">
      <alignment horizontal="center" vertical="center" shrinkToFit="1"/>
    </xf>
    <xf numFmtId="0" fontId="0" fillId="0" borderId="179" xfId="0" applyBorder="1" applyAlignment="1">
      <alignment horizontal="center" vertical="center" wrapText="1"/>
    </xf>
    <xf numFmtId="0" fontId="0" fillId="0" borderId="72" xfId="0" applyBorder="1" applyAlignment="1">
      <alignment horizontal="left" vertical="center" wrapText="1"/>
    </xf>
    <xf numFmtId="0" fontId="1" fillId="0" borderId="134" xfId="0" applyFont="1" applyBorder="1" applyAlignment="1">
      <alignment vertical="center" wrapText="1"/>
    </xf>
    <xf numFmtId="0" fontId="0" fillId="0" borderId="352" xfId="0" applyBorder="1" applyAlignment="1">
      <alignment horizontal="center" vertical="center"/>
    </xf>
    <xf numFmtId="0" fontId="0" fillId="0" borderId="353" xfId="0" applyBorder="1" applyAlignment="1">
      <alignment horizontal="center" vertical="center" shrinkToFit="1"/>
    </xf>
    <xf numFmtId="0" fontId="0" fillId="0" borderId="4" xfId="0" applyBorder="1" applyAlignment="1">
      <alignment horizontal="center" vertical="center" wrapText="1"/>
    </xf>
    <xf numFmtId="0" fontId="0" fillId="0" borderId="58" xfId="0" applyBorder="1" applyAlignment="1">
      <alignment horizontal="left" vertical="center" wrapText="1"/>
    </xf>
    <xf numFmtId="0" fontId="60" fillId="0" borderId="134" xfId="0" applyFont="1" applyBorder="1" applyAlignment="1">
      <alignment vertical="center" wrapText="1"/>
    </xf>
    <xf numFmtId="0" fontId="0" fillId="0" borderId="71" xfId="0" applyBorder="1" applyAlignment="1">
      <alignment horizontal="left" vertical="center" wrapText="1"/>
    </xf>
    <xf numFmtId="0" fontId="0" fillId="0" borderId="354" xfId="0" applyBorder="1" applyAlignment="1">
      <alignment horizontal="center" vertical="center"/>
    </xf>
    <xf numFmtId="0" fontId="0" fillId="0" borderId="180" xfId="0" applyBorder="1" applyAlignment="1">
      <alignment horizontal="center" vertical="center" wrapText="1"/>
    </xf>
    <xf numFmtId="0" fontId="0" fillId="0" borderId="192" xfId="0" applyBorder="1" applyAlignment="1">
      <alignment horizontal="left" vertical="center" wrapText="1"/>
    </xf>
    <xf numFmtId="0" fontId="0" fillId="0" borderId="355" xfId="0" applyBorder="1" applyAlignment="1">
      <alignment horizontal="center" vertical="center"/>
    </xf>
    <xf numFmtId="0" fontId="0" fillId="0" borderId="178" xfId="0" applyBorder="1" applyAlignment="1">
      <alignment horizontal="center" vertical="center" wrapText="1"/>
    </xf>
    <xf numFmtId="0" fontId="0" fillId="0" borderId="20" xfId="0" applyBorder="1" applyAlignment="1">
      <alignment horizontal="left" vertical="center" wrapText="1"/>
    </xf>
    <xf numFmtId="0" fontId="0" fillId="0" borderId="353" xfId="0" applyBorder="1" applyAlignment="1">
      <alignment horizontal="center" vertical="center"/>
    </xf>
    <xf numFmtId="0" fontId="0" fillId="0" borderId="356" xfId="0" applyBorder="1" applyAlignment="1">
      <alignment horizontal="center" vertical="center"/>
    </xf>
    <xf numFmtId="0" fontId="0" fillId="0" borderId="106" xfId="0" applyBorder="1" applyAlignment="1">
      <alignment horizontal="center" vertical="center" wrapText="1"/>
    </xf>
    <xf numFmtId="0" fontId="0" fillId="0" borderId="193" xfId="0" applyBorder="1" applyAlignment="1">
      <alignment horizontal="left" vertical="center" wrapText="1"/>
    </xf>
    <xf numFmtId="0" fontId="1" fillId="0" borderId="88" xfId="0" applyFont="1" applyBorder="1" applyAlignment="1">
      <alignment vertical="center" wrapText="1"/>
    </xf>
    <xf numFmtId="0" fontId="0" fillId="0" borderId="357" xfId="0" applyBorder="1" applyAlignment="1">
      <alignment horizontal="center" vertical="center"/>
    </xf>
    <xf numFmtId="56" fontId="0" fillId="0" borderId="357" xfId="0" applyNumberFormat="1" applyBorder="1" applyAlignment="1">
      <alignment horizontal="center" vertical="center"/>
    </xf>
    <xf numFmtId="0" fontId="0" fillId="0" borderId="37" xfId="0" applyBorder="1" applyAlignment="1">
      <alignment horizontal="center" vertical="center" wrapText="1"/>
    </xf>
    <xf numFmtId="0" fontId="0" fillId="0" borderId="135" xfId="0" applyBorder="1" applyAlignment="1">
      <alignment horizontal="left" vertical="center" wrapText="1"/>
    </xf>
    <xf numFmtId="0" fontId="1" fillId="0" borderId="135" xfId="0" applyFont="1" applyBorder="1" applyAlignment="1">
      <alignment vertical="center" wrapText="1"/>
    </xf>
    <xf numFmtId="0" fontId="0" fillId="0" borderId="108" xfId="0" applyBorder="1" applyAlignment="1">
      <alignment horizontal="center" vertical="center" wrapText="1"/>
    </xf>
    <xf numFmtId="0" fontId="0" fillId="0" borderId="355" xfId="0" applyBorder="1" applyAlignment="1">
      <alignment horizontal="center" vertical="center" wrapText="1"/>
    </xf>
    <xf numFmtId="0" fontId="0" fillId="0" borderId="56" xfId="0" applyBorder="1" applyAlignment="1">
      <alignment horizontal="center" vertical="center" wrapText="1"/>
    </xf>
    <xf numFmtId="0" fontId="0" fillId="0" borderId="136" xfId="0" applyBorder="1" applyAlignment="1">
      <alignment horizontal="left" vertical="center" wrapText="1"/>
    </xf>
    <xf numFmtId="0" fontId="0" fillId="0" borderId="191" xfId="0" applyBorder="1" applyAlignment="1">
      <alignment vertical="center" wrapText="1"/>
    </xf>
    <xf numFmtId="0" fontId="0" fillId="0" borderId="134" xfId="0" applyBorder="1" applyAlignment="1">
      <alignment horizontal="left" vertical="center" wrapText="1"/>
    </xf>
    <xf numFmtId="0" fontId="0" fillId="0" borderId="352" xfId="0" applyBorder="1" applyAlignment="1">
      <alignment horizontal="center" vertical="center" wrapText="1"/>
    </xf>
    <xf numFmtId="0" fontId="0" fillId="0" borderId="358" xfId="0" applyBorder="1" applyAlignment="1">
      <alignment horizontal="center" vertical="center"/>
    </xf>
    <xf numFmtId="0" fontId="1" fillId="0" borderId="59" xfId="0" applyFont="1" applyBorder="1" applyAlignment="1">
      <alignment vertical="center" wrapText="1"/>
    </xf>
    <xf numFmtId="0" fontId="0" fillId="0" borderId="88" xfId="0" applyBorder="1" applyAlignment="1">
      <alignment horizontal="left" vertical="center" wrapText="1"/>
    </xf>
    <xf numFmtId="0" fontId="60" fillId="0" borderId="88" xfId="0" applyFont="1" applyBorder="1" applyAlignment="1">
      <alignment vertical="center" wrapText="1"/>
    </xf>
    <xf numFmtId="0" fontId="0" fillId="0" borderId="359" xfId="0" applyBorder="1" applyAlignment="1">
      <alignment horizontal="center" vertical="center"/>
    </xf>
    <xf numFmtId="0" fontId="0" fillId="0" borderId="360" xfId="0" applyBorder="1" applyAlignment="1">
      <alignment horizontal="center" vertical="center"/>
    </xf>
    <xf numFmtId="0" fontId="0" fillId="0" borderId="191" xfId="0" applyBorder="1" applyAlignment="1">
      <alignment horizontal="left" vertical="center" wrapText="1"/>
    </xf>
    <xf numFmtId="0" fontId="1" fillId="0" borderId="191" xfId="0" applyFont="1" applyBorder="1" applyAlignment="1">
      <alignment vertical="center" wrapText="1"/>
    </xf>
    <xf numFmtId="0" fontId="13" fillId="0" borderId="134" xfId="0" applyFont="1" applyBorder="1" applyAlignment="1">
      <alignment horizontal="left" vertical="center" wrapText="1"/>
    </xf>
    <xf numFmtId="0" fontId="0" fillId="0" borderId="57" xfId="0" applyBorder="1" applyAlignment="1">
      <alignment horizontal="center" vertical="center" wrapText="1"/>
    </xf>
    <xf numFmtId="0" fontId="0" fillId="0" borderId="59" xfId="0" applyBorder="1" applyAlignment="1">
      <alignment horizontal="left" vertical="center" wrapText="1"/>
    </xf>
    <xf numFmtId="0" fontId="60" fillId="0" borderId="134" xfId="0" applyFont="1" applyBorder="1">
      <alignment vertical="center"/>
    </xf>
    <xf numFmtId="0" fontId="0" fillId="0" borderId="361" xfId="0" applyBorder="1" applyAlignment="1">
      <alignment horizontal="center" vertical="center"/>
    </xf>
    <xf numFmtId="0" fontId="0" fillId="0" borderId="194" xfId="0" applyBorder="1" applyAlignment="1">
      <alignment horizontal="center" vertical="center"/>
    </xf>
    <xf numFmtId="0" fontId="0" fillId="0" borderId="185" xfId="0" applyBorder="1" applyAlignment="1">
      <alignment horizontal="left" vertical="center" wrapText="1"/>
    </xf>
    <xf numFmtId="0" fontId="0" fillId="0" borderId="185" xfId="0" applyBorder="1" applyAlignment="1">
      <alignment horizontal="center" vertical="center" wrapText="1"/>
    </xf>
    <xf numFmtId="0" fontId="0" fillId="0" borderId="37" xfId="0" applyBorder="1" applyAlignment="1">
      <alignment horizontal="left" vertical="center" wrapText="1"/>
    </xf>
    <xf numFmtId="0" fontId="60" fillId="0" borderId="59" xfId="0" applyFont="1" applyBorder="1" applyAlignment="1">
      <alignment vertical="center" wrapText="1"/>
    </xf>
    <xf numFmtId="0" fontId="0" fillId="0" borderId="362" xfId="0" applyBorder="1" applyAlignment="1">
      <alignment horizontal="center" vertical="center"/>
    </xf>
    <xf numFmtId="0" fontId="0" fillId="0" borderId="135" xfId="0" applyBorder="1" applyAlignment="1">
      <alignment horizontal="center" vertical="center"/>
    </xf>
    <xf numFmtId="0" fontId="0" fillId="0" borderId="122" xfId="0" applyBorder="1" applyAlignment="1">
      <alignment horizontal="left" vertical="center" wrapText="1"/>
    </xf>
    <xf numFmtId="0" fontId="0" fillId="0" borderId="363" xfId="0" applyBorder="1" applyAlignment="1">
      <alignment horizontal="center" vertical="center"/>
    </xf>
    <xf numFmtId="0" fontId="0" fillId="0" borderId="191" xfId="0" applyBorder="1" applyAlignment="1">
      <alignment horizontal="center" vertical="center"/>
    </xf>
    <xf numFmtId="0" fontId="0" fillId="0" borderId="56" xfId="0" applyBorder="1" applyAlignment="1">
      <alignment horizontal="left" vertical="center" wrapText="1"/>
    </xf>
    <xf numFmtId="0" fontId="60" fillId="0" borderId="192" xfId="0" applyFont="1" applyBorder="1" applyAlignment="1">
      <alignment vertical="center" wrapText="1"/>
    </xf>
    <xf numFmtId="0" fontId="0" fillId="0" borderId="364" xfId="0" applyBorder="1" applyAlignment="1">
      <alignment horizontal="center" vertical="center"/>
    </xf>
    <xf numFmtId="0" fontId="0" fillId="0" borderId="365" xfId="0" applyBorder="1" applyAlignment="1">
      <alignment horizontal="center" vertical="center"/>
    </xf>
    <xf numFmtId="0" fontId="0" fillId="0" borderId="120" xfId="0" applyBorder="1" applyAlignment="1">
      <alignment horizontal="center" vertical="center"/>
    </xf>
    <xf numFmtId="0" fontId="0" fillId="0" borderId="366" xfId="0" applyBorder="1" applyAlignment="1">
      <alignment horizontal="center" vertical="center"/>
    </xf>
    <xf numFmtId="0" fontId="0" fillId="0" borderId="117" xfId="0" applyBorder="1" applyAlignment="1">
      <alignment horizontal="center" vertical="center" wrapText="1"/>
    </xf>
    <xf numFmtId="0" fontId="0" fillId="0" borderId="121" xfId="0" applyBorder="1" applyAlignment="1">
      <alignment horizontal="left" vertical="center" wrapText="1"/>
    </xf>
    <xf numFmtId="0" fontId="1" fillId="0" borderId="192" xfId="0" applyFont="1" applyBorder="1" applyAlignment="1">
      <alignment vertical="center" wrapText="1"/>
    </xf>
    <xf numFmtId="0" fontId="0" fillId="5" borderId="355" xfId="0" applyFill="1" applyBorder="1" applyAlignment="1">
      <alignment horizontal="center" vertical="center"/>
    </xf>
    <xf numFmtId="0" fontId="0" fillId="5" borderId="178" xfId="0" applyFill="1" applyBorder="1" applyAlignment="1">
      <alignment horizontal="center" vertical="center" wrapText="1"/>
    </xf>
    <xf numFmtId="0" fontId="0" fillId="5" borderId="20" xfId="0" applyFill="1" applyBorder="1" applyAlignment="1">
      <alignment horizontal="left" vertical="center" wrapText="1"/>
    </xf>
    <xf numFmtId="0" fontId="1" fillId="5" borderId="134" xfId="0" applyFont="1" applyFill="1" applyBorder="1" applyAlignment="1">
      <alignment vertical="center" wrapText="1"/>
    </xf>
    <xf numFmtId="0" fontId="0" fillId="5" borderId="0" xfId="0" applyFill="1">
      <alignment vertical="center"/>
    </xf>
    <xf numFmtId="0" fontId="1" fillId="0" borderId="193" xfId="0" applyFont="1" applyBorder="1" applyAlignment="1">
      <alignment vertical="center" wrapText="1"/>
    </xf>
    <xf numFmtId="0" fontId="0" fillId="0" borderId="134" xfId="0" applyBorder="1" applyAlignment="1">
      <alignment vertical="center" wrapText="1"/>
    </xf>
    <xf numFmtId="6" fontId="1" fillId="0" borderId="192" xfId="6" applyFont="1" applyBorder="1" applyAlignment="1">
      <alignment vertical="center" wrapText="1"/>
    </xf>
    <xf numFmtId="0" fontId="0" fillId="0" borderId="367" xfId="0" applyBorder="1" applyAlignment="1">
      <alignment horizontal="center" vertical="center"/>
    </xf>
    <xf numFmtId="0" fontId="1" fillId="0" borderId="13" xfId="0" applyFont="1" applyBorder="1">
      <alignment vertical="center"/>
    </xf>
    <xf numFmtId="0" fontId="1" fillId="0" borderId="0" xfId="0" applyFont="1">
      <alignment vertical="center"/>
    </xf>
    <xf numFmtId="0" fontId="13" fillId="0" borderId="118" xfId="0" applyFont="1"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19" xfId="0" applyBorder="1" applyAlignment="1">
      <alignment horizontal="left" vertical="center"/>
    </xf>
    <xf numFmtId="0" fontId="0" fillId="0" borderId="0" xfId="0" applyAlignment="1">
      <alignment horizontal="left" vertical="center"/>
    </xf>
    <xf numFmtId="0" fontId="0" fillId="0" borderId="78" xfId="0" applyBorder="1">
      <alignment vertical="center"/>
    </xf>
    <xf numFmtId="0" fontId="0" fillId="0" borderId="122" xfId="0" applyBorder="1">
      <alignment vertical="center"/>
    </xf>
    <xf numFmtId="0" fontId="0" fillId="0" borderId="98" xfId="0" applyBorder="1" applyAlignment="1">
      <alignment horizontal="left" vertical="center"/>
    </xf>
    <xf numFmtId="0" fontId="0" fillId="0" borderId="120" xfId="0" applyBorder="1" applyAlignment="1">
      <alignment horizontal="left" vertical="center"/>
    </xf>
    <xf numFmtId="0" fontId="0" fillId="0" borderId="121" xfId="0" applyBorder="1" applyAlignment="1">
      <alignment horizontal="left" vertical="center"/>
    </xf>
    <xf numFmtId="0" fontId="0" fillId="0" borderId="70" xfId="0" applyBorder="1" applyAlignment="1">
      <alignment vertical="center" wrapText="1"/>
    </xf>
    <xf numFmtId="0" fontId="0" fillId="0" borderId="72" xfId="0" applyBorder="1" applyAlignment="1">
      <alignment vertical="center" wrapText="1"/>
    </xf>
    <xf numFmtId="0" fontId="0" fillId="0" borderId="58" xfId="0" applyBorder="1" applyAlignment="1">
      <alignment vertical="center" wrapText="1"/>
    </xf>
    <xf numFmtId="0" fontId="0" fillId="0" borderId="40" xfId="0" applyBorder="1" applyAlignment="1">
      <alignment vertical="center" wrapText="1"/>
    </xf>
    <xf numFmtId="0" fontId="0" fillId="0" borderId="20" xfId="0" applyBorder="1" applyAlignment="1">
      <alignment vertical="center" wrapText="1"/>
    </xf>
    <xf numFmtId="0" fontId="0" fillId="0" borderId="58" xfId="0" applyBorder="1">
      <alignment vertical="center"/>
    </xf>
    <xf numFmtId="0" fontId="0" fillId="0" borderId="368" xfId="0" applyBorder="1" applyAlignment="1">
      <alignment vertical="center" wrapText="1"/>
    </xf>
    <xf numFmtId="0" fontId="0" fillId="0" borderId="369" xfId="0" applyBorder="1" applyAlignment="1">
      <alignment vertical="center" wrapText="1"/>
    </xf>
    <xf numFmtId="0" fontId="0" fillId="0" borderId="370" xfId="0" applyBorder="1" applyAlignment="1">
      <alignment vertical="center" wrapText="1"/>
    </xf>
    <xf numFmtId="0" fontId="0" fillId="0" borderId="371" xfId="0" applyBorder="1" applyAlignment="1">
      <alignment vertical="center" wrapText="1"/>
    </xf>
    <xf numFmtId="0" fontId="0" fillId="0" borderId="372" xfId="0" applyBorder="1" applyAlignment="1">
      <alignment vertical="center" wrapText="1"/>
    </xf>
    <xf numFmtId="0" fontId="0" fillId="0" borderId="373" xfId="0" applyBorder="1" applyAlignment="1">
      <alignment vertical="center" wrapText="1"/>
    </xf>
    <xf numFmtId="0" fontId="0" fillId="0" borderId="0" xfId="4" applyFont="1"/>
    <xf numFmtId="0" fontId="0" fillId="0" borderId="0" xfId="4" applyFont="1" applyAlignment="1">
      <alignment vertical="center"/>
    </xf>
    <xf numFmtId="10" fontId="9" fillId="0" borderId="105" xfId="1" applyNumberFormat="1" applyFont="1" applyBorder="1" applyProtection="1">
      <alignment vertical="center"/>
      <protection locked="0"/>
    </xf>
    <xf numFmtId="10" fontId="9" fillId="0" borderId="105" xfId="1" applyNumberFormat="1" applyFont="1" applyBorder="1" applyAlignment="1" applyProtection="1">
      <alignment horizontal="center" vertical="center"/>
      <protection locked="0"/>
    </xf>
    <xf numFmtId="10" fontId="9" fillId="3" borderId="71" xfId="1" applyNumberFormat="1" applyFont="1" applyFill="1" applyBorder="1" applyAlignment="1">
      <alignment vertical="center"/>
    </xf>
    <xf numFmtId="10" fontId="19" fillId="3" borderId="72" xfId="1" applyNumberFormat="1" applyFont="1" applyFill="1" applyBorder="1" applyAlignment="1">
      <alignment vertical="center"/>
    </xf>
    <xf numFmtId="10" fontId="19" fillId="3" borderId="74" xfId="1" applyNumberFormat="1" applyFont="1" applyFill="1" applyBorder="1" applyAlignment="1">
      <alignment vertical="center"/>
    </xf>
    <xf numFmtId="38" fontId="1" fillId="0" borderId="0" xfId="2" applyAlignment="1"/>
    <xf numFmtId="38" fontId="1" fillId="0" borderId="0" xfId="2" applyAlignment="1">
      <alignment vertical="center"/>
    </xf>
    <xf numFmtId="0" fontId="38" fillId="0" borderId="64" xfId="4" applyFont="1" applyBorder="1" applyAlignment="1" applyProtection="1">
      <alignment horizontal="center" vertical="center" wrapText="1" shrinkToFit="1"/>
      <protection locked="0"/>
    </xf>
    <xf numFmtId="0" fontId="38" fillId="0" borderId="249" xfId="4" applyFont="1" applyBorder="1" applyAlignment="1" applyProtection="1">
      <alignment vertical="center" shrinkToFit="1"/>
      <protection locked="0"/>
    </xf>
    <xf numFmtId="0" fontId="58" fillId="0" borderId="53" xfId="8" applyBorder="1" applyAlignment="1">
      <alignment vertical="center" wrapText="1"/>
    </xf>
    <xf numFmtId="0" fontId="58" fillId="0" borderId="35" xfId="8" applyBorder="1" applyAlignment="1">
      <alignment vertical="center" wrapText="1"/>
    </xf>
    <xf numFmtId="0" fontId="58" fillId="0" borderId="40" xfId="8" applyBorder="1" applyAlignment="1">
      <alignment vertical="center" wrapText="1"/>
    </xf>
    <xf numFmtId="0" fontId="58" fillId="0" borderId="72" xfId="8" applyBorder="1" applyAlignment="1">
      <alignment vertical="center" wrapText="1"/>
    </xf>
    <xf numFmtId="0" fontId="58" fillId="0" borderId="374" xfId="8" applyFill="1" applyBorder="1">
      <alignment vertical="center"/>
    </xf>
    <xf numFmtId="0" fontId="58" fillId="0" borderId="0" xfId="8" applyFill="1">
      <alignment vertical="center"/>
    </xf>
    <xf numFmtId="0" fontId="0" fillId="9" borderId="105" xfId="0" applyFill="1" applyBorder="1" applyAlignment="1">
      <alignment horizontal="center" vertical="center" shrinkToFit="1"/>
    </xf>
    <xf numFmtId="0" fontId="0" fillId="9" borderId="105" xfId="0" applyFill="1" applyBorder="1" applyAlignment="1">
      <alignment horizontal="center" vertical="center"/>
    </xf>
    <xf numFmtId="182" fontId="4" fillId="0" borderId="319" xfId="0" applyNumberFormat="1" applyFont="1" applyBorder="1">
      <alignment vertical="center"/>
    </xf>
    <xf numFmtId="182" fontId="4" fillId="0" borderId="318" xfId="0" applyNumberFormat="1" applyFont="1" applyBorder="1">
      <alignment vertical="center"/>
    </xf>
    <xf numFmtId="182" fontId="4" fillId="0" borderId="289" xfId="0" applyNumberFormat="1" applyFont="1" applyBorder="1">
      <alignment vertical="center"/>
    </xf>
    <xf numFmtId="38" fontId="4" fillId="10" borderId="152" xfId="2" applyFont="1" applyFill="1" applyBorder="1" applyAlignment="1">
      <alignment horizontal="right" vertical="center"/>
    </xf>
    <xf numFmtId="38" fontId="4" fillId="10" borderId="93" xfId="2" applyFont="1" applyFill="1" applyBorder="1" applyAlignment="1">
      <alignment horizontal="right" vertical="center"/>
    </xf>
    <xf numFmtId="38" fontId="4" fillId="10" borderId="80" xfId="2" applyFont="1" applyFill="1" applyBorder="1" applyAlignment="1">
      <alignment horizontal="right" vertical="center"/>
    </xf>
    <xf numFmtId="38" fontId="4" fillId="10" borderId="85" xfId="2" applyFont="1" applyFill="1" applyBorder="1" applyAlignment="1">
      <alignment horizontal="right" vertical="center"/>
    </xf>
    <xf numFmtId="38" fontId="4" fillId="10" borderId="52" xfId="2" applyFont="1" applyFill="1" applyBorder="1" applyAlignment="1">
      <alignment horizontal="right" vertical="center"/>
    </xf>
    <xf numFmtId="38" fontId="4" fillId="10" borderId="45" xfId="2" applyFont="1" applyFill="1" applyBorder="1" applyAlignment="1">
      <alignment horizontal="right" vertical="center"/>
    </xf>
    <xf numFmtId="38" fontId="4" fillId="10" borderId="101" xfId="2" applyFont="1" applyFill="1" applyBorder="1" applyAlignment="1">
      <alignment horizontal="right" vertical="center"/>
    </xf>
    <xf numFmtId="38" fontId="4" fillId="10" borderId="64" xfId="2" applyFont="1" applyFill="1" applyBorder="1" applyAlignment="1">
      <alignment horizontal="right" vertical="center"/>
    </xf>
    <xf numFmtId="38" fontId="4" fillId="10" borderId="62" xfId="2" applyFont="1" applyFill="1" applyBorder="1" applyAlignment="1">
      <alignment horizontal="right" vertical="center"/>
    </xf>
    <xf numFmtId="38" fontId="4" fillId="10" borderId="87" xfId="2" applyFont="1" applyFill="1" applyBorder="1" applyAlignment="1">
      <alignment horizontal="right" vertical="center"/>
    </xf>
    <xf numFmtId="38" fontId="4" fillId="10" borderId="68" xfId="2" applyFont="1" applyFill="1" applyBorder="1" applyAlignment="1">
      <alignment horizontal="right" vertical="center"/>
    </xf>
    <xf numFmtId="38" fontId="4" fillId="10" borderId="72" xfId="2" applyFont="1" applyFill="1" applyBorder="1" applyAlignment="1">
      <alignment horizontal="right" vertical="center"/>
    </xf>
    <xf numFmtId="38" fontId="4" fillId="10" borderId="164" xfId="2" applyFont="1" applyFill="1" applyBorder="1" applyAlignment="1">
      <alignment horizontal="right" vertical="center"/>
    </xf>
    <xf numFmtId="38" fontId="4" fillId="10" borderId="16" xfId="2" applyFont="1" applyFill="1" applyBorder="1" applyAlignment="1">
      <alignment horizontal="right" vertical="center" shrinkToFit="1"/>
    </xf>
    <xf numFmtId="38" fontId="9" fillId="10" borderId="111" xfId="5" applyFont="1" applyFill="1" applyBorder="1" applyAlignment="1">
      <alignment vertical="center"/>
    </xf>
    <xf numFmtId="38" fontId="12" fillId="10" borderId="62" xfId="2" applyFont="1" applyFill="1" applyBorder="1" applyAlignment="1">
      <alignment horizontal="right" vertical="center"/>
    </xf>
    <xf numFmtId="38" fontId="12" fillId="10" borderId="64" xfId="2" applyFont="1" applyFill="1" applyBorder="1" applyAlignment="1">
      <alignment horizontal="right" vertical="center"/>
    </xf>
    <xf numFmtId="189" fontId="49" fillId="10" borderId="67" xfId="7" applyNumberFormat="1" applyFont="1" applyFill="1" applyBorder="1" applyAlignment="1">
      <alignment horizontal="right" vertical="center"/>
    </xf>
    <xf numFmtId="189" fontId="49" fillId="10" borderId="337" xfId="7" applyNumberFormat="1" applyFont="1" applyFill="1" applyBorder="1" applyAlignment="1">
      <alignment horizontal="right" vertical="center"/>
    </xf>
    <xf numFmtId="189" fontId="49" fillId="10" borderId="34" xfId="7" applyNumberFormat="1" applyFont="1" applyFill="1" applyBorder="1" applyAlignment="1">
      <alignment horizontal="right" vertical="center"/>
    </xf>
    <xf numFmtId="189" fontId="49" fillId="10" borderId="140" xfId="7" applyNumberFormat="1" applyFont="1" applyFill="1" applyBorder="1" applyAlignment="1">
      <alignment horizontal="right" vertical="center"/>
    </xf>
    <xf numFmtId="189" fontId="49" fillId="10" borderId="168" xfId="7" applyNumberFormat="1" applyFont="1" applyFill="1" applyBorder="1" applyAlignment="1">
      <alignment horizontal="right" vertical="center"/>
    </xf>
    <xf numFmtId="189" fontId="49" fillId="10" borderId="146" xfId="7" applyNumberFormat="1" applyFont="1" applyFill="1" applyBorder="1" applyAlignment="1">
      <alignment horizontal="right" vertical="center"/>
    </xf>
    <xf numFmtId="188" fontId="57" fillId="10" borderId="337" xfId="7" applyNumberFormat="1" applyFont="1" applyFill="1" applyBorder="1" applyAlignment="1">
      <alignment vertical="center"/>
    </xf>
    <xf numFmtId="188" fontId="57" fillId="10" borderId="266" xfId="7" applyNumberFormat="1" applyFont="1" applyFill="1" applyBorder="1" applyAlignment="1">
      <alignment vertical="center"/>
    </xf>
    <xf numFmtId="188" fontId="57" fillId="10" borderId="140" xfId="7" applyNumberFormat="1" applyFont="1" applyFill="1" applyBorder="1" applyAlignment="1">
      <alignment vertical="center"/>
    </xf>
    <xf numFmtId="188" fontId="57" fillId="10" borderId="280" xfId="7" applyNumberFormat="1" applyFont="1" applyFill="1" applyBorder="1" applyAlignment="1">
      <alignment vertical="center"/>
    </xf>
    <xf numFmtId="188" fontId="57" fillId="10" borderId="146" xfId="7" applyNumberFormat="1" applyFont="1" applyFill="1" applyBorder="1" applyAlignment="1">
      <alignment vertical="center"/>
    </xf>
    <xf numFmtId="188" fontId="57" fillId="10" borderId="291" xfId="7" applyNumberFormat="1" applyFont="1" applyFill="1" applyBorder="1" applyAlignment="1">
      <alignment vertical="center"/>
    </xf>
    <xf numFmtId="38" fontId="4" fillId="0" borderId="84" xfId="2" applyFont="1" applyFill="1" applyBorder="1" applyAlignment="1">
      <alignment horizontal="left" vertical="center"/>
    </xf>
    <xf numFmtId="38" fontId="4" fillId="0" borderId="327" xfId="2" applyFont="1" applyFill="1" applyBorder="1" applyAlignment="1">
      <alignment vertical="center"/>
    </xf>
    <xf numFmtId="38" fontId="4" fillId="0" borderId="84" xfId="2" applyFont="1" applyFill="1" applyBorder="1" applyAlignment="1">
      <alignment vertical="center"/>
    </xf>
    <xf numFmtId="38" fontId="32" fillId="2" borderId="85" xfId="2" applyFont="1" applyFill="1" applyBorder="1" applyAlignment="1">
      <alignment horizontal="right" vertical="center"/>
    </xf>
    <xf numFmtId="10" fontId="32" fillId="2" borderId="156" xfId="1" applyNumberFormat="1" applyFont="1" applyFill="1" applyBorder="1" applyAlignment="1">
      <alignment horizontal="right" vertical="center"/>
    </xf>
    <xf numFmtId="38" fontId="32" fillId="2" borderId="108" xfId="2" applyFont="1" applyFill="1" applyBorder="1" applyAlignment="1">
      <alignment horizontal="right" vertical="center"/>
    </xf>
    <xf numFmtId="38" fontId="4" fillId="0" borderId="281" xfId="2" applyFont="1" applyFill="1" applyBorder="1" applyAlignment="1">
      <alignment horizontal="left" vertical="center" shrinkToFit="1"/>
    </xf>
    <xf numFmtId="38" fontId="32" fillId="2" borderId="37" xfId="2" applyFont="1" applyFill="1" applyBorder="1" applyAlignment="1">
      <alignment horizontal="right" vertical="center"/>
    </xf>
    <xf numFmtId="38" fontId="4" fillId="10" borderId="36" xfId="2" applyFont="1" applyFill="1" applyBorder="1" applyAlignment="1">
      <alignment horizontal="right" vertical="center"/>
    </xf>
    <xf numFmtId="38" fontId="32" fillId="2" borderId="36" xfId="2" applyFont="1" applyFill="1" applyBorder="1" applyAlignment="1">
      <alignment horizontal="right" vertical="center"/>
    </xf>
    <xf numFmtId="38" fontId="32" fillId="2" borderId="135" xfId="2" applyFont="1" applyFill="1" applyBorder="1" applyAlignment="1">
      <alignment horizontal="right" vertical="center"/>
    </xf>
    <xf numFmtId="38" fontId="4" fillId="10" borderId="66" xfId="2" applyFont="1" applyFill="1" applyBorder="1" applyAlignment="1">
      <alignment horizontal="right" vertical="center"/>
    </xf>
    <xf numFmtId="38" fontId="4" fillId="10" borderId="154" xfId="2" applyFont="1" applyFill="1" applyBorder="1" applyAlignment="1">
      <alignment horizontal="right" vertical="center"/>
    </xf>
    <xf numFmtId="38" fontId="4" fillId="10" borderId="135" xfId="2" applyFont="1" applyFill="1" applyBorder="1" applyAlignment="1">
      <alignment horizontal="right" vertical="center"/>
    </xf>
    <xf numFmtId="38" fontId="4" fillId="10" borderId="22" xfId="2" applyFont="1" applyFill="1" applyBorder="1" applyAlignment="1">
      <alignment horizontal="right" vertical="center"/>
    </xf>
    <xf numFmtId="38" fontId="4" fillId="10" borderId="156" xfId="2" applyFont="1" applyFill="1" applyBorder="1" applyAlignment="1">
      <alignment horizontal="right" vertical="center"/>
    </xf>
    <xf numFmtId="38" fontId="4" fillId="10" borderId="104" xfId="2" applyFont="1" applyFill="1" applyBorder="1" applyAlignment="1">
      <alignment horizontal="right" vertical="center"/>
    </xf>
    <xf numFmtId="179" fontId="38" fillId="0" borderId="249" xfId="5" applyNumberFormat="1" applyFont="1" applyFill="1" applyBorder="1" applyAlignment="1">
      <alignment horizontal="right" vertical="center" shrinkToFit="1"/>
    </xf>
    <xf numFmtId="179" fontId="38" fillId="0" borderId="249" xfId="5" applyNumberFormat="1" applyFont="1" applyFill="1" applyBorder="1" applyAlignment="1">
      <alignment vertical="center" shrinkToFit="1"/>
    </xf>
    <xf numFmtId="0" fontId="38" fillId="0" borderId="13" xfId="4" applyFont="1" applyBorder="1" applyAlignment="1" applyProtection="1">
      <alignment horizontal="center" vertical="center" shrinkToFit="1"/>
      <protection locked="0"/>
    </xf>
    <xf numFmtId="0" fontId="38" fillId="2" borderId="375" xfId="4" applyFont="1" applyFill="1" applyBorder="1" applyAlignment="1">
      <alignment vertical="center" shrinkToFit="1"/>
    </xf>
    <xf numFmtId="38" fontId="21" fillId="2" borderId="276" xfId="2" applyFont="1" applyFill="1" applyBorder="1" applyAlignment="1">
      <alignment horizontal="right" vertical="center"/>
    </xf>
    <xf numFmtId="38" fontId="12" fillId="2" borderId="6" xfId="2" applyFont="1" applyFill="1" applyBorder="1" applyAlignment="1">
      <alignment horizontal="right" vertical="center"/>
    </xf>
    <xf numFmtId="38" fontId="12" fillId="2" borderId="300" xfId="2" applyFont="1" applyFill="1" applyBorder="1" applyAlignment="1">
      <alignment horizontal="right" vertical="center"/>
    </xf>
    <xf numFmtId="38" fontId="12" fillId="2" borderId="386" xfId="2" applyFont="1" applyFill="1" applyBorder="1" applyAlignment="1">
      <alignment horizontal="right" vertical="center"/>
    </xf>
    <xf numFmtId="38" fontId="12" fillId="2" borderId="5" xfId="2" applyFont="1" applyFill="1" applyBorder="1" applyAlignment="1">
      <alignment horizontal="right" vertical="center"/>
    </xf>
    <xf numFmtId="38" fontId="21" fillId="2" borderId="387" xfId="2" applyFont="1" applyFill="1" applyBorder="1" applyAlignment="1">
      <alignment horizontal="right" vertical="center"/>
    </xf>
    <xf numFmtId="38" fontId="21" fillId="2" borderId="9" xfId="2" applyFont="1" applyFill="1" applyBorder="1" applyAlignment="1">
      <alignment horizontal="right" vertical="center"/>
    </xf>
    <xf numFmtId="38" fontId="12" fillId="2" borderId="65" xfId="2" applyFont="1" applyFill="1" applyBorder="1" applyAlignment="1">
      <alignment horizontal="right" vertical="center"/>
    </xf>
    <xf numFmtId="38" fontId="12" fillId="2" borderId="388" xfId="2" applyFont="1" applyFill="1" applyBorder="1" applyAlignment="1">
      <alignment horizontal="right" vertical="center"/>
    </xf>
    <xf numFmtId="38" fontId="12" fillId="2" borderId="387" xfId="2" applyFont="1" applyFill="1" applyBorder="1" applyAlignment="1">
      <alignment horizontal="right" vertical="center"/>
    </xf>
    <xf numFmtId="38" fontId="12" fillId="2" borderId="9" xfId="2" applyFont="1" applyFill="1" applyBorder="1" applyAlignment="1">
      <alignment horizontal="right" vertical="center"/>
    </xf>
    <xf numFmtId="38" fontId="12" fillId="2" borderId="114" xfId="2" applyFont="1" applyFill="1" applyBorder="1" applyAlignment="1">
      <alignment horizontal="right" vertical="center"/>
    </xf>
    <xf numFmtId="38" fontId="21" fillId="2" borderId="327" xfId="2" applyFont="1" applyFill="1" applyBorder="1" applyAlignment="1">
      <alignment horizontal="right" vertical="center"/>
    </xf>
    <xf numFmtId="38" fontId="21" fillId="2" borderId="60" xfId="2" applyFont="1" applyFill="1" applyBorder="1" applyAlignment="1">
      <alignment horizontal="right" vertical="center"/>
    </xf>
    <xf numFmtId="38" fontId="12" fillId="0" borderId="65" xfId="2" applyFont="1" applyFill="1" applyBorder="1" applyAlignment="1" applyProtection="1">
      <alignment horizontal="right" vertical="center"/>
      <protection locked="0"/>
    </xf>
    <xf numFmtId="38" fontId="12" fillId="5" borderId="62" xfId="2" applyFont="1" applyFill="1" applyBorder="1" applyAlignment="1">
      <alignment horizontal="right" vertical="center"/>
    </xf>
    <xf numFmtId="38" fontId="9" fillId="10" borderId="83" xfId="5" applyFont="1" applyFill="1" applyBorder="1" applyAlignment="1">
      <alignment vertical="center"/>
    </xf>
    <xf numFmtId="38" fontId="45" fillId="2" borderId="292" xfId="5" applyFont="1" applyFill="1" applyBorder="1" applyAlignment="1">
      <alignment horizontal="center" vertical="center"/>
    </xf>
    <xf numFmtId="38" fontId="9" fillId="6" borderId="98" xfId="5" applyFont="1" applyFill="1" applyBorder="1" applyAlignment="1">
      <alignment vertical="center"/>
    </xf>
    <xf numFmtId="38" fontId="9" fillId="6" borderId="196" xfId="5" applyFont="1" applyFill="1" applyBorder="1" applyAlignment="1">
      <alignment vertical="center"/>
    </xf>
    <xf numFmtId="0" fontId="14" fillId="0" borderId="0" xfId="0" applyFont="1" applyAlignment="1">
      <alignment horizontal="center" vertical="center" shrinkToFit="1"/>
    </xf>
    <xf numFmtId="0" fontId="0" fillId="0" borderId="0" xfId="0" applyAlignment="1">
      <alignment horizontal="right" vertical="center"/>
    </xf>
    <xf numFmtId="0" fontId="54" fillId="11" borderId="167" xfId="0" applyFont="1" applyFill="1" applyBorder="1" applyAlignment="1">
      <alignment horizontal="center" vertical="center"/>
    </xf>
    <xf numFmtId="0" fontId="54" fillId="11" borderId="167" xfId="0" applyFont="1" applyFill="1" applyBorder="1" applyAlignment="1">
      <alignment horizontal="center" vertical="center" wrapText="1"/>
    </xf>
    <xf numFmtId="0" fontId="54" fillId="11" borderId="148" xfId="0" applyFont="1" applyFill="1" applyBorder="1" applyAlignment="1">
      <alignment horizontal="center" vertical="center"/>
    </xf>
    <xf numFmtId="0" fontId="0" fillId="11" borderId="169" xfId="0" applyFill="1" applyBorder="1" applyAlignment="1">
      <alignment horizontal="center" vertical="center"/>
    </xf>
    <xf numFmtId="0" fontId="0" fillId="11" borderId="159" xfId="0" applyFill="1" applyBorder="1" applyAlignment="1">
      <alignment horizontal="center" vertical="center"/>
    </xf>
    <xf numFmtId="0" fontId="0" fillId="11" borderId="160" xfId="0" applyFill="1" applyBorder="1" applyAlignment="1">
      <alignment horizontal="center" vertical="center"/>
    </xf>
    <xf numFmtId="0" fontId="0" fillId="11" borderId="161" xfId="0" applyFill="1" applyBorder="1" applyAlignment="1">
      <alignment horizontal="center" vertical="center"/>
    </xf>
    <xf numFmtId="0" fontId="0" fillId="11" borderId="174" xfId="0" applyFill="1" applyBorder="1" applyAlignment="1">
      <alignment horizontal="center" vertical="center"/>
    </xf>
    <xf numFmtId="190" fontId="0" fillId="0" borderId="389" xfId="0" applyNumberFormat="1" applyBorder="1">
      <alignment vertical="center"/>
    </xf>
    <xf numFmtId="190" fontId="0" fillId="0" borderId="152" xfId="0" applyNumberFormat="1" applyBorder="1" applyAlignment="1">
      <alignment horizontal="right" vertical="center"/>
    </xf>
    <xf numFmtId="190" fontId="0" fillId="0" borderId="150" xfId="0" applyNumberFormat="1" applyBorder="1" applyAlignment="1">
      <alignment horizontal="center" vertical="center"/>
    </xf>
    <xf numFmtId="190" fontId="0" fillId="0" borderId="390" xfId="0" applyNumberFormat="1" applyBorder="1" applyAlignment="1">
      <alignment horizontal="right" vertical="center"/>
    </xf>
    <xf numFmtId="190" fontId="0" fillId="0" borderId="68" xfId="0" applyNumberFormat="1" applyBorder="1" applyAlignment="1">
      <alignment horizontal="right" vertical="center"/>
    </xf>
    <xf numFmtId="190" fontId="0" fillId="0" borderId="73" xfId="0" applyNumberFormat="1" applyBorder="1" applyAlignment="1">
      <alignment horizontal="center" vertical="center"/>
    </xf>
    <xf numFmtId="190" fontId="0" fillId="0" borderId="391" xfId="0" applyNumberFormat="1" applyBorder="1" applyAlignment="1">
      <alignment horizontal="right" vertical="center"/>
    </xf>
    <xf numFmtId="190" fontId="0" fillId="0" borderId="162" xfId="0" applyNumberFormat="1" applyBorder="1" applyAlignment="1">
      <alignment horizontal="right" vertical="center"/>
    </xf>
    <xf numFmtId="190" fontId="0" fillId="0" borderId="159" xfId="0" applyNumberFormat="1" applyBorder="1" applyAlignment="1">
      <alignment horizontal="center" vertical="center"/>
    </xf>
    <xf numFmtId="0" fontId="0" fillId="11" borderId="2" xfId="0" applyFill="1" applyBorder="1" applyAlignment="1">
      <alignment horizontal="center" vertical="center"/>
    </xf>
    <xf numFmtId="0" fontId="0" fillId="11" borderId="58" xfId="0" applyFill="1" applyBorder="1" applyAlignment="1">
      <alignment horizontal="center" vertical="center"/>
    </xf>
    <xf numFmtId="0" fontId="0" fillId="11" borderId="1" xfId="0" applyFill="1" applyBorder="1" applyAlignment="1">
      <alignment horizontal="center" vertical="center"/>
    </xf>
    <xf numFmtId="0" fontId="54" fillId="11" borderId="15" xfId="0" applyFont="1" applyFill="1" applyBorder="1">
      <alignment vertical="center"/>
    </xf>
    <xf numFmtId="0" fontId="54" fillId="11" borderId="0" xfId="0" applyFont="1" applyFill="1">
      <alignment vertical="center"/>
    </xf>
    <xf numFmtId="0" fontId="0" fillId="11" borderId="0" xfId="0" applyFill="1">
      <alignment vertical="center"/>
    </xf>
    <xf numFmtId="0" fontId="0" fillId="11" borderId="16" xfId="0" applyFill="1" applyBorder="1">
      <alignment vertical="center"/>
    </xf>
    <xf numFmtId="0" fontId="13" fillId="0" borderId="0" xfId="0" applyFont="1" applyAlignment="1">
      <alignment vertical="center" wrapText="1"/>
    </xf>
    <xf numFmtId="0" fontId="13" fillId="0" borderId="0" xfId="0" applyFont="1">
      <alignment vertical="center"/>
    </xf>
    <xf numFmtId="0" fontId="13" fillId="0" borderId="0" xfId="0" applyFont="1" applyAlignment="1">
      <alignment horizontal="center" vertical="center"/>
    </xf>
    <xf numFmtId="0" fontId="65" fillId="11" borderId="19" xfId="0" applyFont="1" applyFill="1" applyBorder="1">
      <alignment vertical="center"/>
    </xf>
    <xf numFmtId="0" fontId="54" fillId="11" borderId="20" xfId="0" applyFont="1" applyFill="1" applyBorder="1">
      <alignment vertical="center"/>
    </xf>
    <xf numFmtId="0" fontId="0" fillId="11" borderId="20" xfId="0" applyFill="1" applyBorder="1">
      <alignment vertical="center"/>
    </xf>
    <xf numFmtId="0" fontId="0" fillId="11" borderId="21" xfId="0" applyFill="1" applyBorder="1">
      <alignment vertical="center"/>
    </xf>
    <xf numFmtId="0" fontId="54" fillId="0" borderId="0" xfId="0" applyFont="1">
      <alignment vertical="center"/>
    </xf>
    <xf numFmtId="190" fontId="14" fillId="0" borderId="0" xfId="0" applyNumberFormat="1" applyFont="1">
      <alignment vertical="center"/>
    </xf>
    <xf numFmtId="190" fontId="14" fillId="0" borderId="0" xfId="0" applyNumberFormat="1" applyFont="1" applyAlignment="1">
      <alignment horizontal="center" vertical="center"/>
    </xf>
    <xf numFmtId="38" fontId="12" fillId="5" borderId="64" xfId="2" applyFont="1" applyFill="1" applyBorder="1" applyAlignment="1">
      <alignment horizontal="right" vertical="center"/>
    </xf>
    <xf numFmtId="38" fontId="21" fillId="2" borderId="142" xfId="2" applyFont="1" applyFill="1" applyBorder="1" applyAlignment="1">
      <alignment horizontal="right" vertical="center"/>
    </xf>
    <xf numFmtId="0" fontId="9" fillId="5" borderId="0" xfId="0" applyFont="1" applyFill="1">
      <alignment vertical="center"/>
    </xf>
    <xf numFmtId="0" fontId="18" fillId="5" borderId="0" xfId="0" applyFont="1" applyFill="1">
      <alignment vertical="center"/>
    </xf>
    <xf numFmtId="38" fontId="21" fillId="2" borderId="94" xfId="2" applyFont="1" applyFill="1" applyBorder="1" applyAlignment="1">
      <alignment horizontal="right" vertical="center"/>
    </xf>
    <xf numFmtId="38" fontId="21" fillId="2" borderId="92" xfId="2" applyFont="1" applyFill="1" applyBorder="1" applyAlignment="1">
      <alignment horizontal="right" vertical="center"/>
    </xf>
    <xf numFmtId="0" fontId="18" fillId="0" borderId="131" xfId="0" applyFont="1" applyBorder="1">
      <alignment vertical="center"/>
    </xf>
    <xf numFmtId="0" fontId="18" fillId="0" borderId="18" xfId="0" applyFont="1" applyBorder="1">
      <alignment vertical="center"/>
    </xf>
    <xf numFmtId="0" fontId="18" fillId="0" borderId="18" xfId="0" applyFont="1" applyBorder="1" applyAlignment="1">
      <alignment horizontal="center" vertical="center"/>
    </xf>
    <xf numFmtId="0" fontId="18" fillId="0" borderId="231" xfId="0" applyFont="1" applyBorder="1" applyAlignment="1">
      <alignment horizontal="center" vertical="center"/>
    </xf>
    <xf numFmtId="38" fontId="9" fillId="2" borderId="94" xfId="5" applyFont="1" applyFill="1" applyBorder="1" applyAlignment="1">
      <alignment vertical="center"/>
    </xf>
    <xf numFmtId="38" fontId="9" fillId="2" borderId="112" xfId="5" applyFont="1" applyFill="1" applyBorder="1" applyAlignment="1">
      <alignment vertical="center"/>
    </xf>
    <xf numFmtId="38" fontId="9" fillId="6" borderId="395" xfId="5" applyFont="1" applyFill="1" applyBorder="1" applyAlignment="1">
      <alignment vertical="center"/>
    </xf>
    <xf numFmtId="38" fontId="9" fillId="6" borderId="396" xfId="5" applyFont="1" applyFill="1" applyBorder="1" applyAlignment="1">
      <alignment vertical="center"/>
    </xf>
    <xf numFmtId="38" fontId="9" fillId="6" borderId="397" xfId="5" applyFont="1" applyFill="1" applyBorder="1" applyAlignment="1">
      <alignment vertical="center"/>
    </xf>
    <xf numFmtId="10" fontId="54" fillId="10" borderId="74" xfId="0" applyNumberFormat="1" applyFont="1" applyFill="1" applyBorder="1">
      <alignment vertical="center"/>
    </xf>
    <xf numFmtId="10" fontId="54" fillId="10" borderId="161" xfId="0" applyNumberFormat="1" applyFont="1" applyFill="1" applyBorder="1">
      <alignment vertical="center"/>
    </xf>
    <xf numFmtId="0" fontId="54" fillId="10" borderId="73" xfId="0" applyFont="1" applyFill="1" applyBorder="1" applyAlignment="1">
      <alignment horizontal="right" vertical="center"/>
    </xf>
    <xf numFmtId="0" fontId="54" fillId="10" borderId="159" xfId="0" applyFont="1" applyFill="1" applyBorder="1" applyAlignment="1">
      <alignment horizontal="right" vertical="center"/>
    </xf>
    <xf numFmtId="190" fontId="0" fillId="10" borderId="63" xfId="0" applyNumberFormat="1" applyFill="1" applyBorder="1">
      <alignment vertical="center"/>
    </xf>
    <xf numFmtId="190" fontId="64" fillId="2" borderId="63" xfId="0" applyNumberFormat="1" applyFont="1" applyFill="1" applyBorder="1">
      <alignment vertical="center"/>
    </xf>
    <xf numFmtId="190" fontId="64" fillId="2" borderId="162" xfId="0" applyNumberFormat="1" applyFont="1" applyFill="1" applyBorder="1">
      <alignment vertical="center"/>
    </xf>
    <xf numFmtId="190" fontId="0" fillId="2" borderId="68" xfId="0" applyNumberFormat="1" applyFill="1" applyBorder="1">
      <alignment vertical="center"/>
    </xf>
    <xf numFmtId="190" fontId="0" fillId="2" borderId="162" xfId="0" applyNumberFormat="1" applyFill="1" applyBorder="1">
      <alignment vertical="center"/>
    </xf>
    <xf numFmtId="190" fontId="0" fillId="2" borderId="152" xfId="0" applyNumberFormat="1" applyFill="1" applyBorder="1">
      <alignment vertical="center"/>
    </xf>
    <xf numFmtId="190" fontId="0" fillId="2" borderId="63" xfId="0" applyNumberFormat="1" applyFill="1" applyBorder="1">
      <alignment vertical="center"/>
    </xf>
    <xf numFmtId="190" fontId="0" fillId="2" borderId="155" xfId="0" applyNumberFormat="1" applyFill="1" applyBorder="1">
      <alignment vertical="center"/>
    </xf>
    <xf numFmtId="190" fontId="0" fillId="2" borderId="163" xfId="0" applyNumberFormat="1" applyFill="1" applyBorder="1">
      <alignment vertical="center"/>
    </xf>
    <xf numFmtId="0" fontId="37" fillId="0" borderId="249" xfId="4" applyFont="1" applyBorder="1" applyAlignment="1">
      <alignment horizontal="right" vertical="center"/>
    </xf>
    <xf numFmtId="177" fontId="38" fillId="10" borderId="26" xfId="4" applyNumberFormat="1" applyFont="1" applyFill="1" applyBorder="1" applyAlignment="1">
      <alignment horizontal="right" vertical="center" shrinkToFit="1"/>
    </xf>
    <xf numFmtId="177" fontId="38" fillId="10" borderId="63" xfId="4" applyNumberFormat="1" applyFont="1" applyFill="1" applyBorder="1" applyAlignment="1">
      <alignment horizontal="right" vertical="center" shrinkToFit="1"/>
    </xf>
    <xf numFmtId="0" fontId="38" fillId="0" borderId="70" xfId="4" applyFont="1" applyBorder="1" applyAlignment="1" applyProtection="1">
      <alignment horizontal="center" vertical="center" shrinkToFit="1"/>
      <protection locked="0"/>
    </xf>
    <xf numFmtId="0" fontId="38" fillId="0" borderId="72" xfId="4" applyFont="1" applyBorder="1" applyAlignment="1" applyProtection="1">
      <alignment horizontal="center" vertical="center" shrinkToFit="1"/>
      <protection locked="0"/>
    </xf>
    <xf numFmtId="0" fontId="38" fillId="0" borderId="254" xfId="4" applyFont="1" applyBorder="1" applyAlignment="1">
      <alignment vertical="center" shrinkToFit="1"/>
    </xf>
    <xf numFmtId="177" fontId="38" fillId="2" borderId="75" xfId="4" applyNumberFormat="1" applyFont="1" applyFill="1" applyBorder="1" applyAlignment="1">
      <alignment horizontal="right" vertical="center" shrinkToFit="1"/>
    </xf>
    <xf numFmtId="177" fontId="38" fillId="2" borderId="62" xfId="4" applyNumberFormat="1" applyFont="1" applyFill="1" applyBorder="1" applyAlignment="1">
      <alignment horizontal="right" vertical="center" shrinkToFit="1"/>
    </xf>
    <xf numFmtId="177" fontId="38" fillId="2" borderId="98" xfId="4" applyNumberFormat="1" applyFont="1" applyFill="1" applyBorder="1" applyAlignment="1">
      <alignment horizontal="right" vertical="center" shrinkToFit="1"/>
    </xf>
    <xf numFmtId="177" fontId="38" fillId="2" borderId="249" xfId="4" applyNumberFormat="1" applyFont="1" applyFill="1" applyBorder="1" applyAlignment="1">
      <alignment horizontal="right" vertical="center" shrinkToFit="1"/>
    </xf>
    <xf numFmtId="177" fontId="38" fillId="2" borderId="169" xfId="5" applyNumberFormat="1" applyFont="1" applyFill="1" applyBorder="1" applyAlignment="1" applyProtection="1">
      <alignment horizontal="right" vertical="center" shrinkToFit="1"/>
      <protection locked="0"/>
    </xf>
    <xf numFmtId="177" fontId="38" fillId="2" borderId="98" xfId="5" applyNumberFormat="1" applyFont="1" applyFill="1" applyBorder="1" applyAlignment="1">
      <alignment horizontal="right" vertical="center" shrinkToFit="1"/>
    </xf>
    <xf numFmtId="177" fontId="40" fillId="2" borderId="231" xfId="5" applyNumberFormat="1" applyFont="1" applyFill="1" applyBorder="1" applyAlignment="1">
      <alignment horizontal="right" vertical="center" shrinkToFit="1"/>
    </xf>
    <xf numFmtId="177" fontId="38" fillId="0" borderId="249" xfId="5" applyNumberFormat="1" applyFont="1" applyFill="1" applyBorder="1" applyAlignment="1" applyProtection="1">
      <alignment horizontal="right" vertical="center" shrinkToFit="1"/>
      <protection locked="0"/>
    </xf>
    <xf numFmtId="177" fontId="38" fillId="5" borderId="249" xfId="5" applyNumberFormat="1" applyFont="1" applyFill="1" applyBorder="1" applyAlignment="1" applyProtection="1">
      <alignment horizontal="right" vertical="center" shrinkToFit="1"/>
      <protection locked="0"/>
    </xf>
    <xf numFmtId="38" fontId="4" fillId="0" borderId="400" xfId="2" applyFont="1" applyFill="1" applyBorder="1" applyAlignment="1">
      <alignment horizontal="right" vertical="center"/>
    </xf>
    <xf numFmtId="38" fontId="4" fillId="0" borderId="401" xfId="2" applyFont="1" applyFill="1" applyBorder="1" applyAlignment="1">
      <alignment horizontal="right" vertical="center"/>
    </xf>
    <xf numFmtId="10" fontId="32" fillId="2" borderId="154" xfId="1" applyNumberFormat="1" applyFont="1" applyFill="1" applyBorder="1" applyAlignment="1">
      <alignment horizontal="right" vertical="center"/>
    </xf>
    <xf numFmtId="38" fontId="4" fillId="0" borderId="70" xfId="2" applyFont="1" applyFill="1" applyBorder="1" applyAlignment="1">
      <alignment horizontal="right" vertical="center"/>
    </xf>
    <xf numFmtId="38" fontId="4" fillId="10" borderId="15" xfId="2" applyFont="1" applyFill="1" applyBorder="1" applyAlignment="1">
      <alignment horizontal="right" vertical="center" shrinkToFit="1"/>
    </xf>
    <xf numFmtId="0" fontId="58" fillId="0" borderId="20" xfId="8" applyBorder="1" applyAlignment="1">
      <alignment vertical="center" wrapText="1"/>
    </xf>
    <xf numFmtId="0" fontId="1" fillId="0" borderId="136" xfId="0" applyFont="1" applyBorder="1" applyAlignment="1">
      <alignment vertical="center" wrapText="1"/>
    </xf>
    <xf numFmtId="0" fontId="0" fillId="0" borderId="359" xfId="0" applyBorder="1" applyAlignment="1">
      <alignment horizontal="center" vertical="center" wrapText="1"/>
    </xf>
    <xf numFmtId="0" fontId="66" fillId="8" borderId="122" xfId="0" applyFont="1" applyFill="1" applyBorder="1" applyAlignment="1">
      <alignment horizontal="center" vertical="top" textRotation="255"/>
    </xf>
    <xf numFmtId="0" fontId="67" fillId="0" borderId="402" xfId="0" applyFont="1" applyBorder="1" applyAlignment="1">
      <alignment horizontal="center" vertical="center"/>
    </xf>
    <xf numFmtId="0" fontId="67" fillId="0" borderId="108" xfId="0" applyFont="1" applyBorder="1" applyAlignment="1">
      <alignment horizontal="center" vertical="center" wrapText="1"/>
    </xf>
    <xf numFmtId="0" fontId="67" fillId="0" borderId="0" xfId="0" applyFont="1" applyAlignment="1">
      <alignment horizontal="left" vertical="center" wrapText="1"/>
    </xf>
    <xf numFmtId="0" fontId="67" fillId="0" borderId="0" xfId="0" applyFont="1">
      <alignment vertical="center"/>
    </xf>
    <xf numFmtId="0" fontId="58" fillId="0" borderId="44" xfId="8" applyBorder="1" applyAlignment="1">
      <alignment vertical="center" wrapText="1"/>
    </xf>
    <xf numFmtId="0" fontId="0" fillId="0" borderId="374" xfId="0" applyBorder="1" applyAlignment="1">
      <alignment vertical="center" wrapText="1"/>
    </xf>
    <xf numFmtId="177" fontId="38" fillId="10" borderId="87" xfId="4" applyNumberFormat="1" applyFont="1" applyFill="1" applyBorder="1" applyAlignment="1">
      <alignment horizontal="right" vertical="center" shrinkToFit="1"/>
    </xf>
    <xf numFmtId="9" fontId="38" fillId="10" borderId="158" xfId="4" applyNumberFormat="1" applyFont="1" applyFill="1" applyBorder="1" applyAlignment="1" applyProtection="1">
      <alignment horizontal="center" vertical="center" textRotation="255" shrinkToFit="1"/>
      <protection locked="0"/>
    </xf>
    <xf numFmtId="0" fontId="0" fillId="0" borderId="0" xfId="0" applyAlignment="1">
      <alignment vertical="center" wrapText="1"/>
    </xf>
    <xf numFmtId="0" fontId="0" fillId="0" borderId="44" xfId="0" applyBorder="1" applyAlignment="1">
      <alignment horizontal="left" vertical="center" wrapText="1"/>
    </xf>
    <xf numFmtId="0" fontId="1" fillId="0" borderId="122" xfId="0" applyFont="1" applyBorder="1" applyAlignment="1">
      <alignment vertical="center" wrapText="1"/>
    </xf>
    <xf numFmtId="0" fontId="0" fillId="0" borderId="402" xfId="0" applyBorder="1" applyAlignment="1">
      <alignment horizontal="center" vertical="center"/>
    </xf>
    <xf numFmtId="0" fontId="0" fillId="0" borderId="0" xfId="0" applyAlignment="1">
      <alignment horizontal="left" vertical="center" wrapText="1"/>
    </xf>
    <xf numFmtId="0" fontId="67" fillId="0" borderId="179" xfId="0" applyFont="1" applyBorder="1" applyAlignment="1">
      <alignment vertical="center" wrapText="1"/>
    </xf>
    <xf numFmtId="0" fontId="1" fillId="0" borderId="56" xfId="0" applyFont="1" applyBorder="1" applyAlignment="1">
      <alignment vertical="center" wrapText="1"/>
    </xf>
    <xf numFmtId="0" fontId="0" fillId="0" borderId="178" xfId="0" applyBorder="1" applyAlignment="1">
      <alignment horizontal="center" vertical="center"/>
    </xf>
    <xf numFmtId="0" fontId="0" fillId="0" borderId="4" xfId="0" applyBorder="1" applyAlignment="1">
      <alignment horizontal="center" vertical="center"/>
    </xf>
    <xf numFmtId="0" fontId="0" fillId="0" borderId="175" xfId="0" applyBorder="1" applyAlignment="1">
      <alignment horizontal="center" vertical="center"/>
    </xf>
    <xf numFmtId="0" fontId="0" fillId="0" borderId="179" xfId="0" applyBorder="1" applyAlignment="1">
      <alignment horizontal="center" vertical="center"/>
    </xf>
    <xf numFmtId="0" fontId="0" fillId="0" borderId="180" xfId="0" applyBorder="1" applyAlignment="1">
      <alignment horizontal="center" vertical="center"/>
    </xf>
    <xf numFmtId="0" fontId="0" fillId="0" borderId="160" xfId="0" applyBorder="1" applyAlignment="1">
      <alignment vertical="center" wrapText="1"/>
    </xf>
    <xf numFmtId="0" fontId="0" fillId="0" borderId="44" xfId="0" applyBorder="1" applyAlignment="1">
      <alignment vertical="center" wrapText="1"/>
    </xf>
    <xf numFmtId="0" fontId="62" fillId="5" borderId="20" xfId="0" applyFont="1" applyFill="1" applyBorder="1" applyAlignment="1">
      <alignment vertical="center" wrapText="1"/>
    </xf>
    <xf numFmtId="0" fontId="0" fillId="0" borderId="53" xfId="0" applyBorder="1" applyAlignment="1">
      <alignment vertical="center" wrapText="1"/>
    </xf>
    <xf numFmtId="0" fontId="0" fillId="0" borderId="403" xfId="0" applyBorder="1" applyAlignment="1">
      <alignment vertical="center" wrapText="1"/>
    </xf>
    <xf numFmtId="0" fontId="0" fillId="0" borderId="404" xfId="0" applyBorder="1" applyAlignment="1">
      <alignment vertical="center" wrapText="1"/>
    </xf>
    <xf numFmtId="6" fontId="0" fillId="0" borderId="160" xfId="6" applyFont="1" applyBorder="1" applyAlignment="1">
      <alignment vertical="center" wrapText="1"/>
    </xf>
    <xf numFmtId="0" fontId="0" fillId="0" borderId="120" xfId="0" applyBorder="1" applyAlignment="1">
      <alignment vertical="center" wrapText="1"/>
    </xf>
    <xf numFmtId="0" fontId="62" fillId="0" borderId="108" xfId="0" applyFont="1" applyBorder="1" applyAlignment="1">
      <alignment horizontal="center" vertical="center"/>
    </xf>
    <xf numFmtId="0" fontId="0" fillId="0" borderId="4" xfId="0" applyBorder="1" applyAlignment="1">
      <alignment horizontal="center" vertical="center"/>
    </xf>
    <xf numFmtId="0" fontId="0" fillId="0" borderId="108" xfId="0" applyBorder="1" applyAlignment="1">
      <alignment horizontal="center" vertical="center"/>
    </xf>
    <xf numFmtId="0" fontId="0" fillId="0" borderId="178" xfId="0" applyBorder="1" applyAlignment="1">
      <alignment horizontal="center" vertical="center"/>
    </xf>
    <xf numFmtId="0" fontId="61" fillId="8" borderId="122" xfId="0" applyFont="1" applyFill="1" applyBorder="1" applyAlignment="1">
      <alignment horizontal="center" vertical="top" textRotation="255"/>
    </xf>
    <xf numFmtId="0" fontId="0" fillId="8" borderId="350" xfId="0" applyFill="1" applyBorder="1" applyAlignment="1">
      <alignment horizontal="center" vertical="center"/>
    </xf>
    <xf numFmtId="0" fontId="0" fillId="8" borderId="231" xfId="0" applyFill="1" applyBorder="1" applyAlignment="1">
      <alignment horizontal="center" vertical="center"/>
    </xf>
    <xf numFmtId="0" fontId="61" fillId="8" borderId="106" xfId="0" applyFont="1" applyFill="1" applyBorder="1" applyAlignment="1">
      <alignment horizontal="center" vertical="top" textRotation="255"/>
    </xf>
    <xf numFmtId="0" fontId="61" fillId="8" borderId="117" xfId="0" applyFont="1" applyFill="1" applyBorder="1" applyAlignment="1">
      <alignment horizontal="center" vertical="top" textRotation="255"/>
    </xf>
    <xf numFmtId="0" fontId="61" fillId="8" borderId="106" xfId="0" applyFont="1" applyFill="1" applyBorder="1" applyAlignment="1">
      <alignment horizontal="center" vertical="top" textRotation="255" wrapText="1"/>
    </xf>
    <xf numFmtId="0" fontId="61" fillId="8" borderId="108" xfId="0" applyFont="1" applyFill="1" applyBorder="1" applyAlignment="1">
      <alignment horizontal="center" vertical="top" textRotation="255"/>
    </xf>
    <xf numFmtId="0" fontId="0" fillId="0" borderId="106" xfId="0" applyBorder="1" applyAlignment="1">
      <alignment horizontal="center" vertical="center"/>
    </xf>
    <xf numFmtId="0" fontId="0" fillId="0" borderId="117" xfId="0" applyBorder="1" applyAlignment="1">
      <alignment horizontal="center" vertical="center"/>
    </xf>
    <xf numFmtId="0" fontId="0" fillId="0" borderId="108" xfId="0" applyBorder="1" applyAlignment="1">
      <alignment horizontal="center" vertical="center" wrapText="1"/>
    </xf>
    <xf numFmtId="0" fontId="0" fillId="0" borderId="117" xfId="0" applyBorder="1" applyAlignment="1">
      <alignment horizontal="center" vertical="center" wrapText="1"/>
    </xf>
    <xf numFmtId="38" fontId="4" fillId="0" borderId="159" xfId="2" applyFont="1" applyFill="1" applyBorder="1" applyAlignment="1">
      <alignment horizontal="center" vertical="center"/>
    </xf>
    <xf numFmtId="38" fontId="4" fillId="0" borderId="160" xfId="2" applyFont="1" applyFill="1" applyBorder="1" applyAlignment="1">
      <alignment horizontal="center" vertical="center"/>
    </xf>
    <xf numFmtId="38" fontId="4" fillId="0" borderId="161" xfId="2" applyFont="1" applyFill="1" applyBorder="1" applyAlignment="1">
      <alignment horizontal="center" vertical="center"/>
    </xf>
    <xf numFmtId="38" fontId="33" fillId="0" borderId="0" xfId="2" applyFont="1" applyFill="1" applyAlignment="1">
      <alignment horizontal="left" vertical="center"/>
    </xf>
    <xf numFmtId="38" fontId="33" fillId="0" borderId="0" xfId="2" applyFont="1" applyFill="1" applyAlignment="1">
      <alignment horizontal="left" vertical="center" wrapText="1"/>
    </xf>
    <xf numFmtId="38" fontId="4" fillId="0" borderId="62" xfId="2" applyFont="1" applyFill="1" applyBorder="1" applyAlignment="1">
      <alignment horizontal="left" vertical="center" shrinkToFit="1"/>
    </xf>
    <xf numFmtId="38" fontId="4" fillId="0" borderId="63" xfId="2" applyFont="1" applyFill="1" applyBorder="1" applyAlignment="1">
      <alignment horizontal="left" vertical="center" shrinkToFit="1"/>
    </xf>
    <xf numFmtId="38" fontId="32" fillId="0" borderId="73" xfId="2" applyFont="1" applyFill="1" applyBorder="1" applyAlignment="1">
      <alignment horizontal="left" vertical="center" shrinkToFit="1"/>
    </xf>
    <xf numFmtId="38" fontId="32" fillId="0" borderId="74" xfId="2" applyFont="1" applyFill="1" applyBorder="1" applyAlignment="1">
      <alignment horizontal="left" vertical="center" shrinkToFit="1"/>
    </xf>
    <xf numFmtId="38" fontId="4" fillId="0" borderId="73" xfId="2" applyFont="1" applyFill="1" applyBorder="1" applyAlignment="1">
      <alignment horizontal="center" vertical="center"/>
    </xf>
    <xf numFmtId="38" fontId="4" fillId="0" borderId="74" xfId="2" applyFont="1" applyFill="1" applyBorder="1" applyAlignment="1">
      <alignment horizontal="center" vertical="center"/>
    </xf>
    <xf numFmtId="38" fontId="4" fillId="0" borderId="2" xfId="2" applyFont="1" applyFill="1" applyBorder="1" applyAlignment="1">
      <alignment horizontal="center" vertical="center"/>
    </xf>
    <xf numFmtId="38" fontId="4" fillId="0" borderId="58" xfId="2" applyFont="1" applyFill="1" applyBorder="1" applyAlignment="1">
      <alignment horizontal="center" vertical="center"/>
    </xf>
    <xf numFmtId="38" fontId="4" fillId="0" borderId="1" xfId="2" applyFont="1" applyFill="1" applyBorder="1" applyAlignment="1">
      <alignment horizontal="center" vertical="center"/>
    </xf>
    <xf numFmtId="38" fontId="4" fillId="0" borderId="171" xfId="2" applyFont="1" applyFill="1" applyBorder="1" applyAlignment="1">
      <alignment horizontal="left" vertical="center"/>
    </xf>
    <xf numFmtId="38" fontId="4" fillId="0" borderId="172" xfId="2" applyFont="1" applyFill="1" applyBorder="1" applyAlignment="1">
      <alignment horizontal="left" vertical="center"/>
    </xf>
    <xf numFmtId="38" fontId="4" fillId="0" borderId="15" xfId="2" applyFont="1" applyFill="1" applyBorder="1" applyAlignment="1">
      <alignment horizontal="left" vertical="center"/>
    </xf>
    <xf numFmtId="38" fontId="4" fillId="0" borderId="16" xfId="2" applyFont="1" applyFill="1" applyBorder="1" applyAlignment="1">
      <alignment horizontal="left" vertical="center"/>
    </xf>
    <xf numFmtId="38" fontId="4" fillId="0" borderId="19" xfId="2" applyFont="1" applyFill="1" applyBorder="1" applyAlignment="1">
      <alignment horizontal="left" vertical="center"/>
    </xf>
    <xf numFmtId="38" fontId="4" fillId="0" borderId="21" xfId="2" applyFont="1" applyFill="1" applyBorder="1" applyAlignment="1">
      <alignment horizontal="left" vertical="center"/>
    </xf>
    <xf numFmtId="38" fontId="4" fillId="0" borderId="2" xfId="2" applyFont="1" applyFill="1" applyBorder="1" applyAlignment="1">
      <alignment horizontal="left" vertical="center"/>
    </xf>
    <xf numFmtId="38" fontId="4" fillId="0" borderId="1" xfId="2" applyFont="1" applyFill="1" applyBorder="1" applyAlignment="1">
      <alignment horizontal="left" vertical="center"/>
    </xf>
    <xf numFmtId="38" fontId="4" fillId="0" borderId="162" xfId="2" applyFont="1" applyFill="1" applyBorder="1" applyAlignment="1">
      <alignment horizontal="center" vertical="center"/>
    </xf>
    <xf numFmtId="38" fontId="4" fillId="0" borderId="43" xfId="2" applyFont="1" applyFill="1" applyBorder="1" applyAlignment="1">
      <alignment vertical="center" shrinkToFit="1"/>
    </xf>
    <xf numFmtId="38" fontId="4" fillId="0" borderId="46" xfId="2" applyFont="1" applyFill="1" applyBorder="1" applyAlignment="1">
      <alignment vertical="center" shrinkToFit="1"/>
    </xf>
    <xf numFmtId="38" fontId="4" fillId="0" borderId="39"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2" xfId="2" applyFont="1" applyFill="1" applyBorder="1" applyAlignment="1">
      <alignment horizontal="left" vertical="center" shrinkToFit="1"/>
    </xf>
    <xf numFmtId="38" fontId="4" fillId="0" borderId="1" xfId="2" applyFont="1" applyFill="1" applyBorder="1" applyAlignment="1">
      <alignment horizontal="left" vertical="center" shrinkToFit="1"/>
    </xf>
    <xf numFmtId="38" fontId="4" fillId="0" borderId="64" xfId="2" applyFont="1" applyFill="1" applyBorder="1" applyAlignment="1">
      <alignment horizontal="center" vertical="center"/>
    </xf>
    <xf numFmtId="38" fontId="4" fillId="0" borderId="118" xfId="2" applyFont="1" applyFill="1" applyBorder="1" applyAlignment="1">
      <alignment horizontal="center" vertical="center" textRotation="255"/>
    </xf>
    <xf numFmtId="38" fontId="4" fillId="0" borderId="78" xfId="2" applyFont="1" applyFill="1" applyBorder="1" applyAlignment="1">
      <alignment horizontal="center" vertical="center" textRotation="255"/>
    </xf>
    <xf numFmtId="38" fontId="4" fillId="0" borderId="98" xfId="2" applyFont="1" applyFill="1" applyBorder="1" applyAlignment="1">
      <alignment horizontal="center" vertical="center" textRotation="255"/>
    </xf>
    <xf numFmtId="38" fontId="4" fillId="0" borderId="152" xfId="2" applyFont="1" applyFill="1" applyBorder="1" applyAlignment="1">
      <alignment horizontal="left" vertical="center" shrinkToFit="1"/>
    </xf>
    <xf numFmtId="38" fontId="4" fillId="0" borderId="68" xfId="2" applyFont="1" applyFill="1" applyBorder="1" applyAlignment="1">
      <alignment horizontal="left" vertical="center" shrinkToFit="1"/>
    </xf>
    <xf numFmtId="38" fontId="4" fillId="0" borderId="64" xfId="2" applyFont="1" applyFill="1" applyBorder="1" applyAlignment="1">
      <alignment horizontal="left" vertical="center" shrinkToFit="1"/>
    </xf>
    <xf numFmtId="38" fontId="4" fillId="0" borderId="150" xfId="2" applyFont="1" applyFill="1" applyBorder="1" applyAlignment="1">
      <alignment vertical="center" shrinkToFit="1"/>
    </xf>
    <xf numFmtId="38" fontId="4" fillId="0" borderId="151" xfId="2" applyFont="1" applyFill="1" applyBorder="1" applyAlignment="1">
      <alignment vertical="center" shrinkToFit="1"/>
    </xf>
    <xf numFmtId="38" fontId="4" fillId="0" borderId="67" xfId="2" applyFont="1" applyFill="1" applyBorder="1" applyAlignment="1">
      <alignment vertical="center" shrinkToFit="1"/>
    </xf>
    <xf numFmtId="0" fontId="0" fillId="0" borderId="103" xfId="0" applyBorder="1" applyAlignment="1">
      <alignment vertical="center" shrinkToFit="1"/>
    </xf>
    <xf numFmtId="38" fontId="4" fillId="0" borderId="167" xfId="2" applyFont="1" applyFill="1" applyBorder="1" applyAlignment="1">
      <alignment horizontal="left" vertical="center" shrinkToFit="1"/>
    </xf>
    <xf numFmtId="38" fontId="4" fillId="0" borderId="169" xfId="2" applyFont="1" applyFill="1" applyBorder="1" applyAlignment="1">
      <alignment horizontal="left" vertical="center" shrinkToFit="1"/>
    </xf>
    <xf numFmtId="38" fontId="4" fillId="0" borderId="167" xfId="2" applyFont="1" applyFill="1" applyBorder="1" applyAlignment="1">
      <alignment horizontal="left" vertical="center" wrapText="1" shrinkToFit="1"/>
    </xf>
    <xf numFmtId="38" fontId="4" fillId="0" borderId="150" xfId="2" applyFont="1" applyFill="1" applyBorder="1" applyAlignment="1">
      <alignment horizontal="left" vertical="center" shrinkToFit="1"/>
    </xf>
    <xf numFmtId="38" fontId="4" fillId="0" borderId="151" xfId="2" applyFont="1" applyFill="1" applyBorder="1" applyAlignment="1">
      <alignment horizontal="left" vertical="center" shrinkToFit="1"/>
    </xf>
    <xf numFmtId="38" fontId="4" fillId="0" borderId="52" xfId="2" applyFont="1" applyFill="1" applyBorder="1" applyAlignment="1">
      <alignment horizontal="left" vertical="center" shrinkToFit="1"/>
    </xf>
    <xf numFmtId="38" fontId="4" fillId="0" borderId="164" xfId="2" applyFont="1" applyFill="1" applyBorder="1" applyAlignment="1">
      <alignment horizontal="left" vertical="center" shrinkToFit="1"/>
    </xf>
    <xf numFmtId="38" fontId="4" fillId="0" borderId="168" xfId="2" applyFont="1" applyFill="1" applyBorder="1" applyAlignment="1">
      <alignment vertical="center" shrinkToFit="1"/>
    </xf>
    <xf numFmtId="38" fontId="4" fillId="0" borderId="130" xfId="2" applyFont="1" applyFill="1" applyBorder="1" applyAlignment="1">
      <alignment vertical="center" shrinkToFit="1"/>
    </xf>
    <xf numFmtId="38" fontId="30" fillId="0" borderId="0" xfId="2" applyFont="1" applyFill="1" applyAlignment="1">
      <alignment horizontal="center" vertical="center"/>
    </xf>
    <xf numFmtId="38" fontId="4" fillId="0" borderId="131" xfId="2" applyFont="1" applyFill="1" applyBorder="1" applyAlignment="1">
      <alignment horizontal="center" vertical="center" shrinkToFit="1"/>
    </xf>
    <xf numFmtId="38" fontId="4" fillId="0" borderId="18" xfId="2" applyFont="1" applyFill="1" applyBorder="1" applyAlignment="1">
      <alignment horizontal="center" vertical="center" shrinkToFit="1"/>
    </xf>
    <xf numFmtId="38" fontId="4" fillId="0" borderId="132" xfId="2" applyFont="1" applyFill="1" applyBorder="1" applyAlignment="1">
      <alignment horizontal="center" vertical="center" shrinkToFit="1"/>
    </xf>
    <xf numFmtId="38" fontId="4" fillId="0" borderId="149" xfId="2" applyFont="1" applyFill="1" applyBorder="1" applyAlignment="1">
      <alignment horizontal="center" vertical="center" textRotation="255"/>
    </xf>
    <xf numFmtId="38" fontId="4" fillId="0" borderId="110" xfId="2" applyFont="1" applyFill="1" applyBorder="1" applyAlignment="1">
      <alignment horizontal="center" vertical="center" textRotation="255"/>
    </xf>
    <xf numFmtId="38" fontId="4" fillId="0" borderId="158" xfId="2" applyFont="1" applyFill="1" applyBorder="1" applyAlignment="1">
      <alignment horizontal="center" vertical="center" textRotation="255"/>
    </xf>
    <xf numFmtId="38" fontId="4" fillId="0" borderId="70" xfId="2" applyFont="1" applyFill="1" applyBorder="1" applyAlignment="1">
      <alignment horizontal="left" vertical="center" shrinkToFit="1"/>
    </xf>
    <xf numFmtId="38" fontId="4" fillId="0" borderId="76" xfId="2" applyFont="1" applyFill="1" applyBorder="1" applyAlignment="1">
      <alignment horizontal="center" vertical="center" wrapText="1" shrinkToFit="1"/>
    </xf>
    <xf numFmtId="38" fontId="4" fillId="0" borderId="79" xfId="2" applyFont="1" applyFill="1" applyBorder="1" applyAlignment="1">
      <alignment horizontal="center" vertical="center" wrapText="1" shrinkToFit="1"/>
    </xf>
    <xf numFmtId="38" fontId="4" fillId="0" borderId="100" xfId="2" applyFont="1" applyFill="1" applyBorder="1" applyAlignment="1">
      <alignment horizontal="center" vertical="center" wrapText="1" shrinkToFit="1"/>
    </xf>
    <xf numFmtId="38" fontId="4" fillId="0" borderId="76" xfId="2" applyFont="1" applyFill="1" applyBorder="1" applyAlignment="1">
      <alignment horizontal="center" vertical="center"/>
    </xf>
    <xf numFmtId="38" fontId="4" fillId="0" borderId="79" xfId="2" applyFont="1" applyFill="1" applyBorder="1" applyAlignment="1">
      <alignment horizontal="center" vertical="center"/>
    </xf>
    <xf numFmtId="38" fontId="4" fillId="0" borderId="15" xfId="2" applyFont="1" applyFill="1" applyBorder="1" applyAlignment="1">
      <alignment horizontal="center" vertical="center"/>
    </xf>
    <xf numFmtId="38" fontId="4" fillId="0" borderId="19" xfId="2" applyFont="1" applyFill="1" applyBorder="1" applyAlignment="1">
      <alignment horizontal="center" vertical="center"/>
    </xf>
    <xf numFmtId="38" fontId="4" fillId="0" borderId="73" xfId="2" applyFont="1" applyFill="1" applyBorder="1" applyAlignment="1">
      <alignment horizontal="left" vertical="center" shrinkToFit="1"/>
    </xf>
    <xf numFmtId="38" fontId="4" fillId="0" borderId="72" xfId="2" applyFont="1" applyFill="1" applyBorder="1" applyAlignment="1">
      <alignment horizontal="left" vertical="center" shrinkToFit="1"/>
    </xf>
    <xf numFmtId="38" fontId="4" fillId="0" borderId="74" xfId="2" applyFont="1" applyFill="1" applyBorder="1" applyAlignment="1">
      <alignment horizontal="left" vertical="center" shrinkToFit="1"/>
    </xf>
    <xf numFmtId="38" fontId="4" fillId="0" borderId="58" xfId="2" applyFont="1" applyFill="1" applyBorder="1" applyAlignment="1">
      <alignment horizontal="left" vertical="center"/>
    </xf>
    <xf numFmtId="38" fontId="4" fillId="0" borderId="0" xfId="2" applyFont="1" applyFill="1" applyBorder="1" applyAlignment="1">
      <alignment horizontal="left" vertical="center"/>
    </xf>
    <xf numFmtId="38" fontId="4" fillId="0" borderId="20" xfId="2" applyFont="1" applyFill="1" applyBorder="1" applyAlignment="1">
      <alignment horizontal="left" vertical="center"/>
    </xf>
    <xf numFmtId="38" fontId="4" fillId="0" borderId="14" xfId="2" applyFont="1" applyFill="1" applyBorder="1" applyAlignment="1">
      <alignment horizontal="left" vertical="center" wrapText="1" shrinkToFit="1"/>
    </xf>
    <xf numFmtId="38" fontId="4" fillId="0" borderId="186" xfId="2" applyFont="1" applyFill="1" applyBorder="1" applyAlignment="1">
      <alignment horizontal="left" vertical="center" shrinkToFit="1"/>
    </xf>
    <xf numFmtId="38" fontId="4" fillId="0" borderId="16" xfId="2" applyFont="1" applyFill="1" applyBorder="1" applyAlignment="1">
      <alignment horizontal="left" vertical="center" shrinkToFit="1"/>
    </xf>
    <xf numFmtId="38" fontId="4" fillId="0" borderId="21" xfId="2" applyFont="1" applyFill="1" applyBorder="1" applyAlignment="1">
      <alignment horizontal="left" vertical="center" shrinkToFit="1"/>
    </xf>
    <xf numFmtId="38" fontId="32" fillId="0" borderId="72" xfId="2" applyFont="1" applyFill="1" applyBorder="1" applyAlignment="1">
      <alignment horizontal="left" vertical="center" shrinkToFit="1"/>
    </xf>
    <xf numFmtId="38" fontId="4" fillId="0" borderId="72" xfId="2" applyFont="1" applyFill="1" applyBorder="1" applyAlignment="1">
      <alignment horizontal="center" vertical="center"/>
    </xf>
    <xf numFmtId="38" fontId="4" fillId="0" borderId="40" xfId="2" applyFont="1" applyFill="1" applyBorder="1" applyAlignment="1">
      <alignment horizontal="left" vertical="center" shrinkToFit="1"/>
    </xf>
    <xf numFmtId="38" fontId="4" fillId="0" borderId="58" xfId="2" applyFont="1" applyFill="1" applyBorder="1" applyAlignment="1">
      <alignment horizontal="left" vertical="center" shrinkToFit="1"/>
    </xf>
    <xf numFmtId="38" fontId="4" fillId="0" borderId="187" xfId="2" applyFont="1" applyFill="1" applyBorder="1" applyAlignment="1">
      <alignment horizontal="left" vertical="center"/>
    </xf>
    <xf numFmtId="38" fontId="4" fillId="0" borderId="106" xfId="2" applyFont="1" applyFill="1" applyBorder="1" applyAlignment="1">
      <alignment horizontal="center" vertical="center" textRotation="255"/>
    </xf>
    <xf numFmtId="38" fontId="4" fillId="0" borderId="108" xfId="2" applyFont="1" applyFill="1" applyBorder="1" applyAlignment="1">
      <alignment horizontal="center" vertical="center" textRotation="255"/>
    </xf>
    <xf numFmtId="38" fontId="4" fillId="0" borderId="117" xfId="2" applyFont="1" applyFill="1" applyBorder="1" applyAlignment="1">
      <alignment horizontal="center" vertical="center" textRotation="255"/>
    </xf>
    <xf numFmtId="38" fontId="4" fillId="0" borderId="52" xfId="2" applyFont="1" applyFill="1" applyBorder="1" applyAlignment="1">
      <alignment vertical="center" shrinkToFit="1"/>
    </xf>
    <xf numFmtId="38" fontId="4" fillId="0" borderId="53" xfId="2" applyFont="1" applyFill="1" applyBorder="1" applyAlignment="1">
      <alignment vertical="center" shrinkToFit="1"/>
    </xf>
    <xf numFmtId="38" fontId="4" fillId="0" borderId="34" xfId="2" applyFont="1" applyFill="1" applyBorder="1" applyAlignment="1">
      <alignment vertical="center" shrinkToFit="1"/>
    </xf>
    <xf numFmtId="0" fontId="0" fillId="0" borderId="135" xfId="0" applyBorder="1" applyAlignment="1">
      <alignment vertical="center" shrinkToFit="1"/>
    </xf>
    <xf numFmtId="38" fontId="4" fillId="0" borderId="14" xfId="2" applyFont="1" applyFill="1" applyBorder="1" applyAlignment="1">
      <alignment horizontal="left" vertical="center" shrinkToFit="1"/>
    </xf>
    <xf numFmtId="38" fontId="4" fillId="0" borderId="53" xfId="2" applyFont="1" applyFill="1" applyBorder="1" applyAlignment="1">
      <alignment horizontal="left" vertical="center" shrinkToFit="1"/>
    </xf>
    <xf numFmtId="38" fontId="4" fillId="0" borderId="44" xfId="2" applyFont="1" applyFill="1" applyBorder="1" applyAlignment="1">
      <alignment vertical="center" shrinkToFit="1"/>
    </xf>
    <xf numFmtId="38" fontId="4" fillId="0" borderId="184" xfId="2" applyFont="1" applyFill="1" applyBorder="1" applyAlignment="1">
      <alignment vertical="center" shrinkToFit="1"/>
    </xf>
    <xf numFmtId="38" fontId="4" fillId="0" borderId="2" xfId="2" applyFont="1" applyFill="1" applyBorder="1" applyAlignment="1">
      <alignment horizontal="center" vertical="center" wrapText="1" shrinkToFit="1"/>
    </xf>
    <xf numFmtId="38" fontId="4" fillId="0" borderId="15" xfId="2" applyFont="1" applyFill="1" applyBorder="1" applyAlignment="1">
      <alignment horizontal="center" vertical="center" shrinkToFit="1"/>
    </xf>
    <xf numFmtId="38" fontId="4" fillId="0" borderId="19" xfId="2" applyFont="1" applyFill="1" applyBorder="1" applyAlignment="1">
      <alignment horizontal="center" vertical="center" shrinkToFit="1"/>
    </xf>
    <xf numFmtId="38" fontId="4" fillId="0" borderId="20" xfId="2" applyFont="1" applyFill="1" applyBorder="1" applyAlignment="1">
      <alignment horizontal="left" vertical="center" shrinkToFit="1"/>
    </xf>
    <xf numFmtId="0" fontId="0" fillId="0" borderId="64" xfId="0" applyBorder="1" applyAlignment="1">
      <alignment vertical="center" shrinkToFit="1"/>
    </xf>
    <xf numFmtId="0" fontId="0" fillId="0" borderId="62" xfId="0" applyBorder="1" applyAlignment="1">
      <alignment vertical="center" shrinkToFit="1"/>
    </xf>
    <xf numFmtId="0" fontId="0" fillId="0" borderId="131" xfId="0" applyBorder="1" applyAlignment="1">
      <alignment horizontal="center" vertical="center"/>
    </xf>
    <xf numFmtId="0" fontId="0" fillId="0" borderId="132" xfId="0" applyBorder="1" applyAlignment="1">
      <alignment horizontal="center" vertical="center"/>
    </xf>
    <xf numFmtId="0" fontId="0" fillId="0" borderId="63" xfId="0" applyBorder="1" applyAlignment="1">
      <alignment vertical="center" shrinkToFit="1"/>
    </xf>
    <xf numFmtId="0" fontId="0" fillId="0" borderId="0" xfId="0" applyAlignment="1">
      <alignment horizontal="center" vertical="center"/>
    </xf>
    <xf numFmtId="0" fontId="0" fillId="0" borderId="68" xfId="0" applyBorder="1" applyAlignment="1">
      <alignment vertical="center" shrinkToFit="1"/>
    </xf>
    <xf numFmtId="0" fontId="38" fillId="0" borderId="131" xfId="4" applyFont="1" applyBorder="1" applyAlignment="1">
      <alignment horizontal="center" vertical="center" shrinkToFit="1"/>
    </xf>
    <xf numFmtId="0" fontId="38" fillId="0" borderId="132" xfId="4" applyFont="1" applyBorder="1" applyAlignment="1">
      <alignment horizontal="center" vertical="center" shrinkToFit="1"/>
    </xf>
    <xf numFmtId="38" fontId="38" fillId="0" borderId="233" xfId="5" applyFont="1" applyFill="1" applyBorder="1" applyAlignment="1">
      <alignment vertical="center"/>
    </xf>
    <xf numFmtId="38" fontId="38" fillId="0" borderId="234" xfId="5" applyFont="1" applyFill="1" applyBorder="1" applyAlignment="1">
      <alignment vertical="center"/>
    </xf>
    <xf numFmtId="0" fontId="38" fillId="0" borderId="75" xfId="4" applyFont="1" applyBorder="1" applyAlignment="1">
      <alignment vertical="center" shrinkToFit="1"/>
    </xf>
    <xf numFmtId="0" fontId="38" fillId="0" borderId="72" xfId="4" applyFont="1" applyBorder="1" applyAlignment="1">
      <alignment vertical="center" shrinkToFit="1"/>
    </xf>
    <xf numFmtId="38" fontId="38" fillId="0" borderId="75" xfId="5" applyFont="1" applyFill="1" applyBorder="1" applyAlignment="1">
      <alignment vertical="center"/>
    </xf>
    <xf numFmtId="38" fontId="38" fillId="0" borderId="134" xfId="5" applyFont="1" applyFill="1" applyBorder="1" applyAlignment="1">
      <alignment vertical="center"/>
    </xf>
    <xf numFmtId="0" fontId="38" fillId="0" borderId="3" xfId="4" applyFont="1" applyBorder="1" applyAlignment="1">
      <alignment vertical="center" shrinkToFit="1"/>
    </xf>
    <xf numFmtId="0" fontId="38" fillId="0" borderId="58" xfId="4" applyFont="1" applyBorder="1" applyAlignment="1">
      <alignment vertical="center" shrinkToFit="1"/>
    </xf>
    <xf numFmtId="38" fontId="38" fillId="0" borderId="3" xfId="5" applyFont="1" applyFill="1" applyBorder="1" applyAlignment="1">
      <alignment vertical="center"/>
    </xf>
    <xf numFmtId="38" fontId="38" fillId="0" borderId="59" xfId="5" applyFont="1" applyFill="1" applyBorder="1" applyAlignment="1">
      <alignment vertical="center"/>
    </xf>
    <xf numFmtId="38" fontId="38" fillId="0" borderId="200" xfId="5" applyFont="1" applyFill="1" applyBorder="1" applyAlignment="1">
      <alignment horizontal="center" vertical="center" shrinkToFit="1"/>
    </xf>
    <xf numFmtId="0" fontId="1" fillId="0" borderId="206" xfId="4" applyBorder="1" applyAlignment="1">
      <alignment horizontal="center" vertical="center" shrinkToFit="1"/>
    </xf>
    <xf numFmtId="38" fontId="38" fillId="0" borderId="203" xfId="5" applyFont="1" applyFill="1" applyBorder="1" applyAlignment="1">
      <alignment horizontal="center" vertical="center" shrinkToFit="1"/>
    </xf>
    <xf numFmtId="0" fontId="1" fillId="0" borderId="230" xfId="4" applyBorder="1" applyAlignment="1">
      <alignment horizontal="center" vertical="center" shrinkToFit="1"/>
    </xf>
    <xf numFmtId="38" fontId="38" fillId="0" borderId="0" xfId="5" applyFont="1" applyFill="1" applyBorder="1" applyAlignment="1">
      <alignment horizontal="center" vertical="center"/>
    </xf>
    <xf numFmtId="0" fontId="1" fillId="0" borderId="0" xfId="4" applyAlignment="1">
      <alignment horizontal="center" vertical="center"/>
    </xf>
    <xf numFmtId="0" fontId="38" fillId="0" borderId="72" xfId="4" applyFont="1" applyBorder="1" applyAlignment="1">
      <alignment horizontal="center" vertical="center" shrinkToFit="1"/>
    </xf>
    <xf numFmtId="0" fontId="1" fillId="0" borderId="72" xfId="4" applyBorder="1" applyAlignment="1">
      <alignment horizontal="center" vertical="center" shrinkToFit="1"/>
    </xf>
    <xf numFmtId="0" fontId="38" fillId="0" borderId="160" xfId="4" applyFont="1" applyBorder="1" applyAlignment="1">
      <alignment horizontal="center" vertical="center" shrinkToFit="1"/>
    </xf>
    <xf numFmtId="0" fontId="38" fillId="0" borderId="131" xfId="4" applyFont="1" applyBorder="1" applyAlignment="1">
      <alignment horizontal="center" vertical="center"/>
    </xf>
    <xf numFmtId="0" fontId="38" fillId="0" borderId="231" xfId="4" applyFont="1" applyBorder="1" applyAlignment="1">
      <alignment horizontal="center" vertical="center"/>
    </xf>
    <xf numFmtId="0" fontId="38" fillId="0" borderId="70" xfId="4" applyFont="1" applyBorder="1" applyAlignment="1">
      <alignment horizontal="center" vertical="center" shrinkToFit="1"/>
    </xf>
    <xf numFmtId="0" fontId="1" fillId="0" borderId="70" xfId="4" applyBorder="1" applyAlignment="1">
      <alignment horizontal="center" vertical="center" shrinkToFit="1"/>
    </xf>
    <xf numFmtId="177" fontId="38" fillId="0" borderId="217" xfId="4" applyNumberFormat="1" applyFont="1" applyBorder="1" applyAlignment="1">
      <alignment horizontal="center" vertical="center" shrinkToFit="1"/>
    </xf>
    <xf numFmtId="177" fontId="38" fillId="0" borderId="202" xfId="4" applyNumberFormat="1" applyFont="1" applyBorder="1" applyAlignment="1">
      <alignment horizontal="center" vertical="center" shrinkToFit="1"/>
    </xf>
    <xf numFmtId="177" fontId="38" fillId="0" borderId="228" xfId="4" applyNumberFormat="1" applyFont="1" applyBorder="1" applyAlignment="1">
      <alignment horizontal="center" vertical="center" shrinkToFit="1"/>
    </xf>
    <xf numFmtId="38" fontId="38" fillId="0" borderId="198" xfId="5" applyFont="1" applyFill="1" applyBorder="1" applyAlignment="1">
      <alignment horizontal="center" vertical="center" shrinkToFit="1"/>
    </xf>
    <xf numFmtId="38" fontId="38" fillId="0" borderId="199" xfId="5" applyFont="1" applyFill="1" applyBorder="1" applyAlignment="1">
      <alignment horizontal="center" vertical="center" shrinkToFit="1"/>
    </xf>
    <xf numFmtId="38" fontId="38" fillId="0" borderId="204" xfId="5" applyFont="1" applyFill="1" applyBorder="1" applyAlignment="1">
      <alignment horizontal="center" vertical="center" shrinkToFit="1"/>
    </xf>
    <xf numFmtId="38" fontId="38" fillId="0" borderId="205" xfId="5" applyFont="1" applyFill="1" applyBorder="1" applyAlignment="1">
      <alignment horizontal="center" vertical="center" shrinkToFit="1"/>
    </xf>
    <xf numFmtId="38" fontId="38" fillId="0" borderId="220" xfId="5" applyFont="1" applyFill="1" applyBorder="1" applyAlignment="1">
      <alignment horizontal="center" vertical="center" shrinkToFit="1"/>
    </xf>
    <xf numFmtId="38" fontId="38" fillId="0" borderId="221" xfId="5" applyFont="1" applyFill="1" applyBorder="1" applyAlignment="1">
      <alignment horizontal="center" vertical="center" shrinkToFit="1"/>
    </xf>
    <xf numFmtId="0" fontId="1" fillId="0" borderId="227" xfId="4" applyBorder="1" applyAlignment="1">
      <alignment horizontal="center" shrinkToFit="1"/>
    </xf>
    <xf numFmtId="0" fontId="1" fillId="0" borderId="206" xfId="4" applyBorder="1" applyAlignment="1">
      <alignment shrinkToFit="1"/>
    </xf>
    <xf numFmtId="0" fontId="1" fillId="0" borderId="227" xfId="4" applyBorder="1" applyAlignment="1">
      <alignment shrinkToFit="1"/>
    </xf>
    <xf numFmtId="38" fontId="38" fillId="0" borderId="201" xfId="5" applyFont="1" applyFill="1" applyBorder="1" applyAlignment="1">
      <alignment horizontal="center" vertical="center" shrinkToFit="1"/>
    </xf>
    <xf numFmtId="0" fontId="1" fillId="0" borderId="215" xfId="4" applyBorder="1" applyAlignment="1">
      <alignment horizontal="center" vertical="center" shrinkToFit="1"/>
    </xf>
    <xf numFmtId="0" fontId="38" fillId="0" borderId="69" xfId="4" applyFont="1" applyBorder="1" applyAlignment="1">
      <alignment vertical="center" shrinkToFit="1"/>
    </xf>
    <xf numFmtId="0" fontId="38" fillId="0" borderId="70" xfId="4" applyFont="1" applyBorder="1" applyAlignment="1">
      <alignment vertical="center" shrinkToFit="1"/>
    </xf>
    <xf numFmtId="38" fontId="38" fillId="0" borderId="69" xfId="5" applyFont="1" applyFill="1" applyBorder="1" applyAlignment="1">
      <alignment vertical="center"/>
    </xf>
    <xf numFmtId="38" fontId="38" fillId="0" borderId="71" xfId="5" applyFont="1" applyFill="1" applyBorder="1" applyAlignment="1">
      <alignment vertical="center"/>
    </xf>
    <xf numFmtId="177" fontId="38" fillId="0" borderId="220" xfId="4" applyNumberFormat="1" applyFont="1" applyBorder="1" applyAlignment="1">
      <alignment horizontal="center" vertical="center" shrinkToFit="1"/>
    </xf>
    <xf numFmtId="177" fontId="38" fillId="0" borderId="221" xfId="4" applyNumberFormat="1" applyFont="1" applyBorder="1" applyAlignment="1">
      <alignment horizontal="center" vertical="center" shrinkToFit="1"/>
    </xf>
    <xf numFmtId="177" fontId="38" fillId="0" borderId="222" xfId="4" applyNumberFormat="1" applyFont="1" applyBorder="1" applyAlignment="1">
      <alignment horizontal="center" vertical="center" shrinkToFit="1"/>
    </xf>
    <xf numFmtId="38" fontId="38" fillId="0" borderId="223" xfId="5" applyFont="1" applyFill="1" applyBorder="1" applyAlignment="1">
      <alignment horizontal="center" vertical="center" shrinkToFit="1"/>
    </xf>
    <xf numFmtId="38" fontId="38" fillId="0" borderId="224" xfId="5" applyFont="1" applyFill="1" applyBorder="1" applyAlignment="1">
      <alignment horizontal="center" vertical="center" shrinkToFit="1"/>
    </xf>
    <xf numFmtId="38" fontId="39" fillId="0" borderId="209" xfId="5" applyFont="1" applyFill="1" applyBorder="1" applyAlignment="1">
      <alignment horizontal="center" vertical="center" shrinkToFit="1"/>
    </xf>
    <xf numFmtId="38" fontId="39" fillId="0" borderId="208" xfId="5" applyFont="1" applyFill="1" applyBorder="1" applyAlignment="1">
      <alignment horizontal="center" vertical="center" shrinkToFit="1"/>
    </xf>
    <xf numFmtId="38" fontId="39" fillId="0" borderId="210" xfId="5" applyFont="1" applyFill="1" applyBorder="1" applyAlignment="1">
      <alignment horizontal="center" vertical="center" shrinkToFit="1"/>
    </xf>
    <xf numFmtId="38" fontId="39" fillId="0" borderId="240" xfId="5" applyFont="1" applyFill="1" applyBorder="1" applyAlignment="1">
      <alignment horizontal="center" vertical="center" shrinkToFit="1"/>
    </xf>
    <xf numFmtId="38" fontId="39" fillId="0" borderId="241" xfId="5" applyFont="1" applyFill="1" applyBorder="1" applyAlignment="1">
      <alignment horizontal="center" vertical="center" shrinkToFit="1"/>
    </xf>
    <xf numFmtId="38" fontId="39" fillId="0" borderId="242" xfId="5" applyFont="1" applyFill="1" applyBorder="1" applyAlignment="1">
      <alignment horizontal="center" vertical="center" shrinkToFit="1"/>
    </xf>
    <xf numFmtId="9" fontId="38" fillId="2" borderId="72" xfId="5" applyNumberFormat="1" applyFont="1" applyFill="1" applyBorder="1" applyAlignment="1">
      <alignment horizontal="right" vertical="center" shrinkToFit="1"/>
    </xf>
    <xf numFmtId="9" fontId="38" fillId="2" borderId="74" xfId="5" applyNumberFormat="1" applyFont="1" applyFill="1" applyBorder="1" applyAlignment="1">
      <alignment horizontal="right" vertical="center" shrinkToFit="1"/>
    </xf>
    <xf numFmtId="9" fontId="38" fillId="2" borderId="70" xfId="5" applyNumberFormat="1" applyFont="1" applyFill="1" applyBorder="1" applyAlignment="1">
      <alignment horizontal="right" vertical="center" shrinkToFit="1"/>
    </xf>
    <xf numFmtId="9" fontId="38" fillId="2" borderId="151" xfId="5" applyNumberFormat="1" applyFont="1" applyFill="1" applyBorder="1" applyAlignment="1">
      <alignment horizontal="right" vertical="center" shrinkToFit="1"/>
    </xf>
    <xf numFmtId="0" fontId="38" fillId="4" borderId="149" xfId="4" applyFont="1" applyFill="1" applyBorder="1" applyAlignment="1">
      <alignment horizontal="center" vertical="center" textRotation="255"/>
    </xf>
    <xf numFmtId="0" fontId="38" fillId="4" borderId="158" xfId="4" applyFont="1" applyFill="1" applyBorder="1" applyAlignment="1">
      <alignment horizontal="center" vertical="center" textRotation="255"/>
    </xf>
    <xf numFmtId="0" fontId="38" fillId="4" borderId="12" xfId="4" applyFont="1" applyFill="1" applyBorder="1" applyAlignment="1">
      <alignment horizontal="center" vertical="center"/>
    </xf>
    <xf numFmtId="0" fontId="38" fillId="4" borderId="14" xfId="4" applyFont="1" applyFill="1" applyBorder="1" applyAlignment="1">
      <alignment horizontal="center" vertical="center"/>
    </xf>
    <xf numFmtId="0" fontId="38" fillId="4" borderId="196" xfId="4" applyFont="1" applyFill="1" applyBorder="1" applyAlignment="1">
      <alignment horizontal="center" vertical="center"/>
    </xf>
    <xf numFmtId="0" fontId="38" fillId="4" borderId="186" xfId="4" applyFont="1" applyFill="1" applyBorder="1" applyAlignment="1">
      <alignment horizontal="center" vertical="center"/>
    </xf>
    <xf numFmtId="0" fontId="38" fillId="4" borderId="12" xfId="4" applyFont="1" applyFill="1" applyBorder="1" applyAlignment="1" applyProtection="1">
      <alignment horizontal="center" vertical="center" wrapText="1"/>
      <protection locked="0"/>
    </xf>
    <xf numFmtId="0" fontId="1" fillId="0" borderId="14" xfId="4" applyBorder="1" applyAlignment="1">
      <alignment horizontal="center" vertical="center" wrapText="1"/>
    </xf>
    <xf numFmtId="0" fontId="38" fillId="4" borderId="148" xfId="4" applyFont="1" applyFill="1" applyBorder="1" applyAlignment="1">
      <alignment horizontal="center" vertical="center" textRotation="255"/>
    </xf>
    <xf numFmtId="0" fontId="38" fillId="4" borderId="174" xfId="4" applyFont="1" applyFill="1" applyBorder="1" applyAlignment="1">
      <alignment horizontal="center" vertical="center" textRotation="255"/>
    </xf>
    <xf numFmtId="0" fontId="38" fillId="4" borderId="118" xfId="4" applyFont="1" applyFill="1" applyBorder="1" applyAlignment="1">
      <alignment horizontal="center" vertical="center"/>
    </xf>
    <xf numFmtId="0" fontId="38" fillId="4" borderId="13" xfId="4" applyFont="1" applyFill="1" applyBorder="1" applyAlignment="1">
      <alignment horizontal="center" vertical="center"/>
    </xf>
    <xf numFmtId="0" fontId="38" fillId="4" borderId="119" xfId="4" applyFont="1" applyFill="1" applyBorder="1" applyAlignment="1">
      <alignment horizontal="center" vertical="center"/>
    </xf>
    <xf numFmtId="177" fontId="38" fillId="0" borderId="226" xfId="4" applyNumberFormat="1" applyFont="1" applyBorder="1" applyAlignment="1">
      <alignment horizontal="center" vertical="center" shrinkToFit="1"/>
    </xf>
    <xf numFmtId="0" fontId="38" fillId="2" borderId="167" xfId="4" applyFont="1" applyFill="1" applyBorder="1" applyAlignment="1" applyProtection="1">
      <alignment horizontal="center" vertical="center" shrinkToFit="1"/>
      <protection locked="0"/>
    </xf>
    <xf numFmtId="0" fontId="38" fillId="2" borderId="63" xfId="4" applyFont="1" applyFill="1" applyBorder="1" applyAlignment="1" applyProtection="1">
      <alignment horizontal="center" vertical="center" shrinkToFit="1"/>
      <protection locked="0"/>
    </xf>
    <xf numFmtId="177" fontId="38" fillId="0" borderId="198" xfId="4" applyNumberFormat="1" applyFont="1" applyBorder="1" applyAlignment="1">
      <alignment horizontal="center" vertical="center" shrinkToFit="1"/>
    </xf>
    <xf numFmtId="177" fontId="38" fillId="0" borderId="199" xfId="4" applyNumberFormat="1" applyFont="1" applyBorder="1" applyAlignment="1">
      <alignment horizontal="center" vertical="center" shrinkToFit="1"/>
    </xf>
    <xf numFmtId="177" fontId="38" fillId="0" borderId="200" xfId="4" applyNumberFormat="1" applyFont="1" applyBorder="1" applyAlignment="1">
      <alignment horizontal="center" vertical="center" shrinkToFit="1"/>
    </xf>
    <xf numFmtId="177" fontId="38" fillId="0" borderId="204" xfId="4" applyNumberFormat="1" applyFont="1" applyBorder="1" applyAlignment="1">
      <alignment horizontal="center" vertical="center" shrinkToFit="1"/>
    </xf>
    <xf numFmtId="177" fontId="38" fillId="0" borderId="205" xfId="4" applyNumberFormat="1" applyFont="1" applyBorder="1" applyAlignment="1">
      <alignment horizontal="center" vertical="center" shrinkToFit="1"/>
    </xf>
    <xf numFmtId="177" fontId="38" fillId="0" borderId="206" xfId="4" applyNumberFormat="1" applyFont="1" applyBorder="1" applyAlignment="1">
      <alignment horizontal="center" vertical="center" shrinkToFit="1"/>
    </xf>
    <xf numFmtId="178" fontId="38" fillId="2" borderId="70" xfId="5" applyNumberFormat="1" applyFont="1" applyFill="1" applyBorder="1" applyAlignment="1">
      <alignment horizontal="right" vertical="center" shrinkToFit="1"/>
    </xf>
    <xf numFmtId="178" fontId="38" fillId="2" borderId="151" xfId="5" applyNumberFormat="1" applyFont="1" applyFill="1" applyBorder="1" applyAlignment="1">
      <alignment horizontal="right" vertical="center" shrinkToFit="1"/>
    </xf>
    <xf numFmtId="179" fontId="38" fillId="0" borderId="207" xfId="5" applyNumberFormat="1" applyFont="1" applyFill="1" applyBorder="1" applyAlignment="1">
      <alignment horizontal="center" vertical="center" shrinkToFit="1"/>
    </xf>
    <xf numFmtId="179" fontId="38" fillId="0" borderId="208" xfId="5" applyNumberFormat="1" applyFont="1" applyFill="1" applyBorder="1" applyAlignment="1">
      <alignment horizontal="center" vertical="center" shrinkToFit="1"/>
    </xf>
    <xf numFmtId="0" fontId="38" fillId="0" borderId="214" xfId="4" applyFont="1" applyBorder="1" applyAlignment="1" applyProtection="1">
      <alignment horizontal="center" vertical="center" shrinkToFit="1"/>
      <protection locked="0"/>
    </xf>
    <xf numFmtId="0" fontId="38" fillId="0" borderId="217" xfId="4" applyFont="1" applyBorder="1" applyAlignment="1" applyProtection="1">
      <alignment horizontal="center" vertical="center" shrinkToFit="1"/>
      <protection locked="0"/>
    </xf>
    <xf numFmtId="0" fontId="38" fillId="0" borderId="218" xfId="4" applyFont="1" applyBorder="1" applyAlignment="1" applyProtection="1">
      <alignment horizontal="center" vertical="center" shrinkToFit="1"/>
      <protection locked="0"/>
    </xf>
    <xf numFmtId="178" fontId="38" fillId="2" borderId="58" xfId="5" applyNumberFormat="1" applyFont="1" applyFill="1" applyBorder="1" applyAlignment="1">
      <alignment horizontal="right" vertical="center" shrinkToFit="1"/>
    </xf>
    <xf numFmtId="178" fontId="38" fillId="2" borderId="1" xfId="5" applyNumberFormat="1" applyFont="1" applyFill="1" applyBorder="1" applyAlignment="1">
      <alignment horizontal="right" vertical="center" shrinkToFit="1"/>
    </xf>
    <xf numFmtId="38" fontId="39" fillId="0" borderId="243" xfId="5" applyFont="1" applyFill="1" applyBorder="1" applyAlignment="1">
      <alignment horizontal="center" vertical="center" shrinkToFit="1"/>
    </xf>
    <xf numFmtId="38" fontId="39" fillId="0" borderId="244" xfId="5" applyFont="1" applyFill="1" applyBorder="1" applyAlignment="1">
      <alignment horizontal="center" vertical="center" shrinkToFit="1"/>
    </xf>
    <xf numFmtId="38" fontId="39" fillId="0" borderId="245" xfId="5" applyFont="1" applyFill="1" applyBorder="1" applyAlignment="1">
      <alignment horizontal="center" vertical="center" shrinkToFit="1"/>
    </xf>
    <xf numFmtId="0" fontId="8" fillId="4" borderId="160" xfId="4" applyFont="1" applyFill="1" applyBorder="1" applyAlignment="1">
      <alignment horizontal="center" vertical="center" wrapText="1" shrinkToFit="1"/>
    </xf>
    <xf numFmtId="9" fontId="38" fillId="10" borderId="110" xfId="4" applyNumberFormat="1" applyFont="1" applyFill="1" applyBorder="1" applyAlignment="1" applyProtection="1">
      <alignment horizontal="center" vertical="center" textRotation="255" shrinkToFit="1"/>
      <protection locked="0"/>
    </xf>
    <xf numFmtId="0" fontId="38" fillId="10" borderId="158" xfId="4" applyFont="1" applyFill="1" applyBorder="1" applyAlignment="1" applyProtection="1">
      <alignment horizontal="center" vertical="center" textRotation="255" shrinkToFit="1"/>
      <protection locked="0"/>
    </xf>
    <xf numFmtId="9" fontId="38" fillId="2" borderId="110" xfId="4" applyNumberFormat="1" applyFont="1" applyFill="1" applyBorder="1" applyAlignment="1" applyProtection="1">
      <alignment horizontal="center" vertical="center" shrinkToFit="1"/>
      <protection locked="0"/>
    </xf>
    <xf numFmtId="0" fontId="38" fillId="2" borderId="110" xfId="4" applyFont="1" applyFill="1" applyBorder="1" applyAlignment="1" applyProtection="1">
      <alignment horizontal="center" vertical="center" shrinkToFit="1"/>
      <protection locked="0"/>
    </xf>
    <xf numFmtId="0" fontId="38" fillId="0" borderId="73" xfId="4" applyFont="1" applyBorder="1" applyAlignment="1">
      <alignment horizontal="center" vertical="center"/>
    </xf>
    <xf numFmtId="0" fontId="1" fillId="0" borderId="74" xfId="4" applyBorder="1"/>
    <xf numFmtId="0" fontId="37" fillId="0" borderId="255" xfId="4" applyFont="1" applyBorder="1" applyAlignment="1">
      <alignment horizontal="center"/>
    </xf>
    <xf numFmtId="0" fontId="37" fillId="0" borderId="256" xfId="4" applyFont="1" applyBorder="1" applyAlignment="1">
      <alignment horizontal="center"/>
    </xf>
    <xf numFmtId="0" fontId="38" fillId="2" borderId="72" xfId="5" applyNumberFormat="1" applyFont="1" applyFill="1" applyBorder="1" applyAlignment="1">
      <alignment horizontal="right" vertical="center" shrinkToFit="1"/>
    </xf>
    <xf numFmtId="0" fontId="38" fillId="2" borderId="74" xfId="5" applyNumberFormat="1" applyFont="1" applyFill="1" applyBorder="1" applyAlignment="1">
      <alignment horizontal="right" vertical="center" shrinkToFit="1"/>
    </xf>
    <xf numFmtId="0" fontId="1" fillId="0" borderId="376" xfId="4" applyBorder="1" applyAlignment="1">
      <alignment horizontal="center" shrinkToFit="1"/>
    </xf>
    <xf numFmtId="0" fontId="1" fillId="0" borderId="378" xfId="4" applyBorder="1" applyAlignment="1">
      <alignment horizontal="center" shrinkToFit="1"/>
    </xf>
    <xf numFmtId="0" fontId="1" fillId="0" borderId="377" xfId="4" applyBorder="1" applyAlignment="1">
      <alignment horizontal="center" shrinkToFit="1"/>
    </xf>
    <xf numFmtId="0" fontId="1" fillId="0" borderId="379" xfId="4" applyBorder="1" applyAlignment="1">
      <alignment horizontal="center" shrinkToFit="1"/>
    </xf>
    <xf numFmtId="38" fontId="38" fillId="0" borderId="384" xfId="5" applyFont="1" applyFill="1" applyBorder="1" applyAlignment="1">
      <alignment horizontal="center" vertical="center" shrinkToFit="1"/>
    </xf>
    <xf numFmtId="38" fontId="38" fillId="0" borderId="385" xfId="5" applyFont="1" applyFill="1" applyBorder="1" applyAlignment="1">
      <alignment horizontal="center" vertical="center" shrinkToFit="1"/>
    </xf>
    <xf numFmtId="38" fontId="38" fillId="0" borderId="382" xfId="5" applyFont="1" applyFill="1" applyBorder="1" applyAlignment="1">
      <alignment horizontal="center" vertical="center" shrinkToFit="1"/>
    </xf>
    <xf numFmtId="38" fontId="38" fillId="0" borderId="383" xfId="5" applyFont="1" applyFill="1" applyBorder="1" applyAlignment="1">
      <alignment horizontal="center" vertical="center" shrinkToFit="1"/>
    </xf>
    <xf numFmtId="38" fontId="38" fillId="0" borderId="380" xfId="5" applyFont="1" applyFill="1" applyBorder="1" applyAlignment="1">
      <alignment horizontal="center" vertical="center" shrinkToFit="1"/>
    </xf>
    <xf numFmtId="38" fontId="38" fillId="0" borderId="381" xfId="5" applyFont="1" applyFill="1" applyBorder="1" applyAlignment="1">
      <alignment horizontal="center" vertical="center" shrinkToFit="1"/>
    </xf>
    <xf numFmtId="0" fontId="38" fillId="4" borderId="170" xfId="4" applyFont="1" applyFill="1" applyBorder="1" applyAlignment="1">
      <alignment horizontal="center" vertical="center" textRotation="255"/>
    </xf>
    <xf numFmtId="0" fontId="8" fillId="4" borderId="58" xfId="4" applyFont="1" applyFill="1" applyBorder="1" applyAlignment="1">
      <alignment horizontal="center" vertical="center" wrapText="1" shrinkToFit="1"/>
    </xf>
    <xf numFmtId="0" fontId="38" fillId="10" borderId="149" xfId="4" applyFont="1" applyFill="1" applyBorder="1" applyAlignment="1" applyProtection="1">
      <alignment horizontal="center" vertical="center" textRotation="255" shrinkToFit="1"/>
      <protection locked="0"/>
    </xf>
    <xf numFmtId="0" fontId="38" fillId="10" borderId="110" xfId="4" applyFont="1" applyFill="1" applyBorder="1" applyAlignment="1" applyProtection="1">
      <alignment horizontal="center" vertical="center" textRotation="255" shrinkToFit="1"/>
      <protection locked="0"/>
    </xf>
    <xf numFmtId="9" fontId="38" fillId="10" borderId="158" xfId="4" applyNumberFormat="1" applyFont="1" applyFill="1" applyBorder="1" applyAlignment="1" applyProtection="1">
      <alignment horizontal="center" vertical="center" textRotation="255" shrinkToFit="1"/>
      <protection locked="0"/>
    </xf>
    <xf numFmtId="0" fontId="38" fillId="0" borderId="247" xfId="4" applyFont="1" applyBorder="1" applyAlignment="1" applyProtection="1">
      <alignment horizontal="center" vertical="center" shrinkToFit="1"/>
      <protection locked="0"/>
    </xf>
    <xf numFmtId="0" fontId="38" fillId="0" borderId="254" xfId="4" applyFont="1" applyBorder="1" applyAlignment="1" applyProtection="1">
      <alignment horizontal="center" vertical="center" shrinkToFit="1"/>
      <protection locked="0"/>
    </xf>
    <xf numFmtId="178" fontId="38" fillId="0" borderId="70" xfId="5" applyNumberFormat="1" applyFont="1" applyFill="1" applyBorder="1" applyAlignment="1">
      <alignment horizontal="right" vertical="center" shrinkToFit="1"/>
    </xf>
    <xf numFmtId="178" fontId="38" fillId="0" borderId="151" xfId="5" applyNumberFormat="1" applyFont="1" applyFill="1" applyBorder="1" applyAlignment="1">
      <alignment horizontal="right" vertical="center" shrinkToFit="1"/>
    </xf>
    <xf numFmtId="179" fontId="38" fillId="0" borderId="241" xfId="5" applyNumberFormat="1" applyFont="1" applyFill="1" applyBorder="1" applyAlignment="1">
      <alignment horizontal="center" vertical="center" shrinkToFit="1"/>
    </xf>
    <xf numFmtId="38" fontId="38" fillId="0" borderId="115" xfId="5" applyFont="1" applyFill="1" applyBorder="1" applyAlignment="1">
      <alignment vertical="center"/>
    </xf>
    <xf numFmtId="38" fontId="38" fillId="0" borderId="136" xfId="5" applyFont="1" applyFill="1" applyBorder="1" applyAlignment="1">
      <alignment vertical="center"/>
    </xf>
    <xf numFmtId="177" fontId="38" fillId="0" borderId="399" xfId="4" applyNumberFormat="1" applyFont="1" applyBorder="1" applyAlignment="1">
      <alignment horizontal="center" vertical="center" shrinkToFit="1"/>
    </xf>
    <xf numFmtId="38" fontId="39" fillId="0" borderId="238" xfId="5" applyFont="1" applyFill="1" applyBorder="1" applyAlignment="1">
      <alignment horizontal="center" vertical="center" shrinkToFit="1"/>
    </xf>
    <xf numFmtId="38" fontId="39" fillId="0" borderId="224" xfId="5" applyFont="1" applyFill="1" applyBorder="1" applyAlignment="1">
      <alignment horizontal="center" vertical="center" shrinkToFit="1"/>
    </xf>
    <xf numFmtId="38" fontId="39" fillId="0" borderId="239" xfId="5" applyFont="1" applyFill="1" applyBorder="1" applyAlignment="1">
      <alignment horizontal="center" vertical="center" shrinkToFit="1"/>
    </xf>
    <xf numFmtId="9" fontId="38" fillId="2" borderId="72" xfId="1" applyFont="1" applyFill="1" applyBorder="1" applyAlignment="1">
      <alignment horizontal="right" vertical="center" shrinkToFit="1"/>
    </xf>
    <xf numFmtId="9" fontId="38" fillId="2" borderId="74" xfId="1" applyFont="1" applyFill="1" applyBorder="1" applyAlignment="1">
      <alignment horizontal="right" vertical="center" shrinkToFit="1"/>
    </xf>
    <xf numFmtId="0" fontId="41" fillId="4" borderId="160" xfId="4" applyFont="1" applyFill="1" applyBorder="1" applyAlignment="1">
      <alignment horizontal="center" vertical="center" shrinkToFit="1"/>
    </xf>
    <xf numFmtId="178" fontId="38" fillId="2" borderId="72" xfId="5" applyNumberFormat="1" applyFont="1" applyFill="1" applyBorder="1" applyAlignment="1">
      <alignment horizontal="right" vertical="center" shrinkToFit="1"/>
    </xf>
    <xf numFmtId="178" fontId="38" fillId="2" borderId="74" xfId="5" applyNumberFormat="1" applyFont="1" applyFill="1" applyBorder="1" applyAlignment="1">
      <alignment horizontal="right" vertical="center" shrinkToFit="1"/>
    </xf>
    <xf numFmtId="0" fontId="1" fillId="0" borderId="229" xfId="4" applyBorder="1" applyAlignment="1">
      <alignment horizontal="center" vertical="center" shrinkToFit="1"/>
    </xf>
    <xf numFmtId="0" fontId="38" fillId="2" borderId="62" xfId="4" applyFont="1" applyFill="1" applyBorder="1" applyAlignment="1" applyProtection="1">
      <alignment horizontal="center" vertical="center" shrinkToFit="1"/>
      <protection locked="0"/>
    </xf>
    <xf numFmtId="178" fontId="38" fillId="2" borderId="72" xfId="5" applyNumberFormat="1" applyFont="1" applyFill="1" applyBorder="1" applyAlignment="1">
      <alignment vertical="center" shrinkToFit="1"/>
    </xf>
    <xf numFmtId="178" fontId="38" fillId="2" borderId="74" xfId="5" applyNumberFormat="1" applyFont="1" applyFill="1" applyBorder="1" applyAlignment="1">
      <alignment vertical="center" shrinkToFit="1"/>
    </xf>
    <xf numFmtId="9" fontId="38" fillId="10" borderId="110" xfId="1" applyFont="1" applyFill="1" applyBorder="1" applyAlignment="1" applyProtection="1">
      <alignment horizontal="center" vertical="center" shrinkToFit="1"/>
      <protection locked="0"/>
    </xf>
    <xf numFmtId="0" fontId="38" fillId="0" borderId="257" xfId="4" applyFont="1" applyBorder="1" applyAlignment="1" applyProtection="1">
      <alignment horizontal="center" vertical="center" shrinkToFit="1"/>
      <protection locked="0"/>
    </xf>
    <xf numFmtId="178" fontId="38" fillId="2" borderId="20" xfId="5" applyNumberFormat="1" applyFont="1" applyFill="1" applyBorder="1" applyAlignment="1">
      <alignment horizontal="right" vertical="center" shrinkToFit="1"/>
    </xf>
    <xf numFmtId="178" fontId="38" fillId="2" borderId="21" xfId="5" applyNumberFormat="1" applyFont="1" applyFill="1" applyBorder="1" applyAlignment="1">
      <alignment horizontal="right" vertical="center" shrinkToFit="1"/>
    </xf>
    <xf numFmtId="0" fontId="0" fillId="11" borderId="12" xfId="0" applyFill="1" applyBorder="1">
      <alignment vertical="center"/>
    </xf>
    <xf numFmtId="0" fontId="0" fillId="11" borderId="14" xfId="0" applyFill="1" applyBorder="1">
      <alignment vertical="center"/>
    </xf>
    <xf numFmtId="0" fontId="0" fillId="11" borderId="196" xfId="0" applyFill="1" applyBorder="1">
      <alignment vertical="center"/>
    </xf>
    <xf numFmtId="0" fontId="0" fillId="11" borderId="186" xfId="0" applyFill="1" applyBorder="1">
      <alignment vertical="center"/>
    </xf>
    <xf numFmtId="0" fontId="54" fillId="11" borderId="13" xfId="0" applyFont="1" applyFill="1" applyBorder="1" applyAlignment="1">
      <alignment horizontal="center" vertical="center" wrapText="1"/>
    </xf>
    <xf numFmtId="0" fontId="54" fillId="11" borderId="14" xfId="0" applyFont="1" applyFill="1" applyBorder="1" applyAlignment="1">
      <alignment horizontal="center" vertical="center" wrapText="1"/>
    </xf>
    <xf numFmtId="0" fontId="63" fillId="0" borderId="0" xfId="0" applyFont="1" applyAlignment="1">
      <alignment horizontal="left" vertical="center" shrinkToFit="1"/>
    </xf>
    <xf numFmtId="0" fontId="0" fillId="11" borderId="68" xfId="0" applyFill="1" applyBorder="1" applyAlignment="1">
      <alignment horizontal="center" vertical="center"/>
    </xf>
    <xf numFmtId="0" fontId="0" fillId="10" borderId="68" xfId="0" applyFill="1" applyBorder="1" applyAlignment="1">
      <alignment horizontal="left" vertical="center"/>
    </xf>
    <xf numFmtId="0" fontId="0" fillId="11" borderId="73" xfId="0" applyFill="1" applyBorder="1" applyAlignment="1">
      <alignment horizontal="center" vertical="center"/>
    </xf>
    <xf numFmtId="0" fontId="0" fillId="5" borderId="398" xfId="0" applyFill="1" applyBorder="1" applyAlignment="1">
      <alignment horizontal="left" vertical="center"/>
    </xf>
    <xf numFmtId="0" fontId="0" fillId="5" borderId="306" xfId="0" applyFill="1" applyBorder="1" applyAlignment="1">
      <alignment horizontal="left" vertical="center"/>
    </xf>
    <xf numFmtId="0" fontId="0" fillId="5" borderId="342" xfId="0" applyFill="1" applyBorder="1" applyAlignment="1">
      <alignment horizontal="left" vertical="center"/>
    </xf>
    <xf numFmtId="0" fontId="0" fillId="10" borderId="64" xfId="0" applyFill="1" applyBorder="1" applyAlignment="1">
      <alignment horizontal="left" vertical="center"/>
    </xf>
    <xf numFmtId="0" fontId="17" fillId="11" borderId="68" xfId="0" applyFont="1" applyFill="1" applyBorder="1" applyAlignment="1">
      <alignment horizontal="center" vertical="center"/>
    </xf>
    <xf numFmtId="0" fontId="0" fillId="10" borderId="63" xfId="0" applyFill="1" applyBorder="1" applyAlignment="1">
      <alignment horizontal="left" vertical="center"/>
    </xf>
    <xf numFmtId="0" fontId="0" fillId="11" borderId="74" xfId="0" applyFill="1" applyBorder="1" applyAlignment="1">
      <alignment horizontal="center" vertical="center"/>
    </xf>
    <xf numFmtId="0" fontId="0" fillId="5" borderId="63" xfId="0" applyFill="1" applyBorder="1" applyAlignment="1">
      <alignment horizontal="left" vertical="center"/>
    </xf>
    <xf numFmtId="0" fontId="54" fillId="0" borderId="150" xfId="0" applyFont="1" applyBorder="1">
      <alignment vertical="center"/>
    </xf>
    <xf numFmtId="0" fontId="54" fillId="0" borderId="151" xfId="0" applyFont="1" applyBorder="1">
      <alignment vertical="center"/>
    </xf>
    <xf numFmtId="10" fontId="0" fillId="2" borderId="72" xfId="0" applyNumberFormat="1" applyFill="1" applyBorder="1" applyAlignment="1">
      <alignment horizontal="right" vertical="center"/>
    </xf>
    <xf numFmtId="10" fontId="0" fillId="2" borderId="74" xfId="0" applyNumberFormat="1" applyFill="1" applyBorder="1" applyAlignment="1">
      <alignment horizontal="right" vertical="center"/>
    </xf>
    <xf numFmtId="10" fontId="0" fillId="2" borderId="160" xfId="0" applyNumberFormat="1" applyFill="1" applyBorder="1" applyAlignment="1">
      <alignment horizontal="right" vertical="center"/>
    </xf>
    <xf numFmtId="10" fontId="0" fillId="2" borderId="161" xfId="0" applyNumberFormat="1" applyFill="1" applyBorder="1" applyAlignment="1">
      <alignment horizontal="right" vertical="center"/>
    </xf>
    <xf numFmtId="10" fontId="0" fillId="2" borderId="70" xfId="0" applyNumberFormat="1" applyFill="1" applyBorder="1" applyAlignment="1">
      <alignment horizontal="right" vertical="center"/>
    </xf>
    <xf numFmtId="10" fontId="0" fillId="2" borderId="151" xfId="0" applyNumberFormat="1" applyFill="1" applyBorder="1" applyAlignment="1">
      <alignment horizontal="right" vertical="center"/>
    </xf>
    <xf numFmtId="38" fontId="9" fillId="6" borderId="98" xfId="5" applyFont="1" applyFill="1" applyBorder="1" applyAlignment="1">
      <alignment horizontal="center" vertical="center"/>
    </xf>
    <xf numFmtId="38" fontId="9" fillId="6" borderId="120" xfId="5" applyFont="1" applyFill="1" applyBorder="1" applyAlignment="1">
      <alignment horizontal="center" vertical="center"/>
    </xf>
    <xf numFmtId="38" fontId="9" fillId="6" borderId="121" xfId="5" applyFont="1" applyFill="1" applyBorder="1" applyAlignment="1">
      <alignment horizontal="center" vertical="center"/>
    </xf>
    <xf numFmtId="38" fontId="44" fillId="6" borderId="0" xfId="5" applyFont="1" applyFill="1" applyAlignment="1">
      <alignment horizontal="distributed" vertical="top" indent="15"/>
    </xf>
    <xf numFmtId="38" fontId="9" fillId="6" borderId="0" xfId="5" applyFont="1" applyFill="1" applyAlignment="1">
      <alignment horizontal="right"/>
    </xf>
    <xf numFmtId="38" fontId="9" fillId="6" borderId="120" xfId="5" applyFont="1" applyFill="1" applyBorder="1" applyAlignment="1">
      <alignment horizontal="right"/>
    </xf>
    <xf numFmtId="38" fontId="9" fillId="6" borderId="258" xfId="5" applyFont="1" applyFill="1" applyBorder="1" applyAlignment="1">
      <alignment horizontal="center" vertical="center" textRotation="255"/>
    </xf>
    <xf numFmtId="38" fontId="9" fillId="6" borderId="263" xfId="5" applyFont="1" applyFill="1" applyBorder="1" applyAlignment="1">
      <alignment horizontal="center" vertical="center" textRotation="255"/>
    </xf>
    <xf numFmtId="38" fontId="9" fillId="6" borderId="267" xfId="5" applyFont="1" applyFill="1" applyBorder="1" applyAlignment="1">
      <alignment horizontal="center" vertical="center" textRotation="255"/>
    </xf>
    <xf numFmtId="38" fontId="9" fillId="6" borderId="259" xfId="5" applyFont="1" applyFill="1" applyBorder="1" applyAlignment="1">
      <alignment horizontal="center" vertical="center"/>
    </xf>
    <xf numFmtId="38" fontId="9" fillId="6" borderId="13" xfId="5" applyFont="1" applyFill="1" applyBorder="1" applyAlignment="1">
      <alignment horizontal="center" vertical="center"/>
    </xf>
    <xf numFmtId="38" fontId="9" fillId="6" borderId="264" xfId="5" applyFont="1" applyFill="1" applyBorder="1" applyAlignment="1">
      <alignment horizontal="center" vertical="center"/>
    </xf>
    <xf numFmtId="38" fontId="9" fillId="6" borderId="0" xfId="5" applyFont="1" applyFill="1" applyBorder="1" applyAlignment="1">
      <alignment horizontal="center" vertical="center"/>
    </xf>
    <xf numFmtId="38" fontId="9" fillId="6" borderId="268" xfId="5" applyFont="1" applyFill="1" applyBorder="1" applyAlignment="1">
      <alignment horizontal="center" vertical="center"/>
    </xf>
    <xf numFmtId="38" fontId="9" fillId="6" borderId="20" xfId="5" applyFont="1" applyFill="1" applyBorder="1" applyAlignment="1">
      <alignment horizontal="center" vertical="center"/>
    </xf>
    <xf numFmtId="38" fontId="9" fillId="6" borderId="118" xfId="5" applyFont="1" applyFill="1" applyBorder="1" applyAlignment="1">
      <alignment horizontal="center" vertical="center"/>
    </xf>
    <xf numFmtId="38" fontId="9" fillId="6" borderId="119" xfId="5" applyFont="1" applyFill="1" applyBorder="1" applyAlignment="1">
      <alignment horizontal="center" vertical="center"/>
    </xf>
    <xf numFmtId="38" fontId="9" fillId="6" borderId="78" xfId="5" applyFont="1" applyFill="1" applyBorder="1" applyAlignment="1">
      <alignment horizontal="center" vertical="center"/>
    </xf>
    <xf numFmtId="38" fontId="9" fillId="6" borderId="122" xfId="5" applyFont="1" applyFill="1" applyBorder="1" applyAlignment="1">
      <alignment horizontal="center" vertical="center"/>
    </xf>
    <xf numFmtId="38" fontId="9" fillId="6" borderId="115" xfId="5" applyFont="1" applyFill="1" applyBorder="1" applyAlignment="1">
      <alignment horizontal="center" vertical="center"/>
    </xf>
    <xf numFmtId="38" fontId="9" fillId="6" borderId="136" xfId="5" applyFont="1" applyFill="1" applyBorder="1" applyAlignment="1">
      <alignment horizontal="center" vertical="center"/>
    </xf>
    <xf numFmtId="38" fontId="9" fillId="6" borderId="260" xfId="5" applyFont="1" applyFill="1" applyBorder="1" applyAlignment="1">
      <alignment horizontal="center" vertical="center"/>
    </xf>
    <xf numFmtId="38" fontId="9" fillId="6" borderId="261" xfId="5" applyFont="1" applyFill="1" applyBorder="1" applyAlignment="1">
      <alignment horizontal="center" vertical="center"/>
    </xf>
    <xf numFmtId="38" fontId="9" fillId="6" borderId="262" xfId="5" applyFont="1" applyFill="1" applyBorder="1" applyAlignment="1">
      <alignment horizontal="center" vertical="center"/>
    </xf>
    <xf numFmtId="38" fontId="9" fillId="3" borderId="265" xfId="5" applyFont="1" applyFill="1" applyBorder="1" applyAlignment="1">
      <alignment horizontal="center" vertical="center"/>
    </xf>
    <xf numFmtId="38" fontId="9" fillId="3" borderId="266" xfId="5" applyFont="1" applyFill="1" applyBorder="1" applyAlignment="1">
      <alignment horizontal="center" vertical="center"/>
    </xf>
    <xf numFmtId="38" fontId="9" fillId="3" borderId="43" xfId="5" applyFont="1" applyFill="1" applyBorder="1" applyAlignment="1">
      <alignment horizontal="center" vertical="center"/>
    </xf>
    <xf numFmtId="38" fontId="9" fillId="3" borderId="44" xfId="5" applyFont="1" applyFill="1" applyBorder="1" applyAlignment="1">
      <alignment horizontal="center" vertical="center"/>
    </xf>
    <xf numFmtId="38" fontId="9" fillId="3" borderId="46" xfId="5" applyFont="1" applyFill="1" applyBorder="1" applyAlignment="1">
      <alignment horizontal="center" vertical="center"/>
    </xf>
    <xf numFmtId="38" fontId="9" fillId="3" borderId="88" xfId="5" applyFont="1" applyFill="1" applyBorder="1" applyAlignment="1">
      <alignment horizontal="center" vertical="center"/>
    </xf>
    <xf numFmtId="38" fontId="11" fillId="6" borderId="20" xfId="5" applyFont="1" applyFill="1" applyBorder="1" applyAlignment="1">
      <alignment horizontal="center" vertical="center"/>
    </xf>
    <xf numFmtId="38" fontId="9" fillId="6" borderId="39" xfId="5" applyFont="1" applyFill="1" applyBorder="1" applyAlignment="1">
      <alignment horizontal="center" vertical="center"/>
    </xf>
    <xf numFmtId="38" fontId="9" fillId="6" borderId="269" xfId="5" applyFont="1" applyFill="1" applyBorder="1" applyAlignment="1">
      <alignment horizontal="center" vertical="center"/>
    </xf>
    <xf numFmtId="38" fontId="9" fillId="6" borderId="273" xfId="5" applyFont="1" applyFill="1" applyBorder="1" applyAlignment="1">
      <alignment horizontal="center" vertical="distributed" textRotation="255" indent="5"/>
    </xf>
    <xf numFmtId="38" fontId="9" fillId="6" borderId="263" xfId="5" applyFont="1" applyFill="1" applyBorder="1" applyAlignment="1">
      <alignment horizontal="center" vertical="distributed" textRotation="255" indent="5"/>
    </xf>
    <xf numFmtId="38" fontId="9" fillId="6" borderId="282" xfId="5" applyFont="1" applyFill="1" applyBorder="1" applyAlignment="1">
      <alignment horizontal="center" vertical="distributed" textRotation="255" indent="5"/>
    </xf>
    <xf numFmtId="38" fontId="9" fillId="2" borderId="291" xfId="5" applyFont="1" applyFill="1" applyBorder="1" applyAlignment="1">
      <alignment horizontal="left" vertical="center"/>
    </xf>
    <xf numFmtId="38" fontId="9" fillId="2" borderId="184" xfId="5" applyFont="1" applyFill="1" applyBorder="1" applyAlignment="1">
      <alignment horizontal="left" vertical="center"/>
    </xf>
    <xf numFmtId="38" fontId="3" fillId="0" borderId="2" xfId="2" applyFont="1" applyBorder="1" applyAlignment="1">
      <alignment horizontal="center" vertical="center"/>
    </xf>
    <xf numFmtId="38" fontId="3" fillId="0" borderId="58" xfId="2" applyFont="1" applyBorder="1" applyAlignment="1">
      <alignment horizontal="center" vertical="center"/>
    </xf>
    <xf numFmtId="38" fontId="3" fillId="0" borderId="59" xfId="2" applyFont="1" applyBorder="1" applyAlignment="1">
      <alignment horizontal="center" vertical="center"/>
    </xf>
    <xf numFmtId="38" fontId="3" fillId="0" borderId="5" xfId="2" applyFont="1" applyBorder="1" applyAlignment="1">
      <alignment horizontal="center" vertical="center"/>
    </xf>
    <xf numFmtId="38" fontId="3" fillId="0" borderId="7" xfId="2" applyFont="1" applyBorder="1" applyAlignment="1">
      <alignment horizontal="center" vertical="center"/>
    </xf>
    <xf numFmtId="38" fontId="3" fillId="0" borderId="60" xfId="2" applyFont="1" applyBorder="1" applyAlignment="1">
      <alignment horizontal="center" vertical="center"/>
    </xf>
    <xf numFmtId="38" fontId="1" fillId="0" borderId="0" xfId="2" applyFont="1" applyAlignment="1">
      <alignment horizontal="left" vertical="center"/>
    </xf>
    <xf numFmtId="38" fontId="3" fillId="0" borderId="0" xfId="2" applyFont="1" applyAlignment="1">
      <alignment horizontal="left" vertical="center" wrapText="1"/>
    </xf>
    <xf numFmtId="38" fontId="3" fillId="0" borderId="12" xfId="2" applyFont="1" applyBorder="1" applyAlignment="1">
      <alignment horizontal="center" vertical="center" textRotation="255" wrapText="1"/>
    </xf>
    <xf numFmtId="38" fontId="3" fillId="0" borderId="15" xfId="2" applyFont="1" applyBorder="1" applyAlignment="1">
      <alignment horizontal="center" vertical="center" textRotation="255" wrapText="1"/>
    </xf>
    <xf numFmtId="38" fontId="3" fillId="0" borderId="15" xfId="2" applyFont="1" applyBorder="1" applyAlignment="1">
      <alignment horizontal="center" vertical="center" textRotation="255"/>
    </xf>
    <xf numFmtId="38" fontId="3" fillId="0" borderId="61" xfId="2" applyFont="1" applyBorder="1" applyAlignment="1">
      <alignment horizontal="center" vertical="center" textRotation="255"/>
    </xf>
    <xf numFmtId="38" fontId="3" fillId="0" borderId="62" xfId="2" applyFont="1" applyBorder="1" applyAlignment="1">
      <alignment horizontal="center" vertical="center" textRotation="255"/>
    </xf>
    <xf numFmtId="38" fontId="3" fillId="0" borderId="63" xfId="2" applyFont="1" applyBorder="1" applyAlignment="1">
      <alignment horizontal="center" vertical="center" textRotation="255"/>
    </xf>
    <xf numFmtId="38" fontId="3" fillId="0" borderId="64" xfId="2" applyFont="1" applyBorder="1" applyAlignment="1">
      <alignment horizontal="center" vertical="center" textRotation="255" wrapText="1"/>
    </xf>
    <xf numFmtId="38" fontId="3" fillId="0" borderId="62" xfId="2" applyFont="1" applyBorder="1" applyAlignment="1">
      <alignment horizontal="center" vertical="center" textRotation="255" wrapText="1"/>
    </xf>
    <xf numFmtId="38" fontId="3" fillId="0" borderId="65" xfId="2" applyFont="1" applyBorder="1" applyAlignment="1">
      <alignment horizontal="center" vertical="center" textRotation="255" wrapText="1"/>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3" borderId="62" xfId="0" applyNumberFormat="1" applyFont="1" applyFill="1" applyBorder="1" applyAlignment="1" applyProtection="1">
      <alignment horizontal="left" vertical="center"/>
      <protection locked="0"/>
    </xf>
    <xf numFmtId="0" fontId="9" fillId="3" borderId="62" xfId="0" applyFont="1" applyFill="1" applyBorder="1" applyAlignment="1" applyProtection="1">
      <alignment horizontal="left" vertical="center"/>
      <protection locked="0"/>
    </xf>
    <xf numFmtId="0" fontId="9" fillId="3" borderId="15" xfId="0" applyFont="1" applyFill="1" applyBorder="1" applyAlignment="1" applyProtection="1">
      <alignment horizontal="left" vertical="center"/>
      <protection locked="0"/>
    </xf>
    <xf numFmtId="0" fontId="9" fillId="0" borderId="62"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0" fontId="9" fillId="0" borderId="62" xfId="0" applyFont="1" applyBorder="1" applyAlignment="1">
      <alignment horizontal="center" vertical="center" textRotation="255" shrinkToFit="1"/>
    </xf>
    <xf numFmtId="0" fontId="9" fillId="0" borderId="63" xfId="0" applyFont="1" applyBorder="1" applyAlignment="1">
      <alignment horizontal="center" vertical="center" textRotation="255" shrinkToFit="1"/>
    </xf>
    <xf numFmtId="0" fontId="9" fillId="0" borderId="15" xfId="0" applyFont="1" applyBorder="1" applyAlignment="1" applyProtection="1">
      <alignment horizontal="left" vertical="center" shrinkToFit="1"/>
      <protection locked="0"/>
    </xf>
    <xf numFmtId="0" fontId="9" fillId="0" borderId="0" xfId="0" applyFont="1" applyAlignment="1" applyProtection="1">
      <alignment horizontal="left" vertical="center" shrinkToFit="1"/>
      <protection locked="0"/>
    </xf>
    <xf numFmtId="0" fontId="13" fillId="0" borderId="0" xfId="0" applyFont="1" applyAlignment="1" applyProtection="1">
      <alignment horizontal="left" vertical="center" shrinkToFit="1"/>
      <protection locked="0"/>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2" borderId="43" xfId="0" applyFont="1" applyFill="1" applyBorder="1" applyAlignment="1">
      <alignment horizontal="left" vertical="center" shrinkToFit="1"/>
    </xf>
    <xf numFmtId="0" fontId="9" fillId="2" borderId="44" xfId="0" applyFont="1" applyFill="1" applyBorder="1" applyAlignment="1">
      <alignment horizontal="left" vertical="center" shrinkToFit="1"/>
    </xf>
    <xf numFmtId="0" fontId="9" fillId="2" borderId="47" xfId="0" applyFont="1" applyFill="1" applyBorder="1" applyAlignment="1">
      <alignment horizontal="left" vertical="center" shrinkToFit="1"/>
    </xf>
    <xf numFmtId="0" fontId="9" fillId="2" borderId="48" xfId="0" applyFont="1" applyFill="1" applyBorder="1" applyAlignment="1">
      <alignment horizontal="left" vertical="center" shrinkToFit="1"/>
    </xf>
    <xf numFmtId="38" fontId="20" fillId="0" borderId="106" xfId="2" applyFont="1" applyFill="1" applyBorder="1" applyAlignment="1">
      <alignment horizontal="center" vertical="center" wrapText="1"/>
    </xf>
    <xf numFmtId="38" fontId="20" fillId="0" borderId="108" xfId="2" applyFont="1" applyFill="1" applyBorder="1" applyAlignment="1">
      <alignment horizontal="center" vertical="center" wrapText="1"/>
    </xf>
    <xf numFmtId="0" fontId="9" fillId="0" borderId="62" xfId="0" applyFont="1" applyBorder="1" applyAlignment="1">
      <alignment horizontal="center" vertical="center" textRotation="255"/>
    </xf>
    <xf numFmtId="0" fontId="9" fillId="0" borderId="63" xfId="0" applyFont="1" applyBorder="1" applyAlignment="1">
      <alignment horizontal="center" vertical="center" textRotation="255"/>
    </xf>
    <xf numFmtId="38" fontId="9" fillId="3" borderId="0" xfId="0" applyNumberFormat="1" applyFont="1" applyFill="1" applyAlignment="1" applyProtection="1">
      <alignment horizontal="left" vertical="center" shrinkToFit="1"/>
      <protection locked="0"/>
    </xf>
    <xf numFmtId="0" fontId="9" fillId="3" borderId="0" xfId="0" applyFont="1" applyFill="1" applyAlignment="1" applyProtection="1">
      <alignment horizontal="left" vertical="center"/>
      <protection locked="0"/>
    </xf>
    <xf numFmtId="0" fontId="9" fillId="3" borderId="0" xfId="0" applyFont="1" applyFill="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19" fillId="3" borderId="73" xfId="0" applyFont="1" applyFill="1" applyBorder="1" applyAlignment="1">
      <alignment horizontal="center" vertical="center"/>
    </xf>
    <xf numFmtId="0" fontId="19" fillId="3" borderId="72" xfId="0" applyFont="1" applyFill="1" applyBorder="1" applyAlignment="1">
      <alignment horizontal="center" vertical="center"/>
    </xf>
    <xf numFmtId="0" fontId="9" fillId="2" borderId="73" xfId="0" applyFont="1" applyFill="1" applyBorder="1" applyAlignment="1">
      <alignment horizontal="center" vertical="center"/>
    </xf>
    <xf numFmtId="0" fontId="9" fillId="2" borderId="72" xfId="0" applyFont="1" applyFill="1" applyBorder="1" applyAlignment="1">
      <alignment horizontal="center" vertical="center"/>
    </xf>
    <xf numFmtId="0" fontId="9" fillId="3" borderId="20" xfId="0" applyFont="1" applyFill="1" applyBorder="1" applyAlignment="1">
      <alignment horizontal="left" vertical="center"/>
    </xf>
    <xf numFmtId="0" fontId="15" fillId="0" borderId="0" xfId="0" applyFont="1" applyAlignment="1">
      <alignment horizontal="center" vertical="center"/>
    </xf>
    <xf numFmtId="0" fontId="9" fillId="0" borderId="68" xfId="0" applyFont="1" applyBorder="1" applyAlignment="1">
      <alignment horizontal="center" vertical="center" textRotation="255"/>
    </xf>
    <xf numFmtId="0" fontId="9" fillId="0" borderId="2" xfId="0" applyFont="1" applyBorder="1" applyAlignment="1">
      <alignment horizontal="center" vertical="center"/>
    </xf>
    <xf numFmtId="0" fontId="9" fillId="0" borderId="5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19" fillId="3" borderId="75" xfId="0" applyFont="1" applyFill="1" applyBorder="1" applyAlignment="1">
      <alignment horizontal="center"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0" fontId="9" fillId="5" borderId="0" xfId="0" applyFont="1" applyFill="1" applyAlignment="1">
      <alignment horizontal="center" vertical="center" textRotation="255"/>
    </xf>
    <xf numFmtId="0" fontId="9" fillId="2" borderId="392" xfId="0" applyFont="1" applyFill="1" applyBorder="1" applyAlignment="1">
      <alignment horizontal="center" vertical="center"/>
    </xf>
    <xf numFmtId="0" fontId="9" fillId="2" borderId="393" xfId="0" applyFont="1" applyFill="1" applyBorder="1" applyAlignment="1">
      <alignment horizontal="center" vertical="center"/>
    </xf>
    <xf numFmtId="0" fontId="9" fillId="2" borderId="394" xfId="0" applyFont="1" applyFill="1" applyBorder="1" applyAlignment="1">
      <alignment horizontal="center" vertical="center"/>
    </xf>
    <xf numFmtId="0" fontId="9" fillId="0" borderId="12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7" xfId="0" applyFont="1" applyBorder="1" applyAlignment="1" applyProtection="1">
      <alignment horizontal="left" vertical="center"/>
      <protection locked="0"/>
    </xf>
    <xf numFmtId="0" fontId="9" fillId="0" borderId="60" xfId="0" applyFont="1" applyBorder="1" applyAlignment="1" applyProtection="1">
      <alignment horizontal="left" vertical="center"/>
      <protection locked="0"/>
    </xf>
    <xf numFmtId="0" fontId="33" fillId="0" borderId="110" xfId="0" applyFont="1" applyBorder="1" applyAlignment="1">
      <alignment horizontal="center" vertical="center" textRotation="255"/>
    </xf>
    <xf numFmtId="0" fontId="33" fillId="0" borderId="26" xfId="0" applyFont="1" applyBorder="1" applyAlignment="1">
      <alignment horizontal="center" vertical="center" textRotation="255"/>
    </xf>
    <xf numFmtId="0" fontId="33" fillId="0" borderId="12" xfId="0" applyFont="1" applyBorder="1" applyAlignment="1">
      <alignment horizontal="center" vertical="center" wrapText="1"/>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67" xfId="0" applyFont="1" applyBorder="1" applyAlignment="1">
      <alignment horizontal="center" vertical="center"/>
    </xf>
    <xf numFmtId="0" fontId="33" fillId="0" borderId="103" xfId="0" applyFont="1" applyBorder="1" applyAlignment="1">
      <alignment horizontal="center" vertical="center"/>
    </xf>
    <xf numFmtId="0" fontId="6" fillId="0" borderId="0" xfId="0" applyFont="1" applyAlignment="1">
      <alignment horizontal="center" vertical="center" shrinkToFit="1"/>
    </xf>
    <xf numFmtId="0" fontId="53" fillId="0" borderId="0" xfId="0" applyFont="1" applyAlignment="1">
      <alignment horizontal="left" vertical="center" wrapText="1" shrinkToFit="1"/>
    </xf>
    <xf numFmtId="0" fontId="33" fillId="0" borderId="149" xfId="0" applyFont="1" applyBorder="1" applyAlignment="1">
      <alignment horizontal="center" vertical="center" textRotation="255"/>
    </xf>
    <xf numFmtId="0" fontId="33" fillId="0" borderId="158" xfId="0" applyFont="1" applyBorder="1" applyAlignment="1">
      <alignment horizontal="center" vertical="center" textRotation="255"/>
    </xf>
    <xf numFmtId="0" fontId="33" fillId="0" borderId="12" xfId="0" applyFont="1" applyBorder="1" applyAlignment="1">
      <alignment horizontal="center" vertical="center"/>
    </xf>
    <xf numFmtId="0" fontId="33" fillId="0" borderId="196" xfId="0" applyFont="1" applyBorder="1" applyAlignment="1">
      <alignment horizontal="center" vertical="center"/>
    </xf>
    <xf numFmtId="0" fontId="33" fillId="0" borderId="186" xfId="0" applyFont="1" applyBorder="1" applyAlignment="1">
      <alignment horizontal="center" vertical="center"/>
    </xf>
    <xf numFmtId="0" fontId="33" fillId="0" borderId="152" xfId="0" applyFont="1" applyBorder="1" applyAlignment="1">
      <alignment horizontal="center" vertical="center"/>
    </xf>
    <xf numFmtId="0" fontId="33" fillId="0" borderId="148" xfId="0" applyFont="1" applyBorder="1" applyAlignment="1">
      <alignment horizontal="center" vertical="center"/>
    </xf>
    <xf numFmtId="0" fontId="33" fillId="0" borderId="174" xfId="0" applyFont="1" applyBorder="1" applyAlignment="1">
      <alignment horizontal="center" vertical="center"/>
    </xf>
    <xf numFmtId="187" fontId="33" fillId="0" borderId="168" xfId="0" applyNumberFormat="1" applyFont="1" applyBorder="1" applyAlignment="1">
      <alignment horizontal="center" vertical="center"/>
    </xf>
    <xf numFmtId="187" fontId="33" fillId="0" borderId="130" xfId="0" applyNumberFormat="1" applyFont="1" applyBorder="1" applyAlignment="1">
      <alignment horizontal="center" vertical="center"/>
    </xf>
    <xf numFmtId="187" fontId="33" fillId="0" borderId="15" xfId="0" applyNumberFormat="1" applyFont="1" applyBorder="1" applyAlignment="1">
      <alignment horizontal="center" vertical="center"/>
    </xf>
    <xf numFmtId="187" fontId="33" fillId="0" borderId="16" xfId="0" applyNumberFormat="1" applyFont="1" applyBorder="1" applyAlignment="1">
      <alignment horizontal="center" vertical="center"/>
    </xf>
    <xf numFmtId="187" fontId="33" fillId="0" borderId="67" xfId="0" applyNumberFormat="1" applyFont="1" applyBorder="1" applyAlignment="1">
      <alignment horizontal="center" vertical="center"/>
    </xf>
    <xf numFmtId="187" fontId="33" fillId="0" borderId="103" xfId="0" applyNumberFormat="1" applyFont="1" applyBorder="1" applyAlignment="1">
      <alignment horizontal="center" vertical="center"/>
    </xf>
    <xf numFmtId="0" fontId="33" fillId="2" borderId="2"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16" xfId="0" applyFont="1" applyFill="1" applyBorder="1" applyAlignment="1">
      <alignment horizontal="center" vertical="center"/>
    </xf>
    <xf numFmtId="0" fontId="33" fillId="2" borderId="19" xfId="0" applyFont="1" applyFill="1" applyBorder="1" applyAlignment="1">
      <alignment horizontal="center" vertical="center"/>
    </xf>
    <xf numFmtId="0" fontId="33" fillId="2" borderId="21" xfId="0" applyFont="1" applyFill="1" applyBorder="1" applyAlignment="1">
      <alignment horizontal="center" vertical="center"/>
    </xf>
    <xf numFmtId="0" fontId="4" fillId="10" borderId="68" xfId="0" applyFont="1" applyFill="1" applyBorder="1" applyAlignment="1">
      <alignment horizontal="center" vertical="center" shrinkToFit="1"/>
    </xf>
    <xf numFmtId="0" fontId="33" fillId="0" borderId="34" xfId="0" applyFont="1" applyBorder="1" applyAlignment="1">
      <alignment horizontal="left" vertical="center"/>
    </xf>
    <xf numFmtId="0" fontId="33" fillId="0" borderId="38" xfId="0" applyFont="1" applyBorder="1" applyAlignment="1">
      <alignment horizontal="left" vertical="center"/>
    </xf>
    <xf numFmtId="0" fontId="33" fillId="0" borderId="168" xfId="0" applyFont="1" applyBorder="1" applyAlignment="1">
      <alignment horizontal="left" vertical="center" wrapText="1"/>
    </xf>
    <xf numFmtId="0" fontId="33" fillId="0" borderId="130" xfId="0" applyFont="1" applyBorder="1" applyAlignment="1">
      <alignment horizontal="left" vertical="center"/>
    </xf>
    <xf numFmtId="0" fontId="33" fillId="0" borderId="67" xfId="0" applyFont="1" applyBorder="1" applyAlignment="1">
      <alignment horizontal="left" vertical="center"/>
    </xf>
    <xf numFmtId="0" fontId="33" fillId="0" borderId="103" xfId="0" applyFont="1" applyBorder="1" applyAlignment="1">
      <alignment horizontal="left" vertical="center"/>
    </xf>
    <xf numFmtId="0" fontId="33" fillId="0" borderId="15" xfId="0" applyFont="1" applyBorder="1" applyAlignment="1">
      <alignment horizontal="left" vertical="center" wrapText="1"/>
    </xf>
    <xf numFmtId="0" fontId="33" fillId="0" borderId="16" xfId="0" applyFont="1" applyBorder="1" applyAlignment="1">
      <alignment horizontal="left" vertical="center"/>
    </xf>
    <xf numFmtId="0" fontId="33" fillId="0" borderId="23" xfId="0" applyFont="1" applyBorder="1" applyAlignment="1">
      <alignment horizontal="center" vertical="center" textRotation="255"/>
    </xf>
    <xf numFmtId="0" fontId="33" fillId="0" borderId="2" xfId="0" applyFont="1" applyBorder="1" applyAlignment="1">
      <alignment horizontal="left" vertical="center" wrapText="1"/>
    </xf>
    <xf numFmtId="0" fontId="33" fillId="0" borderId="1" xfId="0" applyFont="1" applyBorder="1" applyAlignment="1">
      <alignment horizontal="left" vertical="center"/>
    </xf>
    <xf numFmtId="0" fontId="33" fillId="0" borderId="15" xfId="0" applyFont="1" applyBorder="1" applyAlignment="1">
      <alignment horizontal="left" vertical="center"/>
    </xf>
    <xf numFmtId="0" fontId="33" fillId="0" borderId="16" xfId="0" applyFont="1" applyBorder="1" applyAlignment="1">
      <alignment horizontal="left" vertical="center" wrapText="1"/>
    </xf>
    <xf numFmtId="0" fontId="33" fillId="0" borderId="67" xfId="0" applyFont="1" applyBorder="1" applyAlignment="1">
      <alignment horizontal="left" vertical="center" wrapText="1"/>
    </xf>
    <xf numFmtId="0" fontId="33" fillId="0" borderId="103" xfId="0" applyFont="1" applyBorder="1" applyAlignment="1">
      <alignment horizontal="left" vertical="center" wrapText="1"/>
    </xf>
    <xf numFmtId="0" fontId="50" fillId="0" borderId="170" xfId="0" applyFont="1" applyBorder="1" applyAlignment="1">
      <alignment horizontal="center" vertical="center" wrapText="1"/>
    </xf>
    <xf numFmtId="0" fontId="50" fillId="0" borderId="170" xfId="0" applyFont="1" applyBorder="1" applyAlignment="1">
      <alignment horizontal="center" vertical="center"/>
    </xf>
    <xf numFmtId="0" fontId="0" fillId="0" borderId="170" xfId="0" applyBorder="1" applyAlignment="1">
      <alignment horizontal="center" vertical="center"/>
    </xf>
    <xf numFmtId="0" fontId="33" fillId="0" borderId="39" xfId="0" applyFont="1" applyBorder="1" applyAlignment="1">
      <alignment horizontal="left" vertical="center"/>
    </xf>
    <xf numFmtId="0" fontId="33" fillId="0" borderId="42" xfId="0" applyFont="1" applyBorder="1" applyAlignment="1">
      <alignment horizontal="left" vertical="center"/>
    </xf>
    <xf numFmtId="0" fontId="33" fillId="0" borderId="2" xfId="0" applyFont="1" applyBorder="1" applyAlignment="1">
      <alignment horizontal="left" vertical="center"/>
    </xf>
    <xf numFmtId="0" fontId="33" fillId="0" borderId="168" xfId="0" applyFont="1" applyBorder="1" applyAlignment="1">
      <alignment horizontal="left" vertical="center"/>
    </xf>
    <xf numFmtId="0" fontId="33" fillId="0" borderId="336" xfId="0" applyFont="1" applyBorder="1" applyAlignment="1">
      <alignment horizontal="left" vertical="center"/>
    </xf>
    <xf numFmtId="0" fontId="4" fillId="0" borderId="334" xfId="0" applyFont="1" applyBorder="1" applyAlignment="1">
      <alignment horizontal="center" vertical="center"/>
    </xf>
    <xf numFmtId="0" fontId="33" fillId="0" borderId="335" xfId="0" applyFont="1" applyBorder="1" applyAlignment="1">
      <alignment horizontal="center" vertical="center"/>
    </xf>
    <xf numFmtId="0" fontId="33" fillId="0" borderId="333" xfId="0" applyFont="1" applyBorder="1" applyAlignment="1">
      <alignment horizontal="center" vertical="center"/>
    </xf>
    <xf numFmtId="0" fontId="33" fillId="2" borderId="73" xfId="0" applyFont="1" applyFill="1" applyBorder="1" applyAlignment="1">
      <alignment horizontal="center" vertical="center"/>
    </xf>
    <xf numFmtId="0" fontId="33" fillId="2" borderId="74" xfId="0" applyFont="1" applyFill="1" applyBorder="1" applyAlignment="1">
      <alignment horizontal="center" vertical="center"/>
    </xf>
    <xf numFmtId="0" fontId="33" fillId="0" borderId="87" xfId="0" applyFont="1" applyBorder="1" applyAlignment="1">
      <alignment horizontal="center" vertical="center" textRotation="255"/>
    </xf>
    <xf numFmtId="0" fontId="33" fillId="0" borderId="43" xfId="0" applyFont="1" applyBorder="1" applyAlignment="1">
      <alignment horizontal="left" vertical="center"/>
    </xf>
    <xf numFmtId="0" fontId="33" fillId="0" borderId="46" xfId="0" applyFont="1" applyBorder="1" applyAlignment="1">
      <alignment horizontal="left" vertical="center"/>
    </xf>
    <xf numFmtId="0" fontId="33" fillId="0" borderId="110" xfId="0" applyFont="1" applyBorder="1" applyAlignment="1">
      <alignment horizontal="center" vertical="center" textRotation="255" shrinkToFit="1"/>
    </xf>
    <xf numFmtId="0" fontId="33" fillId="0" borderId="181" xfId="0" applyFont="1" applyBorder="1" applyAlignment="1">
      <alignment horizontal="center" vertical="center" textRotation="255"/>
    </xf>
    <xf numFmtId="0" fontId="33" fillId="2" borderId="196" xfId="0" applyFont="1" applyFill="1" applyBorder="1" applyAlignment="1">
      <alignment horizontal="center" vertical="center"/>
    </xf>
    <xf numFmtId="0" fontId="33" fillId="2" borderId="186" xfId="0" applyFont="1" applyFill="1" applyBorder="1" applyAlignment="1">
      <alignment horizontal="center" vertical="center"/>
    </xf>
    <xf numFmtId="0" fontId="33" fillId="0" borderId="87" xfId="0" applyFont="1" applyBorder="1" applyAlignment="1">
      <alignment horizontal="center" vertical="center" textRotation="255" shrinkToFit="1"/>
    </xf>
    <xf numFmtId="49" fontId="4" fillId="2" borderId="131" xfId="0" applyNumberFormat="1" applyFont="1" applyFill="1" applyBorder="1" applyAlignment="1">
      <alignment horizontal="center" vertical="center"/>
    </xf>
    <xf numFmtId="49" fontId="4" fillId="2" borderId="18" xfId="0" applyNumberFormat="1" applyFont="1" applyFill="1" applyBorder="1" applyAlignment="1">
      <alignment horizontal="center" vertical="center"/>
    </xf>
    <xf numFmtId="49" fontId="4" fillId="2" borderId="132" xfId="0" applyNumberFormat="1" applyFont="1" applyFill="1" applyBorder="1" applyAlignment="1">
      <alignment horizontal="center" vertical="center"/>
    </xf>
    <xf numFmtId="0" fontId="4" fillId="2" borderId="131"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32" xfId="0" applyFont="1" applyFill="1" applyBorder="1" applyAlignment="1">
      <alignment horizontal="center" vertical="center"/>
    </xf>
    <xf numFmtId="49" fontId="4" fillId="0" borderId="13" xfId="0" applyNumberFormat="1" applyFont="1" applyBorder="1" applyAlignment="1">
      <alignment horizontal="center" vertical="center"/>
    </xf>
    <xf numFmtId="0" fontId="33" fillId="0" borderId="149" xfId="0" applyFont="1" applyBorder="1" applyAlignment="1">
      <alignment horizontal="center" vertical="center" textRotation="255" shrinkToFit="1"/>
    </xf>
    <xf numFmtId="0" fontId="33" fillId="0" borderId="158" xfId="0" applyFont="1" applyBorder="1" applyAlignment="1">
      <alignment horizontal="center" vertical="center" textRotation="255" shrinkToFit="1"/>
    </xf>
    <xf numFmtId="0" fontId="33" fillId="0" borderId="52" xfId="0" applyFont="1" applyBorder="1" applyAlignment="1">
      <alignment horizontal="left" vertical="center"/>
    </xf>
    <xf numFmtId="0" fontId="33" fillId="0" borderId="164" xfId="0" applyFont="1" applyBorder="1" applyAlignment="1">
      <alignment horizontal="left" vertical="center"/>
    </xf>
    <xf numFmtId="0" fontId="33" fillId="0" borderId="148" xfId="0" applyFont="1" applyBorder="1" applyAlignment="1">
      <alignment horizontal="left" vertical="center"/>
    </xf>
    <xf numFmtId="0" fontId="33" fillId="0" borderId="170" xfId="0" applyFont="1" applyBorder="1" applyAlignment="1">
      <alignment horizontal="left" vertical="center"/>
    </xf>
    <xf numFmtId="0" fontId="33" fillId="0" borderId="174" xfId="0" applyFont="1" applyBorder="1" applyAlignment="1">
      <alignment horizontal="left" vertical="center"/>
    </xf>
    <xf numFmtId="0" fontId="33" fillId="0" borderId="118" xfId="0" applyFont="1" applyBorder="1" applyAlignment="1">
      <alignment horizontal="center" vertical="center" textRotation="255" shrinkToFit="1"/>
    </xf>
    <xf numFmtId="0" fontId="33" fillId="0" borderId="98" xfId="0" applyFont="1" applyBorder="1" applyAlignment="1">
      <alignment horizontal="center" vertical="center" textRotation="255" shrinkToFit="1"/>
    </xf>
    <xf numFmtId="0" fontId="4" fillId="0" borderId="148" xfId="0" applyFont="1" applyBorder="1" applyAlignment="1">
      <alignment horizontal="left" vertical="center"/>
    </xf>
    <xf numFmtId="0" fontId="4" fillId="0" borderId="170" xfId="0" applyFont="1" applyBorder="1" applyAlignment="1">
      <alignment horizontal="left" vertical="center"/>
    </xf>
    <xf numFmtId="0" fontId="4" fillId="0" borderId="174" xfId="0" applyFont="1" applyBorder="1" applyAlignment="1">
      <alignment horizontal="left" vertical="center"/>
    </xf>
    <xf numFmtId="0" fontId="33" fillId="0" borderId="288" xfId="0" applyFont="1" applyBorder="1" applyAlignment="1">
      <alignment horizontal="left" vertical="center" shrinkToFit="1"/>
    </xf>
    <xf numFmtId="0" fontId="33" fillId="0" borderId="320" xfId="0" applyFont="1" applyBorder="1" applyAlignment="1">
      <alignment horizontal="left" vertical="center" shrinkToFit="1"/>
    </xf>
    <xf numFmtId="0" fontId="49" fillId="0" borderId="0" xfId="0" applyFont="1" applyAlignment="1">
      <alignment vertical="center" wrapText="1" shrinkToFit="1"/>
    </xf>
    <xf numFmtId="0" fontId="49" fillId="0" borderId="0" xfId="0" applyFont="1">
      <alignment vertical="center"/>
    </xf>
    <xf numFmtId="0" fontId="49" fillId="0" borderId="0" xfId="0" applyFont="1" applyAlignment="1">
      <alignment vertical="center" wrapText="1"/>
    </xf>
    <xf numFmtId="0" fontId="49" fillId="0" borderId="0" xfId="0" applyFont="1" applyAlignment="1">
      <alignment horizontal="left" vertical="center"/>
    </xf>
    <xf numFmtId="49" fontId="4" fillId="0" borderId="313" xfId="0" applyNumberFormat="1" applyFont="1" applyBorder="1" applyAlignment="1">
      <alignment horizontal="center" vertical="center"/>
    </xf>
    <xf numFmtId="49" fontId="4" fillId="2" borderId="312" xfId="0" applyNumberFormat="1" applyFont="1" applyFill="1" applyBorder="1" applyAlignment="1">
      <alignment horizontal="left" vertical="center"/>
    </xf>
    <xf numFmtId="49" fontId="4" fillId="2" borderId="311" xfId="0" applyNumberFormat="1" applyFont="1" applyFill="1" applyBorder="1" applyAlignment="1">
      <alignment horizontal="left" vertical="center"/>
    </xf>
    <xf numFmtId="49" fontId="4" fillId="2" borderId="310" xfId="0" applyNumberFormat="1" applyFont="1" applyFill="1" applyBorder="1" applyAlignment="1">
      <alignment horizontal="left" vertical="center"/>
    </xf>
    <xf numFmtId="0" fontId="4" fillId="2" borderId="98" xfId="0" applyFont="1" applyFill="1" applyBorder="1" applyAlignment="1">
      <alignment horizontal="center" vertical="center" shrinkToFit="1"/>
    </xf>
    <xf numFmtId="0" fontId="4" fillId="2" borderId="120" xfId="0" applyFont="1" applyFill="1" applyBorder="1" applyAlignment="1">
      <alignment horizontal="center" vertical="center" shrinkToFit="1"/>
    </xf>
    <xf numFmtId="0" fontId="4" fillId="2" borderId="186" xfId="0" applyFont="1" applyFill="1" applyBorder="1" applyAlignment="1">
      <alignment horizontal="center" vertical="center" shrinkToFit="1"/>
    </xf>
    <xf numFmtId="0" fontId="49" fillId="0" borderId="0" xfId="0" applyFont="1" applyAlignment="1">
      <alignment horizontal="left" vertical="center" shrinkToFit="1"/>
    </xf>
    <xf numFmtId="38" fontId="54" fillId="0" borderId="0" xfId="5" applyFont="1" applyAlignment="1">
      <alignment horizontal="left" vertical="distributed" wrapText="1"/>
    </xf>
    <xf numFmtId="0" fontId="12" fillId="0" borderId="0" xfId="7" applyFont="1" applyAlignment="1">
      <alignment vertical="distributed" wrapText="1"/>
    </xf>
    <xf numFmtId="0" fontId="10" fillId="0" borderId="0" xfId="7" applyFont="1" applyAlignment="1">
      <alignment horizontal="center" vertical="center"/>
    </xf>
    <xf numFmtId="0" fontId="49" fillId="0" borderId="43" xfId="7" applyFont="1" applyBorder="1" applyAlignment="1">
      <alignment horizontal="center" vertical="center"/>
    </xf>
    <xf numFmtId="0" fontId="49" fillId="0" borderId="15" xfId="7" applyFont="1" applyBorder="1" applyAlignment="1">
      <alignment horizontal="center" vertical="center"/>
    </xf>
    <xf numFmtId="0" fontId="49" fillId="0" borderId="39" xfId="7" applyFont="1" applyBorder="1" applyAlignment="1">
      <alignment horizontal="center" vertical="center"/>
    </xf>
    <xf numFmtId="0" fontId="1" fillId="0" borderId="44" xfId="7" applyBorder="1" applyAlignment="1">
      <alignment horizontal="center" vertical="center"/>
    </xf>
    <xf numFmtId="0" fontId="1" fillId="0" borderId="46" xfId="7" applyBorder="1" applyAlignment="1">
      <alignment horizontal="center" vertical="center"/>
    </xf>
    <xf numFmtId="0" fontId="49" fillId="0" borderId="349" xfId="7" applyFont="1" applyBorder="1" applyAlignment="1">
      <alignment horizontal="center" vertical="center"/>
    </xf>
    <xf numFmtId="0" fontId="49" fillId="0" borderId="257" xfId="7" applyFont="1" applyBorder="1" applyAlignment="1">
      <alignment horizontal="center" vertical="center"/>
    </xf>
    <xf numFmtId="0" fontId="49" fillId="0" borderId="348" xfId="7" applyFont="1" applyBorder="1" applyAlignment="1">
      <alignment horizontal="center" vertical="center"/>
    </xf>
    <xf numFmtId="0" fontId="49" fillId="0" borderId="93" xfId="7" applyFont="1" applyBorder="1" applyAlignment="1">
      <alignment horizontal="center" vertical="center"/>
    </xf>
    <xf numFmtId="0" fontId="49" fillId="0" borderId="62" xfId="7" applyFont="1" applyBorder="1" applyAlignment="1">
      <alignment horizontal="center" vertical="center"/>
    </xf>
    <xf numFmtId="0" fontId="49" fillId="0" borderId="86" xfId="7" applyFont="1" applyBorder="1" applyAlignment="1">
      <alignment horizontal="center" vertical="center"/>
    </xf>
    <xf numFmtId="0" fontId="49" fillId="0" borderId="34" xfId="7" applyFont="1" applyBorder="1" applyAlignment="1">
      <alignment horizontal="center" vertical="center"/>
    </xf>
    <xf numFmtId="0" fontId="1" fillId="0" borderId="35" xfId="7" applyBorder="1" applyAlignment="1">
      <alignment horizontal="center" vertical="center"/>
    </xf>
    <xf numFmtId="0" fontId="1" fillId="0" borderId="83" xfId="7" applyBorder="1" applyAlignment="1">
      <alignment horizontal="center" vertical="center"/>
    </xf>
    <xf numFmtId="0" fontId="57" fillId="0" borderId="146" xfId="7" applyFont="1" applyBorder="1" applyAlignment="1">
      <alignment horizontal="center" vertical="center" shrinkToFit="1"/>
    </xf>
    <xf numFmtId="0" fontId="1" fillId="0" borderId="142" xfId="7" applyBorder="1" applyAlignment="1">
      <alignment horizontal="center" vertical="center"/>
    </xf>
    <xf numFmtId="0" fontId="49" fillId="0" borderId="145" xfId="7" applyFont="1" applyBorder="1" applyAlignment="1">
      <alignment horizontal="center" vertical="center" shrinkToFit="1"/>
    </xf>
    <xf numFmtId="0" fontId="1" fillId="0" borderId="327" xfId="7" applyBorder="1" applyAlignment="1">
      <alignment horizontal="center" vertical="center"/>
    </xf>
    <xf numFmtId="0" fontId="12" fillId="0" borderId="0" xfId="7" applyFont="1" applyAlignment="1">
      <alignment vertical="distributed"/>
    </xf>
  </cellXfs>
  <cellStyles count="9">
    <cellStyle name="パーセント" xfId="1" builtinId="5"/>
    <cellStyle name="ハイパーリンク" xfId="8" builtinId="8"/>
    <cellStyle name="桁区切り" xfId="2" builtinId="6"/>
    <cellStyle name="桁区切り 2" xfId="5" xr:uid="{00000000-0005-0000-0000-000002000000}"/>
    <cellStyle name="通貨" xfId="6" builtinId="7"/>
    <cellStyle name="標準" xfId="0" builtinId="0"/>
    <cellStyle name="標準 2" xfId="4" xr:uid="{00000000-0005-0000-0000-000004000000}"/>
    <cellStyle name="標準 3" xfId="3" xr:uid="{00000000-0005-0000-0000-000005000000}"/>
    <cellStyle name="標準 4" xfId="7" xr:uid="{BE2154C1-54F8-44A5-9EC7-A7016791F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638175</xdr:colOff>
      <xdr:row>52</xdr:row>
      <xdr:rowOff>0</xdr:rowOff>
    </xdr:from>
    <xdr:ext cx="76200" cy="209550"/>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2825115" y="9890760"/>
          <a:ext cx="7620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1019175</xdr:colOff>
      <xdr:row>51</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213360" y="9867900"/>
          <a:ext cx="581215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4</xdr:col>
      <xdr:colOff>405765</xdr:colOff>
      <xdr:row>17</xdr:row>
      <xdr:rowOff>76200</xdr:rowOff>
    </xdr:from>
    <xdr:to>
      <xdr:col>5</xdr:col>
      <xdr:colOff>321945</xdr:colOff>
      <xdr:row>19</xdr:row>
      <xdr:rowOff>180975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2592705" y="2872740"/>
          <a:ext cx="1676400" cy="516255"/>
        </a:xfrm>
        <a:prstGeom prst="wedgeRoundRectCallout">
          <a:avLst>
            <a:gd name="adj1" fmla="val -78722"/>
            <a:gd name="adj2" fmla="val -272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運転資金として、</a:t>
          </a:r>
          <a:r>
            <a:rPr lang="ja-JP" altLang="en-US" sz="900" b="0" i="0" u="sng" strike="noStrike" baseline="0">
              <a:solidFill>
                <a:srgbClr val="000000"/>
              </a:solidFill>
              <a:latin typeface="ＭＳ Ｐゴシック"/>
              <a:ea typeface="ＭＳ Ｐゴシック"/>
            </a:rPr>
            <a:t>年間事業費の12分の2以上</a:t>
          </a:r>
          <a:r>
            <a:rPr lang="ja-JP" altLang="en-US" sz="900" b="0" i="0" u="none" strike="noStrike" baseline="0">
              <a:solidFill>
                <a:srgbClr val="000000"/>
              </a:solidFill>
              <a:latin typeface="ＭＳ Ｐゴシック"/>
              <a:ea typeface="ＭＳ Ｐゴシック"/>
            </a:rPr>
            <a:t>を</a:t>
          </a:r>
          <a:r>
            <a:rPr lang="ja-JP" altLang="en-US" sz="900" b="1" i="0" u="none" strike="noStrike" baseline="0">
              <a:solidFill>
                <a:srgbClr val="0000FF"/>
              </a:solidFill>
              <a:latin typeface="ＭＳ Ｐゴシック"/>
              <a:ea typeface="ＭＳ Ｐゴシック"/>
            </a:rPr>
            <a:t>「自己資金」で</a:t>
          </a:r>
          <a:r>
            <a:rPr lang="ja-JP" altLang="en-US" sz="900" b="0" i="0" u="none" strike="noStrike" baseline="0">
              <a:solidFill>
                <a:srgbClr val="000000"/>
              </a:solidFill>
              <a:latin typeface="ＭＳ Ｐゴシック"/>
              <a:ea typeface="ＭＳ Ｐゴシック"/>
            </a:rPr>
            <a:t>用意すること</a:t>
          </a:r>
        </a:p>
      </xdr:txBody>
    </xdr:sp>
    <xdr:clientData/>
  </xdr:twoCellAnchor>
  <xdr:twoCellAnchor>
    <xdr:from>
      <xdr:col>5</xdr:col>
      <xdr:colOff>428625</xdr:colOff>
      <xdr:row>48</xdr:row>
      <xdr:rowOff>66675</xdr:rowOff>
    </xdr:from>
    <xdr:to>
      <xdr:col>6</xdr:col>
      <xdr:colOff>266700</xdr:colOff>
      <xdr:row>54</xdr:row>
      <xdr:rowOff>85725</xdr:rowOff>
    </xdr:to>
    <xdr:grpSp>
      <xdr:nvGrpSpPr>
        <xdr:cNvPr id="5" name="Group 11">
          <a:extLst>
            <a:ext uri="{FF2B5EF4-FFF2-40B4-BE49-F238E27FC236}">
              <a16:creationId xmlns:a16="http://schemas.microsoft.com/office/drawing/2014/main" id="{00000000-0008-0000-0700-000005000000}"/>
            </a:ext>
          </a:extLst>
        </xdr:cNvPr>
        <xdr:cNvGrpSpPr>
          <a:grpSpLocks/>
        </xdr:cNvGrpSpPr>
      </xdr:nvGrpSpPr>
      <xdr:grpSpPr bwMode="auto">
        <a:xfrm>
          <a:off x="4375785" y="9736455"/>
          <a:ext cx="912495" cy="963930"/>
          <a:chOff x="504" y="974"/>
          <a:chExt cx="108" cy="104"/>
        </a:xfrm>
      </xdr:grpSpPr>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flipV="1">
            <a:off x="602" y="974"/>
            <a:ext cx="0" cy="77"/>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 name="Rectangle 6">
            <a:extLst>
              <a:ext uri="{FF2B5EF4-FFF2-40B4-BE49-F238E27FC236}">
                <a16:creationId xmlns:a16="http://schemas.microsoft.com/office/drawing/2014/main" id="{00000000-0008-0000-0700-000007000000}"/>
              </a:ext>
            </a:extLst>
          </xdr:cNvPr>
          <xdr:cNvSpPr>
            <a:spLocks noChangeArrowheads="1"/>
          </xdr:cNvSpPr>
        </xdr:nvSpPr>
        <xdr:spPr bwMode="auto">
          <a:xfrm>
            <a:off x="504" y="1040"/>
            <a:ext cx="108" cy="38"/>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原則</a:t>
            </a:r>
          </a:p>
          <a:p>
            <a:pPr algn="ctr" rtl="0">
              <a:lnSpc>
                <a:spcPts val="1000"/>
              </a:lnSpc>
              <a:defRPr sz="1000"/>
            </a:pPr>
            <a:r>
              <a:rPr lang="ja-JP" altLang="en-US" sz="900" b="0" i="0" u="none" strike="noStrike" baseline="0">
                <a:solidFill>
                  <a:srgbClr val="000000"/>
                </a:solidFill>
                <a:latin typeface="ＭＳ Ｐゴシック"/>
                <a:ea typeface="ＭＳ Ｐゴシック"/>
              </a:rPr>
              <a:t>50％以下</a:t>
            </a:r>
          </a:p>
        </xdr:txBody>
      </xdr:sp>
    </xdr:grpSp>
    <xdr:clientData/>
  </xdr:twoCellAnchor>
  <xdr:twoCellAnchor>
    <xdr:from>
      <xdr:col>6</xdr:col>
      <xdr:colOff>352425</xdr:colOff>
      <xdr:row>49</xdr:row>
      <xdr:rowOff>85725</xdr:rowOff>
    </xdr:from>
    <xdr:to>
      <xdr:col>6</xdr:col>
      <xdr:colOff>1002030</xdr:colOff>
      <xdr:row>55</xdr:row>
      <xdr:rowOff>76200</xdr:rowOff>
    </xdr:to>
    <xdr:grpSp>
      <xdr:nvGrpSpPr>
        <xdr:cNvPr id="8" name="Group 13">
          <a:extLst>
            <a:ext uri="{FF2B5EF4-FFF2-40B4-BE49-F238E27FC236}">
              <a16:creationId xmlns:a16="http://schemas.microsoft.com/office/drawing/2014/main" id="{00000000-0008-0000-0700-000008000000}"/>
            </a:ext>
          </a:extLst>
        </xdr:cNvPr>
        <xdr:cNvGrpSpPr>
          <a:grpSpLocks/>
        </xdr:cNvGrpSpPr>
      </xdr:nvGrpSpPr>
      <xdr:grpSpPr bwMode="auto">
        <a:xfrm>
          <a:off x="5374005" y="9961245"/>
          <a:ext cx="649605" cy="1202055"/>
          <a:chOff x="621" y="998"/>
          <a:chExt cx="77" cy="129"/>
        </a:xfrm>
      </xdr:grpSpPr>
      <xdr:sp macro="" textlink="">
        <xdr:nvSpPr>
          <xdr:cNvPr id="9" name="Line 10">
            <a:extLst>
              <a:ext uri="{FF2B5EF4-FFF2-40B4-BE49-F238E27FC236}">
                <a16:creationId xmlns:a16="http://schemas.microsoft.com/office/drawing/2014/main" id="{00000000-0008-0000-0700-000009000000}"/>
              </a:ext>
            </a:extLst>
          </xdr:cNvPr>
          <xdr:cNvSpPr>
            <a:spLocks noChangeShapeType="1"/>
          </xdr:cNvSpPr>
        </xdr:nvSpPr>
        <xdr:spPr bwMode="auto">
          <a:xfrm flipV="1">
            <a:off x="629" y="998"/>
            <a:ext cx="0" cy="104"/>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 name="Rectangle 7">
            <a:extLst>
              <a:ext uri="{FF2B5EF4-FFF2-40B4-BE49-F238E27FC236}">
                <a16:creationId xmlns:a16="http://schemas.microsoft.com/office/drawing/2014/main" id="{00000000-0008-0000-0700-00000A000000}"/>
              </a:ext>
            </a:extLst>
          </xdr:cNvPr>
          <xdr:cNvSpPr>
            <a:spLocks noChangeArrowheads="1"/>
          </xdr:cNvSpPr>
        </xdr:nvSpPr>
        <xdr:spPr bwMode="auto">
          <a:xfrm>
            <a:off x="621" y="1087"/>
            <a:ext cx="77" cy="40"/>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少なくとも</a:t>
            </a:r>
          </a:p>
          <a:p>
            <a:pPr algn="ctr" rtl="0">
              <a:lnSpc>
                <a:spcPts val="1000"/>
              </a:lnSpc>
              <a:defRPr sz="1000"/>
            </a:pPr>
            <a:r>
              <a:rPr lang="ja-JP" altLang="en-US" sz="900" b="0" i="0" u="none" strike="noStrike" baseline="0">
                <a:solidFill>
                  <a:srgbClr val="000000"/>
                </a:solidFill>
                <a:latin typeface="ＭＳ Ｐゴシック"/>
                <a:ea typeface="ＭＳ Ｐゴシック"/>
              </a:rPr>
              <a:t>５％以上</a:t>
            </a:r>
          </a:p>
        </xdr:txBody>
      </xdr:sp>
    </xdr:grpSp>
    <xdr:clientData/>
  </xdr:twoCellAnchor>
  <xdr:twoCellAnchor>
    <xdr:from>
      <xdr:col>7</xdr:col>
      <xdr:colOff>381000</xdr:colOff>
      <xdr:row>0</xdr:row>
      <xdr:rowOff>236220</xdr:rowOff>
    </xdr:from>
    <xdr:to>
      <xdr:col>12</xdr:col>
      <xdr:colOff>511070</xdr:colOff>
      <xdr:row>12</xdr:row>
      <xdr:rowOff>70074</xdr:rowOff>
    </xdr:to>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6408420" y="2362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91440</xdr:colOff>
      <xdr:row>48</xdr:row>
      <xdr:rowOff>7620</xdr:rowOff>
    </xdr:from>
    <xdr:to>
      <xdr:col>10</xdr:col>
      <xdr:colOff>114300</xdr:colOff>
      <xdr:row>53</xdr:row>
      <xdr:rowOff>7620</xdr:rowOff>
    </xdr:to>
    <xdr:sp macro="" textlink="">
      <xdr:nvSpPr>
        <xdr:cNvPr id="2" name="AutoShape 2">
          <a:extLst>
            <a:ext uri="{FF2B5EF4-FFF2-40B4-BE49-F238E27FC236}">
              <a16:creationId xmlns:a16="http://schemas.microsoft.com/office/drawing/2014/main" id="{2921406F-174A-4E50-A601-DF0CA7E15842}"/>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243840</xdr:colOff>
      <xdr:row>1</xdr:row>
      <xdr:rowOff>46990</xdr:rowOff>
    </xdr:from>
    <xdr:to>
      <xdr:col>19</xdr:col>
      <xdr:colOff>92984</xdr:colOff>
      <xdr:row>6</xdr:row>
      <xdr:rowOff>115078</xdr:rowOff>
    </xdr:to>
    <xdr:sp macro="" textlink="">
      <xdr:nvSpPr>
        <xdr:cNvPr id="3" name="テキスト ボックス 2">
          <a:extLst>
            <a:ext uri="{FF2B5EF4-FFF2-40B4-BE49-F238E27FC236}">
              <a16:creationId xmlns:a16="http://schemas.microsoft.com/office/drawing/2014/main" id="{DB5AF309-9FE7-4548-8E35-11ED7388A8BB}"/>
            </a:ext>
          </a:extLst>
        </xdr:cNvPr>
        <xdr:cNvSpPr txBox="1"/>
      </xdr:nvSpPr>
      <xdr:spPr>
        <a:xfrm>
          <a:off x="6953250" y="220345"/>
          <a:ext cx="4725944" cy="9234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4" name="AutoShape 2">
          <a:extLst>
            <a:ext uri="{FF2B5EF4-FFF2-40B4-BE49-F238E27FC236}">
              <a16:creationId xmlns:a16="http://schemas.microsoft.com/office/drawing/2014/main" id="{FB22A723-518C-4C92-899D-9CFFC0CE8046}"/>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5" name="AutoShape 2">
          <a:extLst>
            <a:ext uri="{FF2B5EF4-FFF2-40B4-BE49-F238E27FC236}">
              <a16:creationId xmlns:a16="http://schemas.microsoft.com/office/drawing/2014/main" id="{E74DA877-BE32-4F35-A300-17044CB7CAD3}"/>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217169</xdr:colOff>
      <xdr:row>1</xdr:row>
      <xdr:rowOff>1456</xdr:rowOff>
    </xdr:from>
    <xdr:to>
      <xdr:col>19</xdr:col>
      <xdr:colOff>153190</xdr:colOff>
      <xdr:row>7</xdr:row>
      <xdr:rowOff>90392</xdr:rowOff>
    </xdr:to>
    <xdr:sp macro="" textlink="">
      <xdr:nvSpPr>
        <xdr:cNvPr id="2" name="テキスト ボックス 1">
          <a:extLst>
            <a:ext uri="{FF2B5EF4-FFF2-40B4-BE49-F238E27FC236}">
              <a16:creationId xmlns:a16="http://schemas.microsoft.com/office/drawing/2014/main" id="{68338EBE-288D-45B0-B6B7-147E8798D45B}"/>
            </a:ext>
          </a:extLst>
        </xdr:cNvPr>
        <xdr:cNvSpPr txBox="1"/>
      </xdr:nvSpPr>
      <xdr:spPr>
        <a:xfrm>
          <a:off x="7528559" y="172906"/>
          <a:ext cx="4207031" cy="11214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638175</xdr:colOff>
      <xdr:row>51</xdr:row>
      <xdr:rowOff>0</xdr:rowOff>
    </xdr:from>
    <xdr:ext cx="95250" cy="225425"/>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0</xdr:colOff>
      <xdr:row>51</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350520" y="9593580"/>
          <a:ext cx="480822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28575</xdr:colOff>
      <xdr:row>5</xdr:row>
      <xdr:rowOff>9525</xdr:rowOff>
    </xdr:from>
    <xdr:to>
      <xdr:col>10</xdr:col>
      <xdr:colOff>123825</xdr:colOff>
      <xdr:row>17</xdr:row>
      <xdr:rowOff>0</xdr:rowOff>
    </xdr:to>
    <xdr:sp macro="" textlink="">
      <xdr:nvSpPr>
        <xdr:cNvPr id="4" name="AutoShape 3">
          <a:extLst>
            <a:ext uri="{FF2B5EF4-FFF2-40B4-BE49-F238E27FC236}">
              <a16:creationId xmlns:a16="http://schemas.microsoft.com/office/drawing/2014/main" id="{00000000-0008-0000-0600-000004000000}"/>
            </a:ext>
          </a:extLst>
        </xdr:cNvPr>
        <xdr:cNvSpPr>
          <a:spLocks/>
        </xdr:cNvSpPr>
      </xdr:nvSpPr>
      <xdr:spPr bwMode="auto">
        <a:xfrm>
          <a:off x="8410575" y="1464945"/>
          <a:ext cx="95250" cy="1704975"/>
        </a:xfrm>
        <a:prstGeom prst="rightBrace">
          <a:avLst>
            <a:gd name="adj1" fmla="val 14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438150</xdr:colOff>
      <xdr:row>4</xdr:row>
      <xdr:rowOff>28575</xdr:rowOff>
    </xdr:from>
    <xdr:to>
      <xdr:col>12</xdr:col>
      <xdr:colOff>990600</xdr:colOff>
      <xdr:row>12</xdr:row>
      <xdr:rowOff>9525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8820150" y="1293495"/>
          <a:ext cx="1703070" cy="1123950"/>
        </a:xfrm>
        <a:prstGeom prst="wedgeRoundRectCallout">
          <a:avLst>
            <a:gd name="adj1" fmla="val -65843"/>
            <a:gd name="adj2" fmla="val 3728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工事請負費と工事事務費の事業費按分は、様式11「事業費目別内訳」と一致させること。</a:t>
          </a:r>
        </a:p>
      </xdr:txBody>
    </xdr:sp>
    <xdr:clientData/>
  </xdr:twoCellAnchor>
  <xdr:oneCellAnchor>
    <xdr:from>
      <xdr:col>4</xdr:col>
      <xdr:colOff>638175</xdr:colOff>
      <xdr:row>51</xdr:row>
      <xdr:rowOff>0</xdr:rowOff>
    </xdr:from>
    <xdr:ext cx="95250" cy="225425"/>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1019175</xdr:colOff>
      <xdr:row>51</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350520" y="9593580"/>
          <a:ext cx="582739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247650</xdr:colOff>
      <xdr:row>14</xdr:row>
      <xdr:rowOff>38100</xdr:rowOff>
    </xdr:from>
    <xdr:to>
      <xdr:col>15</xdr:col>
      <xdr:colOff>568220</xdr:colOff>
      <xdr:row>25</xdr:row>
      <xdr:rowOff>71979</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0868025" y="26098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346710</xdr:colOff>
      <xdr:row>1</xdr:row>
      <xdr:rowOff>40005</xdr:rowOff>
    </xdr:from>
    <xdr:to>
      <xdr:col>13</xdr:col>
      <xdr:colOff>480060</xdr:colOff>
      <xdr:row>8</xdr:row>
      <xdr:rowOff>68580</xdr:rowOff>
    </xdr:to>
    <xdr:sp macro="" textlink="">
      <xdr:nvSpPr>
        <xdr:cNvPr id="6" name="AutoShape 2">
          <a:extLst>
            <a:ext uri="{FF2B5EF4-FFF2-40B4-BE49-F238E27FC236}">
              <a16:creationId xmlns:a16="http://schemas.microsoft.com/office/drawing/2014/main" id="{00000000-0008-0000-0500-000006000000}"/>
            </a:ext>
          </a:extLst>
        </xdr:cNvPr>
        <xdr:cNvSpPr>
          <a:spLocks noChangeArrowheads="1"/>
        </xdr:cNvSpPr>
      </xdr:nvSpPr>
      <xdr:spPr bwMode="auto">
        <a:xfrm>
          <a:off x="8652510" y="283845"/>
          <a:ext cx="3181350" cy="1110615"/>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0" bIns="18288" anchor="ctr"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記載の項目は例示なので、計画内容に応じて</a:t>
          </a:r>
        </a:p>
        <a:p>
          <a:pPr algn="l" rtl="0">
            <a:lnSpc>
              <a:spcPts val="1300"/>
            </a:lnSpc>
            <a:defRPr sz="1000"/>
          </a:pPr>
          <a:r>
            <a:rPr lang="ja-JP" altLang="en-US" sz="1100" b="1" i="0" u="none" strike="noStrike" baseline="0">
              <a:solidFill>
                <a:srgbClr val="000000"/>
              </a:solidFill>
              <a:latin typeface="ＭＳ Ｐゴシック"/>
              <a:ea typeface="ＭＳ Ｐゴシック"/>
            </a:rPr>
            <a:t>想定される支出をもれなく記入すること。</a:t>
          </a:r>
        </a:p>
        <a:p>
          <a:pPr algn="l" rtl="0">
            <a:lnSpc>
              <a:spcPts val="1200"/>
            </a:lnSpc>
            <a:defRPr sz="1000"/>
          </a:pPr>
          <a:r>
            <a:rPr lang="ja-JP" altLang="en-US" sz="1100" b="1" i="0" u="none" strike="noStrike" baseline="0">
              <a:solidFill>
                <a:srgbClr val="000000"/>
              </a:solidFill>
              <a:latin typeface="ＭＳ Ｐゴシック"/>
              <a:ea typeface="ＭＳ Ｐゴシック"/>
            </a:rPr>
            <a:t>必要な項目が網羅されていれば他の様式でも可。</a:t>
          </a: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4</xdr:col>
      <xdr:colOff>99061</xdr:colOff>
      <xdr:row>7</xdr:row>
      <xdr:rowOff>30480</xdr:rowOff>
    </xdr:from>
    <xdr:to>
      <xdr:col>5</xdr:col>
      <xdr:colOff>822961</xdr:colOff>
      <xdr:row>9</xdr:row>
      <xdr:rowOff>93980</xdr:rowOff>
    </xdr:to>
    <xdr:sp macro="" textlink="">
      <xdr:nvSpPr>
        <xdr:cNvPr id="7" name="AutoShape 3">
          <a:extLst>
            <a:ext uri="{FF2B5EF4-FFF2-40B4-BE49-F238E27FC236}">
              <a16:creationId xmlns:a16="http://schemas.microsoft.com/office/drawing/2014/main" id="{00000000-0008-0000-0500-000007000000}"/>
            </a:ext>
          </a:extLst>
        </xdr:cNvPr>
        <xdr:cNvSpPr>
          <a:spLocks noChangeArrowheads="1"/>
        </xdr:cNvSpPr>
      </xdr:nvSpPr>
      <xdr:spPr bwMode="auto">
        <a:xfrm>
          <a:off x="4069081" y="1188720"/>
          <a:ext cx="1973580" cy="398780"/>
        </a:xfrm>
        <a:prstGeom prst="wedgeRoundRectCallout">
          <a:avLst>
            <a:gd name="adj1" fmla="val -57870"/>
            <a:gd name="adj2" fmla="val 40945"/>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開設前研修期間中の人件費</a:t>
          </a:r>
        </a:p>
      </xdr:txBody>
    </xdr:sp>
    <xdr:clientData/>
  </xdr:twoCellAnchor>
  <xdr:twoCellAnchor>
    <xdr:from>
      <xdr:col>6</xdr:col>
      <xdr:colOff>171450</xdr:colOff>
      <xdr:row>13</xdr:row>
      <xdr:rowOff>76200</xdr:rowOff>
    </xdr:from>
    <xdr:to>
      <xdr:col>8</xdr:col>
      <xdr:colOff>205740</xdr:colOff>
      <xdr:row>20</xdr:row>
      <xdr:rowOff>15240</xdr:rowOff>
    </xdr:to>
    <xdr:sp macro="" textlink="">
      <xdr:nvSpPr>
        <xdr:cNvPr id="8" name="AutoShape 1">
          <a:extLst>
            <a:ext uri="{FF2B5EF4-FFF2-40B4-BE49-F238E27FC236}">
              <a16:creationId xmlns:a16="http://schemas.microsoft.com/office/drawing/2014/main" id="{00000000-0008-0000-0500-000008000000}"/>
            </a:ext>
          </a:extLst>
        </xdr:cNvPr>
        <xdr:cNvSpPr>
          <a:spLocks noChangeArrowheads="1"/>
        </xdr:cNvSpPr>
      </xdr:nvSpPr>
      <xdr:spPr bwMode="auto">
        <a:xfrm>
          <a:off x="6396990" y="2240280"/>
          <a:ext cx="2114550" cy="111252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併設事業がある場合は、医療院・通所リハとそれ以外で個々に積算可能なものは個々に積み上げ、不可能なものは面積で按分する。</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0</xdr:colOff>
      <xdr:row>23</xdr:row>
      <xdr:rowOff>0</xdr:rowOff>
    </xdr:from>
    <xdr:to>
      <xdr:col>29</xdr:col>
      <xdr:colOff>0</xdr:colOff>
      <xdr:row>23</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 name="Line 5">
          <a:extLst>
            <a:ext uri="{FF2B5EF4-FFF2-40B4-BE49-F238E27FC236}">
              <a16:creationId xmlns:a16="http://schemas.microsoft.com/office/drawing/2014/main" id="{00000000-0008-0000-0200-00000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 name="Line 6">
          <a:extLst>
            <a:ext uri="{FF2B5EF4-FFF2-40B4-BE49-F238E27FC236}">
              <a16:creationId xmlns:a16="http://schemas.microsoft.com/office/drawing/2014/main" id="{00000000-0008-0000-0200-00000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 name="Line 7">
          <a:extLst>
            <a:ext uri="{FF2B5EF4-FFF2-40B4-BE49-F238E27FC236}">
              <a16:creationId xmlns:a16="http://schemas.microsoft.com/office/drawing/2014/main" id="{00000000-0008-0000-0200-00000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5" name="Line 24">
          <a:extLst>
            <a:ext uri="{FF2B5EF4-FFF2-40B4-BE49-F238E27FC236}">
              <a16:creationId xmlns:a16="http://schemas.microsoft.com/office/drawing/2014/main" id="{00000000-0008-0000-0200-00001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6" name="Line 25">
          <a:extLst>
            <a:ext uri="{FF2B5EF4-FFF2-40B4-BE49-F238E27FC236}">
              <a16:creationId xmlns:a16="http://schemas.microsoft.com/office/drawing/2014/main" id="{00000000-0008-0000-0200-00001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7" name="Line 26">
          <a:extLst>
            <a:ext uri="{FF2B5EF4-FFF2-40B4-BE49-F238E27FC236}">
              <a16:creationId xmlns:a16="http://schemas.microsoft.com/office/drawing/2014/main" id="{00000000-0008-0000-0200-00001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8" name="Line 27">
          <a:extLst>
            <a:ext uri="{FF2B5EF4-FFF2-40B4-BE49-F238E27FC236}">
              <a16:creationId xmlns:a16="http://schemas.microsoft.com/office/drawing/2014/main" id="{00000000-0008-0000-0200-00001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9" name="Line 28">
          <a:extLst>
            <a:ext uri="{FF2B5EF4-FFF2-40B4-BE49-F238E27FC236}">
              <a16:creationId xmlns:a16="http://schemas.microsoft.com/office/drawing/2014/main" id="{00000000-0008-0000-0200-00001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0" name="Line 29">
          <a:extLst>
            <a:ext uri="{FF2B5EF4-FFF2-40B4-BE49-F238E27FC236}">
              <a16:creationId xmlns:a16="http://schemas.microsoft.com/office/drawing/2014/main" id="{00000000-0008-0000-0200-00001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1" name="Line 30">
          <a:extLst>
            <a:ext uri="{FF2B5EF4-FFF2-40B4-BE49-F238E27FC236}">
              <a16:creationId xmlns:a16="http://schemas.microsoft.com/office/drawing/2014/main" id="{00000000-0008-0000-0200-00001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2" name="Line 31">
          <a:extLst>
            <a:ext uri="{FF2B5EF4-FFF2-40B4-BE49-F238E27FC236}">
              <a16:creationId xmlns:a16="http://schemas.microsoft.com/office/drawing/2014/main" id="{00000000-0008-0000-0200-00002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3" name="Line 32">
          <a:extLst>
            <a:ext uri="{FF2B5EF4-FFF2-40B4-BE49-F238E27FC236}">
              <a16:creationId xmlns:a16="http://schemas.microsoft.com/office/drawing/2014/main" id="{00000000-0008-0000-0200-00002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4" name="Line 33">
          <a:extLst>
            <a:ext uri="{FF2B5EF4-FFF2-40B4-BE49-F238E27FC236}">
              <a16:creationId xmlns:a16="http://schemas.microsoft.com/office/drawing/2014/main" id="{00000000-0008-0000-0200-00002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5" name="Line 34">
          <a:extLst>
            <a:ext uri="{FF2B5EF4-FFF2-40B4-BE49-F238E27FC236}">
              <a16:creationId xmlns:a16="http://schemas.microsoft.com/office/drawing/2014/main" id="{00000000-0008-0000-0200-00002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6" name="Line 35">
          <a:extLst>
            <a:ext uri="{FF2B5EF4-FFF2-40B4-BE49-F238E27FC236}">
              <a16:creationId xmlns:a16="http://schemas.microsoft.com/office/drawing/2014/main" id="{00000000-0008-0000-0200-00002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7" name="Line 36">
          <a:extLst>
            <a:ext uri="{FF2B5EF4-FFF2-40B4-BE49-F238E27FC236}">
              <a16:creationId xmlns:a16="http://schemas.microsoft.com/office/drawing/2014/main" id="{00000000-0008-0000-0200-00002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8" name="Line 37">
          <a:extLst>
            <a:ext uri="{FF2B5EF4-FFF2-40B4-BE49-F238E27FC236}">
              <a16:creationId xmlns:a16="http://schemas.microsoft.com/office/drawing/2014/main" id="{00000000-0008-0000-0200-00002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9" name="Line 38">
          <a:extLst>
            <a:ext uri="{FF2B5EF4-FFF2-40B4-BE49-F238E27FC236}">
              <a16:creationId xmlns:a16="http://schemas.microsoft.com/office/drawing/2014/main" id="{00000000-0008-0000-0200-00002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0" name="Line 39">
          <a:extLst>
            <a:ext uri="{FF2B5EF4-FFF2-40B4-BE49-F238E27FC236}">
              <a16:creationId xmlns:a16="http://schemas.microsoft.com/office/drawing/2014/main" id="{00000000-0008-0000-0200-00002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1" name="Line 40">
          <a:extLst>
            <a:ext uri="{FF2B5EF4-FFF2-40B4-BE49-F238E27FC236}">
              <a16:creationId xmlns:a16="http://schemas.microsoft.com/office/drawing/2014/main" id="{00000000-0008-0000-0200-00002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2" name="Line 41">
          <a:extLst>
            <a:ext uri="{FF2B5EF4-FFF2-40B4-BE49-F238E27FC236}">
              <a16:creationId xmlns:a16="http://schemas.microsoft.com/office/drawing/2014/main" id="{00000000-0008-0000-0200-00002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3" name="Line 42">
          <a:extLst>
            <a:ext uri="{FF2B5EF4-FFF2-40B4-BE49-F238E27FC236}">
              <a16:creationId xmlns:a16="http://schemas.microsoft.com/office/drawing/2014/main" id="{00000000-0008-0000-0200-00002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4" name="Line 43">
          <a:extLst>
            <a:ext uri="{FF2B5EF4-FFF2-40B4-BE49-F238E27FC236}">
              <a16:creationId xmlns:a16="http://schemas.microsoft.com/office/drawing/2014/main" id="{00000000-0008-0000-0200-00002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5" name="Line 44">
          <a:extLst>
            <a:ext uri="{FF2B5EF4-FFF2-40B4-BE49-F238E27FC236}">
              <a16:creationId xmlns:a16="http://schemas.microsoft.com/office/drawing/2014/main" id="{00000000-0008-0000-0200-00002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6" name="Line 45">
          <a:extLst>
            <a:ext uri="{FF2B5EF4-FFF2-40B4-BE49-F238E27FC236}">
              <a16:creationId xmlns:a16="http://schemas.microsoft.com/office/drawing/2014/main" id="{00000000-0008-0000-0200-00002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7" name="Line 46">
          <a:extLst>
            <a:ext uri="{FF2B5EF4-FFF2-40B4-BE49-F238E27FC236}">
              <a16:creationId xmlns:a16="http://schemas.microsoft.com/office/drawing/2014/main" id="{00000000-0008-0000-0200-00002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8" name="Line 47">
          <a:extLst>
            <a:ext uri="{FF2B5EF4-FFF2-40B4-BE49-F238E27FC236}">
              <a16:creationId xmlns:a16="http://schemas.microsoft.com/office/drawing/2014/main" id="{00000000-0008-0000-0200-00003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9" name="Line 48">
          <a:extLst>
            <a:ext uri="{FF2B5EF4-FFF2-40B4-BE49-F238E27FC236}">
              <a16:creationId xmlns:a16="http://schemas.microsoft.com/office/drawing/2014/main" id="{00000000-0008-0000-0200-00003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0" name="Line 49">
          <a:extLst>
            <a:ext uri="{FF2B5EF4-FFF2-40B4-BE49-F238E27FC236}">
              <a16:creationId xmlns:a16="http://schemas.microsoft.com/office/drawing/2014/main" id="{00000000-0008-0000-0200-00003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1" name="Line 50">
          <a:extLst>
            <a:ext uri="{FF2B5EF4-FFF2-40B4-BE49-F238E27FC236}">
              <a16:creationId xmlns:a16="http://schemas.microsoft.com/office/drawing/2014/main" id="{00000000-0008-0000-0200-00003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2" name="Line 51">
          <a:extLst>
            <a:ext uri="{FF2B5EF4-FFF2-40B4-BE49-F238E27FC236}">
              <a16:creationId xmlns:a16="http://schemas.microsoft.com/office/drawing/2014/main" id="{00000000-0008-0000-0200-00003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3" name="Line 52">
          <a:extLst>
            <a:ext uri="{FF2B5EF4-FFF2-40B4-BE49-F238E27FC236}">
              <a16:creationId xmlns:a16="http://schemas.microsoft.com/office/drawing/2014/main" id="{00000000-0008-0000-0200-00003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4" name="Line 53">
          <a:extLst>
            <a:ext uri="{FF2B5EF4-FFF2-40B4-BE49-F238E27FC236}">
              <a16:creationId xmlns:a16="http://schemas.microsoft.com/office/drawing/2014/main" id="{00000000-0008-0000-0200-00003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5" name="Line 54">
          <a:extLst>
            <a:ext uri="{FF2B5EF4-FFF2-40B4-BE49-F238E27FC236}">
              <a16:creationId xmlns:a16="http://schemas.microsoft.com/office/drawing/2014/main" id="{00000000-0008-0000-0200-00003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6" name="Line 55">
          <a:extLst>
            <a:ext uri="{FF2B5EF4-FFF2-40B4-BE49-F238E27FC236}">
              <a16:creationId xmlns:a16="http://schemas.microsoft.com/office/drawing/2014/main" id="{00000000-0008-0000-0200-00003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7" name="Line 56">
          <a:extLst>
            <a:ext uri="{FF2B5EF4-FFF2-40B4-BE49-F238E27FC236}">
              <a16:creationId xmlns:a16="http://schemas.microsoft.com/office/drawing/2014/main" id="{00000000-0008-0000-0200-00003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8" name="Line 57">
          <a:extLst>
            <a:ext uri="{FF2B5EF4-FFF2-40B4-BE49-F238E27FC236}">
              <a16:creationId xmlns:a16="http://schemas.microsoft.com/office/drawing/2014/main" id="{00000000-0008-0000-0200-00003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9" name="Line 58">
          <a:extLst>
            <a:ext uri="{FF2B5EF4-FFF2-40B4-BE49-F238E27FC236}">
              <a16:creationId xmlns:a16="http://schemas.microsoft.com/office/drawing/2014/main" id="{00000000-0008-0000-0200-00003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0" name="Line 59">
          <a:extLst>
            <a:ext uri="{FF2B5EF4-FFF2-40B4-BE49-F238E27FC236}">
              <a16:creationId xmlns:a16="http://schemas.microsoft.com/office/drawing/2014/main" id="{00000000-0008-0000-0200-00003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1" name="Line 60">
          <a:extLst>
            <a:ext uri="{FF2B5EF4-FFF2-40B4-BE49-F238E27FC236}">
              <a16:creationId xmlns:a16="http://schemas.microsoft.com/office/drawing/2014/main" id="{00000000-0008-0000-0200-00003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2" name="Line 61">
          <a:extLst>
            <a:ext uri="{FF2B5EF4-FFF2-40B4-BE49-F238E27FC236}">
              <a16:creationId xmlns:a16="http://schemas.microsoft.com/office/drawing/2014/main" id="{00000000-0008-0000-0200-00003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3" name="Line 62">
          <a:extLst>
            <a:ext uri="{FF2B5EF4-FFF2-40B4-BE49-F238E27FC236}">
              <a16:creationId xmlns:a16="http://schemas.microsoft.com/office/drawing/2014/main" id="{00000000-0008-0000-0200-00003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4" name="Line 63">
          <a:extLst>
            <a:ext uri="{FF2B5EF4-FFF2-40B4-BE49-F238E27FC236}">
              <a16:creationId xmlns:a16="http://schemas.microsoft.com/office/drawing/2014/main" id="{00000000-0008-0000-0200-00004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5" name="Line 64">
          <a:extLst>
            <a:ext uri="{FF2B5EF4-FFF2-40B4-BE49-F238E27FC236}">
              <a16:creationId xmlns:a16="http://schemas.microsoft.com/office/drawing/2014/main" id="{00000000-0008-0000-0200-00004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6" name="Line 65">
          <a:extLst>
            <a:ext uri="{FF2B5EF4-FFF2-40B4-BE49-F238E27FC236}">
              <a16:creationId xmlns:a16="http://schemas.microsoft.com/office/drawing/2014/main" id="{00000000-0008-0000-0200-00004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7" name="Line 66">
          <a:extLst>
            <a:ext uri="{FF2B5EF4-FFF2-40B4-BE49-F238E27FC236}">
              <a16:creationId xmlns:a16="http://schemas.microsoft.com/office/drawing/2014/main" id="{00000000-0008-0000-0200-00004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8" name="Line 67">
          <a:extLst>
            <a:ext uri="{FF2B5EF4-FFF2-40B4-BE49-F238E27FC236}">
              <a16:creationId xmlns:a16="http://schemas.microsoft.com/office/drawing/2014/main" id="{00000000-0008-0000-0200-00004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9" name="Line 68">
          <a:extLst>
            <a:ext uri="{FF2B5EF4-FFF2-40B4-BE49-F238E27FC236}">
              <a16:creationId xmlns:a16="http://schemas.microsoft.com/office/drawing/2014/main" id="{00000000-0008-0000-0200-00004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0" name="Line 69">
          <a:extLst>
            <a:ext uri="{FF2B5EF4-FFF2-40B4-BE49-F238E27FC236}">
              <a16:creationId xmlns:a16="http://schemas.microsoft.com/office/drawing/2014/main" id="{00000000-0008-0000-0200-00004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1" name="Line 70">
          <a:extLst>
            <a:ext uri="{FF2B5EF4-FFF2-40B4-BE49-F238E27FC236}">
              <a16:creationId xmlns:a16="http://schemas.microsoft.com/office/drawing/2014/main" id="{00000000-0008-0000-0200-00004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2" name="Line 71">
          <a:extLst>
            <a:ext uri="{FF2B5EF4-FFF2-40B4-BE49-F238E27FC236}">
              <a16:creationId xmlns:a16="http://schemas.microsoft.com/office/drawing/2014/main" id="{00000000-0008-0000-0200-00004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3" name="Line 72">
          <a:extLst>
            <a:ext uri="{FF2B5EF4-FFF2-40B4-BE49-F238E27FC236}">
              <a16:creationId xmlns:a16="http://schemas.microsoft.com/office/drawing/2014/main" id="{00000000-0008-0000-0200-00004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4" name="Line 73">
          <a:extLst>
            <a:ext uri="{FF2B5EF4-FFF2-40B4-BE49-F238E27FC236}">
              <a16:creationId xmlns:a16="http://schemas.microsoft.com/office/drawing/2014/main" id="{00000000-0008-0000-0200-00004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5" name="Line 74">
          <a:extLst>
            <a:ext uri="{FF2B5EF4-FFF2-40B4-BE49-F238E27FC236}">
              <a16:creationId xmlns:a16="http://schemas.microsoft.com/office/drawing/2014/main" id="{00000000-0008-0000-0200-00004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6" name="Line 75">
          <a:extLst>
            <a:ext uri="{FF2B5EF4-FFF2-40B4-BE49-F238E27FC236}">
              <a16:creationId xmlns:a16="http://schemas.microsoft.com/office/drawing/2014/main" id="{00000000-0008-0000-0200-00004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7" name="Line 76">
          <a:extLst>
            <a:ext uri="{FF2B5EF4-FFF2-40B4-BE49-F238E27FC236}">
              <a16:creationId xmlns:a16="http://schemas.microsoft.com/office/drawing/2014/main" id="{00000000-0008-0000-0200-00004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8" name="Line 77">
          <a:extLst>
            <a:ext uri="{FF2B5EF4-FFF2-40B4-BE49-F238E27FC236}">
              <a16:creationId xmlns:a16="http://schemas.microsoft.com/office/drawing/2014/main" id="{00000000-0008-0000-0200-00004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9" name="Line 78">
          <a:extLst>
            <a:ext uri="{FF2B5EF4-FFF2-40B4-BE49-F238E27FC236}">
              <a16:creationId xmlns:a16="http://schemas.microsoft.com/office/drawing/2014/main" id="{00000000-0008-0000-0200-00004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0" name="Line 79">
          <a:extLst>
            <a:ext uri="{FF2B5EF4-FFF2-40B4-BE49-F238E27FC236}">
              <a16:creationId xmlns:a16="http://schemas.microsoft.com/office/drawing/2014/main" id="{00000000-0008-0000-0200-00005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1" name="Line 80">
          <a:extLst>
            <a:ext uri="{FF2B5EF4-FFF2-40B4-BE49-F238E27FC236}">
              <a16:creationId xmlns:a16="http://schemas.microsoft.com/office/drawing/2014/main" id="{00000000-0008-0000-0200-00005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2" name="Line 81">
          <a:extLst>
            <a:ext uri="{FF2B5EF4-FFF2-40B4-BE49-F238E27FC236}">
              <a16:creationId xmlns:a16="http://schemas.microsoft.com/office/drawing/2014/main" id="{00000000-0008-0000-0200-00005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3" name="Line 82">
          <a:extLst>
            <a:ext uri="{FF2B5EF4-FFF2-40B4-BE49-F238E27FC236}">
              <a16:creationId xmlns:a16="http://schemas.microsoft.com/office/drawing/2014/main" id="{00000000-0008-0000-0200-00005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4" name="Line 83">
          <a:extLst>
            <a:ext uri="{FF2B5EF4-FFF2-40B4-BE49-F238E27FC236}">
              <a16:creationId xmlns:a16="http://schemas.microsoft.com/office/drawing/2014/main" id="{00000000-0008-0000-0200-00005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5" name="Line 84">
          <a:extLst>
            <a:ext uri="{FF2B5EF4-FFF2-40B4-BE49-F238E27FC236}">
              <a16:creationId xmlns:a16="http://schemas.microsoft.com/office/drawing/2014/main" id="{00000000-0008-0000-0200-00005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6" name="Line 85">
          <a:extLst>
            <a:ext uri="{FF2B5EF4-FFF2-40B4-BE49-F238E27FC236}">
              <a16:creationId xmlns:a16="http://schemas.microsoft.com/office/drawing/2014/main" id="{00000000-0008-0000-0200-00005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7" name="Line 86">
          <a:extLst>
            <a:ext uri="{FF2B5EF4-FFF2-40B4-BE49-F238E27FC236}">
              <a16:creationId xmlns:a16="http://schemas.microsoft.com/office/drawing/2014/main" id="{00000000-0008-0000-0200-00005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8" name="Line 87">
          <a:extLst>
            <a:ext uri="{FF2B5EF4-FFF2-40B4-BE49-F238E27FC236}">
              <a16:creationId xmlns:a16="http://schemas.microsoft.com/office/drawing/2014/main" id="{00000000-0008-0000-0200-00005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9" name="Line 88">
          <a:extLst>
            <a:ext uri="{FF2B5EF4-FFF2-40B4-BE49-F238E27FC236}">
              <a16:creationId xmlns:a16="http://schemas.microsoft.com/office/drawing/2014/main" id="{00000000-0008-0000-0200-00005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0" name="Line 89">
          <a:extLst>
            <a:ext uri="{FF2B5EF4-FFF2-40B4-BE49-F238E27FC236}">
              <a16:creationId xmlns:a16="http://schemas.microsoft.com/office/drawing/2014/main" id="{00000000-0008-0000-0200-00005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1" name="Line 90">
          <a:extLst>
            <a:ext uri="{FF2B5EF4-FFF2-40B4-BE49-F238E27FC236}">
              <a16:creationId xmlns:a16="http://schemas.microsoft.com/office/drawing/2014/main" id="{00000000-0008-0000-0200-00005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2" name="Line 91">
          <a:extLst>
            <a:ext uri="{FF2B5EF4-FFF2-40B4-BE49-F238E27FC236}">
              <a16:creationId xmlns:a16="http://schemas.microsoft.com/office/drawing/2014/main" id="{00000000-0008-0000-0200-00005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3" name="Line 92">
          <a:extLst>
            <a:ext uri="{FF2B5EF4-FFF2-40B4-BE49-F238E27FC236}">
              <a16:creationId xmlns:a16="http://schemas.microsoft.com/office/drawing/2014/main" id="{00000000-0008-0000-0200-00005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4" name="Line 93">
          <a:extLst>
            <a:ext uri="{FF2B5EF4-FFF2-40B4-BE49-F238E27FC236}">
              <a16:creationId xmlns:a16="http://schemas.microsoft.com/office/drawing/2014/main" id="{00000000-0008-0000-0200-00005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5" name="Line 94">
          <a:extLst>
            <a:ext uri="{FF2B5EF4-FFF2-40B4-BE49-F238E27FC236}">
              <a16:creationId xmlns:a16="http://schemas.microsoft.com/office/drawing/2014/main" id="{00000000-0008-0000-0200-00005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6" name="Line 95">
          <a:extLst>
            <a:ext uri="{FF2B5EF4-FFF2-40B4-BE49-F238E27FC236}">
              <a16:creationId xmlns:a16="http://schemas.microsoft.com/office/drawing/2014/main" id="{00000000-0008-0000-0200-00006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7" name="Line 96">
          <a:extLst>
            <a:ext uri="{FF2B5EF4-FFF2-40B4-BE49-F238E27FC236}">
              <a16:creationId xmlns:a16="http://schemas.microsoft.com/office/drawing/2014/main" id="{00000000-0008-0000-0200-00006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8" name="Line 97">
          <a:extLst>
            <a:ext uri="{FF2B5EF4-FFF2-40B4-BE49-F238E27FC236}">
              <a16:creationId xmlns:a16="http://schemas.microsoft.com/office/drawing/2014/main" id="{00000000-0008-0000-0200-00006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9" name="Line 98">
          <a:extLst>
            <a:ext uri="{FF2B5EF4-FFF2-40B4-BE49-F238E27FC236}">
              <a16:creationId xmlns:a16="http://schemas.microsoft.com/office/drawing/2014/main" id="{00000000-0008-0000-0200-00006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0" name="Line 99">
          <a:extLst>
            <a:ext uri="{FF2B5EF4-FFF2-40B4-BE49-F238E27FC236}">
              <a16:creationId xmlns:a16="http://schemas.microsoft.com/office/drawing/2014/main" id="{00000000-0008-0000-0200-00006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1" name="Line 100">
          <a:extLst>
            <a:ext uri="{FF2B5EF4-FFF2-40B4-BE49-F238E27FC236}">
              <a16:creationId xmlns:a16="http://schemas.microsoft.com/office/drawing/2014/main" id="{00000000-0008-0000-0200-00006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2" name="Line 101">
          <a:extLst>
            <a:ext uri="{FF2B5EF4-FFF2-40B4-BE49-F238E27FC236}">
              <a16:creationId xmlns:a16="http://schemas.microsoft.com/office/drawing/2014/main" id="{00000000-0008-0000-0200-00006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3" name="Line 102">
          <a:extLst>
            <a:ext uri="{FF2B5EF4-FFF2-40B4-BE49-F238E27FC236}">
              <a16:creationId xmlns:a16="http://schemas.microsoft.com/office/drawing/2014/main" id="{00000000-0008-0000-0200-00006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4" name="Line 103">
          <a:extLst>
            <a:ext uri="{FF2B5EF4-FFF2-40B4-BE49-F238E27FC236}">
              <a16:creationId xmlns:a16="http://schemas.microsoft.com/office/drawing/2014/main" id="{00000000-0008-0000-0200-00006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5" name="Line 104">
          <a:extLst>
            <a:ext uri="{FF2B5EF4-FFF2-40B4-BE49-F238E27FC236}">
              <a16:creationId xmlns:a16="http://schemas.microsoft.com/office/drawing/2014/main" id="{00000000-0008-0000-0200-00006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6" name="Line 105">
          <a:extLst>
            <a:ext uri="{FF2B5EF4-FFF2-40B4-BE49-F238E27FC236}">
              <a16:creationId xmlns:a16="http://schemas.microsoft.com/office/drawing/2014/main" id="{00000000-0008-0000-0200-00006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7" name="Line 106">
          <a:extLst>
            <a:ext uri="{FF2B5EF4-FFF2-40B4-BE49-F238E27FC236}">
              <a16:creationId xmlns:a16="http://schemas.microsoft.com/office/drawing/2014/main" id="{00000000-0008-0000-0200-00006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8" name="Line 107">
          <a:extLst>
            <a:ext uri="{FF2B5EF4-FFF2-40B4-BE49-F238E27FC236}">
              <a16:creationId xmlns:a16="http://schemas.microsoft.com/office/drawing/2014/main" id="{00000000-0008-0000-0200-00006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9" name="Line 108">
          <a:extLst>
            <a:ext uri="{FF2B5EF4-FFF2-40B4-BE49-F238E27FC236}">
              <a16:creationId xmlns:a16="http://schemas.microsoft.com/office/drawing/2014/main" id="{00000000-0008-0000-0200-00006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0" name="Oval 109">
          <a:extLst>
            <a:ext uri="{FF2B5EF4-FFF2-40B4-BE49-F238E27FC236}">
              <a16:creationId xmlns:a16="http://schemas.microsoft.com/office/drawing/2014/main" id="{00000000-0008-0000-0200-00006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1" name="Oval 110">
          <a:extLst>
            <a:ext uri="{FF2B5EF4-FFF2-40B4-BE49-F238E27FC236}">
              <a16:creationId xmlns:a16="http://schemas.microsoft.com/office/drawing/2014/main" id="{00000000-0008-0000-0200-00006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2" name="Oval 111">
          <a:extLst>
            <a:ext uri="{FF2B5EF4-FFF2-40B4-BE49-F238E27FC236}">
              <a16:creationId xmlns:a16="http://schemas.microsoft.com/office/drawing/2014/main" id="{00000000-0008-0000-0200-00007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3" name="Oval 112">
          <a:extLst>
            <a:ext uri="{FF2B5EF4-FFF2-40B4-BE49-F238E27FC236}">
              <a16:creationId xmlns:a16="http://schemas.microsoft.com/office/drawing/2014/main" id="{00000000-0008-0000-0200-00007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4" name="Oval 113">
          <a:extLst>
            <a:ext uri="{FF2B5EF4-FFF2-40B4-BE49-F238E27FC236}">
              <a16:creationId xmlns:a16="http://schemas.microsoft.com/office/drawing/2014/main" id="{00000000-0008-0000-0200-00007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5" name="Oval 114">
          <a:extLst>
            <a:ext uri="{FF2B5EF4-FFF2-40B4-BE49-F238E27FC236}">
              <a16:creationId xmlns:a16="http://schemas.microsoft.com/office/drawing/2014/main" id="{00000000-0008-0000-0200-00007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6" name="Oval 115">
          <a:extLst>
            <a:ext uri="{FF2B5EF4-FFF2-40B4-BE49-F238E27FC236}">
              <a16:creationId xmlns:a16="http://schemas.microsoft.com/office/drawing/2014/main" id="{00000000-0008-0000-0200-00007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7" name="Oval 116">
          <a:extLst>
            <a:ext uri="{FF2B5EF4-FFF2-40B4-BE49-F238E27FC236}">
              <a16:creationId xmlns:a16="http://schemas.microsoft.com/office/drawing/2014/main" id="{00000000-0008-0000-0200-00007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8" name="Oval 117">
          <a:extLst>
            <a:ext uri="{FF2B5EF4-FFF2-40B4-BE49-F238E27FC236}">
              <a16:creationId xmlns:a16="http://schemas.microsoft.com/office/drawing/2014/main" id="{00000000-0008-0000-0200-00007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9" name="Oval 118">
          <a:extLst>
            <a:ext uri="{FF2B5EF4-FFF2-40B4-BE49-F238E27FC236}">
              <a16:creationId xmlns:a16="http://schemas.microsoft.com/office/drawing/2014/main" id="{00000000-0008-0000-0200-00007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0" name="Oval 119">
          <a:extLst>
            <a:ext uri="{FF2B5EF4-FFF2-40B4-BE49-F238E27FC236}">
              <a16:creationId xmlns:a16="http://schemas.microsoft.com/office/drawing/2014/main" id="{00000000-0008-0000-0200-000078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1" name="Oval 120">
          <a:extLst>
            <a:ext uri="{FF2B5EF4-FFF2-40B4-BE49-F238E27FC236}">
              <a16:creationId xmlns:a16="http://schemas.microsoft.com/office/drawing/2014/main" id="{00000000-0008-0000-0200-000079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2" name="Oval 121">
          <a:extLst>
            <a:ext uri="{FF2B5EF4-FFF2-40B4-BE49-F238E27FC236}">
              <a16:creationId xmlns:a16="http://schemas.microsoft.com/office/drawing/2014/main" id="{00000000-0008-0000-0200-00007A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3" name="Oval 122">
          <a:extLst>
            <a:ext uri="{FF2B5EF4-FFF2-40B4-BE49-F238E27FC236}">
              <a16:creationId xmlns:a16="http://schemas.microsoft.com/office/drawing/2014/main" id="{00000000-0008-0000-0200-00007B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4" name="Oval 123">
          <a:extLst>
            <a:ext uri="{FF2B5EF4-FFF2-40B4-BE49-F238E27FC236}">
              <a16:creationId xmlns:a16="http://schemas.microsoft.com/office/drawing/2014/main" id="{00000000-0008-0000-0200-00007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5" name="Oval 124">
          <a:extLst>
            <a:ext uri="{FF2B5EF4-FFF2-40B4-BE49-F238E27FC236}">
              <a16:creationId xmlns:a16="http://schemas.microsoft.com/office/drawing/2014/main" id="{00000000-0008-0000-0200-00007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6" name="Oval 125">
          <a:extLst>
            <a:ext uri="{FF2B5EF4-FFF2-40B4-BE49-F238E27FC236}">
              <a16:creationId xmlns:a16="http://schemas.microsoft.com/office/drawing/2014/main" id="{00000000-0008-0000-0200-00007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7" name="Oval 126">
          <a:extLst>
            <a:ext uri="{FF2B5EF4-FFF2-40B4-BE49-F238E27FC236}">
              <a16:creationId xmlns:a16="http://schemas.microsoft.com/office/drawing/2014/main" id="{00000000-0008-0000-0200-00007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8" name="Line 127">
          <a:extLst>
            <a:ext uri="{FF2B5EF4-FFF2-40B4-BE49-F238E27FC236}">
              <a16:creationId xmlns:a16="http://schemas.microsoft.com/office/drawing/2014/main" id="{00000000-0008-0000-0200-00008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9" name="Line 128">
          <a:extLst>
            <a:ext uri="{FF2B5EF4-FFF2-40B4-BE49-F238E27FC236}">
              <a16:creationId xmlns:a16="http://schemas.microsoft.com/office/drawing/2014/main" id="{00000000-0008-0000-0200-00008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0" name="Line 129">
          <a:extLst>
            <a:ext uri="{FF2B5EF4-FFF2-40B4-BE49-F238E27FC236}">
              <a16:creationId xmlns:a16="http://schemas.microsoft.com/office/drawing/2014/main" id="{00000000-0008-0000-0200-00008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1" name="Line 130">
          <a:extLst>
            <a:ext uri="{FF2B5EF4-FFF2-40B4-BE49-F238E27FC236}">
              <a16:creationId xmlns:a16="http://schemas.microsoft.com/office/drawing/2014/main" id="{00000000-0008-0000-0200-00008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2" name="Line 131">
          <a:extLst>
            <a:ext uri="{FF2B5EF4-FFF2-40B4-BE49-F238E27FC236}">
              <a16:creationId xmlns:a16="http://schemas.microsoft.com/office/drawing/2014/main" id="{00000000-0008-0000-0200-00008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3" name="Line 132">
          <a:extLst>
            <a:ext uri="{FF2B5EF4-FFF2-40B4-BE49-F238E27FC236}">
              <a16:creationId xmlns:a16="http://schemas.microsoft.com/office/drawing/2014/main" id="{00000000-0008-0000-0200-00008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4" name="Line 133">
          <a:extLst>
            <a:ext uri="{FF2B5EF4-FFF2-40B4-BE49-F238E27FC236}">
              <a16:creationId xmlns:a16="http://schemas.microsoft.com/office/drawing/2014/main" id="{00000000-0008-0000-0200-00008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5" name="Line 134">
          <a:extLst>
            <a:ext uri="{FF2B5EF4-FFF2-40B4-BE49-F238E27FC236}">
              <a16:creationId xmlns:a16="http://schemas.microsoft.com/office/drawing/2014/main" id="{00000000-0008-0000-0200-00008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6" name="Line 135">
          <a:extLst>
            <a:ext uri="{FF2B5EF4-FFF2-40B4-BE49-F238E27FC236}">
              <a16:creationId xmlns:a16="http://schemas.microsoft.com/office/drawing/2014/main" id="{00000000-0008-0000-0200-00008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7" name="Line 136">
          <a:extLst>
            <a:ext uri="{FF2B5EF4-FFF2-40B4-BE49-F238E27FC236}">
              <a16:creationId xmlns:a16="http://schemas.microsoft.com/office/drawing/2014/main" id="{00000000-0008-0000-0200-00008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8" name="Line 137">
          <a:extLst>
            <a:ext uri="{FF2B5EF4-FFF2-40B4-BE49-F238E27FC236}">
              <a16:creationId xmlns:a16="http://schemas.microsoft.com/office/drawing/2014/main" id="{00000000-0008-0000-0200-00008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9" name="Line 138">
          <a:extLst>
            <a:ext uri="{FF2B5EF4-FFF2-40B4-BE49-F238E27FC236}">
              <a16:creationId xmlns:a16="http://schemas.microsoft.com/office/drawing/2014/main" id="{00000000-0008-0000-0200-00008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0" name="Line 139">
          <a:extLst>
            <a:ext uri="{FF2B5EF4-FFF2-40B4-BE49-F238E27FC236}">
              <a16:creationId xmlns:a16="http://schemas.microsoft.com/office/drawing/2014/main" id="{00000000-0008-0000-0200-00008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1" name="Line 140">
          <a:extLst>
            <a:ext uri="{FF2B5EF4-FFF2-40B4-BE49-F238E27FC236}">
              <a16:creationId xmlns:a16="http://schemas.microsoft.com/office/drawing/2014/main" id="{00000000-0008-0000-0200-00008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2" name="Line 141">
          <a:extLst>
            <a:ext uri="{FF2B5EF4-FFF2-40B4-BE49-F238E27FC236}">
              <a16:creationId xmlns:a16="http://schemas.microsoft.com/office/drawing/2014/main" id="{00000000-0008-0000-0200-00008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3" name="Line 142">
          <a:extLst>
            <a:ext uri="{FF2B5EF4-FFF2-40B4-BE49-F238E27FC236}">
              <a16:creationId xmlns:a16="http://schemas.microsoft.com/office/drawing/2014/main" id="{00000000-0008-0000-0200-00008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4" name="Line 143">
          <a:extLst>
            <a:ext uri="{FF2B5EF4-FFF2-40B4-BE49-F238E27FC236}">
              <a16:creationId xmlns:a16="http://schemas.microsoft.com/office/drawing/2014/main" id="{00000000-0008-0000-0200-00009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5" name="Line 144">
          <a:extLst>
            <a:ext uri="{FF2B5EF4-FFF2-40B4-BE49-F238E27FC236}">
              <a16:creationId xmlns:a16="http://schemas.microsoft.com/office/drawing/2014/main" id="{00000000-0008-0000-0200-00009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6" name="Line 145">
          <a:extLst>
            <a:ext uri="{FF2B5EF4-FFF2-40B4-BE49-F238E27FC236}">
              <a16:creationId xmlns:a16="http://schemas.microsoft.com/office/drawing/2014/main" id="{00000000-0008-0000-0200-00009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7" name="Line 146">
          <a:extLst>
            <a:ext uri="{FF2B5EF4-FFF2-40B4-BE49-F238E27FC236}">
              <a16:creationId xmlns:a16="http://schemas.microsoft.com/office/drawing/2014/main" id="{00000000-0008-0000-0200-00009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8" name="Line 147">
          <a:extLst>
            <a:ext uri="{FF2B5EF4-FFF2-40B4-BE49-F238E27FC236}">
              <a16:creationId xmlns:a16="http://schemas.microsoft.com/office/drawing/2014/main" id="{00000000-0008-0000-0200-00009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9" name="Line 148">
          <a:extLst>
            <a:ext uri="{FF2B5EF4-FFF2-40B4-BE49-F238E27FC236}">
              <a16:creationId xmlns:a16="http://schemas.microsoft.com/office/drawing/2014/main" id="{00000000-0008-0000-0200-00009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0" name="Line 149">
          <a:extLst>
            <a:ext uri="{FF2B5EF4-FFF2-40B4-BE49-F238E27FC236}">
              <a16:creationId xmlns:a16="http://schemas.microsoft.com/office/drawing/2014/main" id="{00000000-0008-0000-0200-00009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1" name="Line 150">
          <a:extLst>
            <a:ext uri="{FF2B5EF4-FFF2-40B4-BE49-F238E27FC236}">
              <a16:creationId xmlns:a16="http://schemas.microsoft.com/office/drawing/2014/main" id="{00000000-0008-0000-0200-00009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2" name="Line 151">
          <a:extLst>
            <a:ext uri="{FF2B5EF4-FFF2-40B4-BE49-F238E27FC236}">
              <a16:creationId xmlns:a16="http://schemas.microsoft.com/office/drawing/2014/main" id="{00000000-0008-0000-0200-00009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3" name="Line 152">
          <a:extLst>
            <a:ext uri="{FF2B5EF4-FFF2-40B4-BE49-F238E27FC236}">
              <a16:creationId xmlns:a16="http://schemas.microsoft.com/office/drawing/2014/main" id="{00000000-0008-0000-0200-00009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4" name="Line 153">
          <a:extLst>
            <a:ext uri="{FF2B5EF4-FFF2-40B4-BE49-F238E27FC236}">
              <a16:creationId xmlns:a16="http://schemas.microsoft.com/office/drawing/2014/main" id="{00000000-0008-0000-0200-00009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5" name="Line 154">
          <a:extLst>
            <a:ext uri="{FF2B5EF4-FFF2-40B4-BE49-F238E27FC236}">
              <a16:creationId xmlns:a16="http://schemas.microsoft.com/office/drawing/2014/main" id="{00000000-0008-0000-0200-00009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6" name="Line 155">
          <a:extLst>
            <a:ext uri="{FF2B5EF4-FFF2-40B4-BE49-F238E27FC236}">
              <a16:creationId xmlns:a16="http://schemas.microsoft.com/office/drawing/2014/main" id="{00000000-0008-0000-0200-00009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7" name="Line 156">
          <a:extLst>
            <a:ext uri="{FF2B5EF4-FFF2-40B4-BE49-F238E27FC236}">
              <a16:creationId xmlns:a16="http://schemas.microsoft.com/office/drawing/2014/main" id="{00000000-0008-0000-0200-00009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8" name="Line 157">
          <a:extLst>
            <a:ext uri="{FF2B5EF4-FFF2-40B4-BE49-F238E27FC236}">
              <a16:creationId xmlns:a16="http://schemas.microsoft.com/office/drawing/2014/main" id="{00000000-0008-0000-0200-00009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9" name="Line 158">
          <a:extLst>
            <a:ext uri="{FF2B5EF4-FFF2-40B4-BE49-F238E27FC236}">
              <a16:creationId xmlns:a16="http://schemas.microsoft.com/office/drawing/2014/main" id="{00000000-0008-0000-0200-00009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0" name="Line 159">
          <a:extLst>
            <a:ext uri="{FF2B5EF4-FFF2-40B4-BE49-F238E27FC236}">
              <a16:creationId xmlns:a16="http://schemas.microsoft.com/office/drawing/2014/main" id="{00000000-0008-0000-0200-0000A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1" name="Line 160">
          <a:extLst>
            <a:ext uri="{FF2B5EF4-FFF2-40B4-BE49-F238E27FC236}">
              <a16:creationId xmlns:a16="http://schemas.microsoft.com/office/drawing/2014/main" id="{00000000-0008-0000-0200-0000A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2" name="Line 161">
          <a:extLst>
            <a:ext uri="{FF2B5EF4-FFF2-40B4-BE49-F238E27FC236}">
              <a16:creationId xmlns:a16="http://schemas.microsoft.com/office/drawing/2014/main" id="{00000000-0008-0000-0200-0000A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3" name="Line 162">
          <a:extLst>
            <a:ext uri="{FF2B5EF4-FFF2-40B4-BE49-F238E27FC236}">
              <a16:creationId xmlns:a16="http://schemas.microsoft.com/office/drawing/2014/main" id="{00000000-0008-0000-0200-0000A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4" name="Line 163">
          <a:extLst>
            <a:ext uri="{FF2B5EF4-FFF2-40B4-BE49-F238E27FC236}">
              <a16:creationId xmlns:a16="http://schemas.microsoft.com/office/drawing/2014/main" id="{00000000-0008-0000-0200-0000A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5" name="Line 164">
          <a:extLst>
            <a:ext uri="{FF2B5EF4-FFF2-40B4-BE49-F238E27FC236}">
              <a16:creationId xmlns:a16="http://schemas.microsoft.com/office/drawing/2014/main" id="{00000000-0008-0000-0200-0000A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6" name="Line 165">
          <a:extLst>
            <a:ext uri="{FF2B5EF4-FFF2-40B4-BE49-F238E27FC236}">
              <a16:creationId xmlns:a16="http://schemas.microsoft.com/office/drawing/2014/main" id="{00000000-0008-0000-0200-0000A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7" name="Line 166">
          <a:extLst>
            <a:ext uri="{FF2B5EF4-FFF2-40B4-BE49-F238E27FC236}">
              <a16:creationId xmlns:a16="http://schemas.microsoft.com/office/drawing/2014/main" id="{00000000-0008-0000-0200-0000A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8" name="Line 167">
          <a:extLst>
            <a:ext uri="{FF2B5EF4-FFF2-40B4-BE49-F238E27FC236}">
              <a16:creationId xmlns:a16="http://schemas.microsoft.com/office/drawing/2014/main" id="{00000000-0008-0000-0200-0000A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9" name="Line 168">
          <a:extLst>
            <a:ext uri="{FF2B5EF4-FFF2-40B4-BE49-F238E27FC236}">
              <a16:creationId xmlns:a16="http://schemas.microsoft.com/office/drawing/2014/main" id="{00000000-0008-0000-0200-0000A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0" name="Line 169">
          <a:extLst>
            <a:ext uri="{FF2B5EF4-FFF2-40B4-BE49-F238E27FC236}">
              <a16:creationId xmlns:a16="http://schemas.microsoft.com/office/drawing/2014/main" id="{00000000-0008-0000-0200-0000A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1" name="Line 170">
          <a:extLst>
            <a:ext uri="{FF2B5EF4-FFF2-40B4-BE49-F238E27FC236}">
              <a16:creationId xmlns:a16="http://schemas.microsoft.com/office/drawing/2014/main" id="{00000000-0008-0000-0200-0000A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2" name="Line 171">
          <a:extLst>
            <a:ext uri="{FF2B5EF4-FFF2-40B4-BE49-F238E27FC236}">
              <a16:creationId xmlns:a16="http://schemas.microsoft.com/office/drawing/2014/main" id="{00000000-0008-0000-0200-0000A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3" name="Line 172">
          <a:extLst>
            <a:ext uri="{FF2B5EF4-FFF2-40B4-BE49-F238E27FC236}">
              <a16:creationId xmlns:a16="http://schemas.microsoft.com/office/drawing/2014/main" id="{00000000-0008-0000-0200-0000A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4" name="Line 173">
          <a:extLst>
            <a:ext uri="{FF2B5EF4-FFF2-40B4-BE49-F238E27FC236}">
              <a16:creationId xmlns:a16="http://schemas.microsoft.com/office/drawing/2014/main" id="{00000000-0008-0000-0200-0000A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5" name="Line 174">
          <a:extLst>
            <a:ext uri="{FF2B5EF4-FFF2-40B4-BE49-F238E27FC236}">
              <a16:creationId xmlns:a16="http://schemas.microsoft.com/office/drawing/2014/main" id="{00000000-0008-0000-0200-0000A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6" name="Line 175">
          <a:extLst>
            <a:ext uri="{FF2B5EF4-FFF2-40B4-BE49-F238E27FC236}">
              <a16:creationId xmlns:a16="http://schemas.microsoft.com/office/drawing/2014/main" id="{00000000-0008-0000-0200-0000B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7" name="Line 176">
          <a:extLst>
            <a:ext uri="{FF2B5EF4-FFF2-40B4-BE49-F238E27FC236}">
              <a16:creationId xmlns:a16="http://schemas.microsoft.com/office/drawing/2014/main" id="{00000000-0008-0000-0200-0000B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8" name="Line 177">
          <a:extLst>
            <a:ext uri="{FF2B5EF4-FFF2-40B4-BE49-F238E27FC236}">
              <a16:creationId xmlns:a16="http://schemas.microsoft.com/office/drawing/2014/main" id="{00000000-0008-0000-0200-0000B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9" name="Line 178">
          <a:extLst>
            <a:ext uri="{FF2B5EF4-FFF2-40B4-BE49-F238E27FC236}">
              <a16:creationId xmlns:a16="http://schemas.microsoft.com/office/drawing/2014/main" id="{00000000-0008-0000-0200-0000B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0" name="Line 179">
          <a:extLst>
            <a:ext uri="{FF2B5EF4-FFF2-40B4-BE49-F238E27FC236}">
              <a16:creationId xmlns:a16="http://schemas.microsoft.com/office/drawing/2014/main" id="{00000000-0008-0000-0200-0000B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1" name="Line 180">
          <a:extLst>
            <a:ext uri="{FF2B5EF4-FFF2-40B4-BE49-F238E27FC236}">
              <a16:creationId xmlns:a16="http://schemas.microsoft.com/office/drawing/2014/main" id="{00000000-0008-0000-0200-0000B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2" name="Line 181">
          <a:extLst>
            <a:ext uri="{FF2B5EF4-FFF2-40B4-BE49-F238E27FC236}">
              <a16:creationId xmlns:a16="http://schemas.microsoft.com/office/drawing/2014/main" id="{00000000-0008-0000-0200-0000B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3" name="Line 182">
          <a:extLst>
            <a:ext uri="{FF2B5EF4-FFF2-40B4-BE49-F238E27FC236}">
              <a16:creationId xmlns:a16="http://schemas.microsoft.com/office/drawing/2014/main" id="{00000000-0008-0000-0200-0000B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4" name="Line 183">
          <a:extLst>
            <a:ext uri="{FF2B5EF4-FFF2-40B4-BE49-F238E27FC236}">
              <a16:creationId xmlns:a16="http://schemas.microsoft.com/office/drawing/2014/main" id="{00000000-0008-0000-0200-0000B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5" name="Line 184">
          <a:extLst>
            <a:ext uri="{FF2B5EF4-FFF2-40B4-BE49-F238E27FC236}">
              <a16:creationId xmlns:a16="http://schemas.microsoft.com/office/drawing/2014/main" id="{00000000-0008-0000-0200-0000B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6" name="Line 185">
          <a:extLst>
            <a:ext uri="{FF2B5EF4-FFF2-40B4-BE49-F238E27FC236}">
              <a16:creationId xmlns:a16="http://schemas.microsoft.com/office/drawing/2014/main" id="{00000000-0008-0000-0200-0000B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7" name="Line 186">
          <a:extLst>
            <a:ext uri="{FF2B5EF4-FFF2-40B4-BE49-F238E27FC236}">
              <a16:creationId xmlns:a16="http://schemas.microsoft.com/office/drawing/2014/main" id="{00000000-0008-0000-0200-0000B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8" name="Line 187">
          <a:extLst>
            <a:ext uri="{FF2B5EF4-FFF2-40B4-BE49-F238E27FC236}">
              <a16:creationId xmlns:a16="http://schemas.microsoft.com/office/drawing/2014/main" id="{00000000-0008-0000-0200-0000B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9" name="Line 188">
          <a:extLst>
            <a:ext uri="{FF2B5EF4-FFF2-40B4-BE49-F238E27FC236}">
              <a16:creationId xmlns:a16="http://schemas.microsoft.com/office/drawing/2014/main" id="{00000000-0008-0000-0200-0000B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0" name="Line 189">
          <a:extLst>
            <a:ext uri="{FF2B5EF4-FFF2-40B4-BE49-F238E27FC236}">
              <a16:creationId xmlns:a16="http://schemas.microsoft.com/office/drawing/2014/main" id="{00000000-0008-0000-0200-0000B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1" name="Line 190">
          <a:extLst>
            <a:ext uri="{FF2B5EF4-FFF2-40B4-BE49-F238E27FC236}">
              <a16:creationId xmlns:a16="http://schemas.microsoft.com/office/drawing/2014/main" id="{00000000-0008-0000-0200-0000B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2" name="Line 191">
          <a:extLst>
            <a:ext uri="{FF2B5EF4-FFF2-40B4-BE49-F238E27FC236}">
              <a16:creationId xmlns:a16="http://schemas.microsoft.com/office/drawing/2014/main" id="{00000000-0008-0000-0200-0000C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3" name="Line 192">
          <a:extLst>
            <a:ext uri="{FF2B5EF4-FFF2-40B4-BE49-F238E27FC236}">
              <a16:creationId xmlns:a16="http://schemas.microsoft.com/office/drawing/2014/main" id="{00000000-0008-0000-0200-0000C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4" name="Line 193">
          <a:extLst>
            <a:ext uri="{FF2B5EF4-FFF2-40B4-BE49-F238E27FC236}">
              <a16:creationId xmlns:a16="http://schemas.microsoft.com/office/drawing/2014/main" id="{00000000-0008-0000-0200-0000C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5" name="Line 194">
          <a:extLst>
            <a:ext uri="{FF2B5EF4-FFF2-40B4-BE49-F238E27FC236}">
              <a16:creationId xmlns:a16="http://schemas.microsoft.com/office/drawing/2014/main" id="{00000000-0008-0000-0200-0000C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6" name="Line 195">
          <a:extLst>
            <a:ext uri="{FF2B5EF4-FFF2-40B4-BE49-F238E27FC236}">
              <a16:creationId xmlns:a16="http://schemas.microsoft.com/office/drawing/2014/main" id="{00000000-0008-0000-0200-0000C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7" name="Line 196">
          <a:extLst>
            <a:ext uri="{FF2B5EF4-FFF2-40B4-BE49-F238E27FC236}">
              <a16:creationId xmlns:a16="http://schemas.microsoft.com/office/drawing/2014/main" id="{00000000-0008-0000-0200-0000C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8" name="Line 197">
          <a:extLst>
            <a:ext uri="{FF2B5EF4-FFF2-40B4-BE49-F238E27FC236}">
              <a16:creationId xmlns:a16="http://schemas.microsoft.com/office/drawing/2014/main" id="{00000000-0008-0000-0200-0000C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9" name="Line 198">
          <a:extLst>
            <a:ext uri="{FF2B5EF4-FFF2-40B4-BE49-F238E27FC236}">
              <a16:creationId xmlns:a16="http://schemas.microsoft.com/office/drawing/2014/main" id="{00000000-0008-0000-0200-0000C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0" name="Line 199">
          <a:extLst>
            <a:ext uri="{FF2B5EF4-FFF2-40B4-BE49-F238E27FC236}">
              <a16:creationId xmlns:a16="http://schemas.microsoft.com/office/drawing/2014/main" id="{00000000-0008-0000-0200-0000C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1" name="Line 200">
          <a:extLst>
            <a:ext uri="{FF2B5EF4-FFF2-40B4-BE49-F238E27FC236}">
              <a16:creationId xmlns:a16="http://schemas.microsoft.com/office/drawing/2014/main" id="{00000000-0008-0000-0200-0000C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2" name="Line 201">
          <a:extLst>
            <a:ext uri="{FF2B5EF4-FFF2-40B4-BE49-F238E27FC236}">
              <a16:creationId xmlns:a16="http://schemas.microsoft.com/office/drawing/2014/main" id="{00000000-0008-0000-0200-0000C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3" name="Line 202">
          <a:extLst>
            <a:ext uri="{FF2B5EF4-FFF2-40B4-BE49-F238E27FC236}">
              <a16:creationId xmlns:a16="http://schemas.microsoft.com/office/drawing/2014/main" id="{00000000-0008-0000-0200-0000C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4" name="Line 203">
          <a:extLst>
            <a:ext uri="{FF2B5EF4-FFF2-40B4-BE49-F238E27FC236}">
              <a16:creationId xmlns:a16="http://schemas.microsoft.com/office/drawing/2014/main" id="{00000000-0008-0000-0200-0000C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5" name="Line 204">
          <a:extLst>
            <a:ext uri="{FF2B5EF4-FFF2-40B4-BE49-F238E27FC236}">
              <a16:creationId xmlns:a16="http://schemas.microsoft.com/office/drawing/2014/main" id="{00000000-0008-0000-0200-0000C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6" name="Line 205">
          <a:extLst>
            <a:ext uri="{FF2B5EF4-FFF2-40B4-BE49-F238E27FC236}">
              <a16:creationId xmlns:a16="http://schemas.microsoft.com/office/drawing/2014/main" id="{00000000-0008-0000-0200-0000C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7" name="Line 206">
          <a:extLst>
            <a:ext uri="{FF2B5EF4-FFF2-40B4-BE49-F238E27FC236}">
              <a16:creationId xmlns:a16="http://schemas.microsoft.com/office/drawing/2014/main" id="{00000000-0008-0000-0200-0000C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8" name="Line 207">
          <a:extLst>
            <a:ext uri="{FF2B5EF4-FFF2-40B4-BE49-F238E27FC236}">
              <a16:creationId xmlns:a16="http://schemas.microsoft.com/office/drawing/2014/main" id="{00000000-0008-0000-0200-0000D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9" name="Line 208">
          <a:extLst>
            <a:ext uri="{FF2B5EF4-FFF2-40B4-BE49-F238E27FC236}">
              <a16:creationId xmlns:a16="http://schemas.microsoft.com/office/drawing/2014/main" id="{00000000-0008-0000-0200-0000D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0" name="Line 209">
          <a:extLst>
            <a:ext uri="{FF2B5EF4-FFF2-40B4-BE49-F238E27FC236}">
              <a16:creationId xmlns:a16="http://schemas.microsoft.com/office/drawing/2014/main" id="{00000000-0008-0000-0200-0000D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1" name="Line 210">
          <a:extLst>
            <a:ext uri="{FF2B5EF4-FFF2-40B4-BE49-F238E27FC236}">
              <a16:creationId xmlns:a16="http://schemas.microsoft.com/office/drawing/2014/main" id="{00000000-0008-0000-0200-0000D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2" name="Line 211">
          <a:extLst>
            <a:ext uri="{FF2B5EF4-FFF2-40B4-BE49-F238E27FC236}">
              <a16:creationId xmlns:a16="http://schemas.microsoft.com/office/drawing/2014/main" id="{00000000-0008-0000-0200-0000D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3" name="Line 212">
          <a:extLst>
            <a:ext uri="{FF2B5EF4-FFF2-40B4-BE49-F238E27FC236}">
              <a16:creationId xmlns:a16="http://schemas.microsoft.com/office/drawing/2014/main" id="{00000000-0008-0000-0200-0000D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4" name="Line 213">
          <a:extLst>
            <a:ext uri="{FF2B5EF4-FFF2-40B4-BE49-F238E27FC236}">
              <a16:creationId xmlns:a16="http://schemas.microsoft.com/office/drawing/2014/main" id="{00000000-0008-0000-0200-0000D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5" name="Line 214">
          <a:extLst>
            <a:ext uri="{FF2B5EF4-FFF2-40B4-BE49-F238E27FC236}">
              <a16:creationId xmlns:a16="http://schemas.microsoft.com/office/drawing/2014/main" id="{00000000-0008-0000-0200-0000D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6" name="Line 215">
          <a:extLst>
            <a:ext uri="{FF2B5EF4-FFF2-40B4-BE49-F238E27FC236}">
              <a16:creationId xmlns:a16="http://schemas.microsoft.com/office/drawing/2014/main" id="{00000000-0008-0000-0200-0000D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7" name="Line 216">
          <a:extLst>
            <a:ext uri="{FF2B5EF4-FFF2-40B4-BE49-F238E27FC236}">
              <a16:creationId xmlns:a16="http://schemas.microsoft.com/office/drawing/2014/main" id="{00000000-0008-0000-0200-0000D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8" name="Line 217">
          <a:extLst>
            <a:ext uri="{FF2B5EF4-FFF2-40B4-BE49-F238E27FC236}">
              <a16:creationId xmlns:a16="http://schemas.microsoft.com/office/drawing/2014/main" id="{00000000-0008-0000-0200-0000D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9" name="Line 218">
          <a:extLst>
            <a:ext uri="{FF2B5EF4-FFF2-40B4-BE49-F238E27FC236}">
              <a16:creationId xmlns:a16="http://schemas.microsoft.com/office/drawing/2014/main" id="{00000000-0008-0000-0200-0000D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0" name="Line 219">
          <a:extLst>
            <a:ext uri="{FF2B5EF4-FFF2-40B4-BE49-F238E27FC236}">
              <a16:creationId xmlns:a16="http://schemas.microsoft.com/office/drawing/2014/main" id="{00000000-0008-0000-0200-0000D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1" name="Line 220">
          <a:extLst>
            <a:ext uri="{FF2B5EF4-FFF2-40B4-BE49-F238E27FC236}">
              <a16:creationId xmlns:a16="http://schemas.microsoft.com/office/drawing/2014/main" id="{00000000-0008-0000-0200-0000D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2" name="Line 221">
          <a:extLst>
            <a:ext uri="{FF2B5EF4-FFF2-40B4-BE49-F238E27FC236}">
              <a16:creationId xmlns:a16="http://schemas.microsoft.com/office/drawing/2014/main" id="{00000000-0008-0000-0200-0000D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3" name="Line 222">
          <a:extLst>
            <a:ext uri="{FF2B5EF4-FFF2-40B4-BE49-F238E27FC236}">
              <a16:creationId xmlns:a16="http://schemas.microsoft.com/office/drawing/2014/main" id="{00000000-0008-0000-0200-0000D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4" name="Line 223">
          <a:extLst>
            <a:ext uri="{FF2B5EF4-FFF2-40B4-BE49-F238E27FC236}">
              <a16:creationId xmlns:a16="http://schemas.microsoft.com/office/drawing/2014/main" id="{00000000-0008-0000-0200-0000E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5" name="Line 224">
          <a:extLst>
            <a:ext uri="{FF2B5EF4-FFF2-40B4-BE49-F238E27FC236}">
              <a16:creationId xmlns:a16="http://schemas.microsoft.com/office/drawing/2014/main" id="{00000000-0008-0000-0200-0000E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6" name="Line 225">
          <a:extLst>
            <a:ext uri="{FF2B5EF4-FFF2-40B4-BE49-F238E27FC236}">
              <a16:creationId xmlns:a16="http://schemas.microsoft.com/office/drawing/2014/main" id="{00000000-0008-0000-0200-0000E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7" name="Line 226">
          <a:extLst>
            <a:ext uri="{FF2B5EF4-FFF2-40B4-BE49-F238E27FC236}">
              <a16:creationId xmlns:a16="http://schemas.microsoft.com/office/drawing/2014/main" id="{00000000-0008-0000-0200-0000E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8" name="Line 227">
          <a:extLst>
            <a:ext uri="{FF2B5EF4-FFF2-40B4-BE49-F238E27FC236}">
              <a16:creationId xmlns:a16="http://schemas.microsoft.com/office/drawing/2014/main" id="{00000000-0008-0000-0200-0000E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9" name="Line 228">
          <a:extLst>
            <a:ext uri="{FF2B5EF4-FFF2-40B4-BE49-F238E27FC236}">
              <a16:creationId xmlns:a16="http://schemas.microsoft.com/office/drawing/2014/main" id="{00000000-0008-0000-0200-0000E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0" name="Line 229">
          <a:extLst>
            <a:ext uri="{FF2B5EF4-FFF2-40B4-BE49-F238E27FC236}">
              <a16:creationId xmlns:a16="http://schemas.microsoft.com/office/drawing/2014/main" id="{00000000-0008-0000-0200-0000E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1" name="Line 230">
          <a:extLst>
            <a:ext uri="{FF2B5EF4-FFF2-40B4-BE49-F238E27FC236}">
              <a16:creationId xmlns:a16="http://schemas.microsoft.com/office/drawing/2014/main" id="{00000000-0008-0000-0200-0000E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2" name="Line 231">
          <a:extLst>
            <a:ext uri="{FF2B5EF4-FFF2-40B4-BE49-F238E27FC236}">
              <a16:creationId xmlns:a16="http://schemas.microsoft.com/office/drawing/2014/main" id="{00000000-0008-0000-0200-0000E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3" name="Line 232">
          <a:extLst>
            <a:ext uri="{FF2B5EF4-FFF2-40B4-BE49-F238E27FC236}">
              <a16:creationId xmlns:a16="http://schemas.microsoft.com/office/drawing/2014/main" id="{00000000-0008-0000-0200-0000E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4" name="Line 233">
          <a:extLst>
            <a:ext uri="{FF2B5EF4-FFF2-40B4-BE49-F238E27FC236}">
              <a16:creationId xmlns:a16="http://schemas.microsoft.com/office/drawing/2014/main" id="{00000000-0008-0000-0200-0000E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5" name="Line 234">
          <a:extLst>
            <a:ext uri="{FF2B5EF4-FFF2-40B4-BE49-F238E27FC236}">
              <a16:creationId xmlns:a16="http://schemas.microsoft.com/office/drawing/2014/main" id="{00000000-0008-0000-0200-0000E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6" name="Oval 235">
          <a:extLst>
            <a:ext uri="{FF2B5EF4-FFF2-40B4-BE49-F238E27FC236}">
              <a16:creationId xmlns:a16="http://schemas.microsoft.com/office/drawing/2014/main" id="{00000000-0008-0000-0200-0000E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7" name="Oval 236">
          <a:extLst>
            <a:ext uri="{FF2B5EF4-FFF2-40B4-BE49-F238E27FC236}">
              <a16:creationId xmlns:a16="http://schemas.microsoft.com/office/drawing/2014/main" id="{00000000-0008-0000-0200-0000E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8" name="Oval 237">
          <a:extLst>
            <a:ext uri="{FF2B5EF4-FFF2-40B4-BE49-F238E27FC236}">
              <a16:creationId xmlns:a16="http://schemas.microsoft.com/office/drawing/2014/main" id="{00000000-0008-0000-0200-0000E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9" name="Oval 238">
          <a:extLst>
            <a:ext uri="{FF2B5EF4-FFF2-40B4-BE49-F238E27FC236}">
              <a16:creationId xmlns:a16="http://schemas.microsoft.com/office/drawing/2014/main" id="{00000000-0008-0000-0200-0000E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0" name="Oval 239">
          <a:extLst>
            <a:ext uri="{FF2B5EF4-FFF2-40B4-BE49-F238E27FC236}">
              <a16:creationId xmlns:a16="http://schemas.microsoft.com/office/drawing/2014/main" id="{00000000-0008-0000-0200-0000F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1" name="Oval 240">
          <a:extLst>
            <a:ext uri="{FF2B5EF4-FFF2-40B4-BE49-F238E27FC236}">
              <a16:creationId xmlns:a16="http://schemas.microsoft.com/office/drawing/2014/main" id="{00000000-0008-0000-0200-0000F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2" name="Oval 241">
          <a:extLst>
            <a:ext uri="{FF2B5EF4-FFF2-40B4-BE49-F238E27FC236}">
              <a16:creationId xmlns:a16="http://schemas.microsoft.com/office/drawing/2014/main" id="{00000000-0008-0000-0200-0000F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3" name="Oval 242">
          <a:extLst>
            <a:ext uri="{FF2B5EF4-FFF2-40B4-BE49-F238E27FC236}">
              <a16:creationId xmlns:a16="http://schemas.microsoft.com/office/drawing/2014/main" id="{00000000-0008-0000-0200-0000F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4" name="Oval 243">
          <a:extLst>
            <a:ext uri="{FF2B5EF4-FFF2-40B4-BE49-F238E27FC236}">
              <a16:creationId xmlns:a16="http://schemas.microsoft.com/office/drawing/2014/main" id="{00000000-0008-0000-0200-0000F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5" name="Oval 244">
          <a:extLst>
            <a:ext uri="{FF2B5EF4-FFF2-40B4-BE49-F238E27FC236}">
              <a16:creationId xmlns:a16="http://schemas.microsoft.com/office/drawing/2014/main" id="{00000000-0008-0000-0200-0000F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6" name="Oval 245">
          <a:extLst>
            <a:ext uri="{FF2B5EF4-FFF2-40B4-BE49-F238E27FC236}">
              <a16:creationId xmlns:a16="http://schemas.microsoft.com/office/drawing/2014/main" id="{00000000-0008-0000-0200-0000F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7" name="Oval 246">
          <a:extLst>
            <a:ext uri="{FF2B5EF4-FFF2-40B4-BE49-F238E27FC236}">
              <a16:creationId xmlns:a16="http://schemas.microsoft.com/office/drawing/2014/main" id="{00000000-0008-0000-0200-0000F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49</xdr:row>
      <xdr:rowOff>0</xdr:rowOff>
    </xdr:from>
    <xdr:to>
      <xdr:col>11</xdr:col>
      <xdr:colOff>0</xdr:colOff>
      <xdr:row>49</xdr:row>
      <xdr:rowOff>0</xdr:rowOff>
    </xdr:to>
    <xdr:sp macro="" textlink="">
      <xdr:nvSpPr>
        <xdr:cNvPr id="248" name="Text Box 251">
          <a:extLst>
            <a:ext uri="{FF2B5EF4-FFF2-40B4-BE49-F238E27FC236}">
              <a16:creationId xmlns:a16="http://schemas.microsoft.com/office/drawing/2014/main" id="{00000000-0008-0000-0200-0000F8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49" name="Text Box 252">
          <a:extLst>
            <a:ext uri="{FF2B5EF4-FFF2-40B4-BE49-F238E27FC236}">
              <a16:creationId xmlns:a16="http://schemas.microsoft.com/office/drawing/2014/main" id="{00000000-0008-0000-0200-0000F9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50" name="Text Box 253">
          <a:extLst>
            <a:ext uri="{FF2B5EF4-FFF2-40B4-BE49-F238E27FC236}">
              <a16:creationId xmlns:a16="http://schemas.microsoft.com/office/drawing/2014/main" id="{00000000-0008-0000-0200-0000FA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12</xdr:row>
      <xdr:rowOff>0</xdr:rowOff>
    </xdr:from>
    <xdr:to>
      <xdr:col>29</xdr:col>
      <xdr:colOff>0</xdr:colOff>
      <xdr:row>12</xdr:row>
      <xdr:rowOff>0</xdr:rowOff>
    </xdr:to>
    <xdr:sp macro="" textlink="">
      <xdr:nvSpPr>
        <xdr:cNvPr id="251" name="Line 1">
          <a:extLst>
            <a:ext uri="{FF2B5EF4-FFF2-40B4-BE49-F238E27FC236}">
              <a16:creationId xmlns:a16="http://schemas.microsoft.com/office/drawing/2014/main" id="{00000000-0008-0000-0200-0000FB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2" name="Line 2">
          <a:extLst>
            <a:ext uri="{FF2B5EF4-FFF2-40B4-BE49-F238E27FC236}">
              <a16:creationId xmlns:a16="http://schemas.microsoft.com/office/drawing/2014/main" id="{00000000-0008-0000-0200-0000FC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3" name="Line 3">
          <a:extLst>
            <a:ext uri="{FF2B5EF4-FFF2-40B4-BE49-F238E27FC236}">
              <a16:creationId xmlns:a16="http://schemas.microsoft.com/office/drawing/2014/main" id="{00000000-0008-0000-0200-0000FD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4" name="Line 4">
          <a:extLst>
            <a:ext uri="{FF2B5EF4-FFF2-40B4-BE49-F238E27FC236}">
              <a16:creationId xmlns:a16="http://schemas.microsoft.com/office/drawing/2014/main" id="{00000000-0008-0000-0200-0000FE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5" name="Line 5">
          <a:extLst>
            <a:ext uri="{FF2B5EF4-FFF2-40B4-BE49-F238E27FC236}">
              <a16:creationId xmlns:a16="http://schemas.microsoft.com/office/drawing/2014/main" id="{00000000-0008-0000-0200-0000FF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6" name="Line 6">
          <a:extLst>
            <a:ext uri="{FF2B5EF4-FFF2-40B4-BE49-F238E27FC236}">
              <a16:creationId xmlns:a16="http://schemas.microsoft.com/office/drawing/2014/main" id="{00000000-0008-0000-0200-00000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7" name="Line 7">
          <a:extLst>
            <a:ext uri="{FF2B5EF4-FFF2-40B4-BE49-F238E27FC236}">
              <a16:creationId xmlns:a16="http://schemas.microsoft.com/office/drawing/2014/main" id="{00000000-0008-0000-0200-00000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8" name="Line 8">
          <a:extLst>
            <a:ext uri="{FF2B5EF4-FFF2-40B4-BE49-F238E27FC236}">
              <a16:creationId xmlns:a16="http://schemas.microsoft.com/office/drawing/2014/main" id="{00000000-0008-0000-0200-00000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9" name="Line 9">
          <a:extLst>
            <a:ext uri="{FF2B5EF4-FFF2-40B4-BE49-F238E27FC236}">
              <a16:creationId xmlns:a16="http://schemas.microsoft.com/office/drawing/2014/main" id="{00000000-0008-0000-0200-00000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0" name="Line 10">
          <a:extLst>
            <a:ext uri="{FF2B5EF4-FFF2-40B4-BE49-F238E27FC236}">
              <a16:creationId xmlns:a16="http://schemas.microsoft.com/office/drawing/2014/main" id="{00000000-0008-0000-0200-00000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1" name="Line 11">
          <a:extLst>
            <a:ext uri="{FF2B5EF4-FFF2-40B4-BE49-F238E27FC236}">
              <a16:creationId xmlns:a16="http://schemas.microsoft.com/office/drawing/2014/main" id="{00000000-0008-0000-0200-00000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2" name="Line 12">
          <a:extLst>
            <a:ext uri="{FF2B5EF4-FFF2-40B4-BE49-F238E27FC236}">
              <a16:creationId xmlns:a16="http://schemas.microsoft.com/office/drawing/2014/main" id="{00000000-0008-0000-0200-00000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3" name="Line 13">
          <a:extLst>
            <a:ext uri="{FF2B5EF4-FFF2-40B4-BE49-F238E27FC236}">
              <a16:creationId xmlns:a16="http://schemas.microsoft.com/office/drawing/2014/main" id="{00000000-0008-0000-0200-00000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4" name="Line 14">
          <a:extLst>
            <a:ext uri="{FF2B5EF4-FFF2-40B4-BE49-F238E27FC236}">
              <a16:creationId xmlns:a16="http://schemas.microsoft.com/office/drawing/2014/main" id="{00000000-0008-0000-0200-00000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5" name="Line 15">
          <a:extLst>
            <a:ext uri="{FF2B5EF4-FFF2-40B4-BE49-F238E27FC236}">
              <a16:creationId xmlns:a16="http://schemas.microsoft.com/office/drawing/2014/main" id="{00000000-0008-0000-0200-00000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6" name="Line 16">
          <a:extLst>
            <a:ext uri="{FF2B5EF4-FFF2-40B4-BE49-F238E27FC236}">
              <a16:creationId xmlns:a16="http://schemas.microsoft.com/office/drawing/2014/main" id="{00000000-0008-0000-0200-00000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7" name="Line 17">
          <a:extLst>
            <a:ext uri="{FF2B5EF4-FFF2-40B4-BE49-F238E27FC236}">
              <a16:creationId xmlns:a16="http://schemas.microsoft.com/office/drawing/2014/main" id="{00000000-0008-0000-0200-00000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8" name="Line 18">
          <a:extLst>
            <a:ext uri="{FF2B5EF4-FFF2-40B4-BE49-F238E27FC236}">
              <a16:creationId xmlns:a16="http://schemas.microsoft.com/office/drawing/2014/main" id="{00000000-0008-0000-0200-00000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9" name="Line 19">
          <a:extLst>
            <a:ext uri="{FF2B5EF4-FFF2-40B4-BE49-F238E27FC236}">
              <a16:creationId xmlns:a16="http://schemas.microsoft.com/office/drawing/2014/main" id="{00000000-0008-0000-0200-00000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0" name="Line 20">
          <a:extLst>
            <a:ext uri="{FF2B5EF4-FFF2-40B4-BE49-F238E27FC236}">
              <a16:creationId xmlns:a16="http://schemas.microsoft.com/office/drawing/2014/main" id="{00000000-0008-0000-0200-00000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1" name="Line 21">
          <a:extLst>
            <a:ext uri="{FF2B5EF4-FFF2-40B4-BE49-F238E27FC236}">
              <a16:creationId xmlns:a16="http://schemas.microsoft.com/office/drawing/2014/main" id="{00000000-0008-0000-0200-00000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2" name="Line 22">
          <a:extLst>
            <a:ext uri="{FF2B5EF4-FFF2-40B4-BE49-F238E27FC236}">
              <a16:creationId xmlns:a16="http://schemas.microsoft.com/office/drawing/2014/main" id="{00000000-0008-0000-0200-00001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3" name="Line 23">
          <a:extLst>
            <a:ext uri="{FF2B5EF4-FFF2-40B4-BE49-F238E27FC236}">
              <a16:creationId xmlns:a16="http://schemas.microsoft.com/office/drawing/2014/main" id="{00000000-0008-0000-0200-00001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4" name="Line 24">
          <a:extLst>
            <a:ext uri="{FF2B5EF4-FFF2-40B4-BE49-F238E27FC236}">
              <a16:creationId xmlns:a16="http://schemas.microsoft.com/office/drawing/2014/main" id="{00000000-0008-0000-0200-00001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5" name="Line 25">
          <a:extLst>
            <a:ext uri="{FF2B5EF4-FFF2-40B4-BE49-F238E27FC236}">
              <a16:creationId xmlns:a16="http://schemas.microsoft.com/office/drawing/2014/main" id="{00000000-0008-0000-0200-00001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6" name="Line 26">
          <a:extLst>
            <a:ext uri="{FF2B5EF4-FFF2-40B4-BE49-F238E27FC236}">
              <a16:creationId xmlns:a16="http://schemas.microsoft.com/office/drawing/2014/main" id="{00000000-0008-0000-0200-00001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7" name="Line 27">
          <a:extLst>
            <a:ext uri="{FF2B5EF4-FFF2-40B4-BE49-F238E27FC236}">
              <a16:creationId xmlns:a16="http://schemas.microsoft.com/office/drawing/2014/main" id="{00000000-0008-0000-0200-00001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8" name="Line 28">
          <a:extLst>
            <a:ext uri="{FF2B5EF4-FFF2-40B4-BE49-F238E27FC236}">
              <a16:creationId xmlns:a16="http://schemas.microsoft.com/office/drawing/2014/main" id="{00000000-0008-0000-0200-00001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9" name="Line 29">
          <a:extLst>
            <a:ext uri="{FF2B5EF4-FFF2-40B4-BE49-F238E27FC236}">
              <a16:creationId xmlns:a16="http://schemas.microsoft.com/office/drawing/2014/main" id="{00000000-0008-0000-0200-00001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0" name="Line 30">
          <a:extLst>
            <a:ext uri="{FF2B5EF4-FFF2-40B4-BE49-F238E27FC236}">
              <a16:creationId xmlns:a16="http://schemas.microsoft.com/office/drawing/2014/main" id="{00000000-0008-0000-0200-00001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1" name="Line 31">
          <a:extLst>
            <a:ext uri="{FF2B5EF4-FFF2-40B4-BE49-F238E27FC236}">
              <a16:creationId xmlns:a16="http://schemas.microsoft.com/office/drawing/2014/main" id="{00000000-0008-0000-0200-00001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2" name="Line 32">
          <a:extLst>
            <a:ext uri="{FF2B5EF4-FFF2-40B4-BE49-F238E27FC236}">
              <a16:creationId xmlns:a16="http://schemas.microsoft.com/office/drawing/2014/main" id="{00000000-0008-0000-0200-00001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3" name="Line 33">
          <a:extLst>
            <a:ext uri="{FF2B5EF4-FFF2-40B4-BE49-F238E27FC236}">
              <a16:creationId xmlns:a16="http://schemas.microsoft.com/office/drawing/2014/main" id="{00000000-0008-0000-0200-00001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4" name="Line 34">
          <a:extLst>
            <a:ext uri="{FF2B5EF4-FFF2-40B4-BE49-F238E27FC236}">
              <a16:creationId xmlns:a16="http://schemas.microsoft.com/office/drawing/2014/main" id="{00000000-0008-0000-0200-00001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5" name="Line 35">
          <a:extLst>
            <a:ext uri="{FF2B5EF4-FFF2-40B4-BE49-F238E27FC236}">
              <a16:creationId xmlns:a16="http://schemas.microsoft.com/office/drawing/2014/main" id="{00000000-0008-0000-0200-00001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6" name="Line 36">
          <a:extLst>
            <a:ext uri="{FF2B5EF4-FFF2-40B4-BE49-F238E27FC236}">
              <a16:creationId xmlns:a16="http://schemas.microsoft.com/office/drawing/2014/main" id="{00000000-0008-0000-0200-00001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7" name="Line 37">
          <a:extLst>
            <a:ext uri="{FF2B5EF4-FFF2-40B4-BE49-F238E27FC236}">
              <a16:creationId xmlns:a16="http://schemas.microsoft.com/office/drawing/2014/main" id="{00000000-0008-0000-0200-00001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8" name="Line 38">
          <a:extLst>
            <a:ext uri="{FF2B5EF4-FFF2-40B4-BE49-F238E27FC236}">
              <a16:creationId xmlns:a16="http://schemas.microsoft.com/office/drawing/2014/main" id="{00000000-0008-0000-0200-00002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9" name="Line 39">
          <a:extLst>
            <a:ext uri="{FF2B5EF4-FFF2-40B4-BE49-F238E27FC236}">
              <a16:creationId xmlns:a16="http://schemas.microsoft.com/office/drawing/2014/main" id="{00000000-0008-0000-0200-00002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0" name="Line 40">
          <a:extLst>
            <a:ext uri="{FF2B5EF4-FFF2-40B4-BE49-F238E27FC236}">
              <a16:creationId xmlns:a16="http://schemas.microsoft.com/office/drawing/2014/main" id="{00000000-0008-0000-0200-00002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1" name="Line 41">
          <a:extLst>
            <a:ext uri="{FF2B5EF4-FFF2-40B4-BE49-F238E27FC236}">
              <a16:creationId xmlns:a16="http://schemas.microsoft.com/office/drawing/2014/main" id="{00000000-0008-0000-0200-00002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2" name="Line 42">
          <a:extLst>
            <a:ext uri="{FF2B5EF4-FFF2-40B4-BE49-F238E27FC236}">
              <a16:creationId xmlns:a16="http://schemas.microsoft.com/office/drawing/2014/main" id="{00000000-0008-0000-0200-00002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3" name="Line 43">
          <a:extLst>
            <a:ext uri="{FF2B5EF4-FFF2-40B4-BE49-F238E27FC236}">
              <a16:creationId xmlns:a16="http://schemas.microsoft.com/office/drawing/2014/main" id="{00000000-0008-0000-0200-00002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4" name="Line 44">
          <a:extLst>
            <a:ext uri="{FF2B5EF4-FFF2-40B4-BE49-F238E27FC236}">
              <a16:creationId xmlns:a16="http://schemas.microsoft.com/office/drawing/2014/main" id="{00000000-0008-0000-0200-00002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5" name="Line 45">
          <a:extLst>
            <a:ext uri="{FF2B5EF4-FFF2-40B4-BE49-F238E27FC236}">
              <a16:creationId xmlns:a16="http://schemas.microsoft.com/office/drawing/2014/main" id="{00000000-0008-0000-0200-00002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6" name="Line 46">
          <a:extLst>
            <a:ext uri="{FF2B5EF4-FFF2-40B4-BE49-F238E27FC236}">
              <a16:creationId xmlns:a16="http://schemas.microsoft.com/office/drawing/2014/main" id="{00000000-0008-0000-0200-00002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7" name="Line 47">
          <a:extLst>
            <a:ext uri="{FF2B5EF4-FFF2-40B4-BE49-F238E27FC236}">
              <a16:creationId xmlns:a16="http://schemas.microsoft.com/office/drawing/2014/main" id="{00000000-0008-0000-0200-00002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8" name="Line 48">
          <a:extLst>
            <a:ext uri="{FF2B5EF4-FFF2-40B4-BE49-F238E27FC236}">
              <a16:creationId xmlns:a16="http://schemas.microsoft.com/office/drawing/2014/main" id="{00000000-0008-0000-0200-00002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9" name="Line 49">
          <a:extLst>
            <a:ext uri="{FF2B5EF4-FFF2-40B4-BE49-F238E27FC236}">
              <a16:creationId xmlns:a16="http://schemas.microsoft.com/office/drawing/2014/main" id="{00000000-0008-0000-0200-00002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0" name="Line 50">
          <a:extLst>
            <a:ext uri="{FF2B5EF4-FFF2-40B4-BE49-F238E27FC236}">
              <a16:creationId xmlns:a16="http://schemas.microsoft.com/office/drawing/2014/main" id="{00000000-0008-0000-0200-00002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1" name="Line 51">
          <a:extLst>
            <a:ext uri="{FF2B5EF4-FFF2-40B4-BE49-F238E27FC236}">
              <a16:creationId xmlns:a16="http://schemas.microsoft.com/office/drawing/2014/main" id="{00000000-0008-0000-0200-00002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2" name="Line 52">
          <a:extLst>
            <a:ext uri="{FF2B5EF4-FFF2-40B4-BE49-F238E27FC236}">
              <a16:creationId xmlns:a16="http://schemas.microsoft.com/office/drawing/2014/main" id="{00000000-0008-0000-0200-00002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3" name="Line 53">
          <a:extLst>
            <a:ext uri="{FF2B5EF4-FFF2-40B4-BE49-F238E27FC236}">
              <a16:creationId xmlns:a16="http://schemas.microsoft.com/office/drawing/2014/main" id="{00000000-0008-0000-0200-00002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4" name="Line 54">
          <a:extLst>
            <a:ext uri="{FF2B5EF4-FFF2-40B4-BE49-F238E27FC236}">
              <a16:creationId xmlns:a16="http://schemas.microsoft.com/office/drawing/2014/main" id="{00000000-0008-0000-0200-00003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5" name="Line 55">
          <a:extLst>
            <a:ext uri="{FF2B5EF4-FFF2-40B4-BE49-F238E27FC236}">
              <a16:creationId xmlns:a16="http://schemas.microsoft.com/office/drawing/2014/main" id="{00000000-0008-0000-0200-00003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6" name="Line 56">
          <a:extLst>
            <a:ext uri="{FF2B5EF4-FFF2-40B4-BE49-F238E27FC236}">
              <a16:creationId xmlns:a16="http://schemas.microsoft.com/office/drawing/2014/main" id="{00000000-0008-0000-0200-00003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7" name="Line 57">
          <a:extLst>
            <a:ext uri="{FF2B5EF4-FFF2-40B4-BE49-F238E27FC236}">
              <a16:creationId xmlns:a16="http://schemas.microsoft.com/office/drawing/2014/main" id="{00000000-0008-0000-0200-00003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8" name="Line 58">
          <a:extLst>
            <a:ext uri="{FF2B5EF4-FFF2-40B4-BE49-F238E27FC236}">
              <a16:creationId xmlns:a16="http://schemas.microsoft.com/office/drawing/2014/main" id="{00000000-0008-0000-0200-00003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9" name="Line 59">
          <a:extLst>
            <a:ext uri="{FF2B5EF4-FFF2-40B4-BE49-F238E27FC236}">
              <a16:creationId xmlns:a16="http://schemas.microsoft.com/office/drawing/2014/main" id="{00000000-0008-0000-0200-00003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0" name="Line 60">
          <a:extLst>
            <a:ext uri="{FF2B5EF4-FFF2-40B4-BE49-F238E27FC236}">
              <a16:creationId xmlns:a16="http://schemas.microsoft.com/office/drawing/2014/main" id="{00000000-0008-0000-0200-00003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1" name="Line 61">
          <a:extLst>
            <a:ext uri="{FF2B5EF4-FFF2-40B4-BE49-F238E27FC236}">
              <a16:creationId xmlns:a16="http://schemas.microsoft.com/office/drawing/2014/main" id="{00000000-0008-0000-0200-00003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2" name="Line 62">
          <a:extLst>
            <a:ext uri="{FF2B5EF4-FFF2-40B4-BE49-F238E27FC236}">
              <a16:creationId xmlns:a16="http://schemas.microsoft.com/office/drawing/2014/main" id="{00000000-0008-0000-0200-00003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3" name="Line 63">
          <a:extLst>
            <a:ext uri="{FF2B5EF4-FFF2-40B4-BE49-F238E27FC236}">
              <a16:creationId xmlns:a16="http://schemas.microsoft.com/office/drawing/2014/main" id="{00000000-0008-0000-0200-00003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4" name="Line 64">
          <a:extLst>
            <a:ext uri="{FF2B5EF4-FFF2-40B4-BE49-F238E27FC236}">
              <a16:creationId xmlns:a16="http://schemas.microsoft.com/office/drawing/2014/main" id="{00000000-0008-0000-0200-00003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5" name="Line 65">
          <a:extLst>
            <a:ext uri="{FF2B5EF4-FFF2-40B4-BE49-F238E27FC236}">
              <a16:creationId xmlns:a16="http://schemas.microsoft.com/office/drawing/2014/main" id="{00000000-0008-0000-0200-00003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6" name="Line 66">
          <a:extLst>
            <a:ext uri="{FF2B5EF4-FFF2-40B4-BE49-F238E27FC236}">
              <a16:creationId xmlns:a16="http://schemas.microsoft.com/office/drawing/2014/main" id="{00000000-0008-0000-0200-00003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7" name="Line 67">
          <a:extLst>
            <a:ext uri="{FF2B5EF4-FFF2-40B4-BE49-F238E27FC236}">
              <a16:creationId xmlns:a16="http://schemas.microsoft.com/office/drawing/2014/main" id="{00000000-0008-0000-0200-00003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8" name="Line 68">
          <a:extLst>
            <a:ext uri="{FF2B5EF4-FFF2-40B4-BE49-F238E27FC236}">
              <a16:creationId xmlns:a16="http://schemas.microsoft.com/office/drawing/2014/main" id="{00000000-0008-0000-0200-00003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9" name="Line 69">
          <a:extLst>
            <a:ext uri="{FF2B5EF4-FFF2-40B4-BE49-F238E27FC236}">
              <a16:creationId xmlns:a16="http://schemas.microsoft.com/office/drawing/2014/main" id="{00000000-0008-0000-0200-00003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0" name="Line 70">
          <a:extLst>
            <a:ext uri="{FF2B5EF4-FFF2-40B4-BE49-F238E27FC236}">
              <a16:creationId xmlns:a16="http://schemas.microsoft.com/office/drawing/2014/main" id="{00000000-0008-0000-0200-00004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1" name="Line 71">
          <a:extLst>
            <a:ext uri="{FF2B5EF4-FFF2-40B4-BE49-F238E27FC236}">
              <a16:creationId xmlns:a16="http://schemas.microsoft.com/office/drawing/2014/main" id="{00000000-0008-0000-0200-00004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2" name="Line 72">
          <a:extLst>
            <a:ext uri="{FF2B5EF4-FFF2-40B4-BE49-F238E27FC236}">
              <a16:creationId xmlns:a16="http://schemas.microsoft.com/office/drawing/2014/main" id="{00000000-0008-0000-0200-00004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3" name="Line 73">
          <a:extLst>
            <a:ext uri="{FF2B5EF4-FFF2-40B4-BE49-F238E27FC236}">
              <a16:creationId xmlns:a16="http://schemas.microsoft.com/office/drawing/2014/main" id="{00000000-0008-0000-0200-00004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4" name="Line 74">
          <a:extLst>
            <a:ext uri="{FF2B5EF4-FFF2-40B4-BE49-F238E27FC236}">
              <a16:creationId xmlns:a16="http://schemas.microsoft.com/office/drawing/2014/main" id="{00000000-0008-0000-0200-00004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5" name="Line 75">
          <a:extLst>
            <a:ext uri="{FF2B5EF4-FFF2-40B4-BE49-F238E27FC236}">
              <a16:creationId xmlns:a16="http://schemas.microsoft.com/office/drawing/2014/main" id="{00000000-0008-0000-0200-00004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6" name="Line 76">
          <a:extLst>
            <a:ext uri="{FF2B5EF4-FFF2-40B4-BE49-F238E27FC236}">
              <a16:creationId xmlns:a16="http://schemas.microsoft.com/office/drawing/2014/main" id="{00000000-0008-0000-0200-00004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7" name="Line 77">
          <a:extLst>
            <a:ext uri="{FF2B5EF4-FFF2-40B4-BE49-F238E27FC236}">
              <a16:creationId xmlns:a16="http://schemas.microsoft.com/office/drawing/2014/main" id="{00000000-0008-0000-0200-00004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8" name="Line 78">
          <a:extLst>
            <a:ext uri="{FF2B5EF4-FFF2-40B4-BE49-F238E27FC236}">
              <a16:creationId xmlns:a16="http://schemas.microsoft.com/office/drawing/2014/main" id="{00000000-0008-0000-0200-00004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9" name="Line 79">
          <a:extLst>
            <a:ext uri="{FF2B5EF4-FFF2-40B4-BE49-F238E27FC236}">
              <a16:creationId xmlns:a16="http://schemas.microsoft.com/office/drawing/2014/main" id="{00000000-0008-0000-0200-00004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0" name="Line 80">
          <a:extLst>
            <a:ext uri="{FF2B5EF4-FFF2-40B4-BE49-F238E27FC236}">
              <a16:creationId xmlns:a16="http://schemas.microsoft.com/office/drawing/2014/main" id="{00000000-0008-0000-0200-00004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1" name="Line 81">
          <a:extLst>
            <a:ext uri="{FF2B5EF4-FFF2-40B4-BE49-F238E27FC236}">
              <a16:creationId xmlns:a16="http://schemas.microsoft.com/office/drawing/2014/main" id="{00000000-0008-0000-0200-00004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2" name="Line 82">
          <a:extLst>
            <a:ext uri="{FF2B5EF4-FFF2-40B4-BE49-F238E27FC236}">
              <a16:creationId xmlns:a16="http://schemas.microsoft.com/office/drawing/2014/main" id="{00000000-0008-0000-0200-00004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3" name="Line 83">
          <a:extLst>
            <a:ext uri="{FF2B5EF4-FFF2-40B4-BE49-F238E27FC236}">
              <a16:creationId xmlns:a16="http://schemas.microsoft.com/office/drawing/2014/main" id="{00000000-0008-0000-0200-00004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4" name="Line 84">
          <a:extLst>
            <a:ext uri="{FF2B5EF4-FFF2-40B4-BE49-F238E27FC236}">
              <a16:creationId xmlns:a16="http://schemas.microsoft.com/office/drawing/2014/main" id="{00000000-0008-0000-0200-00004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5" name="Line 85">
          <a:extLst>
            <a:ext uri="{FF2B5EF4-FFF2-40B4-BE49-F238E27FC236}">
              <a16:creationId xmlns:a16="http://schemas.microsoft.com/office/drawing/2014/main" id="{00000000-0008-0000-0200-00004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6" name="Line 86">
          <a:extLst>
            <a:ext uri="{FF2B5EF4-FFF2-40B4-BE49-F238E27FC236}">
              <a16:creationId xmlns:a16="http://schemas.microsoft.com/office/drawing/2014/main" id="{00000000-0008-0000-0200-00005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7" name="Line 87">
          <a:extLst>
            <a:ext uri="{FF2B5EF4-FFF2-40B4-BE49-F238E27FC236}">
              <a16:creationId xmlns:a16="http://schemas.microsoft.com/office/drawing/2014/main" id="{00000000-0008-0000-0200-00005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8" name="Line 88">
          <a:extLst>
            <a:ext uri="{FF2B5EF4-FFF2-40B4-BE49-F238E27FC236}">
              <a16:creationId xmlns:a16="http://schemas.microsoft.com/office/drawing/2014/main" id="{00000000-0008-0000-0200-00005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9" name="Line 89">
          <a:extLst>
            <a:ext uri="{FF2B5EF4-FFF2-40B4-BE49-F238E27FC236}">
              <a16:creationId xmlns:a16="http://schemas.microsoft.com/office/drawing/2014/main" id="{00000000-0008-0000-0200-00005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0" name="Line 90">
          <a:extLst>
            <a:ext uri="{FF2B5EF4-FFF2-40B4-BE49-F238E27FC236}">
              <a16:creationId xmlns:a16="http://schemas.microsoft.com/office/drawing/2014/main" id="{00000000-0008-0000-0200-00005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1" name="Line 91">
          <a:extLst>
            <a:ext uri="{FF2B5EF4-FFF2-40B4-BE49-F238E27FC236}">
              <a16:creationId xmlns:a16="http://schemas.microsoft.com/office/drawing/2014/main" id="{00000000-0008-0000-0200-00005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2" name="Line 92">
          <a:extLst>
            <a:ext uri="{FF2B5EF4-FFF2-40B4-BE49-F238E27FC236}">
              <a16:creationId xmlns:a16="http://schemas.microsoft.com/office/drawing/2014/main" id="{00000000-0008-0000-0200-00005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3" name="Line 93">
          <a:extLst>
            <a:ext uri="{FF2B5EF4-FFF2-40B4-BE49-F238E27FC236}">
              <a16:creationId xmlns:a16="http://schemas.microsoft.com/office/drawing/2014/main" id="{00000000-0008-0000-0200-00005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4" name="Line 94">
          <a:extLst>
            <a:ext uri="{FF2B5EF4-FFF2-40B4-BE49-F238E27FC236}">
              <a16:creationId xmlns:a16="http://schemas.microsoft.com/office/drawing/2014/main" id="{00000000-0008-0000-0200-00005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5" name="Line 95">
          <a:extLst>
            <a:ext uri="{FF2B5EF4-FFF2-40B4-BE49-F238E27FC236}">
              <a16:creationId xmlns:a16="http://schemas.microsoft.com/office/drawing/2014/main" id="{00000000-0008-0000-0200-00005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6" name="Line 96">
          <a:extLst>
            <a:ext uri="{FF2B5EF4-FFF2-40B4-BE49-F238E27FC236}">
              <a16:creationId xmlns:a16="http://schemas.microsoft.com/office/drawing/2014/main" id="{00000000-0008-0000-0200-00005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7" name="Line 97">
          <a:extLst>
            <a:ext uri="{FF2B5EF4-FFF2-40B4-BE49-F238E27FC236}">
              <a16:creationId xmlns:a16="http://schemas.microsoft.com/office/drawing/2014/main" id="{00000000-0008-0000-0200-00005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8" name="Line 98">
          <a:extLst>
            <a:ext uri="{FF2B5EF4-FFF2-40B4-BE49-F238E27FC236}">
              <a16:creationId xmlns:a16="http://schemas.microsoft.com/office/drawing/2014/main" id="{00000000-0008-0000-0200-00005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9" name="Line 99">
          <a:extLst>
            <a:ext uri="{FF2B5EF4-FFF2-40B4-BE49-F238E27FC236}">
              <a16:creationId xmlns:a16="http://schemas.microsoft.com/office/drawing/2014/main" id="{00000000-0008-0000-0200-00005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0" name="Line 100">
          <a:extLst>
            <a:ext uri="{FF2B5EF4-FFF2-40B4-BE49-F238E27FC236}">
              <a16:creationId xmlns:a16="http://schemas.microsoft.com/office/drawing/2014/main" id="{00000000-0008-0000-0200-00005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1" name="Line 101">
          <a:extLst>
            <a:ext uri="{FF2B5EF4-FFF2-40B4-BE49-F238E27FC236}">
              <a16:creationId xmlns:a16="http://schemas.microsoft.com/office/drawing/2014/main" id="{00000000-0008-0000-0200-00005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2" name="Line 102">
          <a:extLst>
            <a:ext uri="{FF2B5EF4-FFF2-40B4-BE49-F238E27FC236}">
              <a16:creationId xmlns:a16="http://schemas.microsoft.com/office/drawing/2014/main" id="{00000000-0008-0000-0200-00006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3" name="Line 103">
          <a:extLst>
            <a:ext uri="{FF2B5EF4-FFF2-40B4-BE49-F238E27FC236}">
              <a16:creationId xmlns:a16="http://schemas.microsoft.com/office/drawing/2014/main" id="{00000000-0008-0000-0200-00006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4" name="Line 104">
          <a:extLst>
            <a:ext uri="{FF2B5EF4-FFF2-40B4-BE49-F238E27FC236}">
              <a16:creationId xmlns:a16="http://schemas.microsoft.com/office/drawing/2014/main" id="{00000000-0008-0000-0200-00006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5" name="Line 105">
          <a:extLst>
            <a:ext uri="{FF2B5EF4-FFF2-40B4-BE49-F238E27FC236}">
              <a16:creationId xmlns:a16="http://schemas.microsoft.com/office/drawing/2014/main" id="{00000000-0008-0000-0200-00006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6" name="Line 106">
          <a:extLst>
            <a:ext uri="{FF2B5EF4-FFF2-40B4-BE49-F238E27FC236}">
              <a16:creationId xmlns:a16="http://schemas.microsoft.com/office/drawing/2014/main" id="{00000000-0008-0000-0200-00006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7" name="Line 107">
          <a:extLst>
            <a:ext uri="{FF2B5EF4-FFF2-40B4-BE49-F238E27FC236}">
              <a16:creationId xmlns:a16="http://schemas.microsoft.com/office/drawing/2014/main" id="{00000000-0008-0000-0200-00006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8" name="Line 108">
          <a:extLst>
            <a:ext uri="{FF2B5EF4-FFF2-40B4-BE49-F238E27FC236}">
              <a16:creationId xmlns:a16="http://schemas.microsoft.com/office/drawing/2014/main" id="{00000000-0008-0000-0200-00006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9" name="Oval 109">
          <a:extLst>
            <a:ext uri="{FF2B5EF4-FFF2-40B4-BE49-F238E27FC236}">
              <a16:creationId xmlns:a16="http://schemas.microsoft.com/office/drawing/2014/main" id="{00000000-0008-0000-0200-00006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0" name="Oval 110">
          <a:extLst>
            <a:ext uri="{FF2B5EF4-FFF2-40B4-BE49-F238E27FC236}">
              <a16:creationId xmlns:a16="http://schemas.microsoft.com/office/drawing/2014/main" id="{00000000-0008-0000-0200-00006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1" name="Oval 111">
          <a:extLst>
            <a:ext uri="{FF2B5EF4-FFF2-40B4-BE49-F238E27FC236}">
              <a16:creationId xmlns:a16="http://schemas.microsoft.com/office/drawing/2014/main" id="{00000000-0008-0000-0200-00006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2" name="Oval 112">
          <a:extLst>
            <a:ext uri="{FF2B5EF4-FFF2-40B4-BE49-F238E27FC236}">
              <a16:creationId xmlns:a16="http://schemas.microsoft.com/office/drawing/2014/main" id="{00000000-0008-0000-0200-00006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3" name="Oval 113">
          <a:extLst>
            <a:ext uri="{FF2B5EF4-FFF2-40B4-BE49-F238E27FC236}">
              <a16:creationId xmlns:a16="http://schemas.microsoft.com/office/drawing/2014/main" id="{00000000-0008-0000-0200-00006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4" name="Oval 114">
          <a:extLst>
            <a:ext uri="{FF2B5EF4-FFF2-40B4-BE49-F238E27FC236}">
              <a16:creationId xmlns:a16="http://schemas.microsoft.com/office/drawing/2014/main" id="{00000000-0008-0000-0200-00006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5" name="Oval 115">
          <a:extLst>
            <a:ext uri="{FF2B5EF4-FFF2-40B4-BE49-F238E27FC236}">
              <a16:creationId xmlns:a16="http://schemas.microsoft.com/office/drawing/2014/main" id="{00000000-0008-0000-0200-00006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6" name="Oval 116">
          <a:extLst>
            <a:ext uri="{FF2B5EF4-FFF2-40B4-BE49-F238E27FC236}">
              <a16:creationId xmlns:a16="http://schemas.microsoft.com/office/drawing/2014/main" id="{00000000-0008-0000-0200-00006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7" name="Oval 117">
          <a:extLst>
            <a:ext uri="{FF2B5EF4-FFF2-40B4-BE49-F238E27FC236}">
              <a16:creationId xmlns:a16="http://schemas.microsoft.com/office/drawing/2014/main" id="{00000000-0008-0000-0200-00006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8" name="Oval 118">
          <a:extLst>
            <a:ext uri="{FF2B5EF4-FFF2-40B4-BE49-F238E27FC236}">
              <a16:creationId xmlns:a16="http://schemas.microsoft.com/office/drawing/2014/main" id="{00000000-0008-0000-0200-00007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9" name="Oval 119">
          <a:extLst>
            <a:ext uri="{FF2B5EF4-FFF2-40B4-BE49-F238E27FC236}">
              <a16:creationId xmlns:a16="http://schemas.microsoft.com/office/drawing/2014/main" id="{00000000-0008-0000-0200-000071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0" name="Oval 120">
          <a:extLst>
            <a:ext uri="{FF2B5EF4-FFF2-40B4-BE49-F238E27FC236}">
              <a16:creationId xmlns:a16="http://schemas.microsoft.com/office/drawing/2014/main" id="{00000000-0008-0000-0200-000072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1" name="Oval 121">
          <a:extLst>
            <a:ext uri="{FF2B5EF4-FFF2-40B4-BE49-F238E27FC236}">
              <a16:creationId xmlns:a16="http://schemas.microsoft.com/office/drawing/2014/main" id="{00000000-0008-0000-0200-000073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2" name="Oval 122">
          <a:extLst>
            <a:ext uri="{FF2B5EF4-FFF2-40B4-BE49-F238E27FC236}">
              <a16:creationId xmlns:a16="http://schemas.microsoft.com/office/drawing/2014/main" id="{00000000-0008-0000-0200-000074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3" name="Oval 123">
          <a:extLst>
            <a:ext uri="{FF2B5EF4-FFF2-40B4-BE49-F238E27FC236}">
              <a16:creationId xmlns:a16="http://schemas.microsoft.com/office/drawing/2014/main" id="{00000000-0008-0000-0200-00007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4" name="Oval 124">
          <a:extLst>
            <a:ext uri="{FF2B5EF4-FFF2-40B4-BE49-F238E27FC236}">
              <a16:creationId xmlns:a16="http://schemas.microsoft.com/office/drawing/2014/main" id="{00000000-0008-0000-0200-00007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5" name="Oval 125">
          <a:extLst>
            <a:ext uri="{FF2B5EF4-FFF2-40B4-BE49-F238E27FC236}">
              <a16:creationId xmlns:a16="http://schemas.microsoft.com/office/drawing/2014/main" id="{00000000-0008-0000-0200-00007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6" name="Oval 126">
          <a:extLst>
            <a:ext uri="{FF2B5EF4-FFF2-40B4-BE49-F238E27FC236}">
              <a16:creationId xmlns:a16="http://schemas.microsoft.com/office/drawing/2014/main" id="{00000000-0008-0000-0200-00007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7" name="Line 127">
          <a:extLst>
            <a:ext uri="{FF2B5EF4-FFF2-40B4-BE49-F238E27FC236}">
              <a16:creationId xmlns:a16="http://schemas.microsoft.com/office/drawing/2014/main" id="{00000000-0008-0000-0200-00007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8" name="Line 128">
          <a:extLst>
            <a:ext uri="{FF2B5EF4-FFF2-40B4-BE49-F238E27FC236}">
              <a16:creationId xmlns:a16="http://schemas.microsoft.com/office/drawing/2014/main" id="{00000000-0008-0000-0200-00007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9" name="Line 129">
          <a:extLst>
            <a:ext uri="{FF2B5EF4-FFF2-40B4-BE49-F238E27FC236}">
              <a16:creationId xmlns:a16="http://schemas.microsoft.com/office/drawing/2014/main" id="{00000000-0008-0000-0200-00007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0" name="Line 130">
          <a:extLst>
            <a:ext uri="{FF2B5EF4-FFF2-40B4-BE49-F238E27FC236}">
              <a16:creationId xmlns:a16="http://schemas.microsoft.com/office/drawing/2014/main" id="{00000000-0008-0000-0200-00007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1" name="Line 131">
          <a:extLst>
            <a:ext uri="{FF2B5EF4-FFF2-40B4-BE49-F238E27FC236}">
              <a16:creationId xmlns:a16="http://schemas.microsoft.com/office/drawing/2014/main" id="{00000000-0008-0000-0200-00007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2" name="Line 132">
          <a:extLst>
            <a:ext uri="{FF2B5EF4-FFF2-40B4-BE49-F238E27FC236}">
              <a16:creationId xmlns:a16="http://schemas.microsoft.com/office/drawing/2014/main" id="{00000000-0008-0000-0200-00007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3" name="Line 133">
          <a:extLst>
            <a:ext uri="{FF2B5EF4-FFF2-40B4-BE49-F238E27FC236}">
              <a16:creationId xmlns:a16="http://schemas.microsoft.com/office/drawing/2014/main" id="{00000000-0008-0000-0200-00007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4" name="Line 134">
          <a:extLst>
            <a:ext uri="{FF2B5EF4-FFF2-40B4-BE49-F238E27FC236}">
              <a16:creationId xmlns:a16="http://schemas.microsoft.com/office/drawing/2014/main" id="{00000000-0008-0000-0200-00008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5" name="Line 135">
          <a:extLst>
            <a:ext uri="{FF2B5EF4-FFF2-40B4-BE49-F238E27FC236}">
              <a16:creationId xmlns:a16="http://schemas.microsoft.com/office/drawing/2014/main" id="{00000000-0008-0000-0200-00008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6" name="Line 136">
          <a:extLst>
            <a:ext uri="{FF2B5EF4-FFF2-40B4-BE49-F238E27FC236}">
              <a16:creationId xmlns:a16="http://schemas.microsoft.com/office/drawing/2014/main" id="{00000000-0008-0000-0200-00008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7" name="Line 137">
          <a:extLst>
            <a:ext uri="{FF2B5EF4-FFF2-40B4-BE49-F238E27FC236}">
              <a16:creationId xmlns:a16="http://schemas.microsoft.com/office/drawing/2014/main" id="{00000000-0008-0000-0200-00008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8" name="Line 138">
          <a:extLst>
            <a:ext uri="{FF2B5EF4-FFF2-40B4-BE49-F238E27FC236}">
              <a16:creationId xmlns:a16="http://schemas.microsoft.com/office/drawing/2014/main" id="{00000000-0008-0000-0200-00008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9" name="Line 139">
          <a:extLst>
            <a:ext uri="{FF2B5EF4-FFF2-40B4-BE49-F238E27FC236}">
              <a16:creationId xmlns:a16="http://schemas.microsoft.com/office/drawing/2014/main" id="{00000000-0008-0000-0200-00008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0" name="Line 140">
          <a:extLst>
            <a:ext uri="{FF2B5EF4-FFF2-40B4-BE49-F238E27FC236}">
              <a16:creationId xmlns:a16="http://schemas.microsoft.com/office/drawing/2014/main" id="{00000000-0008-0000-0200-00008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1" name="Line 141">
          <a:extLst>
            <a:ext uri="{FF2B5EF4-FFF2-40B4-BE49-F238E27FC236}">
              <a16:creationId xmlns:a16="http://schemas.microsoft.com/office/drawing/2014/main" id="{00000000-0008-0000-0200-00008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2" name="Line 142">
          <a:extLst>
            <a:ext uri="{FF2B5EF4-FFF2-40B4-BE49-F238E27FC236}">
              <a16:creationId xmlns:a16="http://schemas.microsoft.com/office/drawing/2014/main" id="{00000000-0008-0000-0200-00008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3" name="Line 143">
          <a:extLst>
            <a:ext uri="{FF2B5EF4-FFF2-40B4-BE49-F238E27FC236}">
              <a16:creationId xmlns:a16="http://schemas.microsoft.com/office/drawing/2014/main" id="{00000000-0008-0000-0200-00008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4" name="Line 144">
          <a:extLst>
            <a:ext uri="{FF2B5EF4-FFF2-40B4-BE49-F238E27FC236}">
              <a16:creationId xmlns:a16="http://schemas.microsoft.com/office/drawing/2014/main" id="{00000000-0008-0000-0200-00008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5" name="Line 145">
          <a:extLst>
            <a:ext uri="{FF2B5EF4-FFF2-40B4-BE49-F238E27FC236}">
              <a16:creationId xmlns:a16="http://schemas.microsoft.com/office/drawing/2014/main" id="{00000000-0008-0000-0200-00008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6" name="Line 146">
          <a:extLst>
            <a:ext uri="{FF2B5EF4-FFF2-40B4-BE49-F238E27FC236}">
              <a16:creationId xmlns:a16="http://schemas.microsoft.com/office/drawing/2014/main" id="{00000000-0008-0000-0200-00008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7" name="Line 147">
          <a:extLst>
            <a:ext uri="{FF2B5EF4-FFF2-40B4-BE49-F238E27FC236}">
              <a16:creationId xmlns:a16="http://schemas.microsoft.com/office/drawing/2014/main" id="{00000000-0008-0000-0200-00008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8" name="Line 148">
          <a:extLst>
            <a:ext uri="{FF2B5EF4-FFF2-40B4-BE49-F238E27FC236}">
              <a16:creationId xmlns:a16="http://schemas.microsoft.com/office/drawing/2014/main" id="{00000000-0008-0000-0200-00008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9" name="Line 149">
          <a:extLst>
            <a:ext uri="{FF2B5EF4-FFF2-40B4-BE49-F238E27FC236}">
              <a16:creationId xmlns:a16="http://schemas.microsoft.com/office/drawing/2014/main" id="{00000000-0008-0000-0200-00008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0" name="Line 150">
          <a:extLst>
            <a:ext uri="{FF2B5EF4-FFF2-40B4-BE49-F238E27FC236}">
              <a16:creationId xmlns:a16="http://schemas.microsoft.com/office/drawing/2014/main" id="{00000000-0008-0000-0200-00009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1" name="Line 151">
          <a:extLst>
            <a:ext uri="{FF2B5EF4-FFF2-40B4-BE49-F238E27FC236}">
              <a16:creationId xmlns:a16="http://schemas.microsoft.com/office/drawing/2014/main" id="{00000000-0008-0000-0200-00009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2" name="Line 152">
          <a:extLst>
            <a:ext uri="{FF2B5EF4-FFF2-40B4-BE49-F238E27FC236}">
              <a16:creationId xmlns:a16="http://schemas.microsoft.com/office/drawing/2014/main" id="{00000000-0008-0000-0200-00009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3" name="Line 153">
          <a:extLst>
            <a:ext uri="{FF2B5EF4-FFF2-40B4-BE49-F238E27FC236}">
              <a16:creationId xmlns:a16="http://schemas.microsoft.com/office/drawing/2014/main" id="{00000000-0008-0000-0200-00009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4" name="Line 154">
          <a:extLst>
            <a:ext uri="{FF2B5EF4-FFF2-40B4-BE49-F238E27FC236}">
              <a16:creationId xmlns:a16="http://schemas.microsoft.com/office/drawing/2014/main" id="{00000000-0008-0000-0200-00009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5" name="Line 155">
          <a:extLst>
            <a:ext uri="{FF2B5EF4-FFF2-40B4-BE49-F238E27FC236}">
              <a16:creationId xmlns:a16="http://schemas.microsoft.com/office/drawing/2014/main" id="{00000000-0008-0000-0200-00009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6" name="Line 156">
          <a:extLst>
            <a:ext uri="{FF2B5EF4-FFF2-40B4-BE49-F238E27FC236}">
              <a16:creationId xmlns:a16="http://schemas.microsoft.com/office/drawing/2014/main" id="{00000000-0008-0000-0200-00009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7" name="Line 157">
          <a:extLst>
            <a:ext uri="{FF2B5EF4-FFF2-40B4-BE49-F238E27FC236}">
              <a16:creationId xmlns:a16="http://schemas.microsoft.com/office/drawing/2014/main" id="{00000000-0008-0000-0200-00009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8" name="Line 158">
          <a:extLst>
            <a:ext uri="{FF2B5EF4-FFF2-40B4-BE49-F238E27FC236}">
              <a16:creationId xmlns:a16="http://schemas.microsoft.com/office/drawing/2014/main" id="{00000000-0008-0000-0200-00009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9" name="Line 159">
          <a:extLst>
            <a:ext uri="{FF2B5EF4-FFF2-40B4-BE49-F238E27FC236}">
              <a16:creationId xmlns:a16="http://schemas.microsoft.com/office/drawing/2014/main" id="{00000000-0008-0000-0200-00009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0" name="Line 160">
          <a:extLst>
            <a:ext uri="{FF2B5EF4-FFF2-40B4-BE49-F238E27FC236}">
              <a16:creationId xmlns:a16="http://schemas.microsoft.com/office/drawing/2014/main" id="{00000000-0008-0000-0200-00009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1" name="Line 161">
          <a:extLst>
            <a:ext uri="{FF2B5EF4-FFF2-40B4-BE49-F238E27FC236}">
              <a16:creationId xmlns:a16="http://schemas.microsoft.com/office/drawing/2014/main" id="{00000000-0008-0000-0200-00009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2" name="Line 162">
          <a:extLst>
            <a:ext uri="{FF2B5EF4-FFF2-40B4-BE49-F238E27FC236}">
              <a16:creationId xmlns:a16="http://schemas.microsoft.com/office/drawing/2014/main" id="{00000000-0008-0000-0200-00009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3" name="Line 163">
          <a:extLst>
            <a:ext uri="{FF2B5EF4-FFF2-40B4-BE49-F238E27FC236}">
              <a16:creationId xmlns:a16="http://schemas.microsoft.com/office/drawing/2014/main" id="{00000000-0008-0000-0200-00009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4" name="Line 164">
          <a:extLst>
            <a:ext uri="{FF2B5EF4-FFF2-40B4-BE49-F238E27FC236}">
              <a16:creationId xmlns:a16="http://schemas.microsoft.com/office/drawing/2014/main" id="{00000000-0008-0000-0200-00009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5" name="Line 165">
          <a:extLst>
            <a:ext uri="{FF2B5EF4-FFF2-40B4-BE49-F238E27FC236}">
              <a16:creationId xmlns:a16="http://schemas.microsoft.com/office/drawing/2014/main" id="{00000000-0008-0000-0200-00009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6" name="Line 166">
          <a:extLst>
            <a:ext uri="{FF2B5EF4-FFF2-40B4-BE49-F238E27FC236}">
              <a16:creationId xmlns:a16="http://schemas.microsoft.com/office/drawing/2014/main" id="{00000000-0008-0000-0200-0000A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7" name="Line 167">
          <a:extLst>
            <a:ext uri="{FF2B5EF4-FFF2-40B4-BE49-F238E27FC236}">
              <a16:creationId xmlns:a16="http://schemas.microsoft.com/office/drawing/2014/main" id="{00000000-0008-0000-0200-0000A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8" name="Line 168">
          <a:extLst>
            <a:ext uri="{FF2B5EF4-FFF2-40B4-BE49-F238E27FC236}">
              <a16:creationId xmlns:a16="http://schemas.microsoft.com/office/drawing/2014/main" id="{00000000-0008-0000-0200-0000A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9" name="Line 169">
          <a:extLst>
            <a:ext uri="{FF2B5EF4-FFF2-40B4-BE49-F238E27FC236}">
              <a16:creationId xmlns:a16="http://schemas.microsoft.com/office/drawing/2014/main" id="{00000000-0008-0000-0200-0000A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0" name="Line 170">
          <a:extLst>
            <a:ext uri="{FF2B5EF4-FFF2-40B4-BE49-F238E27FC236}">
              <a16:creationId xmlns:a16="http://schemas.microsoft.com/office/drawing/2014/main" id="{00000000-0008-0000-0200-0000A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1" name="Line 171">
          <a:extLst>
            <a:ext uri="{FF2B5EF4-FFF2-40B4-BE49-F238E27FC236}">
              <a16:creationId xmlns:a16="http://schemas.microsoft.com/office/drawing/2014/main" id="{00000000-0008-0000-0200-0000A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2" name="Line 172">
          <a:extLst>
            <a:ext uri="{FF2B5EF4-FFF2-40B4-BE49-F238E27FC236}">
              <a16:creationId xmlns:a16="http://schemas.microsoft.com/office/drawing/2014/main" id="{00000000-0008-0000-0200-0000A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3" name="Line 173">
          <a:extLst>
            <a:ext uri="{FF2B5EF4-FFF2-40B4-BE49-F238E27FC236}">
              <a16:creationId xmlns:a16="http://schemas.microsoft.com/office/drawing/2014/main" id="{00000000-0008-0000-0200-0000A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4" name="Line 174">
          <a:extLst>
            <a:ext uri="{FF2B5EF4-FFF2-40B4-BE49-F238E27FC236}">
              <a16:creationId xmlns:a16="http://schemas.microsoft.com/office/drawing/2014/main" id="{00000000-0008-0000-0200-0000A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5" name="Line 175">
          <a:extLst>
            <a:ext uri="{FF2B5EF4-FFF2-40B4-BE49-F238E27FC236}">
              <a16:creationId xmlns:a16="http://schemas.microsoft.com/office/drawing/2014/main" id="{00000000-0008-0000-0200-0000A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6" name="Line 176">
          <a:extLst>
            <a:ext uri="{FF2B5EF4-FFF2-40B4-BE49-F238E27FC236}">
              <a16:creationId xmlns:a16="http://schemas.microsoft.com/office/drawing/2014/main" id="{00000000-0008-0000-0200-0000A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7" name="Line 177">
          <a:extLst>
            <a:ext uri="{FF2B5EF4-FFF2-40B4-BE49-F238E27FC236}">
              <a16:creationId xmlns:a16="http://schemas.microsoft.com/office/drawing/2014/main" id="{00000000-0008-0000-0200-0000A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8" name="Line 178">
          <a:extLst>
            <a:ext uri="{FF2B5EF4-FFF2-40B4-BE49-F238E27FC236}">
              <a16:creationId xmlns:a16="http://schemas.microsoft.com/office/drawing/2014/main" id="{00000000-0008-0000-0200-0000A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9" name="Line 179">
          <a:extLst>
            <a:ext uri="{FF2B5EF4-FFF2-40B4-BE49-F238E27FC236}">
              <a16:creationId xmlns:a16="http://schemas.microsoft.com/office/drawing/2014/main" id="{00000000-0008-0000-0200-0000A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0" name="Line 180">
          <a:extLst>
            <a:ext uri="{FF2B5EF4-FFF2-40B4-BE49-F238E27FC236}">
              <a16:creationId xmlns:a16="http://schemas.microsoft.com/office/drawing/2014/main" id="{00000000-0008-0000-0200-0000A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1" name="Line 181">
          <a:extLst>
            <a:ext uri="{FF2B5EF4-FFF2-40B4-BE49-F238E27FC236}">
              <a16:creationId xmlns:a16="http://schemas.microsoft.com/office/drawing/2014/main" id="{00000000-0008-0000-0200-0000A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2" name="Line 182">
          <a:extLst>
            <a:ext uri="{FF2B5EF4-FFF2-40B4-BE49-F238E27FC236}">
              <a16:creationId xmlns:a16="http://schemas.microsoft.com/office/drawing/2014/main" id="{00000000-0008-0000-0200-0000B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3" name="Line 183">
          <a:extLst>
            <a:ext uri="{FF2B5EF4-FFF2-40B4-BE49-F238E27FC236}">
              <a16:creationId xmlns:a16="http://schemas.microsoft.com/office/drawing/2014/main" id="{00000000-0008-0000-0200-0000B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4" name="Line 184">
          <a:extLst>
            <a:ext uri="{FF2B5EF4-FFF2-40B4-BE49-F238E27FC236}">
              <a16:creationId xmlns:a16="http://schemas.microsoft.com/office/drawing/2014/main" id="{00000000-0008-0000-0200-0000B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5" name="Line 185">
          <a:extLst>
            <a:ext uri="{FF2B5EF4-FFF2-40B4-BE49-F238E27FC236}">
              <a16:creationId xmlns:a16="http://schemas.microsoft.com/office/drawing/2014/main" id="{00000000-0008-0000-0200-0000B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6" name="Line 186">
          <a:extLst>
            <a:ext uri="{FF2B5EF4-FFF2-40B4-BE49-F238E27FC236}">
              <a16:creationId xmlns:a16="http://schemas.microsoft.com/office/drawing/2014/main" id="{00000000-0008-0000-0200-0000B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7" name="Line 187">
          <a:extLst>
            <a:ext uri="{FF2B5EF4-FFF2-40B4-BE49-F238E27FC236}">
              <a16:creationId xmlns:a16="http://schemas.microsoft.com/office/drawing/2014/main" id="{00000000-0008-0000-0200-0000B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8" name="Line 188">
          <a:extLst>
            <a:ext uri="{FF2B5EF4-FFF2-40B4-BE49-F238E27FC236}">
              <a16:creationId xmlns:a16="http://schemas.microsoft.com/office/drawing/2014/main" id="{00000000-0008-0000-0200-0000B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9" name="Line 189">
          <a:extLst>
            <a:ext uri="{FF2B5EF4-FFF2-40B4-BE49-F238E27FC236}">
              <a16:creationId xmlns:a16="http://schemas.microsoft.com/office/drawing/2014/main" id="{00000000-0008-0000-0200-0000B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0" name="Line 190">
          <a:extLst>
            <a:ext uri="{FF2B5EF4-FFF2-40B4-BE49-F238E27FC236}">
              <a16:creationId xmlns:a16="http://schemas.microsoft.com/office/drawing/2014/main" id="{00000000-0008-0000-0200-0000B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1" name="Line 191">
          <a:extLst>
            <a:ext uri="{FF2B5EF4-FFF2-40B4-BE49-F238E27FC236}">
              <a16:creationId xmlns:a16="http://schemas.microsoft.com/office/drawing/2014/main" id="{00000000-0008-0000-0200-0000B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2" name="Line 192">
          <a:extLst>
            <a:ext uri="{FF2B5EF4-FFF2-40B4-BE49-F238E27FC236}">
              <a16:creationId xmlns:a16="http://schemas.microsoft.com/office/drawing/2014/main" id="{00000000-0008-0000-0200-0000B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3" name="Line 193">
          <a:extLst>
            <a:ext uri="{FF2B5EF4-FFF2-40B4-BE49-F238E27FC236}">
              <a16:creationId xmlns:a16="http://schemas.microsoft.com/office/drawing/2014/main" id="{00000000-0008-0000-0200-0000B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4" name="Line 194">
          <a:extLst>
            <a:ext uri="{FF2B5EF4-FFF2-40B4-BE49-F238E27FC236}">
              <a16:creationId xmlns:a16="http://schemas.microsoft.com/office/drawing/2014/main" id="{00000000-0008-0000-0200-0000B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5" name="Line 195">
          <a:extLst>
            <a:ext uri="{FF2B5EF4-FFF2-40B4-BE49-F238E27FC236}">
              <a16:creationId xmlns:a16="http://schemas.microsoft.com/office/drawing/2014/main" id="{00000000-0008-0000-0200-0000B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6" name="Line 196">
          <a:extLst>
            <a:ext uri="{FF2B5EF4-FFF2-40B4-BE49-F238E27FC236}">
              <a16:creationId xmlns:a16="http://schemas.microsoft.com/office/drawing/2014/main" id="{00000000-0008-0000-0200-0000B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7" name="Line 197">
          <a:extLst>
            <a:ext uri="{FF2B5EF4-FFF2-40B4-BE49-F238E27FC236}">
              <a16:creationId xmlns:a16="http://schemas.microsoft.com/office/drawing/2014/main" id="{00000000-0008-0000-0200-0000B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8" name="Line 198">
          <a:extLst>
            <a:ext uri="{FF2B5EF4-FFF2-40B4-BE49-F238E27FC236}">
              <a16:creationId xmlns:a16="http://schemas.microsoft.com/office/drawing/2014/main" id="{00000000-0008-0000-0200-0000C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9" name="Line 199">
          <a:extLst>
            <a:ext uri="{FF2B5EF4-FFF2-40B4-BE49-F238E27FC236}">
              <a16:creationId xmlns:a16="http://schemas.microsoft.com/office/drawing/2014/main" id="{00000000-0008-0000-0200-0000C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0" name="Line 200">
          <a:extLst>
            <a:ext uri="{FF2B5EF4-FFF2-40B4-BE49-F238E27FC236}">
              <a16:creationId xmlns:a16="http://schemas.microsoft.com/office/drawing/2014/main" id="{00000000-0008-0000-0200-0000C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1" name="Line 201">
          <a:extLst>
            <a:ext uri="{FF2B5EF4-FFF2-40B4-BE49-F238E27FC236}">
              <a16:creationId xmlns:a16="http://schemas.microsoft.com/office/drawing/2014/main" id="{00000000-0008-0000-0200-0000C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2" name="Line 202">
          <a:extLst>
            <a:ext uri="{FF2B5EF4-FFF2-40B4-BE49-F238E27FC236}">
              <a16:creationId xmlns:a16="http://schemas.microsoft.com/office/drawing/2014/main" id="{00000000-0008-0000-0200-0000C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3" name="Line 203">
          <a:extLst>
            <a:ext uri="{FF2B5EF4-FFF2-40B4-BE49-F238E27FC236}">
              <a16:creationId xmlns:a16="http://schemas.microsoft.com/office/drawing/2014/main" id="{00000000-0008-0000-0200-0000C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4" name="Line 204">
          <a:extLst>
            <a:ext uri="{FF2B5EF4-FFF2-40B4-BE49-F238E27FC236}">
              <a16:creationId xmlns:a16="http://schemas.microsoft.com/office/drawing/2014/main" id="{00000000-0008-0000-0200-0000C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5" name="Line 205">
          <a:extLst>
            <a:ext uri="{FF2B5EF4-FFF2-40B4-BE49-F238E27FC236}">
              <a16:creationId xmlns:a16="http://schemas.microsoft.com/office/drawing/2014/main" id="{00000000-0008-0000-0200-0000C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6" name="Line 206">
          <a:extLst>
            <a:ext uri="{FF2B5EF4-FFF2-40B4-BE49-F238E27FC236}">
              <a16:creationId xmlns:a16="http://schemas.microsoft.com/office/drawing/2014/main" id="{00000000-0008-0000-0200-0000C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7" name="Line 207">
          <a:extLst>
            <a:ext uri="{FF2B5EF4-FFF2-40B4-BE49-F238E27FC236}">
              <a16:creationId xmlns:a16="http://schemas.microsoft.com/office/drawing/2014/main" id="{00000000-0008-0000-0200-0000C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8" name="Line 208">
          <a:extLst>
            <a:ext uri="{FF2B5EF4-FFF2-40B4-BE49-F238E27FC236}">
              <a16:creationId xmlns:a16="http://schemas.microsoft.com/office/drawing/2014/main" id="{00000000-0008-0000-0200-0000C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9" name="Line 209">
          <a:extLst>
            <a:ext uri="{FF2B5EF4-FFF2-40B4-BE49-F238E27FC236}">
              <a16:creationId xmlns:a16="http://schemas.microsoft.com/office/drawing/2014/main" id="{00000000-0008-0000-0200-0000C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0" name="Line 210">
          <a:extLst>
            <a:ext uri="{FF2B5EF4-FFF2-40B4-BE49-F238E27FC236}">
              <a16:creationId xmlns:a16="http://schemas.microsoft.com/office/drawing/2014/main" id="{00000000-0008-0000-0200-0000C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1" name="Line 211">
          <a:extLst>
            <a:ext uri="{FF2B5EF4-FFF2-40B4-BE49-F238E27FC236}">
              <a16:creationId xmlns:a16="http://schemas.microsoft.com/office/drawing/2014/main" id="{00000000-0008-0000-0200-0000C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2" name="Line 212">
          <a:extLst>
            <a:ext uri="{FF2B5EF4-FFF2-40B4-BE49-F238E27FC236}">
              <a16:creationId xmlns:a16="http://schemas.microsoft.com/office/drawing/2014/main" id="{00000000-0008-0000-0200-0000C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3" name="Line 213">
          <a:extLst>
            <a:ext uri="{FF2B5EF4-FFF2-40B4-BE49-F238E27FC236}">
              <a16:creationId xmlns:a16="http://schemas.microsoft.com/office/drawing/2014/main" id="{00000000-0008-0000-0200-0000C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4" name="Line 214">
          <a:extLst>
            <a:ext uri="{FF2B5EF4-FFF2-40B4-BE49-F238E27FC236}">
              <a16:creationId xmlns:a16="http://schemas.microsoft.com/office/drawing/2014/main" id="{00000000-0008-0000-0200-0000D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5" name="Line 215">
          <a:extLst>
            <a:ext uri="{FF2B5EF4-FFF2-40B4-BE49-F238E27FC236}">
              <a16:creationId xmlns:a16="http://schemas.microsoft.com/office/drawing/2014/main" id="{00000000-0008-0000-0200-0000D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6" name="Line 216">
          <a:extLst>
            <a:ext uri="{FF2B5EF4-FFF2-40B4-BE49-F238E27FC236}">
              <a16:creationId xmlns:a16="http://schemas.microsoft.com/office/drawing/2014/main" id="{00000000-0008-0000-0200-0000D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7" name="Line 217">
          <a:extLst>
            <a:ext uri="{FF2B5EF4-FFF2-40B4-BE49-F238E27FC236}">
              <a16:creationId xmlns:a16="http://schemas.microsoft.com/office/drawing/2014/main" id="{00000000-0008-0000-0200-0000D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8" name="Line 218">
          <a:extLst>
            <a:ext uri="{FF2B5EF4-FFF2-40B4-BE49-F238E27FC236}">
              <a16:creationId xmlns:a16="http://schemas.microsoft.com/office/drawing/2014/main" id="{00000000-0008-0000-0200-0000D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9" name="Line 219">
          <a:extLst>
            <a:ext uri="{FF2B5EF4-FFF2-40B4-BE49-F238E27FC236}">
              <a16:creationId xmlns:a16="http://schemas.microsoft.com/office/drawing/2014/main" id="{00000000-0008-0000-0200-0000D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0" name="Line 220">
          <a:extLst>
            <a:ext uri="{FF2B5EF4-FFF2-40B4-BE49-F238E27FC236}">
              <a16:creationId xmlns:a16="http://schemas.microsoft.com/office/drawing/2014/main" id="{00000000-0008-0000-0200-0000D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1" name="Line 221">
          <a:extLst>
            <a:ext uri="{FF2B5EF4-FFF2-40B4-BE49-F238E27FC236}">
              <a16:creationId xmlns:a16="http://schemas.microsoft.com/office/drawing/2014/main" id="{00000000-0008-0000-0200-0000D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2" name="Line 222">
          <a:extLst>
            <a:ext uri="{FF2B5EF4-FFF2-40B4-BE49-F238E27FC236}">
              <a16:creationId xmlns:a16="http://schemas.microsoft.com/office/drawing/2014/main" id="{00000000-0008-0000-0200-0000D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3" name="Line 223">
          <a:extLst>
            <a:ext uri="{FF2B5EF4-FFF2-40B4-BE49-F238E27FC236}">
              <a16:creationId xmlns:a16="http://schemas.microsoft.com/office/drawing/2014/main" id="{00000000-0008-0000-0200-0000D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4" name="Line 224">
          <a:extLst>
            <a:ext uri="{FF2B5EF4-FFF2-40B4-BE49-F238E27FC236}">
              <a16:creationId xmlns:a16="http://schemas.microsoft.com/office/drawing/2014/main" id="{00000000-0008-0000-0200-0000D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5" name="Line 225">
          <a:extLst>
            <a:ext uri="{FF2B5EF4-FFF2-40B4-BE49-F238E27FC236}">
              <a16:creationId xmlns:a16="http://schemas.microsoft.com/office/drawing/2014/main" id="{00000000-0008-0000-0200-0000D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6" name="Line 226">
          <a:extLst>
            <a:ext uri="{FF2B5EF4-FFF2-40B4-BE49-F238E27FC236}">
              <a16:creationId xmlns:a16="http://schemas.microsoft.com/office/drawing/2014/main" id="{00000000-0008-0000-0200-0000D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7" name="Line 227">
          <a:extLst>
            <a:ext uri="{FF2B5EF4-FFF2-40B4-BE49-F238E27FC236}">
              <a16:creationId xmlns:a16="http://schemas.microsoft.com/office/drawing/2014/main" id="{00000000-0008-0000-0200-0000D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8" name="Line 228">
          <a:extLst>
            <a:ext uri="{FF2B5EF4-FFF2-40B4-BE49-F238E27FC236}">
              <a16:creationId xmlns:a16="http://schemas.microsoft.com/office/drawing/2014/main" id="{00000000-0008-0000-0200-0000D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9" name="Line 229">
          <a:extLst>
            <a:ext uri="{FF2B5EF4-FFF2-40B4-BE49-F238E27FC236}">
              <a16:creationId xmlns:a16="http://schemas.microsoft.com/office/drawing/2014/main" id="{00000000-0008-0000-0200-0000D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0" name="Line 230">
          <a:extLst>
            <a:ext uri="{FF2B5EF4-FFF2-40B4-BE49-F238E27FC236}">
              <a16:creationId xmlns:a16="http://schemas.microsoft.com/office/drawing/2014/main" id="{00000000-0008-0000-0200-0000E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1" name="Line 231">
          <a:extLst>
            <a:ext uri="{FF2B5EF4-FFF2-40B4-BE49-F238E27FC236}">
              <a16:creationId xmlns:a16="http://schemas.microsoft.com/office/drawing/2014/main" id="{00000000-0008-0000-0200-0000E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2" name="Line 232">
          <a:extLst>
            <a:ext uri="{FF2B5EF4-FFF2-40B4-BE49-F238E27FC236}">
              <a16:creationId xmlns:a16="http://schemas.microsoft.com/office/drawing/2014/main" id="{00000000-0008-0000-0200-0000E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3" name="Line 233">
          <a:extLst>
            <a:ext uri="{FF2B5EF4-FFF2-40B4-BE49-F238E27FC236}">
              <a16:creationId xmlns:a16="http://schemas.microsoft.com/office/drawing/2014/main" id="{00000000-0008-0000-0200-0000E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4" name="Line 234">
          <a:extLst>
            <a:ext uri="{FF2B5EF4-FFF2-40B4-BE49-F238E27FC236}">
              <a16:creationId xmlns:a16="http://schemas.microsoft.com/office/drawing/2014/main" id="{00000000-0008-0000-0200-0000E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5" name="Oval 235">
          <a:extLst>
            <a:ext uri="{FF2B5EF4-FFF2-40B4-BE49-F238E27FC236}">
              <a16:creationId xmlns:a16="http://schemas.microsoft.com/office/drawing/2014/main" id="{00000000-0008-0000-0200-0000E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6" name="Oval 236">
          <a:extLst>
            <a:ext uri="{FF2B5EF4-FFF2-40B4-BE49-F238E27FC236}">
              <a16:creationId xmlns:a16="http://schemas.microsoft.com/office/drawing/2014/main" id="{00000000-0008-0000-0200-0000E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7" name="Oval 237">
          <a:extLst>
            <a:ext uri="{FF2B5EF4-FFF2-40B4-BE49-F238E27FC236}">
              <a16:creationId xmlns:a16="http://schemas.microsoft.com/office/drawing/2014/main" id="{00000000-0008-0000-0200-0000E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8" name="Oval 238">
          <a:extLst>
            <a:ext uri="{FF2B5EF4-FFF2-40B4-BE49-F238E27FC236}">
              <a16:creationId xmlns:a16="http://schemas.microsoft.com/office/drawing/2014/main" id="{00000000-0008-0000-0200-0000E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9" name="Oval 239">
          <a:extLst>
            <a:ext uri="{FF2B5EF4-FFF2-40B4-BE49-F238E27FC236}">
              <a16:creationId xmlns:a16="http://schemas.microsoft.com/office/drawing/2014/main" id="{00000000-0008-0000-0200-0000E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0" name="Oval 240">
          <a:extLst>
            <a:ext uri="{FF2B5EF4-FFF2-40B4-BE49-F238E27FC236}">
              <a16:creationId xmlns:a16="http://schemas.microsoft.com/office/drawing/2014/main" id="{00000000-0008-0000-0200-0000E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1" name="Oval 241">
          <a:extLst>
            <a:ext uri="{FF2B5EF4-FFF2-40B4-BE49-F238E27FC236}">
              <a16:creationId xmlns:a16="http://schemas.microsoft.com/office/drawing/2014/main" id="{00000000-0008-0000-0200-0000E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2" name="Oval 242">
          <a:extLst>
            <a:ext uri="{FF2B5EF4-FFF2-40B4-BE49-F238E27FC236}">
              <a16:creationId xmlns:a16="http://schemas.microsoft.com/office/drawing/2014/main" id="{00000000-0008-0000-0200-0000E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3" name="Oval 243">
          <a:extLst>
            <a:ext uri="{FF2B5EF4-FFF2-40B4-BE49-F238E27FC236}">
              <a16:creationId xmlns:a16="http://schemas.microsoft.com/office/drawing/2014/main" id="{00000000-0008-0000-0200-0000E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4" name="Oval 244">
          <a:extLst>
            <a:ext uri="{FF2B5EF4-FFF2-40B4-BE49-F238E27FC236}">
              <a16:creationId xmlns:a16="http://schemas.microsoft.com/office/drawing/2014/main" id="{00000000-0008-0000-0200-0000E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5" name="Oval 245">
          <a:extLst>
            <a:ext uri="{FF2B5EF4-FFF2-40B4-BE49-F238E27FC236}">
              <a16:creationId xmlns:a16="http://schemas.microsoft.com/office/drawing/2014/main" id="{00000000-0008-0000-0200-0000E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6" name="Oval 246">
          <a:extLst>
            <a:ext uri="{FF2B5EF4-FFF2-40B4-BE49-F238E27FC236}">
              <a16:creationId xmlns:a16="http://schemas.microsoft.com/office/drawing/2014/main" id="{00000000-0008-0000-0200-0000F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7" name="Line 1">
          <a:extLst>
            <a:ext uri="{FF2B5EF4-FFF2-40B4-BE49-F238E27FC236}">
              <a16:creationId xmlns:a16="http://schemas.microsoft.com/office/drawing/2014/main" id="{00000000-0008-0000-0200-0000F1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8" name="Line 2">
          <a:extLst>
            <a:ext uri="{FF2B5EF4-FFF2-40B4-BE49-F238E27FC236}">
              <a16:creationId xmlns:a16="http://schemas.microsoft.com/office/drawing/2014/main" id="{00000000-0008-0000-0200-0000F2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9" name="Line 3">
          <a:extLst>
            <a:ext uri="{FF2B5EF4-FFF2-40B4-BE49-F238E27FC236}">
              <a16:creationId xmlns:a16="http://schemas.microsoft.com/office/drawing/2014/main" id="{00000000-0008-0000-0200-0000F3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0" name="Line 4">
          <a:extLst>
            <a:ext uri="{FF2B5EF4-FFF2-40B4-BE49-F238E27FC236}">
              <a16:creationId xmlns:a16="http://schemas.microsoft.com/office/drawing/2014/main" id="{00000000-0008-0000-0200-0000F4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1" name="Line 5">
          <a:extLst>
            <a:ext uri="{FF2B5EF4-FFF2-40B4-BE49-F238E27FC236}">
              <a16:creationId xmlns:a16="http://schemas.microsoft.com/office/drawing/2014/main" id="{00000000-0008-0000-0200-0000F5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2" name="Line 6">
          <a:extLst>
            <a:ext uri="{FF2B5EF4-FFF2-40B4-BE49-F238E27FC236}">
              <a16:creationId xmlns:a16="http://schemas.microsoft.com/office/drawing/2014/main" id="{00000000-0008-0000-0200-0000F6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3" name="Line 7">
          <a:extLst>
            <a:ext uri="{FF2B5EF4-FFF2-40B4-BE49-F238E27FC236}">
              <a16:creationId xmlns:a16="http://schemas.microsoft.com/office/drawing/2014/main" id="{00000000-0008-0000-0200-0000F7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4" name="Line 8">
          <a:extLst>
            <a:ext uri="{FF2B5EF4-FFF2-40B4-BE49-F238E27FC236}">
              <a16:creationId xmlns:a16="http://schemas.microsoft.com/office/drawing/2014/main" id="{00000000-0008-0000-0200-0000F8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5" name="Line 9">
          <a:extLst>
            <a:ext uri="{FF2B5EF4-FFF2-40B4-BE49-F238E27FC236}">
              <a16:creationId xmlns:a16="http://schemas.microsoft.com/office/drawing/2014/main" id="{00000000-0008-0000-0200-0000F9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6" name="Line 10">
          <a:extLst>
            <a:ext uri="{FF2B5EF4-FFF2-40B4-BE49-F238E27FC236}">
              <a16:creationId xmlns:a16="http://schemas.microsoft.com/office/drawing/2014/main" id="{00000000-0008-0000-0200-0000FA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7" name="Line 11">
          <a:extLst>
            <a:ext uri="{FF2B5EF4-FFF2-40B4-BE49-F238E27FC236}">
              <a16:creationId xmlns:a16="http://schemas.microsoft.com/office/drawing/2014/main" id="{00000000-0008-0000-0200-0000FB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8" name="Line 12">
          <a:extLst>
            <a:ext uri="{FF2B5EF4-FFF2-40B4-BE49-F238E27FC236}">
              <a16:creationId xmlns:a16="http://schemas.microsoft.com/office/drawing/2014/main" id="{00000000-0008-0000-0200-0000FC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9" name="Line 13">
          <a:extLst>
            <a:ext uri="{FF2B5EF4-FFF2-40B4-BE49-F238E27FC236}">
              <a16:creationId xmlns:a16="http://schemas.microsoft.com/office/drawing/2014/main" id="{00000000-0008-0000-0200-0000FD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0" name="Line 14">
          <a:extLst>
            <a:ext uri="{FF2B5EF4-FFF2-40B4-BE49-F238E27FC236}">
              <a16:creationId xmlns:a16="http://schemas.microsoft.com/office/drawing/2014/main" id="{00000000-0008-0000-0200-0000FE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1" name="Line 15">
          <a:extLst>
            <a:ext uri="{FF2B5EF4-FFF2-40B4-BE49-F238E27FC236}">
              <a16:creationId xmlns:a16="http://schemas.microsoft.com/office/drawing/2014/main" id="{00000000-0008-0000-0200-0000FF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2" name="Line 16">
          <a:extLst>
            <a:ext uri="{FF2B5EF4-FFF2-40B4-BE49-F238E27FC236}">
              <a16:creationId xmlns:a16="http://schemas.microsoft.com/office/drawing/2014/main" id="{00000000-0008-0000-0200-00000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3" name="Line 17">
          <a:extLst>
            <a:ext uri="{FF2B5EF4-FFF2-40B4-BE49-F238E27FC236}">
              <a16:creationId xmlns:a16="http://schemas.microsoft.com/office/drawing/2014/main" id="{00000000-0008-0000-0200-00000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4" name="Line 18">
          <a:extLst>
            <a:ext uri="{FF2B5EF4-FFF2-40B4-BE49-F238E27FC236}">
              <a16:creationId xmlns:a16="http://schemas.microsoft.com/office/drawing/2014/main" id="{00000000-0008-0000-0200-00000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5" name="Line 19">
          <a:extLst>
            <a:ext uri="{FF2B5EF4-FFF2-40B4-BE49-F238E27FC236}">
              <a16:creationId xmlns:a16="http://schemas.microsoft.com/office/drawing/2014/main" id="{00000000-0008-0000-0200-00000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6" name="Line 20">
          <a:extLst>
            <a:ext uri="{FF2B5EF4-FFF2-40B4-BE49-F238E27FC236}">
              <a16:creationId xmlns:a16="http://schemas.microsoft.com/office/drawing/2014/main" id="{00000000-0008-0000-0200-00000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7" name="Line 21">
          <a:extLst>
            <a:ext uri="{FF2B5EF4-FFF2-40B4-BE49-F238E27FC236}">
              <a16:creationId xmlns:a16="http://schemas.microsoft.com/office/drawing/2014/main" id="{00000000-0008-0000-0200-00000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8" name="Line 22">
          <a:extLst>
            <a:ext uri="{FF2B5EF4-FFF2-40B4-BE49-F238E27FC236}">
              <a16:creationId xmlns:a16="http://schemas.microsoft.com/office/drawing/2014/main" id="{00000000-0008-0000-0200-00000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9" name="Line 23">
          <a:extLst>
            <a:ext uri="{FF2B5EF4-FFF2-40B4-BE49-F238E27FC236}">
              <a16:creationId xmlns:a16="http://schemas.microsoft.com/office/drawing/2014/main" id="{00000000-0008-0000-0200-00000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0" name="Line 24">
          <a:extLst>
            <a:ext uri="{FF2B5EF4-FFF2-40B4-BE49-F238E27FC236}">
              <a16:creationId xmlns:a16="http://schemas.microsoft.com/office/drawing/2014/main" id="{00000000-0008-0000-0200-00000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1" name="Line 25">
          <a:extLst>
            <a:ext uri="{FF2B5EF4-FFF2-40B4-BE49-F238E27FC236}">
              <a16:creationId xmlns:a16="http://schemas.microsoft.com/office/drawing/2014/main" id="{00000000-0008-0000-0200-00000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2" name="Line 26">
          <a:extLst>
            <a:ext uri="{FF2B5EF4-FFF2-40B4-BE49-F238E27FC236}">
              <a16:creationId xmlns:a16="http://schemas.microsoft.com/office/drawing/2014/main" id="{00000000-0008-0000-0200-00000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3" name="Line 27">
          <a:extLst>
            <a:ext uri="{FF2B5EF4-FFF2-40B4-BE49-F238E27FC236}">
              <a16:creationId xmlns:a16="http://schemas.microsoft.com/office/drawing/2014/main" id="{00000000-0008-0000-0200-00000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4" name="Line 28">
          <a:extLst>
            <a:ext uri="{FF2B5EF4-FFF2-40B4-BE49-F238E27FC236}">
              <a16:creationId xmlns:a16="http://schemas.microsoft.com/office/drawing/2014/main" id="{00000000-0008-0000-0200-00000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5" name="Line 29">
          <a:extLst>
            <a:ext uri="{FF2B5EF4-FFF2-40B4-BE49-F238E27FC236}">
              <a16:creationId xmlns:a16="http://schemas.microsoft.com/office/drawing/2014/main" id="{00000000-0008-0000-0200-00000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6" name="Line 30">
          <a:extLst>
            <a:ext uri="{FF2B5EF4-FFF2-40B4-BE49-F238E27FC236}">
              <a16:creationId xmlns:a16="http://schemas.microsoft.com/office/drawing/2014/main" id="{00000000-0008-0000-0200-00000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7" name="Line 31">
          <a:extLst>
            <a:ext uri="{FF2B5EF4-FFF2-40B4-BE49-F238E27FC236}">
              <a16:creationId xmlns:a16="http://schemas.microsoft.com/office/drawing/2014/main" id="{00000000-0008-0000-0200-00000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8" name="Line 32">
          <a:extLst>
            <a:ext uri="{FF2B5EF4-FFF2-40B4-BE49-F238E27FC236}">
              <a16:creationId xmlns:a16="http://schemas.microsoft.com/office/drawing/2014/main" id="{00000000-0008-0000-0200-00001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9" name="Line 33">
          <a:extLst>
            <a:ext uri="{FF2B5EF4-FFF2-40B4-BE49-F238E27FC236}">
              <a16:creationId xmlns:a16="http://schemas.microsoft.com/office/drawing/2014/main" id="{00000000-0008-0000-0200-00001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0" name="Line 34">
          <a:extLst>
            <a:ext uri="{FF2B5EF4-FFF2-40B4-BE49-F238E27FC236}">
              <a16:creationId xmlns:a16="http://schemas.microsoft.com/office/drawing/2014/main" id="{00000000-0008-0000-0200-00001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1" name="Line 35">
          <a:extLst>
            <a:ext uri="{FF2B5EF4-FFF2-40B4-BE49-F238E27FC236}">
              <a16:creationId xmlns:a16="http://schemas.microsoft.com/office/drawing/2014/main" id="{00000000-0008-0000-0200-00001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2" name="Line 36">
          <a:extLst>
            <a:ext uri="{FF2B5EF4-FFF2-40B4-BE49-F238E27FC236}">
              <a16:creationId xmlns:a16="http://schemas.microsoft.com/office/drawing/2014/main" id="{00000000-0008-0000-0200-00001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3" name="Line 37">
          <a:extLst>
            <a:ext uri="{FF2B5EF4-FFF2-40B4-BE49-F238E27FC236}">
              <a16:creationId xmlns:a16="http://schemas.microsoft.com/office/drawing/2014/main" id="{00000000-0008-0000-0200-00001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4" name="Line 38">
          <a:extLst>
            <a:ext uri="{FF2B5EF4-FFF2-40B4-BE49-F238E27FC236}">
              <a16:creationId xmlns:a16="http://schemas.microsoft.com/office/drawing/2014/main" id="{00000000-0008-0000-0200-00001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5" name="Line 39">
          <a:extLst>
            <a:ext uri="{FF2B5EF4-FFF2-40B4-BE49-F238E27FC236}">
              <a16:creationId xmlns:a16="http://schemas.microsoft.com/office/drawing/2014/main" id="{00000000-0008-0000-0200-00001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6" name="Line 40">
          <a:extLst>
            <a:ext uri="{FF2B5EF4-FFF2-40B4-BE49-F238E27FC236}">
              <a16:creationId xmlns:a16="http://schemas.microsoft.com/office/drawing/2014/main" id="{00000000-0008-0000-0200-00001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7" name="Line 41">
          <a:extLst>
            <a:ext uri="{FF2B5EF4-FFF2-40B4-BE49-F238E27FC236}">
              <a16:creationId xmlns:a16="http://schemas.microsoft.com/office/drawing/2014/main" id="{00000000-0008-0000-0200-00001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8" name="Line 42">
          <a:extLst>
            <a:ext uri="{FF2B5EF4-FFF2-40B4-BE49-F238E27FC236}">
              <a16:creationId xmlns:a16="http://schemas.microsoft.com/office/drawing/2014/main" id="{00000000-0008-0000-0200-00001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9" name="Line 43">
          <a:extLst>
            <a:ext uri="{FF2B5EF4-FFF2-40B4-BE49-F238E27FC236}">
              <a16:creationId xmlns:a16="http://schemas.microsoft.com/office/drawing/2014/main" id="{00000000-0008-0000-0200-00001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0" name="Line 44">
          <a:extLst>
            <a:ext uri="{FF2B5EF4-FFF2-40B4-BE49-F238E27FC236}">
              <a16:creationId xmlns:a16="http://schemas.microsoft.com/office/drawing/2014/main" id="{00000000-0008-0000-0200-00001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1" name="Line 45">
          <a:extLst>
            <a:ext uri="{FF2B5EF4-FFF2-40B4-BE49-F238E27FC236}">
              <a16:creationId xmlns:a16="http://schemas.microsoft.com/office/drawing/2014/main" id="{00000000-0008-0000-0200-00001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2" name="Line 46">
          <a:extLst>
            <a:ext uri="{FF2B5EF4-FFF2-40B4-BE49-F238E27FC236}">
              <a16:creationId xmlns:a16="http://schemas.microsoft.com/office/drawing/2014/main" id="{00000000-0008-0000-0200-00001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3" name="Line 47">
          <a:extLst>
            <a:ext uri="{FF2B5EF4-FFF2-40B4-BE49-F238E27FC236}">
              <a16:creationId xmlns:a16="http://schemas.microsoft.com/office/drawing/2014/main" id="{00000000-0008-0000-0200-00001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4" name="Line 48">
          <a:extLst>
            <a:ext uri="{FF2B5EF4-FFF2-40B4-BE49-F238E27FC236}">
              <a16:creationId xmlns:a16="http://schemas.microsoft.com/office/drawing/2014/main" id="{00000000-0008-0000-0200-00002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5" name="Line 49">
          <a:extLst>
            <a:ext uri="{FF2B5EF4-FFF2-40B4-BE49-F238E27FC236}">
              <a16:creationId xmlns:a16="http://schemas.microsoft.com/office/drawing/2014/main" id="{00000000-0008-0000-0200-00002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6" name="Line 50">
          <a:extLst>
            <a:ext uri="{FF2B5EF4-FFF2-40B4-BE49-F238E27FC236}">
              <a16:creationId xmlns:a16="http://schemas.microsoft.com/office/drawing/2014/main" id="{00000000-0008-0000-0200-00002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7" name="Line 51">
          <a:extLst>
            <a:ext uri="{FF2B5EF4-FFF2-40B4-BE49-F238E27FC236}">
              <a16:creationId xmlns:a16="http://schemas.microsoft.com/office/drawing/2014/main" id="{00000000-0008-0000-0200-00002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8" name="Line 52">
          <a:extLst>
            <a:ext uri="{FF2B5EF4-FFF2-40B4-BE49-F238E27FC236}">
              <a16:creationId xmlns:a16="http://schemas.microsoft.com/office/drawing/2014/main" id="{00000000-0008-0000-0200-00002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9" name="Line 53">
          <a:extLst>
            <a:ext uri="{FF2B5EF4-FFF2-40B4-BE49-F238E27FC236}">
              <a16:creationId xmlns:a16="http://schemas.microsoft.com/office/drawing/2014/main" id="{00000000-0008-0000-0200-00002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0" name="Line 54">
          <a:extLst>
            <a:ext uri="{FF2B5EF4-FFF2-40B4-BE49-F238E27FC236}">
              <a16:creationId xmlns:a16="http://schemas.microsoft.com/office/drawing/2014/main" id="{00000000-0008-0000-0200-00002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1" name="Line 55">
          <a:extLst>
            <a:ext uri="{FF2B5EF4-FFF2-40B4-BE49-F238E27FC236}">
              <a16:creationId xmlns:a16="http://schemas.microsoft.com/office/drawing/2014/main" id="{00000000-0008-0000-0200-00002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2" name="Line 56">
          <a:extLst>
            <a:ext uri="{FF2B5EF4-FFF2-40B4-BE49-F238E27FC236}">
              <a16:creationId xmlns:a16="http://schemas.microsoft.com/office/drawing/2014/main" id="{00000000-0008-0000-0200-00002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3" name="Line 57">
          <a:extLst>
            <a:ext uri="{FF2B5EF4-FFF2-40B4-BE49-F238E27FC236}">
              <a16:creationId xmlns:a16="http://schemas.microsoft.com/office/drawing/2014/main" id="{00000000-0008-0000-0200-00002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4" name="Line 58">
          <a:extLst>
            <a:ext uri="{FF2B5EF4-FFF2-40B4-BE49-F238E27FC236}">
              <a16:creationId xmlns:a16="http://schemas.microsoft.com/office/drawing/2014/main" id="{00000000-0008-0000-0200-00002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5" name="Line 59">
          <a:extLst>
            <a:ext uri="{FF2B5EF4-FFF2-40B4-BE49-F238E27FC236}">
              <a16:creationId xmlns:a16="http://schemas.microsoft.com/office/drawing/2014/main" id="{00000000-0008-0000-0200-00002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6" name="Line 60">
          <a:extLst>
            <a:ext uri="{FF2B5EF4-FFF2-40B4-BE49-F238E27FC236}">
              <a16:creationId xmlns:a16="http://schemas.microsoft.com/office/drawing/2014/main" id="{00000000-0008-0000-0200-00002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7" name="Line 61">
          <a:extLst>
            <a:ext uri="{FF2B5EF4-FFF2-40B4-BE49-F238E27FC236}">
              <a16:creationId xmlns:a16="http://schemas.microsoft.com/office/drawing/2014/main" id="{00000000-0008-0000-0200-00002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8" name="Line 62">
          <a:extLst>
            <a:ext uri="{FF2B5EF4-FFF2-40B4-BE49-F238E27FC236}">
              <a16:creationId xmlns:a16="http://schemas.microsoft.com/office/drawing/2014/main" id="{00000000-0008-0000-0200-00002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9" name="Line 63">
          <a:extLst>
            <a:ext uri="{FF2B5EF4-FFF2-40B4-BE49-F238E27FC236}">
              <a16:creationId xmlns:a16="http://schemas.microsoft.com/office/drawing/2014/main" id="{00000000-0008-0000-0200-00002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0" name="Line 64">
          <a:extLst>
            <a:ext uri="{FF2B5EF4-FFF2-40B4-BE49-F238E27FC236}">
              <a16:creationId xmlns:a16="http://schemas.microsoft.com/office/drawing/2014/main" id="{00000000-0008-0000-0200-00003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1" name="Line 65">
          <a:extLst>
            <a:ext uri="{FF2B5EF4-FFF2-40B4-BE49-F238E27FC236}">
              <a16:creationId xmlns:a16="http://schemas.microsoft.com/office/drawing/2014/main" id="{00000000-0008-0000-0200-00003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2" name="Line 66">
          <a:extLst>
            <a:ext uri="{FF2B5EF4-FFF2-40B4-BE49-F238E27FC236}">
              <a16:creationId xmlns:a16="http://schemas.microsoft.com/office/drawing/2014/main" id="{00000000-0008-0000-0200-00003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3" name="Line 67">
          <a:extLst>
            <a:ext uri="{FF2B5EF4-FFF2-40B4-BE49-F238E27FC236}">
              <a16:creationId xmlns:a16="http://schemas.microsoft.com/office/drawing/2014/main" id="{00000000-0008-0000-0200-00003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4" name="Line 68">
          <a:extLst>
            <a:ext uri="{FF2B5EF4-FFF2-40B4-BE49-F238E27FC236}">
              <a16:creationId xmlns:a16="http://schemas.microsoft.com/office/drawing/2014/main" id="{00000000-0008-0000-0200-00003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5" name="Line 69">
          <a:extLst>
            <a:ext uri="{FF2B5EF4-FFF2-40B4-BE49-F238E27FC236}">
              <a16:creationId xmlns:a16="http://schemas.microsoft.com/office/drawing/2014/main" id="{00000000-0008-0000-0200-00003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6" name="Line 70">
          <a:extLst>
            <a:ext uri="{FF2B5EF4-FFF2-40B4-BE49-F238E27FC236}">
              <a16:creationId xmlns:a16="http://schemas.microsoft.com/office/drawing/2014/main" id="{00000000-0008-0000-0200-00003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7" name="Line 71">
          <a:extLst>
            <a:ext uri="{FF2B5EF4-FFF2-40B4-BE49-F238E27FC236}">
              <a16:creationId xmlns:a16="http://schemas.microsoft.com/office/drawing/2014/main" id="{00000000-0008-0000-0200-00003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8" name="Line 72">
          <a:extLst>
            <a:ext uri="{FF2B5EF4-FFF2-40B4-BE49-F238E27FC236}">
              <a16:creationId xmlns:a16="http://schemas.microsoft.com/office/drawing/2014/main" id="{00000000-0008-0000-0200-00003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9" name="Line 73">
          <a:extLst>
            <a:ext uri="{FF2B5EF4-FFF2-40B4-BE49-F238E27FC236}">
              <a16:creationId xmlns:a16="http://schemas.microsoft.com/office/drawing/2014/main" id="{00000000-0008-0000-0200-00003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0" name="Line 74">
          <a:extLst>
            <a:ext uri="{FF2B5EF4-FFF2-40B4-BE49-F238E27FC236}">
              <a16:creationId xmlns:a16="http://schemas.microsoft.com/office/drawing/2014/main" id="{00000000-0008-0000-0200-00003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1" name="Line 75">
          <a:extLst>
            <a:ext uri="{FF2B5EF4-FFF2-40B4-BE49-F238E27FC236}">
              <a16:creationId xmlns:a16="http://schemas.microsoft.com/office/drawing/2014/main" id="{00000000-0008-0000-0200-00003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2" name="Line 76">
          <a:extLst>
            <a:ext uri="{FF2B5EF4-FFF2-40B4-BE49-F238E27FC236}">
              <a16:creationId xmlns:a16="http://schemas.microsoft.com/office/drawing/2014/main" id="{00000000-0008-0000-0200-00003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3" name="Line 77">
          <a:extLst>
            <a:ext uri="{FF2B5EF4-FFF2-40B4-BE49-F238E27FC236}">
              <a16:creationId xmlns:a16="http://schemas.microsoft.com/office/drawing/2014/main" id="{00000000-0008-0000-0200-00003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4" name="Line 78">
          <a:extLst>
            <a:ext uri="{FF2B5EF4-FFF2-40B4-BE49-F238E27FC236}">
              <a16:creationId xmlns:a16="http://schemas.microsoft.com/office/drawing/2014/main" id="{00000000-0008-0000-0200-00003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5" name="Line 79">
          <a:extLst>
            <a:ext uri="{FF2B5EF4-FFF2-40B4-BE49-F238E27FC236}">
              <a16:creationId xmlns:a16="http://schemas.microsoft.com/office/drawing/2014/main" id="{00000000-0008-0000-0200-00003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6" name="Line 80">
          <a:extLst>
            <a:ext uri="{FF2B5EF4-FFF2-40B4-BE49-F238E27FC236}">
              <a16:creationId xmlns:a16="http://schemas.microsoft.com/office/drawing/2014/main" id="{00000000-0008-0000-0200-00004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7" name="Line 81">
          <a:extLst>
            <a:ext uri="{FF2B5EF4-FFF2-40B4-BE49-F238E27FC236}">
              <a16:creationId xmlns:a16="http://schemas.microsoft.com/office/drawing/2014/main" id="{00000000-0008-0000-0200-00004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8" name="Line 82">
          <a:extLst>
            <a:ext uri="{FF2B5EF4-FFF2-40B4-BE49-F238E27FC236}">
              <a16:creationId xmlns:a16="http://schemas.microsoft.com/office/drawing/2014/main" id="{00000000-0008-0000-0200-00004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9" name="Line 83">
          <a:extLst>
            <a:ext uri="{FF2B5EF4-FFF2-40B4-BE49-F238E27FC236}">
              <a16:creationId xmlns:a16="http://schemas.microsoft.com/office/drawing/2014/main" id="{00000000-0008-0000-0200-00004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0" name="Line 84">
          <a:extLst>
            <a:ext uri="{FF2B5EF4-FFF2-40B4-BE49-F238E27FC236}">
              <a16:creationId xmlns:a16="http://schemas.microsoft.com/office/drawing/2014/main" id="{00000000-0008-0000-0200-00004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1" name="Line 85">
          <a:extLst>
            <a:ext uri="{FF2B5EF4-FFF2-40B4-BE49-F238E27FC236}">
              <a16:creationId xmlns:a16="http://schemas.microsoft.com/office/drawing/2014/main" id="{00000000-0008-0000-0200-00004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2" name="Line 86">
          <a:extLst>
            <a:ext uri="{FF2B5EF4-FFF2-40B4-BE49-F238E27FC236}">
              <a16:creationId xmlns:a16="http://schemas.microsoft.com/office/drawing/2014/main" id="{00000000-0008-0000-0200-00004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3" name="Line 87">
          <a:extLst>
            <a:ext uri="{FF2B5EF4-FFF2-40B4-BE49-F238E27FC236}">
              <a16:creationId xmlns:a16="http://schemas.microsoft.com/office/drawing/2014/main" id="{00000000-0008-0000-0200-00004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4" name="Line 88">
          <a:extLst>
            <a:ext uri="{FF2B5EF4-FFF2-40B4-BE49-F238E27FC236}">
              <a16:creationId xmlns:a16="http://schemas.microsoft.com/office/drawing/2014/main" id="{00000000-0008-0000-0200-00004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5" name="Line 89">
          <a:extLst>
            <a:ext uri="{FF2B5EF4-FFF2-40B4-BE49-F238E27FC236}">
              <a16:creationId xmlns:a16="http://schemas.microsoft.com/office/drawing/2014/main" id="{00000000-0008-0000-0200-00004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6" name="Line 90">
          <a:extLst>
            <a:ext uri="{FF2B5EF4-FFF2-40B4-BE49-F238E27FC236}">
              <a16:creationId xmlns:a16="http://schemas.microsoft.com/office/drawing/2014/main" id="{00000000-0008-0000-0200-00004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7" name="Line 91">
          <a:extLst>
            <a:ext uri="{FF2B5EF4-FFF2-40B4-BE49-F238E27FC236}">
              <a16:creationId xmlns:a16="http://schemas.microsoft.com/office/drawing/2014/main" id="{00000000-0008-0000-0200-00004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8" name="Line 92">
          <a:extLst>
            <a:ext uri="{FF2B5EF4-FFF2-40B4-BE49-F238E27FC236}">
              <a16:creationId xmlns:a16="http://schemas.microsoft.com/office/drawing/2014/main" id="{00000000-0008-0000-0200-00004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9" name="Line 93">
          <a:extLst>
            <a:ext uri="{FF2B5EF4-FFF2-40B4-BE49-F238E27FC236}">
              <a16:creationId xmlns:a16="http://schemas.microsoft.com/office/drawing/2014/main" id="{00000000-0008-0000-0200-00004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0" name="Line 94">
          <a:extLst>
            <a:ext uri="{FF2B5EF4-FFF2-40B4-BE49-F238E27FC236}">
              <a16:creationId xmlns:a16="http://schemas.microsoft.com/office/drawing/2014/main" id="{00000000-0008-0000-0200-00004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1" name="Line 95">
          <a:extLst>
            <a:ext uri="{FF2B5EF4-FFF2-40B4-BE49-F238E27FC236}">
              <a16:creationId xmlns:a16="http://schemas.microsoft.com/office/drawing/2014/main" id="{00000000-0008-0000-0200-00004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2" name="Line 96">
          <a:extLst>
            <a:ext uri="{FF2B5EF4-FFF2-40B4-BE49-F238E27FC236}">
              <a16:creationId xmlns:a16="http://schemas.microsoft.com/office/drawing/2014/main" id="{00000000-0008-0000-0200-00005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3" name="Line 97">
          <a:extLst>
            <a:ext uri="{FF2B5EF4-FFF2-40B4-BE49-F238E27FC236}">
              <a16:creationId xmlns:a16="http://schemas.microsoft.com/office/drawing/2014/main" id="{00000000-0008-0000-0200-00005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4" name="Line 98">
          <a:extLst>
            <a:ext uri="{FF2B5EF4-FFF2-40B4-BE49-F238E27FC236}">
              <a16:creationId xmlns:a16="http://schemas.microsoft.com/office/drawing/2014/main" id="{00000000-0008-0000-0200-00005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5" name="Line 99">
          <a:extLst>
            <a:ext uri="{FF2B5EF4-FFF2-40B4-BE49-F238E27FC236}">
              <a16:creationId xmlns:a16="http://schemas.microsoft.com/office/drawing/2014/main" id="{00000000-0008-0000-0200-00005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6" name="Line 100">
          <a:extLst>
            <a:ext uri="{FF2B5EF4-FFF2-40B4-BE49-F238E27FC236}">
              <a16:creationId xmlns:a16="http://schemas.microsoft.com/office/drawing/2014/main" id="{00000000-0008-0000-0200-00005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7" name="Line 101">
          <a:extLst>
            <a:ext uri="{FF2B5EF4-FFF2-40B4-BE49-F238E27FC236}">
              <a16:creationId xmlns:a16="http://schemas.microsoft.com/office/drawing/2014/main" id="{00000000-0008-0000-0200-00005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8" name="Line 102">
          <a:extLst>
            <a:ext uri="{FF2B5EF4-FFF2-40B4-BE49-F238E27FC236}">
              <a16:creationId xmlns:a16="http://schemas.microsoft.com/office/drawing/2014/main" id="{00000000-0008-0000-0200-00005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9" name="Line 103">
          <a:extLst>
            <a:ext uri="{FF2B5EF4-FFF2-40B4-BE49-F238E27FC236}">
              <a16:creationId xmlns:a16="http://schemas.microsoft.com/office/drawing/2014/main" id="{00000000-0008-0000-0200-00005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0" name="Line 104">
          <a:extLst>
            <a:ext uri="{FF2B5EF4-FFF2-40B4-BE49-F238E27FC236}">
              <a16:creationId xmlns:a16="http://schemas.microsoft.com/office/drawing/2014/main" id="{00000000-0008-0000-0200-00005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1" name="Line 105">
          <a:extLst>
            <a:ext uri="{FF2B5EF4-FFF2-40B4-BE49-F238E27FC236}">
              <a16:creationId xmlns:a16="http://schemas.microsoft.com/office/drawing/2014/main" id="{00000000-0008-0000-0200-00005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2" name="Line 106">
          <a:extLst>
            <a:ext uri="{FF2B5EF4-FFF2-40B4-BE49-F238E27FC236}">
              <a16:creationId xmlns:a16="http://schemas.microsoft.com/office/drawing/2014/main" id="{00000000-0008-0000-0200-00005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3" name="Line 107">
          <a:extLst>
            <a:ext uri="{FF2B5EF4-FFF2-40B4-BE49-F238E27FC236}">
              <a16:creationId xmlns:a16="http://schemas.microsoft.com/office/drawing/2014/main" id="{00000000-0008-0000-0200-00005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4" name="Line 108">
          <a:extLst>
            <a:ext uri="{FF2B5EF4-FFF2-40B4-BE49-F238E27FC236}">
              <a16:creationId xmlns:a16="http://schemas.microsoft.com/office/drawing/2014/main" id="{00000000-0008-0000-0200-00005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5" name="Oval 109">
          <a:extLst>
            <a:ext uri="{FF2B5EF4-FFF2-40B4-BE49-F238E27FC236}">
              <a16:creationId xmlns:a16="http://schemas.microsoft.com/office/drawing/2014/main" id="{00000000-0008-0000-0200-00005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6" name="Oval 110">
          <a:extLst>
            <a:ext uri="{FF2B5EF4-FFF2-40B4-BE49-F238E27FC236}">
              <a16:creationId xmlns:a16="http://schemas.microsoft.com/office/drawing/2014/main" id="{00000000-0008-0000-0200-00005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7" name="Oval 111">
          <a:extLst>
            <a:ext uri="{FF2B5EF4-FFF2-40B4-BE49-F238E27FC236}">
              <a16:creationId xmlns:a16="http://schemas.microsoft.com/office/drawing/2014/main" id="{00000000-0008-0000-0200-00005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8" name="Oval 112">
          <a:extLst>
            <a:ext uri="{FF2B5EF4-FFF2-40B4-BE49-F238E27FC236}">
              <a16:creationId xmlns:a16="http://schemas.microsoft.com/office/drawing/2014/main" id="{00000000-0008-0000-0200-00006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9" name="Oval 113">
          <a:extLst>
            <a:ext uri="{FF2B5EF4-FFF2-40B4-BE49-F238E27FC236}">
              <a16:creationId xmlns:a16="http://schemas.microsoft.com/office/drawing/2014/main" id="{00000000-0008-0000-0200-00006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0" name="Oval 114">
          <a:extLst>
            <a:ext uri="{FF2B5EF4-FFF2-40B4-BE49-F238E27FC236}">
              <a16:creationId xmlns:a16="http://schemas.microsoft.com/office/drawing/2014/main" id="{00000000-0008-0000-0200-00006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1" name="Oval 115">
          <a:extLst>
            <a:ext uri="{FF2B5EF4-FFF2-40B4-BE49-F238E27FC236}">
              <a16:creationId xmlns:a16="http://schemas.microsoft.com/office/drawing/2014/main" id="{00000000-0008-0000-0200-00006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2" name="Oval 116">
          <a:extLst>
            <a:ext uri="{FF2B5EF4-FFF2-40B4-BE49-F238E27FC236}">
              <a16:creationId xmlns:a16="http://schemas.microsoft.com/office/drawing/2014/main" id="{00000000-0008-0000-0200-00006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3" name="Oval 117">
          <a:extLst>
            <a:ext uri="{FF2B5EF4-FFF2-40B4-BE49-F238E27FC236}">
              <a16:creationId xmlns:a16="http://schemas.microsoft.com/office/drawing/2014/main" id="{00000000-0008-0000-0200-00006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4" name="Oval 118">
          <a:extLst>
            <a:ext uri="{FF2B5EF4-FFF2-40B4-BE49-F238E27FC236}">
              <a16:creationId xmlns:a16="http://schemas.microsoft.com/office/drawing/2014/main" id="{00000000-0008-0000-0200-00006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5" name="Oval 119">
          <a:extLst>
            <a:ext uri="{FF2B5EF4-FFF2-40B4-BE49-F238E27FC236}">
              <a16:creationId xmlns:a16="http://schemas.microsoft.com/office/drawing/2014/main" id="{00000000-0008-0000-0200-000067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6" name="Oval 120">
          <a:extLst>
            <a:ext uri="{FF2B5EF4-FFF2-40B4-BE49-F238E27FC236}">
              <a16:creationId xmlns:a16="http://schemas.microsoft.com/office/drawing/2014/main" id="{00000000-0008-0000-0200-000068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7" name="Oval 121">
          <a:extLst>
            <a:ext uri="{FF2B5EF4-FFF2-40B4-BE49-F238E27FC236}">
              <a16:creationId xmlns:a16="http://schemas.microsoft.com/office/drawing/2014/main" id="{00000000-0008-0000-0200-000069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8" name="Oval 122">
          <a:extLst>
            <a:ext uri="{FF2B5EF4-FFF2-40B4-BE49-F238E27FC236}">
              <a16:creationId xmlns:a16="http://schemas.microsoft.com/office/drawing/2014/main" id="{00000000-0008-0000-0200-00006A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9" name="Oval 123">
          <a:extLst>
            <a:ext uri="{FF2B5EF4-FFF2-40B4-BE49-F238E27FC236}">
              <a16:creationId xmlns:a16="http://schemas.microsoft.com/office/drawing/2014/main" id="{00000000-0008-0000-0200-00006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0" name="Oval 124">
          <a:extLst>
            <a:ext uri="{FF2B5EF4-FFF2-40B4-BE49-F238E27FC236}">
              <a16:creationId xmlns:a16="http://schemas.microsoft.com/office/drawing/2014/main" id="{00000000-0008-0000-0200-00006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1" name="Oval 125">
          <a:extLst>
            <a:ext uri="{FF2B5EF4-FFF2-40B4-BE49-F238E27FC236}">
              <a16:creationId xmlns:a16="http://schemas.microsoft.com/office/drawing/2014/main" id="{00000000-0008-0000-0200-00006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2" name="Oval 126">
          <a:extLst>
            <a:ext uri="{FF2B5EF4-FFF2-40B4-BE49-F238E27FC236}">
              <a16:creationId xmlns:a16="http://schemas.microsoft.com/office/drawing/2014/main" id="{00000000-0008-0000-0200-00006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3" name="Line 127">
          <a:extLst>
            <a:ext uri="{FF2B5EF4-FFF2-40B4-BE49-F238E27FC236}">
              <a16:creationId xmlns:a16="http://schemas.microsoft.com/office/drawing/2014/main" id="{00000000-0008-0000-0200-00006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4" name="Line 128">
          <a:extLst>
            <a:ext uri="{FF2B5EF4-FFF2-40B4-BE49-F238E27FC236}">
              <a16:creationId xmlns:a16="http://schemas.microsoft.com/office/drawing/2014/main" id="{00000000-0008-0000-0200-00007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5" name="Line 129">
          <a:extLst>
            <a:ext uri="{FF2B5EF4-FFF2-40B4-BE49-F238E27FC236}">
              <a16:creationId xmlns:a16="http://schemas.microsoft.com/office/drawing/2014/main" id="{00000000-0008-0000-0200-00007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6" name="Line 130">
          <a:extLst>
            <a:ext uri="{FF2B5EF4-FFF2-40B4-BE49-F238E27FC236}">
              <a16:creationId xmlns:a16="http://schemas.microsoft.com/office/drawing/2014/main" id="{00000000-0008-0000-0200-00007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7" name="Line 131">
          <a:extLst>
            <a:ext uri="{FF2B5EF4-FFF2-40B4-BE49-F238E27FC236}">
              <a16:creationId xmlns:a16="http://schemas.microsoft.com/office/drawing/2014/main" id="{00000000-0008-0000-0200-00007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8" name="Line 132">
          <a:extLst>
            <a:ext uri="{FF2B5EF4-FFF2-40B4-BE49-F238E27FC236}">
              <a16:creationId xmlns:a16="http://schemas.microsoft.com/office/drawing/2014/main" id="{00000000-0008-0000-0200-00007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9" name="Line 133">
          <a:extLst>
            <a:ext uri="{FF2B5EF4-FFF2-40B4-BE49-F238E27FC236}">
              <a16:creationId xmlns:a16="http://schemas.microsoft.com/office/drawing/2014/main" id="{00000000-0008-0000-0200-00007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0" name="Line 134">
          <a:extLst>
            <a:ext uri="{FF2B5EF4-FFF2-40B4-BE49-F238E27FC236}">
              <a16:creationId xmlns:a16="http://schemas.microsoft.com/office/drawing/2014/main" id="{00000000-0008-0000-0200-00007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1" name="Line 135">
          <a:extLst>
            <a:ext uri="{FF2B5EF4-FFF2-40B4-BE49-F238E27FC236}">
              <a16:creationId xmlns:a16="http://schemas.microsoft.com/office/drawing/2014/main" id="{00000000-0008-0000-0200-00007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2" name="Line 136">
          <a:extLst>
            <a:ext uri="{FF2B5EF4-FFF2-40B4-BE49-F238E27FC236}">
              <a16:creationId xmlns:a16="http://schemas.microsoft.com/office/drawing/2014/main" id="{00000000-0008-0000-0200-00007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3" name="Line 137">
          <a:extLst>
            <a:ext uri="{FF2B5EF4-FFF2-40B4-BE49-F238E27FC236}">
              <a16:creationId xmlns:a16="http://schemas.microsoft.com/office/drawing/2014/main" id="{00000000-0008-0000-0200-00007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4" name="Line 138">
          <a:extLst>
            <a:ext uri="{FF2B5EF4-FFF2-40B4-BE49-F238E27FC236}">
              <a16:creationId xmlns:a16="http://schemas.microsoft.com/office/drawing/2014/main" id="{00000000-0008-0000-0200-00007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5" name="Line 139">
          <a:extLst>
            <a:ext uri="{FF2B5EF4-FFF2-40B4-BE49-F238E27FC236}">
              <a16:creationId xmlns:a16="http://schemas.microsoft.com/office/drawing/2014/main" id="{00000000-0008-0000-0200-00007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6" name="Line 140">
          <a:extLst>
            <a:ext uri="{FF2B5EF4-FFF2-40B4-BE49-F238E27FC236}">
              <a16:creationId xmlns:a16="http://schemas.microsoft.com/office/drawing/2014/main" id="{00000000-0008-0000-0200-00007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7" name="Line 141">
          <a:extLst>
            <a:ext uri="{FF2B5EF4-FFF2-40B4-BE49-F238E27FC236}">
              <a16:creationId xmlns:a16="http://schemas.microsoft.com/office/drawing/2014/main" id="{00000000-0008-0000-0200-00007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8" name="Line 142">
          <a:extLst>
            <a:ext uri="{FF2B5EF4-FFF2-40B4-BE49-F238E27FC236}">
              <a16:creationId xmlns:a16="http://schemas.microsoft.com/office/drawing/2014/main" id="{00000000-0008-0000-0200-00007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9" name="Line 143">
          <a:extLst>
            <a:ext uri="{FF2B5EF4-FFF2-40B4-BE49-F238E27FC236}">
              <a16:creationId xmlns:a16="http://schemas.microsoft.com/office/drawing/2014/main" id="{00000000-0008-0000-0200-00007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0" name="Line 144">
          <a:extLst>
            <a:ext uri="{FF2B5EF4-FFF2-40B4-BE49-F238E27FC236}">
              <a16:creationId xmlns:a16="http://schemas.microsoft.com/office/drawing/2014/main" id="{00000000-0008-0000-0200-00008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1" name="Line 145">
          <a:extLst>
            <a:ext uri="{FF2B5EF4-FFF2-40B4-BE49-F238E27FC236}">
              <a16:creationId xmlns:a16="http://schemas.microsoft.com/office/drawing/2014/main" id="{00000000-0008-0000-0200-00008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2" name="Line 146">
          <a:extLst>
            <a:ext uri="{FF2B5EF4-FFF2-40B4-BE49-F238E27FC236}">
              <a16:creationId xmlns:a16="http://schemas.microsoft.com/office/drawing/2014/main" id="{00000000-0008-0000-0200-00008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3" name="Line 147">
          <a:extLst>
            <a:ext uri="{FF2B5EF4-FFF2-40B4-BE49-F238E27FC236}">
              <a16:creationId xmlns:a16="http://schemas.microsoft.com/office/drawing/2014/main" id="{00000000-0008-0000-0200-00008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4" name="Line 148">
          <a:extLst>
            <a:ext uri="{FF2B5EF4-FFF2-40B4-BE49-F238E27FC236}">
              <a16:creationId xmlns:a16="http://schemas.microsoft.com/office/drawing/2014/main" id="{00000000-0008-0000-0200-00008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5" name="Line 149">
          <a:extLst>
            <a:ext uri="{FF2B5EF4-FFF2-40B4-BE49-F238E27FC236}">
              <a16:creationId xmlns:a16="http://schemas.microsoft.com/office/drawing/2014/main" id="{00000000-0008-0000-0200-00008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6" name="Line 150">
          <a:extLst>
            <a:ext uri="{FF2B5EF4-FFF2-40B4-BE49-F238E27FC236}">
              <a16:creationId xmlns:a16="http://schemas.microsoft.com/office/drawing/2014/main" id="{00000000-0008-0000-0200-00008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7" name="Line 151">
          <a:extLst>
            <a:ext uri="{FF2B5EF4-FFF2-40B4-BE49-F238E27FC236}">
              <a16:creationId xmlns:a16="http://schemas.microsoft.com/office/drawing/2014/main" id="{00000000-0008-0000-0200-00008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8" name="Line 152">
          <a:extLst>
            <a:ext uri="{FF2B5EF4-FFF2-40B4-BE49-F238E27FC236}">
              <a16:creationId xmlns:a16="http://schemas.microsoft.com/office/drawing/2014/main" id="{00000000-0008-0000-0200-00008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9" name="Line 153">
          <a:extLst>
            <a:ext uri="{FF2B5EF4-FFF2-40B4-BE49-F238E27FC236}">
              <a16:creationId xmlns:a16="http://schemas.microsoft.com/office/drawing/2014/main" id="{00000000-0008-0000-0200-00008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0" name="Line 154">
          <a:extLst>
            <a:ext uri="{FF2B5EF4-FFF2-40B4-BE49-F238E27FC236}">
              <a16:creationId xmlns:a16="http://schemas.microsoft.com/office/drawing/2014/main" id="{00000000-0008-0000-0200-00008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1" name="Line 155">
          <a:extLst>
            <a:ext uri="{FF2B5EF4-FFF2-40B4-BE49-F238E27FC236}">
              <a16:creationId xmlns:a16="http://schemas.microsoft.com/office/drawing/2014/main" id="{00000000-0008-0000-0200-00008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2" name="Line 156">
          <a:extLst>
            <a:ext uri="{FF2B5EF4-FFF2-40B4-BE49-F238E27FC236}">
              <a16:creationId xmlns:a16="http://schemas.microsoft.com/office/drawing/2014/main" id="{00000000-0008-0000-0200-00008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3" name="Line 157">
          <a:extLst>
            <a:ext uri="{FF2B5EF4-FFF2-40B4-BE49-F238E27FC236}">
              <a16:creationId xmlns:a16="http://schemas.microsoft.com/office/drawing/2014/main" id="{00000000-0008-0000-0200-00008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4" name="Line 158">
          <a:extLst>
            <a:ext uri="{FF2B5EF4-FFF2-40B4-BE49-F238E27FC236}">
              <a16:creationId xmlns:a16="http://schemas.microsoft.com/office/drawing/2014/main" id="{00000000-0008-0000-0200-00008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5" name="Line 159">
          <a:extLst>
            <a:ext uri="{FF2B5EF4-FFF2-40B4-BE49-F238E27FC236}">
              <a16:creationId xmlns:a16="http://schemas.microsoft.com/office/drawing/2014/main" id="{00000000-0008-0000-0200-00008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6" name="Line 160">
          <a:extLst>
            <a:ext uri="{FF2B5EF4-FFF2-40B4-BE49-F238E27FC236}">
              <a16:creationId xmlns:a16="http://schemas.microsoft.com/office/drawing/2014/main" id="{00000000-0008-0000-0200-00009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7" name="Line 161">
          <a:extLst>
            <a:ext uri="{FF2B5EF4-FFF2-40B4-BE49-F238E27FC236}">
              <a16:creationId xmlns:a16="http://schemas.microsoft.com/office/drawing/2014/main" id="{00000000-0008-0000-0200-00009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8" name="Line 162">
          <a:extLst>
            <a:ext uri="{FF2B5EF4-FFF2-40B4-BE49-F238E27FC236}">
              <a16:creationId xmlns:a16="http://schemas.microsoft.com/office/drawing/2014/main" id="{00000000-0008-0000-0200-00009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9" name="Line 163">
          <a:extLst>
            <a:ext uri="{FF2B5EF4-FFF2-40B4-BE49-F238E27FC236}">
              <a16:creationId xmlns:a16="http://schemas.microsoft.com/office/drawing/2014/main" id="{00000000-0008-0000-0200-00009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0" name="Line 164">
          <a:extLst>
            <a:ext uri="{FF2B5EF4-FFF2-40B4-BE49-F238E27FC236}">
              <a16:creationId xmlns:a16="http://schemas.microsoft.com/office/drawing/2014/main" id="{00000000-0008-0000-0200-00009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1" name="Line 165">
          <a:extLst>
            <a:ext uri="{FF2B5EF4-FFF2-40B4-BE49-F238E27FC236}">
              <a16:creationId xmlns:a16="http://schemas.microsoft.com/office/drawing/2014/main" id="{00000000-0008-0000-0200-00009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2" name="Line 166">
          <a:extLst>
            <a:ext uri="{FF2B5EF4-FFF2-40B4-BE49-F238E27FC236}">
              <a16:creationId xmlns:a16="http://schemas.microsoft.com/office/drawing/2014/main" id="{00000000-0008-0000-0200-00009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3" name="Line 167">
          <a:extLst>
            <a:ext uri="{FF2B5EF4-FFF2-40B4-BE49-F238E27FC236}">
              <a16:creationId xmlns:a16="http://schemas.microsoft.com/office/drawing/2014/main" id="{00000000-0008-0000-0200-00009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4" name="Line 168">
          <a:extLst>
            <a:ext uri="{FF2B5EF4-FFF2-40B4-BE49-F238E27FC236}">
              <a16:creationId xmlns:a16="http://schemas.microsoft.com/office/drawing/2014/main" id="{00000000-0008-0000-0200-00009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5" name="Line 169">
          <a:extLst>
            <a:ext uri="{FF2B5EF4-FFF2-40B4-BE49-F238E27FC236}">
              <a16:creationId xmlns:a16="http://schemas.microsoft.com/office/drawing/2014/main" id="{00000000-0008-0000-0200-00009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6" name="Line 170">
          <a:extLst>
            <a:ext uri="{FF2B5EF4-FFF2-40B4-BE49-F238E27FC236}">
              <a16:creationId xmlns:a16="http://schemas.microsoft.com/office/drawing/2014/main" id="{00000000-0008-0000-0200-00009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7" name="Line 171">
          <a:extLst>
            <a:ext uri="{FF2B5EF4-FFF2-40B4-BE49-F238E27FC236}">
              <a16:creationId xmlns:a16="http://schemas.microsoft.com/office/drawing/2014/main" id="{00000000-0008-0000-0200-00009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8" name="Line 172">
          <a:extLst>
            <a:ext uri="{FF2B5EF4-FFF2-40B4-BE49-F238E27FC236}">
              <a16:creationId xmlns:a16="http://schemas.microsoft.com/office/drawing/2014/main" id="{00000000-0008-0000-0200-00009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9" name="Line 173">
          <a:extLst>
            <a:ext uri="{FF2B5EF4-FFF2-40B4-BE49-F238E27FC236}">
              <a16:creationId xmlns:a16="http://schemas.microsoft.com/office/drawing/2014/main" id="{00000000-0008-0000-0200-00009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0" name="Line 174">
          <a:extLst>
            <a:ext uri="{FF2B5EF4-FFF2-40B4-BE49-F238E27FC236}">
              <a16:creationId xmlns:a16="http://schemas.microsoft.com/office/drawing/2014/main" id="{00000000-0008-0000-0200-00009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1" name="Line 175">
          <a:extLst>
            <a:ext uri="{FF2B5EF4-FFF2-40B4-BE49-F238E27FC236}">
              <a16:creationId xmlns:a16="http://schemas.microsoft.com/office/drawing/2014/main" id="{00000000-0008-0000-0200-00009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2" name="Line 176">
          <a:extLst>
            <a:ext uri="{FF2B5EF4-FFF2-40B4-BE49-F238E27FC236}">
              <a16:creationId xmlns:a16="http://schemas.microsoft.com/office/drawing/2014/main" id="{00000000-0008-0000-0200-0000A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3" name="Line 177">
          <a:extLst>
            <a:ext uri="{FF2B5EF4-FFF2-40B4-BE49-F238E27FC236}">
              <a16:creationId xmlns:a16="http://schemas.microsoft.com/office/drawing/2014/main" id="{00000000-0008-0000-0200-0000A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4" name="Line 178">
          <a:extLst>
            <a:ext uri="{FF2B5EF4-FFF2-40B4-BE49-F238E27FC236}">
              <a16:creationId xmlns:a16="http://schemas.microsoft.com/office/drawing/2014/main" id="{00000000-0008-0000-0200-0000A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5" name="Line 179">
          <a:extLst>
            <a:ext uri="{FF2B5EF4-FFF2-40B4-BE49-F238E27FC236}">
              <a16:creationId xmlns:a16="http://schemas.microsoft.com/office/drawing/2014/main" id="{00000000-0008-0000-0200-0000A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6" name="Line 180">
          <a:extLst>
            <a:ext uri="{FF2B5EF4-FFF2-40B4-BE49-F238E27FC236}">
              <a16:creationId xmlns:a16="http://schemas.microsoft.com/office/drawing/2014/main" id="{00000000-0008-0000-0200-0000A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7" name="Line 181">
          <a:extLst>
            <a:ext uri="{FF2B5EF4-FFF2-40B4-BE49-F238E27FC236}">
              <a16:creationId xmlns:a16="http://schemas.microsoft.com/office/drawing/2014/main" id="{00000000-0008-0000-0200-0000A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8" name="Line 182">
          <a:extLst>
            <a:ext uri="{FF2B5EF4-FFF2-40B4-BE49-F238E27FC236}">
              <a16:creationId xmlns:a16="http://schemas.microsoft.com/office/drawing/2014/main" id="{00000000-0008-0000-0200-0000A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9" name="Line 183">
          <a:extLst>
            <a:ext uri="{FF2B5EF4-FFF2-40B4-BE49-F238E27FC236}">
              <a16:creationId xmlns:a16="http://schemas.microsoft.com/office/drawing/2014/main" id="{00000000-0008-0000-0200-0000A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0" name="Line 184">
          <a:extLst>
            <a:ext uri="{FF2B5EF4-FFF2-40B4-BE49-F238E27FC236}">
              <a16:creationId xmlns:a16="http://schemas.microsoft.com/office/drawing/2014/main" id="{00000000-0008-0000-0200-0000A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1" name="Line 185">
          <a:extLst>
            <a:ext uri="{FF2B5EF4-FFF2-40B4-BE49-F238E27FC236}">
              <a16:creationId xmlns:a16="http://schemas.microsoft.com/office/drawing/2014/main" id="{00000000-0008-0000-0200-0000A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2" name="Line 186">
          <a:extLst>
            <a:ext uri="{FF2B5EF4-FFF2-40B4-BE49-F238E27FC236}">
              <a16:creationId xmlns:a16="http://schemas.microsoft.com/office/drawing/2014/main" id="{00000000-0008-0000-0200-0000A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3" name="Line 187">
          <a:extLst>
            <a:ext uri="{FF2B5EF4-FFF2-40B4-BE49-F238E27FC236}">
              <a16:creationId xmlns:a16="http://schemas.microsoft.com/office/drawing/2014/main" id="{00000000-0008-0000-0200-0000A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4" name="Line 188">
          <a:extLst>
            <a:ext uri="{FF2B5EF4-FFF2-40B4-BE49-F238E27FC236}">
              <a16:creationId xmlns:a16="http://schemas.microsoft.com/office/drawing/2014/main" id="{00000000-0008-0000-0200-0000A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5" name="Line 189">
          <a:extLst>
            <a:ext uri="{FF2B5EF4-FFF2-40B4-BE49-F238E27FC236}">
              <a16:creationId xmlns:a16="http://schemas.microsoft.com/office/drawing/2014/main" id="{00000000-0008-0000-0200-0000A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6" name="Line 190">
          <a:extLst>
            <a:ext uri="{FF2B5EF4-FFF2-40B4-BE49-F238E27FC236}">
              <a16:creationId xmlns:a16="http://schemas.microsoft.com/office/drawing/2014/main" id="{00000000-0008-0000-0200-0000A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7" name="Line 191">
          <a:extLst>
            <a:ext uri="{FF2B5EF4-FFF2-40B4-BE49-F238E27FC236}">
              <a16:creationId xmlns:a16="http://schemas.microsoft.com/office/drawing/2014/main" id="{00000000-0008-0000-0200-0000A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8" name="Line 192">
          <a:extLst>
            <a:ext uri="{FF2B5EF4-FFF2-40B4-BE49-F238E27FC236}">
              <a16:creationId xmlns:a16="http://schemas.microsoft.com/office/drawing/2014/main" id="{00000000-0008-0000-0200-0000B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9" name="Line 193">
          <a:extLst>
            <a:ext uri="{FF2B5EF4-FFF2-40B4-BE49-F238E27FC236}">
              <a16:creationId xmlns:a16="http://schemas.microsoft.com/office/drawing/2014/main" id="{00000000-0008-0000-0200-0000B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0" name="Line 194">
          <a:extLst>
            <a:ext uri="{FF2B5EF4-FFF2-40B4-BE49-F238E27FC236}">
              <a16:creationId xmlns:a16="http://schemas.microsoft.com/office/drawing/2014/main" id="{00000000-0008-0000-0200-0000B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1" name="Line 195">
          <a:extLst>
            <a:ext uri="{FF2B5EF4-FFF2-40B4-BE49-F238E27FC236}">
              <a16:creationId xmlns:a16="http://schemas.microsoft.com/office/drawing/2014/main" id="{00000000-0008-0000-0200-0000B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2" name="Line 196">
          <a:extLst>
            <a:ext uri="{FF2B5EF4-FFF2-40B4-BE49-F238E27FC236}">
              <a16:creationId xmlns:a16="http://schemas.microsoft.com/office/drawing/2014/main" id="{00000000-0008-0000-0200-0000B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3" name="Line 197">
          <a:extLst>
            <a:ext uri="{FF2B5EF4-FFF2-40B4-BE49-F238E27FC236}">
              <a16:creationId xmlns:a16="http://schemas.microsoft.com/office/drawing/2014/main" id="{00000000-0008-0000-0200-0000B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4" name="Line 198">
          <a:extLst>
            <a:ext uri="{FF2B5EF4-FFF2-40B4-BE49-F238E27FC236}">
              <a16:creationId xmlns:a16="http://schemas.microsoft.com/office/drawing/2014/main" id="{00000000-0008-0000-0200-0000B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5" name="Line 199">
          <a:extLst>
            <a:ext uri="{FF2B5EF4-FFF2-40B4-BE49-F238E27FC236}">
              <a16:creationId xmlns:a16="http://schemas.microsoft.com/office/drawing/2014/main" id="{00000000-0008-0000-0200-0000B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6" name="Line 200">
          <a:extLst>
            <a:ext uri="{FF2B5EF4-FFF2-40B4-BE49-F238E27FC236}">
              <a16:creationId xmlns:a16="http://schemas.microsoft.com/office/drawing/2014/main" id="{00000000-0008-0000-0200-0000B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7" name="Line 201">
          <a:extLst>
            <a:ext uri="{FF2B5EF4-FFF2-40B4-BE49-F238E27FC236}">
              <a16:creationId xmlns:a16="http://schemas.microsoft.com/office/drawing/2014/main" id="{00000000-0008-0000-0200-0000B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8" name="Line 202">
          <a:extLst>
            <a:ext uri="{FF2B5EF4-FFF2-40B4-BE49-F238E27FC236}">
              <a16:creationId xmlns:a16="http://schemas.microsoft.com/office/drawing/2014/main" id="{00000000-0008-0000-0200-0000B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9" name="Line 203">
          <a:extLst>
            <a:ext uri="{FF2B5EF4-FFF2-40B4-BE49-F238E27FC236}">
              <a16:creationId xmlns:a16="http://schemas.microsoft.com/office/drawing/2014/main" id="{00000000-0008-0000-0200-0000B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0" name="Line 204">
          <a:extLst>
            <a:ext uri="{FF2B5EF4-FFF2-40B4-BE49-F238E27FC236}">
              <a16:creationId xmlns:a16="http://schemas.microsoft.com/office/drawing/2014/main" id="{00000000-0008-0000-0200-0000B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1" name="Line 205">
          <a:extLst>
            <a:ext uri="{FF2B5EF4-FFF2-40B4-BE49-F238E27FC236}">
              <a16:creationId xmlns:a16="http://schemas.microsoft.com/office/drawing/2014/main" id="{00000000-0008-0000-0200-0000B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2" name="Line 206">
          <a:extLst>
            <a:ext uri="{FF2B5EF4-FFF2-40B4-BE49-F238E27FC236}">
              <a16:creationId xmlns:a16="http://schemas.microsoft.com/office/drawing/2014/main" id="{00000000-0008-0000-0200-0000B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3" name="Line 207">
          <a:extLst>
            <a:ext uri="{FF2B5EF4-FFF2-40B4-BE49-F238E27FC236}">
              <a16:creationId xmlns:a16="http://schemas.microsoft.com/office/drawing/2014/main" id="{00000000-0008-0000-0200-0000B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4" name="Line 208">
          <a:extLst>
            <a:ext uri="{FF2B5EF4-FFF2-40B4-BE49-F238E27FC236}">
              <a16:creationId xmlns:a16="http://schemas.microsoft.com/office/drawing/2014/main" id="{00000000-0008-0000-0200-0000C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5" name="Line 209">
          <a:extLst>
            <a:ext uri="{FF2B5EF4-FFF2-40B4-BE49-F238E27FC236}">
              <a16:creationId xmlns:a16="http://schemas.microsoft.com/office/drawing/2014/main" id="{00000000-0008-0000-0200-0000C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6" name="Line 210">
          <a:extLst>
            <a:ext uri="{FF2B5EF4-FFF2-40B4-BE49-F238E27FC236}">
              <a16:creationId xmlns:a16="http://schemas.microsoft.com/office/drawing/2014/main" id="{00000000-0008-0000-0200-0000C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7" name="Line 211">
          <a:extLst>
            <a:ext uri="{FF2B5EF4-FFF2-40B4-BE49-F238E27FC236}">
              <a16:creationId xmlns:a16="http://schemas.microsoft.com/office/drawing/2014/main" id="{00000000-0008-0000-0200-0000C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8" name="Line 212">
          <a:extLst>
            <a:ext uri="{FF2B5EF4-FFF2-40B4-BE49-F238E27FC236}">
              <a16:creationId xmlns:a16="http://schemas.microsoft.com/office/drawing/2014/main" id="{00000000-0008-0000-0200-0000C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9" name="Line 213">
          <a:extLst>
            <a:ext uri="{FF2B5EF4-FFF2-40B4-BE49-F238E27FC236}">
              <a16:creationId xmlns:a16="http://schemas.microsoft.com/office/drawing/2014/main" id="{00000000-0008-0000-0200-0000C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0" name="Line 214">
          <a:extLst>
            <a:ext uri="{FF2B5EF4-FFF2-40B4-BE49-F238E27FC236}">
              <a16:creationId xmlns:a16="http://schemas.microsoft.com/office/drawing/2014/main" id="{00000000-0008-0000-0200-0000C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1" name="Line 215">
          <a:extLst>
            <a:ext uri="{FF2B5EF4-FFF2-40B4-BE49-F238E27FC236}">
              <a16:creationId xmlns:a16="http://schemas.microsoft.com/office/drawing/2014/main" id="{00000000-0008-0000-0200-0000C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2" name="Line 216">
          <a:extLst>
            <a:ext uri="{FF2B5EF4-FFF2-40B4-BE49-F238E27FC236}">
              <a16:creationId xmlns:a16="http://schemas.microsoft.com/office/drawing/2014/main" id="{00000000-0008-0000-0200-0000C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3" name="Line 217">
          <a:extLst>
            <a:ext uri="{FF2B5EF4-FFF2-40B4-BE49-F238E27FC236}">
              <a16:creationId xmlns:a16="http://schemas.microsoft.com/office/drawing/2014/main" id="{00000000-0008-0000-0200-0000C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4" name="Line 218">
          <a:extLst>
            <a:ext uri="{FF2B5EF4-FFF2-40B4-BE49-F238E27FC236}">
              <a16:creationId xmlns:a16="http://schemas.microsoft.com/office/drawing/2014/main" id="{00000000-0008-0000-0200-0000C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5" name="Line 219">
          <a:extLst>
            <a:ext uri="{FF2B5EF4-FFF2-40B4-BE49-F238E27FC236}">
              <a16:creationId xmlns:a16="http://schemas.microsoft.com/office/drawing/2014/main" id="{00000000-0008-0000-0200-0000C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6" name="Line 220">
          <a:extLst>
            <a:ext uri="{FF2B5EF4-FFF2-40B4-BE49-F238E27FC236}">
              <a16:creationId xmlns:a16="http://schemas.microsoft.com/office/drawing/2014/main" id="{00000000-0008-0000-0200-0000C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7" name="Line 221">
          <a:extLst>
            <a:ext uri="{FF2B5EF4-FFF2-40B4-BE49-F238E27FC236}">
              <a16:creationId xmlns:a16="http://schemas.microsoft.com/office/drawing/2014/main" id="{00000000-0008-0000-0200-0000C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8" name="Line 222">
          <a:extLst>
            <a:ext uri="{FF2B5EF4-FFF2-40B4-BE49-F238E27FC236}">
              <a16:creationId xmlns:a16="http://schemas.microsoft.com/office/drawing/2014/main" id="{00000000-0008-0000-0200-0000C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9" name="Line 223">
          <a:extLst>
            <a:ext uri="{FF2B5EF4-FFF2-40B4-BE49-F238E27FC236}">
              <a16:creationId xmlns:a16="http://schemas.microsoft.com/office/drawing/2014/main" id="{00000000-0008-0000-0200-0000C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0" name="Line 224">
          <a:extLst>
            <a:ext uri="{FF2B5EF4-FFF2-40B4-BE49-F238E27FC236}">
              <a16:creationId xmlns:a16="http://schemas.microsoft.com/office/drawing/2014/main" id="{00000000-0008-0000-0200-0000D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1" name="Line 225">
          <a:extLst>
            <a:ext uri="{FF2B5EF4-FFF2-40B4-BE49-F238E27FC236}">
              <a16:creationId xmlns:a16="http://schemas.microsoft.com/office/drawing/2014/main" id="{00000000-0008-0000-0200-0000D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2" name="Line 226">
          <a:extLst>
            <a:ext uri="{FF2B5EF4-FFF2-40B4-BE49-F238E27FC236}">
              <a16:creationId xmlns:a16="http://schemas.microsoft.com/office/drawing/2014/main" id="{00000000-0008-0000-0200-0000D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3" name="Line 227">
          <a:extLst>
            <a:ext uri="{FF2B5EF4-FFF2-40B4-BE49-F238E27FC236}">
              <a16:creationId xmlns:a16="http://schemas.microsoft.com/office/drawing/2014/main" id="{00000000-0008-0000-0200-0000D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4" name="Line 228">
          <a:extLst>
            <a:ext uri="{FF2B5EF4-FFF2-40B4-BE49-F238E27FC236}">
              <a16:creationId xmlns:a16="http://schemas.microsoft.com/office/drawing/2014/main" id="{00000000-0008-0000-0200-0000D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5" name="Line 229">
          <a:extLst>
            <a:ext uri="{FF2B5EF4-FFF2-40B4-BE49-F238E27FC236}">
              <a16:creationId xmlns:a16="http://schemas.microsoft.com/office/drawing/2014/main" id="{00000000-0008-0000-0200-0000D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6" name="Line 230">
          <a:extLst>
            <a:ext uri="{FF2B5EF4-FFF2-40B4-BE49-F238E27FC236}">
              <a16:creationId xmlns:a16="http://schemas.microsoft.com/office/drawing/2014/main" id="{00000000-0008-0000-0200-0000D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7" name="Line 231">
          <a:extLst>
            <a:ext uri="{FF2B5EF4-FFF2-40B4-BE49-F238E27FC236}">
              <a16:creationId xmlns:a16="http://schemas.microsoft.com/office/drawing/2014/main" id="{00000000-0008-0000-0200-0000D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8" name="Line 232">
          <a:extLst>
            <a:ext uri="{FF2B5EF4-FFF2-40B4-BE49-F238E27FC236}">
              <a16:creationId xmlns:a16="http://schemas.microsoft.com/office/drawing/2014/main" id="{00000000-0008-0000-0200-0000D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9" name="Line 233">
          <a:extLst>
            <a:ext uri="{FF2B5EF4-FFF2-40B4-BE49-F238E27FC236}">
              <a16:creationId xmlns:a16="http://schemas.microsoft.com/office/drawing/2014/main" id="{00000000-0008-0000-0200-0000D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0" name="Line 234">
          <a:extLst>
            <a:ext uri="{FF2B5EF4-FFF2-40B4-BE49-F238E27FC236}">
              <a16:creationId xmlns:a16="http://schemas.microsoft.com/office/drawing/2014/main" id="{00000000-0008-0000-0200-0000D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1" name="Oval 235">
          <a:extLst>
            <a:ext uri="{FF2B5EF4-FFF2-40B4-BE49-F238E27FC236}">
              <a16:creationId xmlns:a16="http://schemas.microsoft.com/office/drawing/2014/main" id="{00000000-0008-0000-0200-0000D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2" name="Oval 236">
          <a:extLst>
            <a:ext uri="{FF2B5EF4-FFF2-40B4-BE49-F238E27FC236}">
              <a16:creationId xmlns:a16="http://schemas.microsoft.com/office/drawing/2014/main" id="{00000000-0008-0000-0200-0000D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3" name="Oval 237">
          <a:extLst>
            <a:ext uri="{FF2B5EF4-FFF2-40B4-BE49-F238E27FC236}">
              <a16:creationId xmlns:a16="http://schemas.microsoft.com/office/drawing/2014/main" id="{00000000-0008-0000-0200-0000D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4" name="Oval 238">
          <a:extLst>
            <a:ext uri="{FF2B5EF4-FFF2-40B4-BE49-F238E27FC236}">
              <a16:creationId xmlns:a16="http://schemas.microsoft.com/office/drawing/2014/main" id="{00000000-0008-0000-0200-0000D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5" name="Oval 239">
          <a:extLst>
            <a:ext uri="{FF2B5EF4-FFF2-40B4-BE49-F238E27FC236}">
              <a16:creationId xmlns:a16="http://schemas.microsoft.com/office/drawing/2014/main" id="{00000000-0008-0000-0200-0000D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6" name="Oval 240">
          <a:extLst>
            <a:ext uri="{FF2B5EF4-FFF2-40B4-BE49-F238E27FC236}">
              <a16:creationId xmlns:a16="http://schemas.microsoft.com/office/drawing/2014/main" id="{00000000-0008-0000-0200-0000E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7" name="Oval 241">
          <a:extLst>
            <a:ext uri="{FF2B5EF4-FFF2-40B4-BE49-F238E27FC236}">
              <a16:creationId xmlns:a16="http://schemas.microsoft.com/office/drawing/2014/main" id="{00000000-0008-0000-0200-0000E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8" name="Oval 242">
          <a:extLst>
            <a:ext uri="{FF2B5EF4-FFF2-40B4-BE49-F238E27FC236}">
              <a16:creationId xmlns:a16="http://schemas.microsoft.com/office/drawing/2014/main" id="{00000000-0008-0000-0200-0000E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9" name="Oval 243">
          <a:extLst>
            <a:ext uri="{FF2B5EF4-FFF2-40B4-BE49-F238E27FC236}">
              <a16:creationId xmlns:a16="http://schemas.microsoft.com/office/drawing/2014/main" id="{00000000-0008-0000-0200-0000E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0" name="Oval 244">
          <a:extLst>
            <a:ext uri="{FF2B5EF4-FFF2-40B4-BE49-F238E27FC236}">
              <a16:creationId xmlns:a16="http://schemas.microsoft.com/office/drawing/2014/main" id="{00000000-0008-0000-0200-0000E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1" name="Oval 245">
          <a:extLst>
            <a:ext uri="{FF2B5EF4-FFF2-40B4-BE49-F238E27FC236}">
              <a16:creationId xmlns:a16="http://schemas.microsoft.com/office/drawing/2014/main" id="{00000000-0008-0000-0200-0000E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2" name="Oval 246">
          <a:extLst>
            <a:ext uri="{FF2B5EF4-FFF2-40B4-BE49-F238E27FC236}">
              <a16:creationId xmlns:a16="http://schemas.microsoft.com/office/drawing/2014/main" id="{00000000-0008-0000-0200-0000E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457200</xdr:colOff>
      <xdr:row>0</xdr:row>
      <xdr:rowOff>209550</xdr:rowOff>
    </xdr:from>
    <xdr:to>
      <xdr:col>33</xdr:col>
      <xdr:colOff>1158770</xdr:colOff>
      <xdr:row>5</xdr:row>
      <xdr:rowOff>91029</xdr:rowOff>
    </xdr:to>
    <xdr:sp macro="" textlink="">
      <xdr:nvSpPr>
        <xdr:cNvPr id="743" name="テキスト ボックス 742">
          <a:extLst>
            <a:ext uri="{FF2B5EF4-FFF2-40B4-BE49-F238E27FC236}">
              <a16:creationId xmlns:a16="http://schemas.microsoft.com/office/drawing/2014/main" id="{00000000-0008-0000-0200-0000E7020000}"/>
            </a:ext>
          </a:extLst>
        </xdr:cNvPr>
        <xdr:cNvSpPr txBox="1"/>
      </xdr:nvSpPr>
      <xdr:spPr>
        <a:xfrm>
          <a:off x="19602450" y="2095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0</xdr:colOff>
      <xdr:row>15</xdr:row>
      <xdr:rowOff>0</xdr:rowOff>
    </xdr:from>
    <xdr:to>
      <xdr:col>29</xdr:col>
      <xdr:colOff>0</xdr:colOff>
      <xdr:row>15</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 name="Line 2">
          <a:extLst>
            <a:ext uri="{FF2B5EF4-FFF2-40B4-BE49-F238E27FC236}">
              <a16:creationId xmlns:a16="http://schemas.microsoft.com/office/drawing/2014/main" id="{00000000-0008-0000-0300-00000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 name="Line 3">
          <a:extLst>
            <a:ext uri="{FF2B5EF4-FFF2-40B4-BE49-F238E27FC236}">
              <a16:creationId xmlns:a16="http://schemas.microsoft.com/office/drawing/2014/main" id="{00000000-0008-0000-0300-00000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 name="Line 4">
          <a:extLst>
            <a:ext uri="{FF2B5EF4-FFF2-40B4-BE49-F238E27FC236}">
              <a16:creationId xmlns:a16="http://schemas.microsoft.com/office/drawing/2014/main" id="{00000000-0008-0000-0300-00000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 name="Line 5">
          <a:extLst>
            <a:ext uri="{FF2B5EF4-FFF2-40B4-BE49-F238E27FC236}">
              <a16:creationId xmlns:a16="http://schemas.microsoft.com/office/drawing/2014/main" id="{00000000-0008-0000-0300-00000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 name="Line 6">
          <a:extLst>
            <a:ext uri="{FF2B5EF4-FFF2-40B4-BE49-F238E27FC236}">
              <a16:creationId xmlns:a16="http://schemas.microsoft.com/office/drawing/2014/main" id="{00000000-0008-0000-0300-00000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 name="Line 7">
          <a:extLst>
            <a:ext uri="{FF2B5EF4-FFF2-40B4-BE49-F238E27FC236}">
              <a16:creationId xmlns:a16="http://schemas.microsoft.com/office/drawing/2014/main" id="{00000000-0008-0000-0300-00000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 name="Line 8">
          <a:extLst>
            <a:ext uri="{FF2B5EF4-FFF2-40B4-BE49-F238E27FC236}">
              <a16:creationId xmlns:a16="http://schemas.microsoft.com/office/drawing/2014/main" id="{00000000-0008-0000-0300-00000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 name="Line 9">
          <a:extLst>
            <a:ext uri="{FF2B5EF4-FFF2-40B4-BE49-F238E27FC236}">
              <a16:creationId xmlns:a16="http://schemas.microsoft.com/office/drawing/2014/main" id="{00000000-0008-0000-0300-00000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 name="Line 10">
          <a:extLst>
            <a:ext uri="{FF2B5EF4-FFF2-40B4-BE49-F238E27FC236}">
              <a16:creationId xmlns:a16="http://schemas.microsoft.com/office/drawing/2014/main" id="{00000000-0008-0000-0300-00000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5" name="Line 24">
          <a:extLst>
            <a:ext uri="{FF2B5EF4-FFF2-40B4-BE49-F238E27FC236}">
              <a16:creationId xmlns:a16="http://schemas.microsoft.com/office/drawing/2014/main" id="{00000000-0008-0000-0300-00001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6" name="Line 25">
          <a:extLst>
            <a:ext uri="{FF2B5EF4-FFF2-40B4-BE49-F238E27FC236}">
              <a16:creationId xmlns:a16="http://schemas.microsoft.com/office/drawing/2014/main" id="{00000000-0008-0000-0300-00001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7" name="Line 26">
          <a:extLst>
            <a:ext uri="{FF2B5EF4-FFF2-40B4-BE49-F238E27FC236}">
              <a16:creationId xmlns:a16="http://schemas.microsoft.com/office/drawing/2014/main" id="{00000000-0008-0000-0300-00001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8" name="Line 27">
          <a:extLst>
            <a:ext uri="{FF2B5EF4-FFF2-40B4-BE49-F238E27FC236}">
              <a16:creationId xmlns:a16="http://schemas.microsoft.com/office/drawing/2014/main" id="{00000000-0008-0000-0300-00001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9" name="Line 28">
          <a:extLst>
            <a:ext uri="{FF2B5EF4-FFF2-40B4-BE49-F238E27FC236}">
              <a16:creationId xmlns:a16="http://schemas.microsoft.com/office/drawing/2014/main" id="{00000000-0008-0000-0300-00001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0" name="Line 29">
          <a:extLst>
            <a:ext uri="{FF2B5EF4-FFF2-40B4-BE49-F238E27FC236}">
              <a16:creationId xmlns:a16="http://schemas.microsoft.com/office/drawing/2014/main" id="{00000000-0008-0000-0300-00001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1" name="Line 30">
          <a:extLst>
            <a:ext uri="{FF2B5EF4-FFF2-40B4-BE49-F238E27FC236}">
              <a16:creationId xmlns:a16="http://schemas.microsoft.com/office/drawing/2014/main" id="{00000000-0008-0000-0300-00001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2" name="Line 31">
          <a:extLst>
            <a:ext uri="{FF2B5EF4-FFF2-40B4-BE49-F238E27FC236}">
              <a16:creationId xmlns:a16="http://schemas.microsoft.com/office/drawing/2014/main" id="{00000000-0008-0000-0300-00002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3" name="Line 32">
          <a:extLst>
            <a:ext uri="{FF2B5EF4-FFF2-40B4-BE49-F238E27FC236}">
              <a16:creationId xmlns:a16="http://schemas.microsoft.com/office/drawing/2014/main" id="{00000000-0008-0000-0300-00002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4" name="Line 33">
          <a:extLst>
            <a:ext uri="{FF2B5EF4-FFF2-40B4-BE49-F238E27FC236}">
              <a16:creationId xmlns:a16="http://schemas.microsoft.com/office/drawing/2014/main" id="{00000000-0008-0000-0300-00002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5" name="Line 34">
          <a:extLst>
            <a:ext uri="{FF2B5EF4-FFF2-40B4-BE49-F238E27FC236}">
              <a16:creationId xmlns:a16="http://schemas.microsoft.com/office/drawing/2014/main" id="{00000000-0008-0000-0300-00002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6" name="Line 35">
          <a:extLst>
            <a:ext uri="{FF2B5EF4-FFF2-40B4-BE49-F238E27FC236}">
              <a16:creationId xmlns:a16="http://schemas.microsoft.com/office/drawing/2014/main" id="{00000000-0008-0000-0300-00002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7" name="Line 36">
          <a:extLst>
            <a:ext uri="{FF2B5EF4-FFF2-40B4-BE49-F238E27FC236}">
              <a16:creationId xmlns:a16="http://schemas.microsoft.com/office/drawing/2014/main" id="{00000000-0008-0000-0300-00002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8" name="Line 37">
          <a:extLst>
            <a:ext uri="{FF2B5EF4-FFF2-40B4-BE49-F238E27FC236}">
              <a16:creationId xmlns:a16="http://schemas.microsoft.com/office/drawing/2014/main" id="{00000000-0008-0000-0300-00002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9" name="Line 38">
          <a:extLst>
            <a:ext uri="{FF2B5EF4-FFF2-40B4-BE49-F238E27FC236}">
              <a16:creationId xmlns:a16="http://schemas.microsoft.com/office/drawing/2014/main" id="{00000000-0008-0000-0300-00002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0" name="Line 39">
          <a:extLst>
            <a:ext uri="{FF2B5EF4-FFF2-40B4-BE49-F238E27FC236}">
              <a16:creationId xmlns:a16="http://schemas.microsoft.com/office/drawing/2014/main" id="{00000000-0008-0000-0300-00002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1" name="Line 40">
          <a:extLst>
            <a:ext uri="{FF2B5EF4-FFF2-40B4-BE49-F238E27FC236}">
              <a16:creationId xmlns:a16="http://schemas.microsoft.com/office/drawing/2014/main" id="{00000000-0008-0000-0300-00002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2" name="Line 41">
          <a:extLst>
            <a:ext uri="{FF2B5EF4-FFF2-40B4-BE49-F238E27FC236}">
              <a16:creationId xmlns:a16="http://schemas.microsoft.com/office/drawing/2014/main" id="{00000000-0008-0000-0300-00002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3" name="Line 42">
          <a:extLst>
            <a:ext uri="{FF2B5EF4-FFF2-40B4-BE49-F238E27FC236}">
              <a16:creationId xmlns:a16="http://schemas.microsoft.com/office/drawing/2014/main" id="{00000000-0008-0000-0300-00002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4" name="Line 43">
          <a:extLst>
            <a:ext uri="{FF2B5EF4-FFF2-40B4-BE49-F238E27FC236}">
              <a16:creationId xmlns:a16="http://schemas.microsoft.com/office/drawing/2014/main" id="{00000000-0008-0000-0300-00002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5" name="Line 44">
          <a:extLst>
            <a:ext uri="{FF2B5EF4-FFF2-40B4-BE49-F238E27FC236}">
              <a16:creationId xmlns:a16="http://schemas.microsoft.com/office/drawing/2014/main" id="{00000000-0008-0000-0300-00002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6" name="Line 45">
          <a:extLst>
            <a:ext uri="{FF2B5EF4-FFF2-40B4-BE49-F238E27FC236}">
              <a16:creationId xmlns:a16="http://schemas.microsoft.com/office/drawing/2014/main" id="{00000000-0008-0000-0300-00002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7" name="Line 46">
          <a:extLst>
            <a:ext uri="{FF2B5EF4-FFF2-40B4-BE49-F238E27FC236}">
              <a16:creationId xmlns:a16="http://schemas.microsoft.com/office/drawing/2014/main" id="{00000000-0008-0000-0300-00002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8" name="Line 47">
          <a:extLst>
            <a:ext uri="{FF2B5EF4-FFF2-40B4-BE49-F238E27FC236}">
              <a16:creationId xmlns:a16="http://schemas.microsoft.com/office/drawing/2014/main" id="{00000000-0008-0000-0300-00003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9" name="Line 48">
          <a:extLst>
            <a:ext uri="{FF2B5EF4-FFF2-40B4-BE49-F238E27FC236}">
              <a16:creationId xmlns:a16="http://schemas.microsoft.com/office/drawing/2014/main" id="{00000000-0008-0000-0300-00003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0" name="Line 49">
          <a:extLst>
            <a:ext uri="{FF2B5EF4-FFF2-40B4-BE49-F238E27FC236}">
              <a16:creationId xmlns:a16="http://schemas.microsoft.com/office/drawing/2014/main" id="{00000000-0008-0000-0300-00003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1" name="Line 50">
          <a:extLst>
            <a:ext uri="{FF2B5EF4-FFF2-40B4-BE49-F238E27FC236}">
              <a16:creationId xmlns:a16="http://schemas.microsoft.com/office/drawing/2014/main" id="{00000000-0008-0000-0300-00003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2" name="Line 51">
          <a:extLst>
            <a:ext uri="{FF2B5EF4-FFF2-40B4-BE49-F238E27FC236}">
              <a16:creationId xmlns:a16="http://schemas.microsoft.com/office/drawing/2014/main" id="{00000000-0008-0000-0300-00003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3" name="Line 52">
          <a:extLst>
            <a:ext uri="{FF2B5EF4-FFF2-40B4-BE49-F238E27FC236}">
              <a16:creationId xmlns:a16="http://schemas.microsoft.com/office/drawing/2014/main" id="{00000000-0008-0000-0300-00003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4" name="Line 53">
          <a:extLst>
            <a:ext uri="{FF2B5EF4-FFF2-40B4-BE49-F238E27FC236}">
              <a16:creationId xmlns:a16="http://schemas.microsoft.com/office/drawing/2014/main" id="{00000000-0008-0000-0300-00003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5" name="Line 54">
          <a:extLst>
            <a:ext uri="{FF2B5EF4-FFF2-40B4-BE49-F238E27FC236}">
              <a16:creationId xmlns:a16="http://schemas.microsoft.com/office/drawing/2014/main" id="{00000000-0008-0000-0300-00003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6" name="Line 55">
          <a:extLst>
            <a:ext uri="{FF2B5EF4-FFF2-40B4-BE49-F238E27FC236}">
              <a16:creationId xmlns:a16="http://schemas.microsoft.com/office/drawing/2014/main" id="{00000000-0008-0000-0300-00003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7" name="Line 56">
          <a:extLst>
            <a:ext uri="{FF2B5EF4-FFF2-40B4-BE49-F238E27FC236}">
              <a16:creationId xmlns:a16="http://schemas.microsoft.com/office/drawing/2014/main" id="{00000000-0008-0000-0300-00003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8" name="Line 57">
          <a:extLst>
            <a:ext uri="{FF2B5EF4-FFF2-40B4-BE49-F238E27FC236}">
              <a16:creationId xmlns:a16="http://schemas.microsoft.com/office/drawing/2014/main" id="{00000000-0008-0000-0300-00003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9" name="Line 58">
          <a:extLst>
            <a:ext uri="{FF2B5EF4-FFF2-40B4-BE49-F238E27FC236}">
              <a16:creationId xmlns:a16="http://schemas.microsoft.com/office/drawing/2014/main" id="{00000000-0008-0000-0300-00003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0" name="Line 59">
          <a:extLst>
            <a:ext uri="{FF2B5EF4-FFF2-40B4-BE49-F238E27FC236}">
              <a16:creationId xmlns:a16="http://schemas.microsoft.com/office/drawing/2014/main" id="{00000000-0008-0000-0300-00003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1" name="Line 60">
          <a:extLst>
            <a:ext uri="{FF2B5EF4-FFF2-40B4-BE49-F238E27FC236}">
              <a16:creationId xmlns:a16="http://schemas.microsoft.com/office/drawing/2014/main" id="{00000000-0008-0000-0300-00003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2" name="Line 61">
          <a:extLst>
            <a:ext uri="{FF2B5EF4-FFF2-40B4-BE49-F238E27FC236}">
              <a16:creationId xmlns:a16="http://schemas.microsoft.com/office/drawing/2014/main" id="{00000000-0008-0000-0300-00003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3" name="Line 62">
          <a:extLst>
            <a:ext uri="{FF2B5EF4-FFF2-40B4-BE49-F238E27FC236}">
              <a16:creationId xmlns:a16="http://schemas.microsoft.com/office/drawing/2014/main" id="{00000000-0008-0000-0300-00003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4" name="Line 63">
          <a:extLst>
            <a:ext uri="{FF2B5EF4-FFF2-40B4-BE49-F238E27FC236}">
              <a16:creationId xmlns:a16="http://schemas.microsoft.com/office/drawing/2014/main" id="{00000000-0008-0000-0300-00004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5" name="Line 64">
          <a:extLst>
            <a:ext uri="{FF2B5EF4-FFF2-40B4-BE49-F238E27FC236}">
              <a16:creationId xmlns:a16="http://schemas.microsoft.com/office/drawing/2014/main" id="{00000000-0008-0000-0300-00004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6" name="Line 65">
          <a:extLst>
            <a:ext uri="{FF2B5EF4-FFF2-40B4-BE49-F238E27FC236}">
              <a16:creationId xmlns:a16="http://schemas.microsoft.com/office/drawing/2014/main" id="{00000000-0008-0000-0300-00004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7" name="Line 66">
          <a:extLst>
            <a:ext uri="{FF2B5EF4-FFF2-40B4-BE49-F238E27FC236}">
              <a16:creationId xmlns:a16="http://schemas.microsoft.com/office/drawing/2014/main" id="{00000000-0008-0000-0300-00004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8" name="Line 67">
          <a:extLst>
            <a:ext uri="{FF2B5EF4-FFF2-40B4-BE49-F238E27FC236}">
              <a16:creationId xmlns:a16="http://schemas.microsoft.com/office/drawing/2014/main" id="{00000000-0008-0000-0300-00004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9" name="Line 68">
          <a:extLst>
            <a:ext uri="{FF2B5EF4-FFF2-40B4-BE49-F238E27FC236}">
              <a16:creationId xmlns:a16="http://schemas.microsoft.com/office/drawing/2014/main" id="{00000000-0008-0000-0300-00004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0" name="Line 69">
          <a:extLst>
            <a:ext uri="{FF2B5EF4-FFF2-40B4-BE49-F238E27FC236}">
              <a16:creationId xmlns:a16="http://schemas.microsoft.com/office/drawing/2014/main" id="{00000000-0008-0000-0300-00004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1" name="Line 70">
          <a:extLst>
            <a:ext uri="{FF2B5EF4-FFF2-40B4-BE49-F238E27FC236}">
              <a16:creationId xmlns:a16="http://schemas.microsoft.com/office/drawing/2014/main" id="{00000000-0008-0000-0300-00004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2" name="Line 71">
          <a:extLst>
            <a:ext uri="{FF2B5EF4-FFF2-40B4-BE49-F238E27FC236}">
              <a16:creationId xmlns:a16="http://schemas.microsoft.com/office/drawing/2014/main" id="{00000000-0008-0000-0300-00004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3" name="Line 72">
          <a:extLst>
            <a:ext uri="{FF2B5EF4-FFF2-40B4-BE49-F238E27FC236}">
              <a16:creationId xmlns:a16="http://schemas.microsoft.com/office/drawing/2014/main" id="{00000000-0008-0000-0300-00004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4" name="Line 73">
          <a:extLst>
            <a:ext uri="{FF2B5EF4-FFF2-40B4-BE49-F238E27FC236}">
              <a16:creationId xmlns:a16="http://schemas.microsoft.com/office/drawing/2014/main" id="{00000000-0008-0000-0300-00004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5" name="Line 74">
          <a:extLst>
            <a:ext uri="{FF2B5EF4-FFF2-40B4-BE49-F238E27FC236}">
              <a16:creationId xmlns:a16="http://schemas.microsoft.com/office/drawing/2014/main" id="{00000000-0008-0000-0300-00004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6" name="Line 75">
          <a:extLst>
            <a:ext uri="{FF2B5EF4-FFF2-40B4-BE49-F238E27FC236}">
              <a16:creationId xmlns:a16="http://schemas.microsoft.com/office/drawing/2014/main" id="{00000000-0008-0000-0300-00004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7" name="Line 76">
          <a:extLst>
            <a:ext uri="{FF2B5EF4-FFF2-40B4-BE49-F238E27FC236}">
              <a16:creationId xmlns:a16="http://schemas.microsoft.com/office/drawing/2014/main" id="{00000000-0008-0000-0300-00004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8" name="Line 77">
          <a:extLst>
            <a:ext uri="{FF2B5EF4-FFF2-40B4-BE49-F238E27FC236}">
              <a16:creationId xmlns:a16="http://schemas.microsoft.com/office/drawing/2014/main" id="{00000000-0008-0000-0300-00004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9" name="Line 78">
          <a:extLst>
            <a:ext uri="{FF2B5EF4-FFF2-40B4-BE49-F238E27FC236}">
              <a16:creationId xmlns:a16="http://schemas.microsoft.com/office/drawing/2014/main" id="{00000000-0008-0000-0300-00004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0" name="Line 79">
          <a:extLst>
            <a:ext uri="{FF2B5EF4-FFF2-40B4-BE49-F238E27FC236}">
              <a16:creationId xmlns:a16="http://schemas.microsoft.com/office/drawing/2014/main" id="{00000000-0008-0000-0300-00005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1" name="Line 80">
          <a:extLst>
            <a:ext uri="{FF2B5EF4-FFF2-40B4-BE49-F238E27FC236}">
              <a16:creationId xmlns:a16="http://schemas.microsoft.com/office/drawing/2014/main" id="{00000000-0008-0000-0300-00005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2" name="Line 81">
          <a:extLst>
            <a:ext uri="{FF2B5EF4-FFF2-40B4-BE49-F238E27FC236}">
              <a16:creationId xmlns:a16="http://schemas.microsoft.com/office/drawing/2014/main" id="{00000000-0008-0000-0300-00005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3" name="Line 82">
          <a:extLst>
            <a:ext uri="{FF2B5EF4-FFF2-40B4-BE49-F238E27FC236}">
              <a16:creationId xmlns:a16="http://schemas.microsoft.com/office/drawing/2014/main" id="{00000000-0008-0000-0300-00005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4" name="Line 83">
          <a:extLst>
            <a:ext uri="{FF2B5EF4-FFF2-40B4-BE49-F238E27FC236}">
              <a16:creationId xmlns:a16="http://schemas.microsoft.com/office/drawing/2014/main" id="{00000000-0008-0000-0300-00005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5" name="Line 84">
          <a:extLst>
            <a:ext uri="{FF2B5EF4-FFF2-40B4-BE49-F238E27FC236}">
              <a16:creationId xmlns:a16="http://schemas.microsoft.com/office/drawing/2014/main" id="{00000000-0008-0000-0300-00005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6" name="Line 85">
          <a:extLst>
            <a:ext uri="{FF2B5EF4-FFF2-40B4-BE49-F238E27FC236}">
              <a16:creationId xmlns:a16="http://schemas.microsoft.com/office/drawing/2014/main" id="{00000000-0008-0000-0300-00005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7" name="Line 86">
          <a:extLst>
            <a:ext uri="{FF2B5EF4-FFF2-40B4-BE49-F238E27FC236}">
              <a16:creationId xmlns:a16="http://schemas.microsoft.com/office/drawing/2014/main" id="{00000000-0008-0000-0300-00005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8" name="Line 87">
          <a:extLst>
            <a:ext uri="{FF2B5EF4-FFF2-40B4-BE49-F238E27FC236}">
              <a16:creationId xmlns:a16="http://schemas.microsoft.com/office/drawing/2014/main" id="{00000000-0008-0000-0300-00005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9" name="Line 88">
          <a:extLst>
            <a:ext uri="{FF2B5EF4-FFF2-40B4-BE49-F238E27FC236}">
              <a16:creationId xmlns:a16="http://schemas.microsoft.com/office/drawing/2014/main" id="{00000000-0008-0000-0300-00005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0" name="Line 89">
          <a:extLst>
            <a:ext uri="{FF2B5EF4-FFF2-40B4-BE49-F238E27FC236}">
              <a16:creationId xmlns:a16="http://schemas.microsoft.com/office/drawing/2014/main" id="{00000000-0008-0000-0300-00005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1" name="Line 90">
          <a:extLst>
            <a:ext uri="{FF2B5EF4-FFF2-40B4-BE49-F238E27FC236}">
              <a16:creationId xmlns:a16="http://schemas.microsoft.com/office/drawing/2014/main" id="{00000000-0008-0000-0300-00005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2" name="Line 91">
          <a:extLst>
            <a:ext uri="{FF2B5EF4-FFF2-40B4-BE49-F238E27FC236}">
              <a16:creationId xmlns:a16="http://schemas.microsoft.com/office/drawing/2014/main" id="{00000000-0008-0000-0300-00005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3" name="Line 92">
          <a:extLst>
            <a:ext uri="{FF2B5EF4-FFF2-40B4-BE49-F238E27FC236}">
              <a16:creationId xmlns:a16="http://schemas.microsoft.com/office/drawing/2014/main" id="{00000000-0008-0000-0300-00005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4" name="Line 93">
          <a:extLst>
            <a:ext uri="{FF2B5EF4-FFF2-40B4-BE49-F238E27FC236}">
              <a16:creationId xmlns:a16="http://schemas.microsoft.com/office/drawing/2014/main" id="{00000000-0008-0000-0300-00005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5" name="Line 94">
          <a:extLst>
            <a:ext uri="{FF2B5EF4-FFF2-40B4-BE49-F238E27FC236}">
              <a16:creationId xmlns:a16="http://schemas.microsoft.com/office/drawing/2014/main" id="{00000000-0008-0000-0300-00005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6" name="Line 95">
          <a:extLst>
            <a:ext uri="{FF2B5EF4-FFF2-40B4-BE49-F238E27FC236}">
              <a16:creationId xmlns:a16="http://schemas.microsoft.com/office/drawing/2014/main" id="{00000000-0008-0000-0300-00006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7" name="Line 96">
          <a:extLst>
            <a:ext uri="{FF2B5EF4-FFF2-40B4-BE49-F238E27FC236}">
              <a16:creationId xmlns:a16="http://schemas.microsoft.com/office/drawing/2014/main" id="{00000000-0008-0000-0300-00006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8" name="Line 97">
          <a:extLst>
            <a:ext uri="{FF2B5EF4-FFF2-40B4-BE49-F238E27FC236}">
              <a16:creationId xmlns:a16="http://schemas.microsoft.com/office/drawing/2014/main" id="{00000000-0008-0000-0300-00006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9" name="Line 98">
          <a:extLst>
            <a:ext uri="{FF2B5EF4-FFF2-40B4-BE49-F238E27FC236}">
              <a16:creationId xmlns:a16="http://schemas.microsoft.com/office/drawing/2014/main" id="{00000000-0008-0000-0300-00006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0" name="Line 99">
          <a:extLst>
            <a:ext uri="{FF2B5EF4-FFF2-40B4-BE49-F238E27FC236}">
              <a16:creationId xmlns:a16="http://schemas.microsoft.com/office/drawing/2014/main" id="{00000000-0008-0000-0300-00006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1" name="Line 100">
          <a:extLst>
            <a:ext uri="{FF2B5EF4-FFF2-40B4-BE49-F238E27FC236}">
              <a16:creationId xmlns:a16="http://schemas.microsoft.com/office/drawing/2014/main" id="{00000000-0008-0000-0300-00006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2" name="Line 101">
          <a:extLst>
            <a:ext uri="{FF2B5EF4-FFF2-40B4-BE49-F238E27FC236}">
              <a16:creationId xmlns:a16="http://schemas.microsoft.com/office/drawing/2014/main" id="{00000000-0008-0000-0300-00006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3" name="Line 102">
          <a:extLst>
            <a:ext uri="{FF2B5EF4-FFF2-40B4-BE49-F238E27FC236}">
              <a16:creationId xmlns:a16="http://schemas.microsoft.com/office/drawing/2014/main" id="{00000000-0008-0000-0300-00006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4" name="Line 103">
          <a:extLst>
            <a:ext uri="{FF2B5EF4-FFF2-40B4-BE49-F238E27FC236}">
              <a16:creationId xmlns:a16="http://schemas.microsoft.com/office/drawing/2014/main" id="{00000000-0008-0000-0300-00006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5" name="Line 104">
          <a:extLst>
            <a:ext uri="{FF2B5EF4-FFF2-40B4-BE49-F238E27FC236}">
              <a16:creationId xmlns:a16="http://schemas.microsoft.com/office/drawing/2014/main" id="{00000000-0008-0000-0300-00006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6" name="Line 105">
          <a:extLst>
            <a:ext uri="{FF2B5EF4-FFF2-40B4-BE49-F238E27FC236}">
              <a16:creationId xmlns:a16="http://schemas.microsoft.com/office/drawing/2014/main" id="{00000000-0008-0000-0300-00006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7" name="Line 106">
          <a:extLst>
            <a:ext uri="{FF2B5EF4-FFF2-40B4-BE49-F238E27FC236}">
              <a16:creationId xmlns:a16="http://schemas.microsoft.com/office/drawing/2014/main" id="{00000000-0008-0000-0300-00006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8" name="Line 107">
          <a:extLst>
            <a:ext uri="{FF2B5EF4-FFF2-40B4-BE49-F238E27FC236}">
              <a16:creationId xmlns:a16="http://schemas.microsoft.com/office/drawing/2014/main" id="{00000000-0008-0000-0300-00006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9" name="Line 108">
          <a:extLst>
            <a:ext uri="{FF2B5EF4-FFF2-40B4-BE49-F238E27FC236}">
              <a16:creationId xmlns:a16="http://schemas.microsoft.com/office/drawing/2014/main" id="{00000000-0008-0000-0300-00006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0" name="Oval 109">
          <a:extLst>
            <a:ext uri="{FF2B5EF4-FFF2-40B4-BE49-F238E27FC236}">
              <a16:creationId xmlns:a16="http://schemas.microsoft.com/office/drawing/2014/main" id="{00000000-0008-0000-0300-00006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1" name="Oval 110">
          <a:extLst>
            <a:ext uri="{FF2B5EF4-FFF2-40B4-BE49-F238E27FC236}">
              <a16:creationId xmlns:a16="http://schemas.microsoft.com/office/drawing/2014/main" id="{00000000-0008-0000-0300-00006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2" name="Oval 111">
          <a:extLst>
            <a:ext uri="{FF2B5EF4-FFF2-40B4-BE49-F238E27FC236}">
              <a16:creationId xmlns:a16="http://schemas.microsoft.com/office/drawing/2014/main" id="{00000000-0008-0000-0300-00007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3" name="Oval 112">
          <a:extLst>
            <a:ext uri="{FF2B5EF4-FFF2-40B4-BE49-F238E27FC236}">
              <a16:creationId xmlns:a16="http://schemas.microsoft.com/office/drawing/2014/main" id="{00000000-0008-0000-0300-00007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4" name="Oval 113">
          <a:extLst>
            <a:ext uri="{FF2B5EF4-FFF2-40B4-BE49-F238E27FC236}">
              <a16:creationId xmlns:a16="http://schemas.microsoft.com/office/drawing/2014/main" id="{00000000-0008-0000-0300-00007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5" name="Oval 114">
          <a:extLst>
            <a:ext uri="{FF2B5EF4-FFF2-40B4-BE49-F238E27FC236}">
              <a16:creationId xmlns:a16="http://schemas.microsoft.com/office/drawing/2014/main" id="{00000000-0008-0000-0300-00007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6" name="Oval 115">
          <a:extLst>
            <a:ext uri="{FF2B5EF4-FFF2-40B4-BE49-F238E27FC236}">
              <a16:creationId xmlns:a16="http://schemas.microsoft.com/office/drawing/2014/main" id="{00000000-0008-0000-0300-00007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7" name="Oval 116">
          <a:extLst>
            <a:ext uri="{FF2B5EF4-FFF2-40B4-BE49-F238E27FC236}">
              <a16:creationId xmlns:a16="http://schemas.microsoft.com/office/drawing/2014/main" id="{00000000-0008-0000-0300-00007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8" name="Oval 117">
          <a:extLst>
            <a:ext uri="{FF2B5EF4-FFF2-40B4-BE49-F238E27FC236}">
              <a16:creationId xmlns:a16="http://schemas.microsoft.com/office/drawing/2014/main" id="{00000000-0008-0000-0300-00007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9" name="Oval 118">
          <a:extLst>
            <a:ext uri="{FF2B5EF4-FFF2-40B4-BE49-F238E27FC236}">
              <a16:creationId xmlns:a16="http://schemas.microsoft.com/office/drawing/2014/main" id="{00000000-0008-0000-0300-00007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0" name="Oval 119">
          <a:extLst>
            <a:ext uri="{FF2B5EF4-FFF2-40B4-BE49-F238E27FC236}">
              <a16:creationId xmlns:a16="http://schemas.microsoft.com/office/drawing/2014/main" id="{00000000-0008-0000-0300-000078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1" name="Oval 120">
          <a:extLst>
            <a:ext uri="{FF2B5EF4-FFF2-40B4-BE49-F238E27FC236}">
              <a16:creationId xmlns:a16="http://schemas.microsoft.com/office/drawing/2014/main" id="{00000000-0008-0000-0300-000079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2" name="Oval 121">
          <a:extLst>
            <a:ext uri="{FF2B5EF4-FFF2-40B4-BE49-F238E27FC236}">
              <a16:creationId xmlns:a16="http://schemas.microsoft.com/office/drawing/2014/main" id="{00000000-0008-0000-0300-00007A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3" name="Oval 122">
          <a:extLst>
            <a:ext uri="{FF2B5EF4-FFF2-40B4-BE49-F238E27FC236}">
              <a16:creationId xmlns:a16="http://schemas.microsoft.com/office/drawing/2014/main" id="{00000000-0008-0000-0300-00007B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4" name="Oval 123">
          <a:extLst>
            <a:ext uri="{FF2B5EF4-FFF2-40B4-BE49-F238E27FC236}">
              <a16:creationId xmlns:a16="http://schemas.microsoft.com/office/drawing/2014/main" id="{00000000-0008-0000-0300-00007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5" name="Oval 124">
          <a:extLst>
            <a:ext uri="{FF2B5EF4-FFF2-40B4-BE49-F238E27FC236}">
              <a16:creationId xmlns:a16="http://schemas.microsoft.com/office/drawing/2014/main" id="{00000000-0008-0000-0300-00007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6" name="Oval 125">
          <a:extLst>
            <a:ext uri="{FF2B5EF4-FFF2-40B4-BE49-F238E27FC236}">
              <a16:creationId xmlns:a16="http://schemas.microsoft.com/office/drawing/2014/main" id="{00000000-0008-0000-0300-00007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7" name="Oval 126">
          <a:extLst>
            <a:ext uri="{FF2B5EF4-FFF2-40B4-BE49-F238E27FC236}">
              <a16:creationId xmlns:a16="http://schemas.microsoft.com/office/drawing/2014/main" id="{00000000-0008-0000-0300-00007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8" name="Line 127">
          <a:extLst>
            <a:ext uri="{FF2B5EF4-FFF2-40B4-BE49-F238E27FC236}">
              <a16:creationId xmlns:a16="http://schemas.microsoft.com/office/drawing/2014/main" id="{00000000-0008-0000-0300-00008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9" name="Line 128">
          <a:extLst>
            <a:ext uri="{FF2B5EF4-FFF2-40B4-BE49-F238E27FC236}">
              <a16:creationId xmlns:a16="http://schemas.microsoft.com/office/drawing/2014/main" id="{00000000-0008-0000-0300-00008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0" name="Line 129">
          <a:extLst>
            <a:ext uri="{FF2B5EF4-FFF2-40B4-BE49-F238E27FC236}">
              <a16:creationId xmlns:a16="http://schemas.microsoft.com/office/drawing/2014/main" id="{00000000-0008-0000-0300-00008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1" name="Line 130">
          <a:extLst>
            <a:ext uri="{FF2B5EF4-FFF2-40B4-BE49-F238E27FC236}">
              <a16:creationId xmlns:a16="http://schemas.microsoft.com/office/drawing/2014/main" id="{00000000-0008-0000-0300-00008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2" name="Line 131">
          <a:extLst>
            <a:ext uri="{FF2B5EF4-FFF2-40B4-BE49-F238E27FC236}">
              <a16:creationId xmlns:a16="http://schemas.microsoft.com/office/drawing/2014/main" id="{00000000-0008-0000-0300-00008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3" name="Line 132">
          <a:extLst>
            <a:ext uri="{FF2B5EF4-FFF2-40B4-BE49-F238E27FC236}">
              <a16:creationId xmlns:a16="http://schemas.microsoft.com/office/drawing/2014/main" id="{00000000-0008-0000-0300-00008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4" name="Line 133">
          <a:extLst>
            <a:ext uri="{FF2B5EF4-FFF2-40B4-BE49-F238E27FC236}">
              <a16:creationId xmlns:a16="http://schemas.microsoft.com/office/drawing/2014/main" id="{00000000-0008-0000-0300-00008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5" name="Line 134">
          <a:extLst>
            <a:ext uri="{FF2B5EF4-FFF2-40B4-BE49-F238E27FC236}">
              <a16:creationId xmlns:a16="http://schemas.microsoft.com/office/drawing/2014/main" id="{00000000-0008-0000-0300-00008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6" name="Line 135">
          <a:extLst>
            <a:ext uri="{FF2B5EF4-FFF2-40B4-BE49-F238E27FC236}">
              <a16:creationId xmlns:a16="http://schemas.microsoft.com/office/drawing/2014/main" id="{00000000-0008-0000-0300-00008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7" name="Line 136">
          <a:extLst>
            <a:ext uri="{FF2B5EF4-FFF2-40B4-BE49-F238E27FC236}">
              <a16:creationId xmlns:a16="http://schemas.microsoft.com/office/drawing/2014/main" id="{00000000-0008-0000-0300-00008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8" name="Line 137">
          <a:extLst>
            <a:ext uri="{FF2B5EF4-FFF2-40B4-BE49-F238E27FC236}">
              <a16:creationId xmlns:a16="http://schemas.microsoft.com/office/drawing/2014/main" id="{00000000-0008-0000-0300-00008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9" name="Line 138">
          <a:extLst>
            <a:ext uri="{FF2B5EF4-FFF2-40B4-BE49-F238E27FC236}">
              <a16:creationId xmlns:a16="http://schemas.microsoft.com/office/drawing/2014/main" id="{00000000-0008-0000-0300-00008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0" name="Line 139">
          <a:extLst>
            <a:ext uri="{FF2B5EF4-FFF2-40B4-BE49-F238E27FC236}">
              <a16:creationId xmlns:a16="http://schemas.microsoft.com/office/drawing/2014/main" id="{00000000-0008-0000-0300-00008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1" name="Line 140">
          <a:extLst>
            <a:ext uri="{FF2B5EF4-FFF2-40B4-BE49-F238E27FC236}">
              <a16:creationId xmlns:a16="http://schemas.microsoft.com/office/drawing/2014/main" id="{00000000-0008-0000-0300-00008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2" name="Line 141">
          <a:extLst>
            <a:ext uri="{FF2B5EF4-FFF2-40B4-BE49-F238E27FC236}">
              <a16:creationId xmlns:a16="http://schemas.microsoft.com/office/drawing/2014/main" id="{00000000-0008-0000-0300-00008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3" name="Line 142">
          <a:extLst>
            <a:ext uri="{FF2B5EF4-FFF2-40B4-BE49-F238E27FC236}">
              <a16:creationId xmlns:a16="http://schemas.microsoft.com/office/drawing/2014/main" id="{00000000-0008-0000-0300-00008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4" name="Line 143">
          <a:extLst>
            <a:ext uri="{FF2B5EF4-FFF2-40B4-BE49-F238E27FC236}">
              <a16:creationId xmlns:a16="http://schemas.microsoft.com/office/drawing/2014/main" id="{00000000-0008-0000-0300-00009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5" name="Line 144">
          <a:extLst>
            <a:ext uri="{FF2B5EF4-FFF2-40B4-BE49-F238E27FC236}">
              <a16:creationId xmlns:a16="http://schemas.microsoft.com/office/drawing/2014/main" id="{00000000-0008-0000-0300-00009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6" name="Line 145">
          <a:extLst>
            <a:ext uri="{FF2B5EF4-FFF2-40B4-BE49-F238E27FC236}">
              <a16:creationId xmlns:a16="http://schemas.microsoft.com/office/drawing/2014/main" id="{00000000-0008-0000-0300-00009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7" name="Line 146">
          <a:extLst>
            <a:ext uri="{FF2B5EF4-FFF2-40B4-BE49-F238E27FC236}">
              <a16:creationId xmlns:a16="http://schemas.microsoft.com/office/drawing/2014/main" id="{00000000-0008-0000-0300-00009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8" name="Line 147">
          <a:extLst>
            <a:ext uri="{FF2B5EF4-FFF2-40B4-BE49-F238E27FC236}">
              <a16:creationId xmlns:a16="http://schemas.microsoft.com/office/drawing/2014/main" id="{00000000-0008-0000-0300-00009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9" name="Line 148">
          <a:extLst>
            <a:ext uri="{FF2B5EF4-FFF2-40B4-BE49-F238E27FC236}">
              <a16:creationId xmlns:a16="http://schemas.microsoft.com/office/drawing/2014/main" id="{00000000-0008-0000-0300-00009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0" name="Line 149">
          <a:extLst>
            <a:ext uri="{FF2B5EF4-FFF2-40B4-BE49-F238E27FC236}">
              <a16:creationId xmlns:a16="http://schemas.microsoft.com/office/drawing/2014/main" id="{00000000-0008-0000-0300-00009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1" name="Line 150">
          <a:extLst>
            <a:ext uri="{FF2B5EF4-FFF2-40B4-BE49-F238E27FC236}">
              <a16:creationId xmlns:a16="http://schemas.microsoft.com/office/drawing/2014/main" id="{00000000-0008-0000-0300-00009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2" name="Line 151">
          <a:extLst>
            <a:ext uri="{FF2B5EF4-FFF2-40B4-BE49-F238E27FC236}">
              <a16:creationId xmlns:a16="http://schemas.microsoft.com/office/drawing/2014/main" id="{00000000-0008-0000-0300-00009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3" name="Line 152">
          <a:extLst>
            <a:ext uri="{FF2B5EF4-FFF2-40B4-BE49-F238E27FC236}">
              <a16:creationId xmlns:a16="http://schemas.microsoft.com/office/drawing/2014/main" id="{00000000-0008-0000-0300-00009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4" name="Line 153">
          <a:extLst>
            <a:ext uri="{FF2B5EF4-FFF2-40B4-BE49-F238E27FC236}">
              <a16:creationId xmlns:a16="http://schemas.microsoft.com/office/drawing/2014/main" id="{00000000-0008-0000-0300-00009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5" name="Line 154">
          <a:extLst>
            <a:ext uri="{FF2B5EF4-FFF2-40B4-BE49-F238E27FC236}">
              <a16:creationId xmlns:a16="http://schemas.microsoft.com/office/drawing/2014/main" id="{00000000-0008-0000-0300-00009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6" name="Line 155">
          <a:extLst>
            <a:ext uri="{FF2B5EF4-FFF2-40B4-BE49-F238E27FC236}">
              <a16:creationId xmlns:a16="http://schemas.microsoft.com/office/drawing/2014/main" id="{00000000-0008-0000-0300-00009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7" name="Line 156">
          <a:extLst>
            <a:ext uri="{FF2B5EF4-FFF2-40B4-BE49-F238E27FC236}">
              <a16:creationId xmlns:a16="http://schemas.microsoft.com/office/drawing/2014/main" id="{00000000-0008-0000-0300-00009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8" name="Line 157">
          <a:extLst>
            <a:ext uri="{FF2B5EF4-FFF2-40B4-BE49-F238E27FC236}">
              <a16:creationId xmlns:a16="http://schemas.microsoft.com/office/drawing/2014/main" id="{00000000-0008-0000-0300-00009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9" name="Line 158">
          <a:extLst>
            <a:ext uri="{FF2B5EF4-FFF2-40B4-BE49-F238E27FC236}">
              <a16:creationId xmlns:a16="http://schemas.microsoft.com/office/drawing/2014/main" id="{00000000-0008-0000-0300-00009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0" name="Line 159">
          <a:extLst>
            <a:ext uri="{FF2B5EF4-FFF2-40B4-BE49-F238E27FC236}">
              <a16:creationId xmlns:a16="http://schemas.microsoft.com/office/drawing/2014/main" id="{00000000-0008-0000-0300-0000A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1" name="Line 160">
          <a:extLst>
            <a:ext uri="{FF2B5EF4-FFF2-40B4-BE49-F238E27FC236}">
              <a16:creationId xmlns:a16="http://schemas.microsoft.com/office/drawing/2014/main" id="{00000000-0008-0000-0300-0000A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2" name="Line 161">
          <a:extLst>
            <a:ext uri="{FF2B5EF4-FFF2-40B4-BE49-F238E27FC236}">
              <a16:creationId xmlns:a16="http://schemas.microsoft.com/office/drawing/2014/main" id="{00000000-0008-0000-0300-0000A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3" name="Line 162">
          <a:extLst>
            <a:ext uri="{FF2B5EF4-FFF2-40B4-BE49-F238E27FC236}">
              <a16:creationId xmlns:a16="http://schemas.microsoft.com/office/drawing/2014/main" id="{00000000-0008-0000-0300-0000A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4" name="Line 163">
          <a:extLst>
            <a:ext uri="{FF2B5EF4-FFF2-40B4-BE49-F238E27FC236}">
              <a16:creationId xmlns:a16="http://schemas.microsoft.com/office/drawing/2014/main" id="{00000000-0008-0000-0300-0000A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5" name="Line 164">
          <a:extLst>
            <a:ext uri="{FF2B5EF4-FFF2-40B4-BE49-F238E27FC236}">
              <a16:creationId xmlns:a16="http://schemas.microsoft.com/office/drawing/2014/main" id="{00000000-0008-0000-0300-0000A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6" name="Line 165">
          <a:extLst>
            <a:ext uri="{FF2B5EF4-FFF2-40B4-BE49-F238E27FC236}">
              <a16:creationId xmlns:a16="http://schemas.microsoft.com/office/drawing/2014/main" id="{00000000-0008-0000-0300-0000A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7" name="Line 166">
          <a:extLst>
            <a:ext uri="{FF2B5EF4-FFF2-40B4-BE49-F238E27FC236}">
              <a16:creationId xmlns:a16="http://schemas.microsoft.com/office/drawing/2014/main" id="{00000000-0008-0000-0300-0000A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8" name="Line 167">
          <a:extLst>
            <a:ext uri="{FF2B5EF4-FFF2-40B4-BE49-F238E27FC236}">
              <a16:creationId xmlns:a16="http://schemas.microsoft.com/office/drawing/2014/main" id="{00000000-0008-0000-0300-0000A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9" name="Line 168">
          <a:extLst>
            <a:ext uri="{FF2B5EF4-FFF2-40B4-BE49-F238E27FC236}">
              <a16:creationId xmlns:a16="http://schemas.microsoft.com/office/drawing/2014/main" id="{00000000-0008-0000-0300-0000A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0" name="Line 169">
          <a:extLst>
            <a:ext uri="{FF2B5EF4-FFF2-40B4-BE49-F238E27FC236}">
              <a16:creationId xmlns:a16="http://schemas.microsoft.com/office/drawing/2014/main" id="{00000000-0008-0000-0300-0000A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1" name="Line 170">
          <a:extLst>
            <a:ext uri="{FF2B5EF4-FFF2-40B4-BE49-F238E27FC236}">
              <a16:creationId xmlns:a16="http://schemas.microsoft.com/office/drawing/2014/main" id="{00000000-0008-0000-0300-0000A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2" name="Line 171">
          <a:extLst>
            <a:ext uri="{FF2B5EF4-FFF2-40B4-BE49-F238E27FC236}">
              <a16:creationId xmlns:a16="http://schemas.microsoft.com/office/drawing/2014/main" id="{00000000-0008-0000-0300-0000A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3" name="Line 172">
          <a:extLst>
            <a:ext uri="{FF2B5EF4-FFF2-40B4-BE49-F238E27FC236}">
              <a16:creationId xmlns:a16="http://schemas.microsoft.com/office/drawing/2014/main" id="{00000000-0008-0000-0300-0000A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4" name="Line 173">
          <a:extLst>
            <a:ext uri="{FF2B5EF4-FFF2-40B4-BE49-F238E27FC236}">
              <a16:creationId xmlns:a16="http://schemas.microsoft.com/office/drawing/2014/main" id="{00000000-0008-0000-0300-0000A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5" name="Line 174">
          <a:extLst>
            <a:ext uri="{FF2B5EF4-FFF2-40B4-BE49-F238E27FC236}">
              <a16:creationId xmlns:a16="http://schemas.microsoft.com/office/drawing/2014/main" id="{00000000-0008-0000-0300-0000A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6" name="Line 175">
          <a:extLst>
            <a:ext uri="{FF2B5EF4-FFF2-40B4-BE49-F238E27FC236}">
              <a16:creationId xmlns:a16="http://schemas.microsoft.com/office/drawing/2014/main" id="{00000000-0008-0000-0300-0000B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7" name="Line 176">
          <a:extLst>
            <a:ext uri="{FF2B5EF4-FFF2-40B4-BE49-F238E27FC236}">
              <a16:creationId xmlns:a16="http://schemas.microsoft.com/office/drawing/2014/main" id="{00000000-0008-0000-0300-0000B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8" name="Line 177">
          <a:extLst>
            <a:ext uri="{FF2B5EF4-FFF2-40B4-BE49-F238E27FC236}">
              <a16:creationId xmlns:a16="http://schemas.microsoft.com/office/drawing/2014/main" id="{00000000-0008-0000-0300-0000B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9" name="Line 178">
          <a:extLst>
            <a:ext uri="{FF2B5EF4-FFF2-40B4-BE49-F238E27FC236}">
              <a16:creationId xmlns:a16="http://schemas.microsoft.com/office/drawing/2014/main" id="{00000000-0008-0000-0300-0000B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0" name="Line 179">
          <a:extLst>
            <a:ext uri="{FF2B5EF4-FFF2-40B4-BE49-F238E27FC236}">
              <a16:creationId xmlns:a16="http://schemas.microsoft.com/office/drawing/2014/main" id="{00000000-0008-0000-0300-0000B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1" name="Line 180">
          <a:extLst>
            <a:ext uri="{FF2B5EF4-FFF2-40B4-BE49-F238E27FC236}">
              <a16:creationId xmlns:a16="http://schemas.microsoft.com/office/drawing/2014/main" id="{00000000-0008-0000-0300-0000B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2" name="Line 181">
          <a:extLst>
            <a:ext uri="{FF2B5EF4-FFF2-40B4-BE49-F238E27FC236}">
              <a16:creationId xmlns:a16="http://schemas.microsoft.com/office/drawing/2014/main" id="{00000000-0008-0000-0300-0000B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3" name="Line 182">
          <a:extLst>
            <a:ext uri="{FF2B5EF4-FFF2-40B4-BE49-F238E27FC236}">
              <a16:creationId xmlns:a16="http://schemas.microsoft.com/office/drawing/2014/main" id="{00000000-0008-0000-0300-0000B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4" name="Line 183">
          <a:extLst>
            <a:ext uri="{FF2B5EF4-FFF2-40B4-BE49-F238E27FC236}">
              <a16:creationId xmlns:a16="http://schemas.microsoft.com/office/drawing/2014/main" id="{00000000-0008-0000-0300-0000B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5" name="Line 184">
          <a:extLst>
            <a:ext uri="{FF2B5EF4-FFF2-40B4-BE49-F238E27FC236}">
              <a16:creationId xmlns:a16="http://schemas.microsoft.com/office/drawing/2014/main" id="{00000000-0008-0000-0300-0000B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6" name="Line 185">
          <a:extLst>
            <a:ext uri="{FF2B5EF4-FFF2-40B4-BE49-F238E27FC236}">
              <a16:creationId xmlns:a16="http://schemas.microsoft.com/office/drawing/2014/main" id="{00000000-0008-0000-0300-0000B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7" name="Line 186">
          <a:extLst>
            <a:ext uri="{FF2B5EF4-FFF2-40B4-BE49-F238E27FC236}">
              <a16:creationId xmlns:a16="http://schemas.microsoft.com/office/drawing/2014/main" id="{00000000-0008-0000-0300-0000B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8" name="Line 187">
          <a:extLst>
            <a:ext uri="{FF2B5EF4-FFF2-40B4-BE49-F238E27FC236}">
              <a16:creationId xmlns:a16="http://schemas.microsoft.com/office/drawing/2014/main" id="{00000000-0008-0000-0300-0000B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9" name="Line 188">
          <a:extLst>
            <a:ext uri="{FF2B5EF4-FFF2-40B4-BE49-F238E27FC236}">
              <a16:creationId xmlns:a16="http://schemas.microsoft.com/office/drawing/2014/main" id="{00000000-0008-0000-0300-0000B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0" name="Line 189">
          <a:extLst>
            <a:ext uri="{FF2B5EF4-FFF2-40B4-BE49-F238E27FC236}">
              <a16:creationId xmlns:a16="http://schemas.microsoft.com/office/drawing/2014/main" id="{00000000-0008-0000-0300-0000B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1" name="Line 190">
          <a:extLst>
            <a:ext uri="{FF2B5EF4-FFF2-40B4-BE49-F238E27FC236}">
              <a16:creationId xmlns:a16="http://schemas.microsoft.com/office/drawing/2014/main" id="{00000000-0008-0000-0300-0000B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2" name="Line 191">
          <a:extLst>
            <a:ext uri="{FF2B5EF4-FFF2-40B4-BE49-F238E27FC236}">
              <a16:creationId xmlns:a16="http://schemas.microsoft.com/office/drawing/2014/main" id="{00000000-0008-0000-0300-0000C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3" name="Line 192">
          <a:extLst>
            <a:ext uri="{FF2B5EF4-FFF2-40B4-BE49-F238E27FC236}">
              <a16:creationId xmlns:a16="http://schemas.microsoft.com/office/drawing/2014/main" id="{00000000-0008-0000-0300-0000C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4" name="Line 193">
          <a:extLst>
            <a:ext uri="{FF2B5EF4-FFF2-40B4-BE49-F238E27FC236}">
              <a16:creationId xmlns:a16="http://schemas.microsoft.com/office/drawing/2014/main" id="{00000000-0008-0000-0300-0000C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5" name="Line 194">
          <a:extLst>
            <a:ext uri="{FF2B5EF4-FFF2-40B4-BE49-F238E27FC236}">
              <a16:creationId xmlns:a16="http://schemas.microsoft.com/office/drawing/2014/main" id="{00000000-0008-0000-0300-0000C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6" name="Line 195">
          <a:extLst>
            <a:ext uri="{FF2B5EF4-FFF2-40B4-BE49-F238E27FC236}">
              <a16:creationId xmlns:a16="http://schemas.microsoft.com/office/drawing/2014/main" id="{00000000-0008-0000-0300-0000C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7" name="Line 196">
          <a:extLst>
            <a:ext uri="{FF2B5EF4-FFF2-40B4-BE49-F238E27FC236}">
              <a16:creationId xmlns:a16="http://schemas.microsoft.com/office/drawing/2014/main" id="{00000000-0008-0000-0300-0000C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8" name="Line 197">
          <a:extLst>
            <a:ext uri="{FF2B5EF4-FFF2-40B4-BE49-F238E27FC236}">
              <a16:creationId xmlns:a16="http://schemas.microsoft.com/office/drawing/2014/main" id="{00000000-0008-0000-0300-0000C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9" name="Line 198">
          <a:extLst>
            <a:ext uri="{FF2B5EF4-FFF2-40B4-BE49-F238E27FC236}">
              <a16:creationId xmlns:a16="http://schemas.microsoft.com/office/drawing/2014/main" id="{00000000-0008-0000-0300-0000C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0" name="Line 199">
          <a:extLst>
            <a:ext uri="{FF2B5EF4-FFF2-40B4-BE49-F238E27FC236}">
              <a16:creationId xmlns:a16="http://schemas.microsoft.com/office/drawing/2014/main" id="{00000000-0008-0000-0300-0000C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1" name="Line 200">
          <a:extLst>
            <a:ext uri="{FF2B5EF4-FFF2-40B4-BE49-F238E27FC236}">
              <a16:creationId xmlns:a16="http://schemas.microsoft.com/office/drawing/2014/main" id="{00000000-0008-0000-0300-0000C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2" name="Line 201">
          <a:extLst>
            <a:ext uri="{FF2B5EF4-FFF2-40B4-BE49-F238E27FC236}">
              <a16:creationId xmlns:a16="http://schemas.microsoft.com/office/drawing/2014/main" id="{00000000-0008-0000-0300-0000C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3" name="Line 202">
          <a:extLst>
            <a:ext uri="{FF2B5EF4-FFF2-40B4-BE49-F238E27FC236}">
              <a16:creationId xmlns:a16="http://schemas.microsoft.com/office/drawing/2014/main" id="{00000000-0008-0000-0300-0000C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4" name="Line 203">
          <a:extLst>
            <a:ext uri="{FF2B5EF4-FFF2-40B4-BE49-F238E27FC236}">
              <a16:creationId xmlns:a16="http://schemas.microsoft.com/office/drawing/2014/main" id="{00000000-0008-0000-0300-0000C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5" name="Line 204">
          <a:extLst>
            <a:ext uri="{FF2B5EF4-FFF2-40B4-BE49-F238E27FC236}">
              <a16:creationId xmlns:a16="http://schemas.microsoft.com/office/drawing/2014/main" id="{00000000-0008-0000-0300-0000C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6" name="Line 205">
          <a:extLst>
            <a:ext uri="{FF2B5EF4-FFF2-40B4-BE49-F238E27FC236}">
              <a16:creationId xmlns:a16="http://schemas.microsoft.com/office/drawing/2014/main" id="{00000000-0008-0000-0300-0000C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7" name="Line 206">
          <a:extLst>
            <a:ext uri="{FF2B5EF4-FFF2-40B4-BE49-F238E27FC236}">
              <a16:creationId xmlns:a16="http://schemas.microsoft.com/office/drawing/2014/main" id="{00000000-0008-0000-0300-0000C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8" name="Line 207">
          <a:extLst>
            <a:ext uri="{FF2B5EF4-FFF2-40B4-BE49-F238E27FC236}">
              <a16:creationId xmlns:a16="http://schemas.microsoft.com/office/drawing/2014/main" id="{00000000-0008-0000-0300-0000D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9" name="Line 208">
          <a:extLst>
            <a:ext uri="{FF2B5EF4-FFF2-40B4-BE49-F238E27FC236}">
              <a16:creationId xmlns:a16="http://schemas.microsoft.com/office/drawing/2014/main" id="{00000000-0008-0000-0300-0000D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0" name="Line 209">
          <a:extLst>
            <a:ext uri="{FF2B5EF4-FFF2-40B4-BE49-F238E27FC236}">
              <a16:creationId xmlns:a16="http://schemas.microsoft.com/office/drawing/2014/main" id="{00000000-0008-0000-0300-0000D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1" name="Line 210">
          <a:extLst>
            <a:ext uri="{FF2B5EF4-FFF2-40B4-BE49-F238E27FC236}">
              <a16:creationId xmlns:a16="http://schemas.microsoft.com/office/drawing/2014/main" id="{00000000-0008-0000-0300-0000D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2" name="Line 211">
          <a:extLst>
            <a:ext uri="{FF2B5EF4-FFF2-40B4-BE49-F238E27FC236}">
              <a16:creationId xmlns:a16="http://schemas.microsoft.com/office/drawing/2014/main" id="{00000000-0008-0000-0300-0000D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3" name="Line 212">
          <a:extLst>
            <a:ext uri="{FF2B5EF4-FFF2-40B4-BE49-F238E27FC236}">
              <a16:creationId xmlns:a16="http://schemas.microsoft.com/office/drawing/2014/main" id="{00000000-0008-0000-0300-0000D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4" name="Line 213">
          <a:extLst>
            <a:ext uri="{FF2B5EF4-FFF2-40B4-BE49-F238E27FC236}">
              <a16:creationId xmlns:a16="http://schemas.microsoft.com/office/drawing/2014/main" id="{00000000-0008-0000-0300-0000D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5" name="Line 214">
          <a:extLst>
            <a:ext uri="{FF2B5EF4-FFF2-40B4-BE49-F238E27FC236}">
              <a16:creationId xmlns:a16="http://schemas.microsoft.com/office/drawing/2014/main" id="{00000000-0008-0000-0300-0000D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6" name="Line 215">
          <a:extLst>
            <a:ext uri="{FF2B5EF4-FFF2-40B4-BE49-F238E27FC236}">
              <a16:creationId xmlns:a16="http://schemas.microsoft.com/office/drawing/2014/main" id="{00000000-0008-0000-0300-0000D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7" name="Line 216">
          <a:extLst>
            <a:ext uri="{FF2B5EF4-FFF2-40B4-BE49-F238E27FC236}">
              <a16:creationId xmlns:a16="http://schemas.microsoft.com/office/drawing/2014/main" id="{00000000-0008-0000-0300-0000D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8" name="Line 217">
          <a:extLst>
            <a:ext uri="{FF2B5EF4-FFF2-40B4-BE49-F238E27FC236}">
              <a16:creationId xmlns:a16="http://schemas.microsoft.com/office/drawing/2014/main" id="{00000000-0008-0000-0300-0000D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9" name="Line 218">
          <a:extLst>
            <a:ext uri="{FF2B5EF4-FFF2-40B4-BE49-F238E27FC236}">
              <a16:creationId xmlns:a16="http://schemas.microsoft.com/office/drawing/2014/main" id="{00000000-0008-0000-0300-0000D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0" name="Line 219">
          <a:extLst>
            <a:ext uri="{FF2B5EF4-FFF2-40B4-BE49-F238E27FC236}">
              <a16:creationId xmlns:a16="http://schemas.microsoft.com/office/drawing/2014/main" id="{00000000-0008-0000-0300-0000D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1" name="Line 220">
          <a:extLst>
            <a:ext uri="{FF2B5EF4-FFF2-40B4-BE49-F238E27FC236}">
              <a16:creationId xmlns:a16="http://schemas.microsoft.com/office/drawing/2014/main" id="{00000000-0008-0000-0300-0000D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2" name="Line 221">
          <a:extLst>
            <a:ext uri="{FF2B5EF4-FFF2-40B4-BE49-F238E27FC236}">
              <a16:creationId xmlns:a16="http://schemas.microsoft.com/office/drawing/2014/main" id="{00000000-0008-0000-0300-0000D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3" name="Line 222">
          <a:extLst>
            <a:ext uri="{FF2B5EF4-FFF2-40B4-BE49-F238E27FC236}">
              <a16:creationId xmlns:a16="http://schemas.microsoft.com/office/drawing/2014/main" id="{00000000-0008-0000-0300-0000D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4" name="Line 223">
          <a:extLst>
            <a:ext uri="{FF2B5EF4-FFF2-40B4-BE49-F238E27FC236}">
              <a16:creationId xmlns:a16="http://schemas.microsoft.com/office/drawing/2014/main" id="{00000000-0008-0000-0300-0000E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5" name="Line 224">
          <a:extLst>
            <a:ext uri="{FF2B5EF4-FFF2-40B4-BE49-F238E27FC236}">
              <a16:creationId xmlns:a16="http://schemas.microsoft.com/office/drawing/2014/main" id="{00000000-0008-0000-0300-0000E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6" name="Line 225">
          <a:extLst>
            <a:ext uri="{FF2B5EF4-FFF2-40B4-BE49-F238E27FC236}">
              <a16:creationId xmlns:a16="http://schemas.microsoft.com/office/drawing/2014/main" id="{00000000-0008-0000-0300-0000E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7" name="Line 226">
          <a:extLst>
            <a:ext uri="{FF2B5EF4-FFF2-40B4-BE49-F238E27FC236}">
              <a16:creationId xmlns:a16="http://schemas.microsoft.com/office/drawing/2014/main" id="{00000000-0008-0000-0300-0000E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8" name="Line 227">
          <a:extLst>
            <a:ext uri="{FF2B5EF4-FFF2-40B4-BE49-F238E27FC236}">
              <a16:creationId xmlns:a16="http://schemas.microsoft.com/office/drawing/2014/main" id="{00000000-0008-0000-0300-0000E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9" name="Line 228">
          <a:extLst>
            <a:ext uri="{FF2B5EF4-FFF2-40B4-BE49-F238E27FC236}">
              <a16:creationId xmlns:a16="http://schemas.microsoft.com/office/drawing/2014/main" id="{00000000-0008-0000-0300-0000E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0" name="Line 229">
          <a:extLst>
            <a:ext uri="{FF2B5EF4-FFF2-40B4-BE49-F238E27FC236}">
              <a16:creationId xmlns:a16="http://schemas.microsoft.com/office/drawing/2014/main" id="{00000000-0008-0000-0300-0000E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1" name="Line 230">
          <a:extLst>
            <a:ext uri="{FF2B5EF4-FFF2-40B4-BE49-F238E27FC236}">
              <a16:creationId xmlns:a16="http://schemas.microsoft.com/office/drawing/2014/main" id="{00000000-0008-0000-0300-0000E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2" name="Line 231">
          <a:extLst>
            <a:ext uri="{FF2B5EF4-FFF2-40B4-BE49-F238E27FC236}">
              <a16:creationId xmlns:a16="http://schemas.microsoft.com/office/drawing/2014/main" id="{00000000-0008-0000-0300-0000E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3" name="Line 232">
          <a:extLst>
            <a:ext uri="{FF2B5EF4-FFF2-40B4-BE49-F238E27FC236}">
              <a16:creationId xmlns:a16="http://schemas.microsoft.com/office/drawing/2014/main" id="{00000000-0008-0000-0300-0000E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4" name="Line 233">
          <a:extLst>
            <a:ext uri="{FF2B5EF4-FFF2-40B4-BE49-F238E27FC236}">
              <a16:creationId xmlns:a16="http://schemas.microsoft.com/office/drawing/2014/main" id="{00000000-0008-0000-0300-0000E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5" name="Line 234">
          <a:extLst>
            <a:ext uri="{FF2B5EF4-FFF2-40B4-BE49-F238E27FC236}">
              <a16:creationId xmlns:a16="http://schemas.microsoft.com/office/drawing/2014/main" id="{00000000-0008-0000-0300-0000E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6" name="Oval 235">
          <a:extLst>
            <a:ext uri="{FF2B5EF4-FFF2-40B4-BE49-F238E27FC236}">
              <a16:creationId xmlns:a16="http://schemas.microsoft.com/office/drawing/2014/main" id="{00000000-0008-0000-0300-0000E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7" name="Oval 236">
          <a:extLst>
            <a:ext uri="{FF2B5EF4-FFF2-40B4-BE49-F238E27FC236}">
              <a16:creationId xmlns:a16="http://schemas.microsoft.com/office/drawing/2014/main" id="{00000000-0008-0000-0300-0000E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8" name="Oval 237">
          <a:extLst>
            <a:ext uri="{FF2B5EF4-FFF2-40B4-BE49-F238E27FC236}">
              <a16:creationId xmlns:a16="http://schemas.microsoft.com/office/drawing/2014/main" id="{00000000-0008-0000-0300-0000E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9" name="Oval 238">
          <a:extLst>
            <a:ext uri="{FF2B5EF4-FFF2-40B4-BE49-F238E27FC236}">
              <a16:creationId xmlns:a16="http://schemas.microsoft.com/office/drawing/2014/main" id="{00000000-0008-0000-0300-0000E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0" name="Oval 239">
          <a:extLst>
            <a:ext uri="{FF2B5EF4-FFF2-40B4-BE49-F238E27FC236}">
              <a16:creationId xmlns:a16="http://schemas.microsoft.com/office/drawing/2014/main" id="{00000000-0008-0000-0300-0000F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1" name="Oval 240">
          <a:extLst>
            <a:ext uri="{FF2B5EF4-FFF2-40B4-BE49-F238E27FC236}">
              <a16:creationId xmlns:a16="http://schemas.microsoft.com/office/drawing/2014/main" id="{00000000-0008-0000-0300-0000F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2" name="Oval 241">
          <a:extLst>
            <a:ext uri="{FF2B5EF4-FFF2-40B4-BE49-F238E27FC236}">
              <a16:creationId xmlns:a16="http://schemas.microsoft.com/office/drawing/2014/main" id="{00000000-0008-0000-0300-0000F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3" name="Oval 242">
          <a:extLst>
            <a:ext uri="{FF2B5EF4-FFF2-40B4-BE49-F238E27FC236}">
              <a16:creationId xmlns:a16="http://schemas.microsoft.com/office/drawing/2014/main" id="{00000000-0008-0000-0300-0000F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4" name="Oval 243">
          <a:extLst>
            <a:ext uri="{FF2B5EF4-FFF2-40B4-BE49-F238E27FC236}">
              <a16:creationId xmlns:a16="http://schemas.microsoft.com/office/drawing/2014/main" id="{00000000-0008-0000-0300-0000F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5" name="Oval 244">
          <a:extLst>
            <a:ext uri="{FF2B5EF4-FFF2-40B4-BE49-F238E27FC236}">
              <a16:creationId xmlns:a16="http://schemas.microsoft.com/office/drawing/2014/main" id="{00000000-0008-0000-0300-0000F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6" name="Oval 245">
          <a:extLst>
            <a:ext uri="{FF2B5EF4-FFF2-40B4-BE49-F238E27FC236}">
              <a16:creationId xmlns:a16="http://schemas.microsoft.com/office/drawing/2014/main" id="{00000000-0008-0000-0300-0000F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7" name="Oval 246">
          <a:extLst>
            <a:ext uri="{FF2B5EF4-FFF2-40B4-BE49-F238E27FC236}">
              <a16:creationId xmlns:a16="http://schemas.microsoft.com/office/drawing/2014/main" id="{00000000-0008-0000-0300-0000F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47</xdr:row>
      <xdr:rowOff>28575</xdr:rowOff>
    </xdr:from>
    <xdr:to>
      <xdr:col>15</xdr:col>
      <xdr:colOff>0</xdr:colOff>
      <xdr:row>47</xdr:row>
      <xdr:rowOff>257175</xdr:rowOff>
    </xdr:to>
    <xdr:sp macro="" textlink="">
      <xdr:nvSpPr>
        <xdr:cNvPr id="248" name="Text Box 247">
          <a:extLst>
            <a:ext uri="{FF2B5EF4-FFF2-40B4-BE49-F238E27FC236}">
              <a16:creationId xmlns:a16="http://schemas.microsoft.com/office/drawing/2014/main" id="{00000000-0008-0000-0300-0000F8000000}"/>
            </a:ext>
          </a:extLst>
        </xdr:cNvPr>
        <xdr:cNvSpPr txBox="1">
          <a:spLocks noChangeArrowheads="1"/>
        </xdr:cNvSpPr>
      </xdr:nvSpPr>
      <xdr:spPr bwMode="auto">
        <a:xfrm>
          <a:off x="10698480" y="12685395"/>
          <a:ext cx="0" cy="121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12</xdr:col>
      <xdr:colOff>0</xdr:colOff>
      <xdr:row>48</xdr:row>
      <xdr:rowOff>28575</xdr:rowOff>
    </xdr:from>
    <xdr:to>
      <xdr:col>12</xdr:col>
      <xdr:colOff>0</xdr:colOff>
      <xdr:row>48</xdr:row>
      <xdr:rowOff>257175</xdr:rowOff>
    </xdr:to>
    <xdr:sp macro="" textlink="">
      <xdr:nvSpPr>
        <xdr:cNvPr id="249" name="Text Box 248">
          <a:extLst>
            <a:ext uri="{FF2B5EF4-FFF2-40B4-BE49-F238E27FC236}">
              <a16:creationId xmlns:a16="http://schemas.microsoft.com/office/drawing/2014/main" id="{00000000-0008-0000-0300-0000F9000000}"/>
            </a:ext>
          </a:extLst>
        </xdr:cNvPr>
        <xdr:cNvSpPr txBox="1">
          <a:spLocks noChangeArrowheads="1"/>
        </xdr:cNvSpPr>
      </xdr:nvSpPr>
      <xdr:spPr bwMode="auto">
        <a:xfrm>
          <a:off x="11262360" y="1283779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0" name="Text Box 251">
          <a:extLst>
            <a:ext uri="{FF2B5EF4-FFF2-40B4-BE49-F238E27FC236}">
              <a16:creationId xmlns:a16="http://schemas.microsoft.com/office/drawing/2014/main" id="{00000000-0008-0000-0300-0000FA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1" name="Text Box 252">
          <a:extLst>
            <a:ext uri="{FF2B5EF4-FFF2-40B4-BE49-F238E27FC236}">
              <a16:creationId xmlns:a16="http://schemas.microsoft.com/office/drawing/2014/main" id="{00000000-0008-0000-0300-0000FB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2" name="Text Box 253">
          <a:extLst>
            <a:ext uri="{FF2B5EF4-FFF2-40B4-BE49-F238E27FC236}">
              <a16:creationId xmlns:a16="http://schemas.microsoft.com/office/drawing/2014/main" id="{00000000-0008-0000-0300-0000FC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27</xdr:row>
      <xdr:rowOff>0</xdr:rowOff>
    </xdr:from>
    <xdr:to>
      <xdr:col>29</xdr:col>
      <xdr:colOff>0</xdr:colOff>
      <xdr:row>27</xdr:row>
      <xdr:rowOff>0</xdr:rowOff>
    </xdr:to>
    <xdr:sp macro="" textlink="">
      <xdr:nvSpPr>
        <xdr:cNvPr id="253" name="Line 1">
          <a:extLst>
            <a:ext uri="{FF2B5EF4-FFF2-40B4-BE49-F238E27FC236}">
              <a16:creationId xmlns:a16="http://schemas.microsoft.com/office/drawing/2014/main" id="{00000000-0008-0000-0300-0000FD00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4" name="Line 2">
          <a:extLst>
            <a:ext uri="{FF2B5EF4-FFF2-40B4-BE49-F238E27FC236}">
              <a16:creationId xmlns:a16="http://schemas.microsoft.com/office/drawing/2014/main" id="{00000000-0008-0000-0300-0000FE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5" name="Line 3">
          <a:extLst>
            <a:ext uri="{FF2B5EF4-FFF2-40B4-BE49-F238E27FC236}">
              <a16:creationId xmlns:a16="http://schemas.microsoft.com/office/drawing/2014/main" id="{00000000-0008-0000-0300-0000FF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6" name="Line 4">
          <a:extLst>
            <a:ext uri="{FF2B5EF4-FFF2-40B4-BE49-F238E27FC236}">
              <a16:creationId xmlns:a16="http://schemas.microsoft.com/office/drawing/2014/main" id="{00000000-0008-0000-0300-00000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7" name="Line 5">
          <a:extLst>
            <a:ext uri="{FF2B5EF4-FFF2-40B4-BE49-F238E27FC236}">
              <a16:creationId xmlns:a16="http://schemas.microsoft.com/office/drawing/2014/main" id="{00000000-0008-0000-0300-00000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8" name="Line 6">
          <a:extLst>
            <a:ext uri="{FF2B5EF4-FFF2-40B4-BE49-F238E27FC236}">
              <a16:creationId xmlns:a16="http://schemas.microsoft.com/office/drawing/2014/main" id="{00000000-0008-0000-0300-00000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9" name="Line 7">
          <a:extLst>
            <a:ext uri="{FF2B5EF4-FFF2-40B4-BE49-F238E27FC236}">
              <a16:creationId xmlns:a16="http://schemas.microsoft.com/office/drawing/2014/main" id="{00000000-0008-0000-0300-00000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0" name="Line 8">
          <a:extLst>
            <a:ext uri="{FF2B5EF4-FFF2-40B4-BE49-F238E27FC236}">
              <a16:creationId xmlns:a16="http://schemas.microsoft.com/office/drawing/2014/main" id="{00000000-0008-0000-0300-00000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1" name="Line 9">
          <a:extLst>
            <a:ext uri="{FF2B5EF4-FFF2-40B4-BE49-F238E27FC236}">
              <a16:creationId xmlns:a16="http://schemas.microsoft.com/office/drawing/2014/main" id="{00000000-0008-0000-0300-00000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2" name="Line 10">
          <a:extLst>
            <a:ext uri="{FF2B5EF4-FFF2-40B4-BE49-F238E27FC236}">
              <a16:creationId xmlns:a16="http://schemas.microsoft.com/office/drawing/2014/main" id="{00000000-0008-0000-0300-00000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3" name="Line 11">
          <a:extLst>
            <a:ext uri="{FF2B5EF4-FFF2-40B4-BE49-F238E27FC236}">
              <a16:creationId xmlns:a16="http://schemas.microsoft.com/office/drawing/2014/main" id="{00000000-0008-0000-0300-00000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4" name="Line 12">
          <a:extLst>
            <a:ext uri="{FF2B5EF4-FFF2-40B4-BE49-F238E27FC236}">
              <a16:creationId xmlns:a16="http://schemas.microsoft.com/office/drawing/2014/main" id="{00000000-0008-0000-0300-00000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5" name="Line 13">
          <a:extLst>
            <a:ext uri="{FF2B5EF4-FFF2-40B4-BE49-F238E27FC236}">
              <a16:creationId xmlns:a16="http://schemas.microsoft.com/office/drawing/2014/main" id="{00000000-0008-0000-0300-00000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6" name="Line 14">
          <a:extLst>
            <a:ext uri="{FF2B5EF4-FFF2-40B4-BE49-F238E27FC236}">
              <a16:creationId xmlns:a16="http://schemas.microsoft.com/office/drawing/2014/main" id="{00000000-0008-0000-0300-00000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7" name="Line 15">
          <a:extLst>
            <a:ext uri="{FF2B5EF4-FFF2-40B4-BE49-F238E27FC236}">
              <a16:creationId xmlns:a16="http://schemas.microsoft.com/office/drawing/2014/main" id="{00000000-0008-0000-0300-00000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8" name="Line 16">
          <a:extLst>
            <a:ext uri="{FF2B5EF4-FFF2-40B4-BE49-F238E27FC236}">
              <a16:creationId xmlns:a16="http://schemas.microsoft.com/office/drawing/2014/main" id="{00000000-0008-0000-0300-00000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9" name="Line 17">
          <a:extLst>
            <a:ext uri="{FF2B5EF4-FFF2-40B4-BE49-F238E27FC236}">
              <a16:creationId xmlns:a16="http://schemas.microsoft.com/office/drawing/2014/main" id="{00000000-0008-0000-0300-00000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0" name="Line 18">
          <a:extLst>
            <a:ext uri="{FF2B5EF4-FFF2-40B4-BE49-F238E27FC236}">
              <a16:creationId xmlns:a16="http://schemas.microsoft.com/office/drawing/2014/main" id="{00000000-0008-0000-0300-00000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1" name="Line 19">
          <a:extLst>
            <a:ext uri="{FF2B5EF4-FFF2-40B4-BE49-F238E27FC236}">
              <a16:creationId xmlns:a16="http://schemas.microsoft.com/office/drawing/2014/main" id="{00000000-0008-0000-0300-00000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2" name="Line 20">
          <a:extLst>
            <a:ext uri="{FF2B5EF4-FFF2-40B4-BE49-F238E27FC236}">
              <a16:creationId xmlns:a16="http://schemas.microsoft.com/office/drawing/2014/main" id="{00000000-0008-0000-0300-00001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3" name="Line 21">
          <a:extLst>
            <a:ext uri="{FF2B5EF4-FFF2-40B4-BE49-F238E27FC236}">
              <a16:creationId xmlns:a16="http://schemas.microsoft.com/office/drawing/2014/main" id="{00000000-0008-0000-0300-00001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4" name="Line 22">
          <a:extLst>
            <a:ext uri="{FF2B5EF4-FFF2-40B4-BE49-F238E27FC236}">
              <a16:creationId xmlns:a16="http://schemas.microsoft.com/office/drawing/2014/main" id="{00000000-0008-0000-0300-00001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5" name="Line 23">
          <a:extLst>
            <a:ext uri="{FF2B5EF4-FFF2-40B4-BE49-F238E27FC236}">
              <a16:creationId xmlns:a16="http://schemas.microsoft.com/office/drawing/2014/main" id="{00000000-0008-0000-0300-00001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6" name="Line 24">
          <a:extLst>
            <a:ext uri="{FF2B5EF4-FFF2-40B4-BE49-F238E27FC236}">
              <a16:creationId xmlns:a16="http://schemas.microsoft.com/office/drawing/2014/main" id="{00000000-0008-0000-0300-00001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7" name="Line 25">
          <a:extLst>
            <a:ext uri="{FF2B5EF4-FFF2-40B4-BE49-F238E27FC236}">
              <a16:creationId xmlns:a16="http://schemas.microsoft.com/office/drawing/2014/main" id="{00000000-0008-0000-0300-00001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8" name="Line 26">
          <a:extLst>
            <a:ext uri="{FF2B5EF4-FFF2-40B4-BE49-F238E27FC236}">
              <a16:creationId xmlns:a16="http://schemas.microsoft.com/office/drawing/2014/main" id="{00000000-0008-0000-0300-00001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9" name="Line 27">
          <a:extLst>
            <a:ext uri="{FF2B5EF4-FFF2-40B4-BE49-F238E27FC236}">
              <a16:creationId xmlns:a16="http://schemas.microsoft.com/office/drawing/2014/main" id="{00000000-0008-0000-0300-00001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0" name="Line 28">
          <a:extLst>
            <a:ext uri="{FF2B5EF4-FFF2-40B4-BE49-F238E27FC236}">
              <a16:creationId xmlns:a16="http://schemas.microsoft.com/office/drawing/2014/main" id="{00000000-0008-0000-0300-00001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1" name="Line 29">
          <a:extLst>
            <a:ext uri="{FF2B5EF4-FFF2-40B4-BE49-F238E27FC236}">
              <a16:creationId xmlns:a16="http://schemas.microsoft.com/office/drawing/2014/main" id="{00000000-0008-0000-0300-00001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2" name="Line 30">
          <a:extLst>
            <a:ext uri="{FF2B5EF4-FFF2-40B4-BE49-F238E27FC236}">
              <a16:creationId xmlns:a16="http://schemas.microsoft.com/office/drawing/2014/main" id="{00000000-0008-0000-0300-00001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3" name="Line 31">
          <a:extLst>
            <a:ext uri="{FF2B5EF4-FFF2-40B4-BE49-F238E27FC236}">
              <a16:creationId xmlns:a16="http://schemas.microsoft.com/office/drawing/2014/main" id="{00000000-0008-0000-0300-00001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4" name="Line 32">
          <a:extLst>
            <a:ext uri="{FF2B5EF4-FFF2-40B4-BE49-F238E27FC236}">
              <a16:creationId xmlns:a16="http://schemas.microsoft.com/office/drawing/2014/main" id="{00000000-0008-0000-0300-00001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5" name="Line 33">
          <a:extLst>
            <a:ext uri="{FF2B5EF4-FFF2-40B4-BE49-F238E27FC236}">
              <a16:creationId xmlns:a16="http://schemas.microsoft.com/office/drawing/2014/main" id="{00000000-0008-0000-0300-00001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6" name="Line 34">
          <a:extLst>
            <a:ext uri="{FF2B5EF4-FFF2-40B4-BE49-F238E27FC236}">
              <a16:creationId xmlns:a16="http://schemas.microsoft.com/office/drawing/2014/main" id="{00000000-0008-0000-0300-00001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7" name="Line 35">
          <a:extLst>
            <a:ext uri="{FF2B5EF4-FFF2-40B4-BE49-F238E27FC236}">
              <a16:creationId xmlns:a16="http://schemas.microsoft.com/office/drawing/2014/main" id="{00000000-0008-0000-0300-00001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8" name="Line 36">
          <a:extLst>
            <a:ext uri="{FF2B5EF4-FFF2-40B4-BE49-F238E27FC236}">
              <a16:creationId xmlns:a16="http://schemas.microsoft.com/office/drawing/2014/main" id="{00000000-0008-0000-0300-00002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9" name="Line 37">
          <a:extLst>
            <a:ext uri="{FF2B5EF4-FFF2-40B4-BE49-F238E27FC236}">
              <a16:creationId xmlns:a16="http://schemas.microsoft.com/office/drawing/2014/main" id="{00000000-0008-0000-0300-00002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0" name="Line 38">
          <a:extLst>
            <a:ext uri="{FF2B5EF4-FFF2-40B4-BE49-F238E27FC236}">
              <a16:creationId xmlns:a16="http://schemas.microsoft.com/office/drawing/2014/main" id="{00000000-0008-0000-0300-00002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1" name="Line 39">
          <a:extLst>
            <a:ext uri="{FF2B5EF4-FFF2-40B4-BE49-F238E27FC236}">
              <a16:creationId xmlns:a16="http://schemas.microsoft.com/office/drawing/2014/main" id="{00000000-0008-0000-0300-00002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2" name="Line 40">
          <a:extLst>
            <a:ext uri="{FF2B5EF4-FFF2-40B4-BE49-F238E27FC236}">
              <a16:creationId xmlns:a16="http://schemas.microsoft.com/office/drawing/2014/main" id="{00000000-0008-0000-0300-00002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3" name="Line 41">
          <a:extLst>
            <a:ext uri="{FF2B5EF4-FFF2-40B4-BE49-F238E27FC236}">
              <a16:creationId xmlns:a16="http://schemas.microsoft.com/office/drawing/2014/main" id="{00000000-0008-0000-0300-00002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4" name="Line 42">
          <a:extLst>
            <a:ext uri="{FF2B5EF4-FFF2-40B4-BE49-F238E27FC236}">
              <a16:creationId xmlns:a16="http://schemas.microsoft.com/office/drawing/2014/main" id="{00000000-0008-0000-0300-00002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5" name="Line 43">
          <a:extLst>
            <a:ext uri="{FF2B5EF4-FFF2-40B4-BE49-F238E27FC236}">
              <a16:creationId xmlns:a16="http://schemas.microsoft.com/office/drawing/2014/main" id="{00000000-0008-0000-0300-00002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6" name="Line 44">
          <a:extLst>
            <a:ext uri="{FF2B5EF4-FFF2-40B4-BE49-F238E27FC236}">
              <a16:creationId xmlns:a16="http://schemas.microsoft.com/office/drawing/2014/main" id="{00000000-0008-0000-0300-00002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7" name="Line 45">
          <a:extLst>
            <a:ext uri="{FF2B5EF4-FFF2-40B4-BE49-F238E27FC236}">
              <a16:creationId xmlns:a16="http://schemas.microsoft.com/office/drawing/2014/main" id="{00000000-0008-0000-0300-00002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8" name="Line 46">
          <a:extLst>
            <a:ext uri="{FF2B5EF4-FFF2-40B4-BE49-F238E27FC236}">
              <a16:creationId xmlns:a16="http://schemas.microsoft.com/office/drawing/2014/main" id="{00000000-0008-0000-0300-00002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9" name="Line 47">
          <a:extLst>
            <a:ext uri="{FF2B5EF4-FFF2-40B4-BE49-F238E27FC236}">
              <a16:creationId xmlns:a16="http://schemas.microsoft.com/office/drawing/2014/main" id="{00000000-0008-0000-0300-00002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0" name="Line 48">
          <a:extLst>
            <a:ext uri="{FF2B5EF4-FFF2-40B4-BE49-F238E27FC236}">
              <a16:creationId xmlns:a16="http://schemas.microsoft.com/office/drawing/2014/main" id="{00000000-0008-0000-0300-00002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1" name="Line 49">
          <a:extLst>
            <a:ext uri="{FF2B5EF4-FFF2-40B4-BE49-F238E27FC236}">
              <a16:creationId xmlns:a16="http://schemas.microsoft.com/office/drawing/2014/main" id="{00000000-0008-0000-0300-00002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2" name="Line 50">
          <a:extLst>
            <a:ext uri="{FF2B5EF4-FFF2-40B4-BE49-F238E27FC236}">
              <a16:creationId xmlns:a16="http://schemas.microsoft.com/office/drawing/2014/main" id="{00000000-0008-0000-0300-00002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3" name="Line 51">
          <a:extLst>
            <a:ext uri="{FF2B5EF4-FFF2-40B4-BE49-F238E27FC236}">
              <a16:creationId xmlns:a16="http://schemas.microsoft.com/office/drawing/2014/main" id="{00000000-0008-0000-0300-00002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4" name="Line 52">
          <a:extLst>
            <a:ext uri="{FF2B5EF4-FFF2-40B4-BE49-F238E27FC236}">
              <a16:creationId xmlns:a16="http://schemas.microsoft.com/office/drawing/2014/main" id="{00000000-0008-0000-0300-00003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5" name="Line 53">
          <a:extLst>
            <a:ext uri="{FF2B5EF4-FFF2-40B4-BE49-F238E27FC236}">
              <a16:creationId xmlns:a16="http://schemas.microsoft.com/office/drawing/2014/main" id="{00000000-0008-0000-0300-00003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6" name="Line 54">
          <a:extLst>
            <a:ext uri="{FF2B5EF4-FFF2-40B4-BE49-F238E27FC236}">
              <a16:creationId xmlns:a16="http://schemas.microsoft.com/office/drawing/2014/main" id="{00000000-0008-0000-0300-00003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7" name="Line 55">
          <a:extLst>
            <a:ext uri="{FF2B5EF4-FFF2-40B4-BE49-F238E27FC236}">
              <a16:creationId xmlns:a16="http://schemas.microsoft.com/office/drawing/2014/main" id="{00000000-0008-0000-0300-00003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8" name="Line 56">
          <a:extLst>
            <a:ext uri="{FF2B5EF4-FFF2-40B4-BE49-F238E27FC236}">
              <a16:creationId xmlns:a16="http://schemas.microsoft.com/office/drawing/2014/main" id="{00000000-0008-0000-0300-00003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9" name="Line 57">
          <a:extLst>
            <a:ext uri="{FF2B5EF4-FFF2-40B4-BE49-F238E27FC236}">
              <a16:creationId xmlns:a16="http://schemas.microsoft.com/office/drawing/2014/main" id="{00000000-0008-0000-0300-00003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0" name="Line 58">
          <a:extLst>
            <a:ext uri="{FF2B5EF4-FFF2-40B4-BE49-F238E27FC236}">
              <a16:creationId xmlns:a16="http://schemas.microsoft.com/office/drawing/2014/main" id="{00000000-0008-0000-0300-00003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1" name="Line 59">
          <a:extLst>
            <a:ext uri="{FF2B5EF4-FFF2-40B4-BE49-F238E27FC236}">
              <a16:creationId xmlns:a16="http://schemas.microsoft.com/office/drawing/2014/main" id="{00000000-0008-0000-0300-00003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2" name="Line 60">
          <a:extLst>
            <a:ext uri="{FF2B5EF4-FFF2-40B4-BE49-F238E27FC236}">
              <a16:creationId xmlns:a16="http://schemas.microsoft.com/office/drawing/2014/main" id="{00000000-0008-0000-0300-00003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3" name="Line 61">
          <a:extLst>
            <a:ext uri="{FF2B5EF4-FFF2-40B4-BE49-F238E27FC236}">
              <a16:creationId xmlns:a16="http://schemas.microsoft.com/office/drawing/2014/main" id="{00000000-0008-0000-0300-00003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4" name="Line 62">
          <a:extLst>
            <a:ext uri="{FF2B5EF4-FFF2-40B4-BE49-F238E27FC236}">
              <a16:creationId xmlns:a16="http://schemas.microsoft.com/office/drawing/2014/main" id="{00000000-0008-0000-0300-00003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5" name="Line 63">
          <a:extLst>
            <a:ext uri="{FF2B5EF4-FFF2-40B4-BE49-F238E27FC236}">
              <a16:creationId xmlns:a16="http://schemas.microsoft.com/office/drawing/2014/main" id="{00000000-0008-0000-0300-00003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6" name="Line 64">
          <a:extLst>
            <a:ext uri="{FF2B5EF4-FFF2-40B4-BE49-F238E27FC236}">
              <a16:creationId xmlns:a16="http://schemas.microsoft.com/office/drawing/2014/main" id="{00000000-0008-0000-0300-00003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7" name="Line 65">
          <a:extLst>
            <a:ext uri="{FF2B5EF4-FFF2-40B4-BE49-F238E27FC236}">
              <a16:creationId xmlns:a16="http://schemas.microsoft.com/office/drawing/2014/main" id="{00000000-0008-0000-0300-00003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8" name="Line 66">
          <a:extLst>
            <a:ext uri="{FF2B5EF4-FFF2-40B4-BE49-F238E27FC236}">
              <a16:creationId xmlns:a16="http://schemas.microsoft.com/office/drawing/2014/main" id="{00000000-0008-0000-0300-00003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9" name="Line 67">
          <a:extLst>
            <a:ext uri="{FF2B5EF4-FFF2-40B4-BE49-F238E27FC236}">
              <a16:creationId xmlns:a16="http://schemas.microsoft.com/office/drawing/2014/main" id="{00000000-0008-0000-0300-00003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0" name="Line 68">
          <a:extLst>
            <a:ext uri="{FF2B5EF4-FFF2-40B4-BE49-F238E27FC236}">
              <a16:creationId xmlns:a16="http://schemas.microsoft.com/office/drawing/2014/main" id="{00000000-0008-0000-0300-00004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1" name="Line 69">
          <a:extLst>
            <a:ext uri="{FF2B5EF4-FFF2-40B4-BE49-F238E27FC236}">
              <a16:creationId xmlns:a16="http://schemas.microsoft.com/office/drawing/2014/main" id="{00000000-0008-0000-0300-00004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2" name="Line 70">
          <a:extLst>
            <a:ext uri="{FF2B5EF4-FFF2-40B4-BE49-F238E27FC236}">
              <a16:creationId xmlns:a16="http://schemas.microsoft.com/office/drawing/2014/main" id="{00000000-0008-0000-0300-00004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3" name="Line 71">
          <a:extLst>
            <a:ext uri="{FF2B5EF4-FFF2-40B4-BE49-F238E27FC236}">
              <a16:creationId xmlns:a16="http://schemas.microsoft.com/office/drawing/2014/main" id="{00000000-0008-0000-0300-00004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4" name="Line 72">
          <a:extLst>
            <a:ext uri="{FF2B5EF4-FFF2-40B4-BE49-F238E27FC236}">
              <a16:creationId xmlns:a16="http://schemas.microsoft.com/office/drawing/2014/main" id="{00000000-0008-0000-0300-00004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5" name="Line 73">
          <a:extLst>
            <a:ext uri="{FF2B5EF4-FFF2-40B4-BE49-F238E27FC236}">
              <a16:creationId xmlns:a16="http://schemas.microsoft.com/office/drawing/2014/main" id="{00000000-0008-0000-0300-00004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6" name="Line 74">
          <a:extLst>
            <a:ext uri="{FF2B5EF4-FFF2-40B4-BE49-F238E27FC236}">
              <a16:creationId xmlns:a16="http://schemas.microsoft.com/office/drawing/2014/main" id="{00000000-0008-0000-0300-00004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7" name="Line 75">
          <a:extLst>
            <a:ext uri="{FF2B5EF4-FFF2-40B4-BE49-F238E27FC236}">
              <a16:creationId xmlns:a16="http://schemas.microsoft.com/office/drawing/2014/main" id="{00000000-0008-0000-0300-00004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8" name="Line 76">
          <a:extLst>
            <a:ext uri="{FF2B5EF4-FFF2-40B4-BE49-F238E27FC236}">
              <a16:creationId xmlns:a16="http://schemas.microsoft.com/office/drawing/2014/main" id="{00000000-0008-0000-0300-00004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9" name="Line 77">
          <a:extLst>
            <a:ext uri="{FF2B5EF4-FFF2-40B4-BE49-F238E27FC236}">
              <a16:creationId xmlns:a16="http://schemas.microsoft.com/office/drawing/2014/main" id="{00000000-0008-0000-0300-00004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0" name="Line 78">
          <a:extLst>
            <a:ext uri="{FF2B5EF4-FFF2-40B4-BE49-F238E27FC236}">
              <a16:creationId xmlns:a16="http://schemas.microsoft.com/office/drawing/2014/main" id="{00000000-0008-0000-0300-00004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1" name="Line 79">
          <a:extLst>
            <a:ext uri="{FF2B5EF4-FFF2-40B4-BE49-F238E27FC236}">
              <a16:creationId xmlns:a16="http://schemas.microsoft.com/office/drawing/2014/main" id="{00000000-0008-0000-0300-00004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2" name="Line 80">
          <a:extLst>
            <a:ext uri="{FF2B5EF4-FFF2-40B4-BE49-F238E27FC236}">
              <a16:creationId xmlns:a16="http://schemas.microsoft.com/office/drawing/2014/main" id="{00000000-0008-0000-0300-00004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3" name="Line 81">
          <a:extLst>
            <a:ext uri="{FF2B5EF4-FFF2-40B4-BE49-F238E27FC236}">
              <a16:creationId xmlns:a16="http://schemas.microsoft.com/office/drawing/2014/main" id="{00000000-0008-0000-0300-00004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4" name="Line 82">
          <a:extLst>
            <a:ext uri="{FF2B5EF4-FFF2-40B4-BE49-F238E27FC236}">
              <a16:creationId xmlns:a16="http://schemas.microsoft.com/office/drawing/2014/main" id="{00000000-0008-0000-0300-00004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5" name="Line 83">
          <a:extLst>
            <a:ext uri="{FF2B5EF4-FFF2-40B4-BE49-F238E27FC236}">
              <a16:creationId xmlns:a16="http://schemas.microsoft.com/office/drawing/2014/main" id="{00000000-0008-0000-0300-00004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6" name="Line 84">
          <a:extLst>
            <a:ext uri="{FF2B5EF4-FFF2-40B4-BE49-F238E27FC236}">
              <a16:creationId xmlns:a16="http://schemas.microsoft.com/office/drawing/2014/main" id="{00000000-0008-0000-0300-00005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7" name="Line 85">
          <a:extLst>
            <a:ext uri="{FF2B5EF4-FFF2-40B4-BE49-F238E27FC236}">
              <a16:creationId xmlns:a16="http://schemas.microsoft.com/office/drawing/2014/main" id="{00000000-0008-0000-0300-00005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8" name="Line 86">
          <a:extLst>
            <a:ext uri="{FF2B5EF4-FFF2-40B4-BE49-F238E27FC236}">
              <a16:creationId xmlns:a16="http://schemas.microsoft.com/office/drawing/2014/main" id="{00000000-0008-0000-0300-00005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9" name="Line 87">
          <a:extLst>
            <a:ext uri="{FF2B5EF4-FFF2-40B4-BE49-F238E27FC236}">
              <a16:creationId xmlns:a16="http://schemas.microsoft.com/office/drawing/2014/main" id="{00000000-0008-0000-0300-00005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0" name="Line 88">
          <a:extLst>
            <a:ext uri="{FF2B5EF4-FFF2-40B4-BE49-F238E27FC236}">
              <a16:creationId xmlns:a16="http://schemas.microsoft.com/office/drawing/2014/main" id="{00000000-0008-0000-0300-00005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1" name="Line 89">
          <a:extLst>
            <a:ext uri="{FF2B5EF4-FFF2-40B4-BE49-F238E27FC236}">
              <a16:creationId xmlns:a16="http://schemas.microsoft.com/office/drawing/2014/main" id="{00000000-0008-0000-0300-00005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2" name="Line 90">
          <a:extLst>
            <a:ext uri="{FF2B5EF4-FFF2-40B4-BE49-F238E27FC236}">
              <a16:creationId xmlns:a16="http://schemas.microsoft.com/office/drawing/2014/main" id="{00000000-0008-0000-0300-00005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3" name="Line 91">
          <a:extLst>
            <a:ext uri="{FF2B5EF4-FFF2-40B4-BE49-F238E27FC236}">
              <a16:creationId xmlns:a16="http://schemas.microsoft.com/office/drawing/2014/main" id="{00000000-0008-0000-0300-00005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4" name="Line 92">
          <a:extLst>
            <a:ext uri="{FF2B5EF4-FFF2-40B4-BE49-F238E27FC236}">
              <a16:creationId xmlns:a16="http://schemas.microsoft.com/office/drawing/2014/main" id="{00000000-0008-0000-0300-00005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5" name="Line 93">
          <a:extLst>
            <a:ext uri="{FF2B5EF4-FFF2-40B4-BE49-F238E27FC236}">
              <a16:creationId xmlns:a16="http://schemas.microsoft.com/office/drawing/2014/main" id="{00000000-0008-0000-0300-00005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6" name="Line 94">
          <a:extLst>
            <a:ext uri="{FF2B5EF4-FFF2-40B4-BE49-F238E27FC236}">
              <a16:creationId xmlns:a16="http://schemas.microsoft.com/office/drawing/2014/main" id="{00000000-0008-0000-0300-00005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7" name="Line 95">
          <a:extLst>
            <a:ext uri="{FF2B5EF4-FFF2-40B4-BE49-F238E27FC236}">
              <a16:creationId xmlns:a16="http://schemas.microsoft.com/office/drawing/2014/main" id="{00000000-0008-0000-0300-00005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8" name="Line 96">
          <a:extLst>
            <a:ext uri="{FF2B5EF4-FFF2-40B4-BE49-F238E27FC236}">
              <a16:creationId xmlns:a16="http://schemas.microsoft.com/office/drawing/2014/main" id="{00000000-0008-0000-0300-00005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9" name="Line 97">
          <a:extLst>
            <a:ext uri="{FF2B5EF4-FFF2-40B4-BE49-F238E27FC236}">
              <a16:creationId xmlns:a16="http://schemas.microsoft.com/office/drawing/2014/main" id="{00000000-0008-0000-0300-00005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0" name="Line 98">
          <a:extLst>
            <a:ext uri="{FF2B5EF4-FFF2-40B4-BE49-F238E27FC236}">
              <a16:creationId xmlns:a16="http://schemas.microsoft.com/office/drawing/2014/main" id="{00000000-0008-0000-0300-00005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1" name="Line 99">
          <a:extLst>
            <a:ext uri="{FF2B5EF4-FFF2-40B4-BE49-F238E27FC236}">
              <a16:creationId xmlns:a16="http://schemas.microsoft.com/office/drawing/2014/main" id="{00000000-0008-0000-0300-00005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2" name="Line 100">
          <a:extLst>
            <a:ext uri="{FF2B5EF4-FFF2-40B4-BE49-F238E27FC236}">
              <a16:creationId xmlns:a16="http://schemas.microsoft.com/office/drawing/2014/main" id="{00000000-0008-0000-0300-00006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3" name="Line 101">
          <a:extLst>
            <a:ext uri="{FF2B5EF4-FFF2-40B4-BE49-F238E27FC236}">
              <a16:creationId xmlns:a16="http://schemas.microsoft.com/office/drawing/2014/main" id="{00000000-0008-0000-0300-00006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4" name="Line 102">
          <a:extLst>
            <a:ext uri="{FF2B5EF4-FFF2-40B4-BE49-F238E27FC236}">
              <a16:creationId xmlns:a16="http://schemas.microsoft.com/office/drawing/2014/main" id="{00000000-0008-0000-0300-00006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5" name="Line 103">
          <a:extLst>
            <a:ext uri="{FF2B5EF4-FFF2-40B4-BE49-F238E27FC236}">
              <a16:creationId xmlns:a16="http://schemas.microsoft.com/office/drawing/2014/main" id="{00000000-0008-0000-0300-00006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6" name="Line 104">
          <a:extLst>
            <a:ext uri="{FF2B5EF4-FFF2-40B4-BE49-F238E27FC236}">
              <a16:creationId xmlns:a16="http://schemas.microsoft.com/office/drawing/2014/main" id="{00000000-0008-0000-0300-00006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7" name="Line 105">
          <a:extLst>
            <a:ext uri="{FF2B5EF4-FFF2-40B4-BE49-F238E27FC236}">
              <a16:creationId xmlns:a16="http://schemas.microsoft.com/office/drawing/2014/main" id="{00000000-0008-0000-0300-00006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8" name="Line 106">
          <a:extLst>
            <a:ext uri="{FF2B5EF4-FFF2-40B4-BE49-F238E27FC236}">
              <a16:creationId xmlns:a16="http://schemas.microsoft.com/office/drawing/2014/main" id="{00000000-0008-0000-0300-00006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9" name="Line 107">
          <a:extLst>
            <a:ext uri="{FF2B5EF4-FFF2-40B4-BE49-F238E27FC236}">
              <a16:creationId xmlns:a16="http://schemas.microsoft.com/office/drawing/2014/main" id="{00000000-0008-0000-0300-00006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0" name="Line 108">
          <a:extLst>
            <a:ext uri="{FF2B5EF4-FFF2-40B4-BE49-F238E27FC236}">
              <a16:creationId xmlns:a16="http://schemas.microsoft.com/office/drawing/2014/main" id="{00000000-0008-0000-0300-00006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1" name="Oval 109">
          <a:extLst>
            <a:ext uri="{FF2B5EF4-FFF2-40B4-BE49-F238E27FC236}">
              <a16:creationId xmlns:a16="http://schemas.microsoft.com/office/drawing/2014/main" id="{00000000-0008-0000-0300-00006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2" name="Oval 110">
          <a:extLst>
            <a:ext uri="{FF2B5EF4-FFF2-40B4-BE49-F238E27FC236}">
              <a16:creationId xmlns:a16="http://schemas.microsoft.com/office/drawing/2014/main" id="{00000000-0008-0000-0300-00006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3" name="Oval 111">
          <a:extLst>
            <a:ext uri="{FF2B5EF4-FFF2-40B4-BE49-F238E27FC236}">
              <a16:creationId xmlns:a16="http://schemas.microsoft.com/office/drawing/2014/main" id="{00000000-0008-0000-0300-00006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4" name="Oval 112">
          <a:extLst>
            <a:ext uri="{FF2B5EF4-FFF2-40B4-BE49-F238E27FC236}">
              <a16:creationId xmlns:a16="http://schemas.microsoft.com/office/drawing/2014/main" id="{00000000-0008-0000-0300-00006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5" name="Oval 113">
          <a:extLst>
            <a:ext uri="{FF2B5EF4-FFF2-40B4-BE49-F238E27FC236}">
              <a16:creationId xmlns:a16="http://schemas.microsoft.com/office/drawing/2014/main" id="{00000000-0008-0000-0300-00006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6" name="Oval 114">
          <a:extLst>
            <a:ext uri="{FF2B5EF4-FFF2-40B4-BE49-F238E27FC236}">
              <a16:creationId xmlns:a16="http://schemas.microsoft.com/office/drawing/2014/main" id="{00000000-0008-0000-0300-00006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7" name="Oval 115">
          <a:extLst>
            <a:ext uri="{FF2B5EF4-FFF2-40B4-BE49-F238E27FC236}">
              <a16:creationId xmlns:a16="http://schemas.microsoft.com/office/drawing/2014/main" id="{00000000-0008-0000-0300-00006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8" name="Oval 116">
          <a:extLst>
            <a:ext uri="{FF2B5EF4-FFF2-40B4-BE49-F238E27FC236}">
              <a16:creationId xmlns:a16="http://schemas.microsoft.com/office/drawing/2014/main" id="{00000000-0008-0000-0300-00007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9" name="Oval 117">
          <a:extLst>
            <a:ext uri="{FF2B5EF4-FFF2-40B4-BE49-F238E27FC236}">
              <a16:creationId xmlns:a16="http://schemas.microsoft.com/office/drawing/2014/main" id="{00000000-0008-0000-0300-00007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0" name="Oval 118">
          <a:extLst>
            <a:ext uri="{FF2B5EF4-FFF2-40B4-BE49-F238E27FC236}">
              <a16:creationId xmlns:a16="http://schemas.microsoft.com/office/drawing/2014/main" id="{00000000-0008-0000-0300-00007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1" name="Oval 119">
          <a:extLst>
            <a:ext uri="{FF2B5EF4-FFF2-40B4-BE49-F238E27FC236}">
              <a16:creationId xmlns:a16="http://schemas.microsoft.com/office/drawing/2014/main" id="{00000000-0008-0000-0300-000073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2" name="Oval 120">
          <a:extLst>
            <a:ext uri="{FF2B5EF4-FFF2-40B4-BE49-F238E27FC236}">
              <a16:creationId xmlns:a16="http://schemas.microsoft.com/office/drawing/2014/main" id="{00000000-0008-0000-0300-000074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3" name="Oval 121">
          <a:extLst>
            <a:ext uri="{FF2B5EF4-FFF2-40B4-BE49-F238E27FC236}">
              <a16:creationId xmlns:a16="http://schemas.microsoft.com/office/drawing/2014/main" id="{00000000-0008-0000-0300-000075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4" name="Oval 122">
          <a:extLst>
            <a:ext uri="{FF2B5EF4-FFF2-40B4-BE49-F238E27FC236}">
              <a16:creationId xmlns:a16="http://schemas.microsoft.com/office/drawing/2014/main" id="{00000000-0008-0000-0300-000076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5" name="Oval 123">
          <a:extLst>
            <a:ext uri="{FF2B5EF4-FFF2-40B4-BE49-F238E27FC236}">
              <a16:creationId xmlns:a16="http://schemas.microsoft.com/office/drawing/2014/main" id="{00000000-0008-0000-0300-00007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6" name="Oval 124">
          <a:extLst>
            <a:ext uri="{FF2B5EF4-FFF2-40B4-BE49-F238E27FC236}">
              <a16:creationId xmlns:a16="http://schemas.microsoft.com/office/drawing/2014/main" id="{00000000-0008-0000-0300-00007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7" name="Oval 125">
          <a:extLst>
            <a:ext uri="{FF2B5EF4-FFF2-40B4-BE49-F238E27FC236}">
              <a16:creationId xmlns:a16="http://schemas.microsoft.com/office/drawing/2014/main" id="{00000000-0008-0000-0300-00007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8" name="Oval 126">
          <a:extLst>
            <a:ext uri="{FF2B5EF4-FFF2-40B4-BE49-F238E27FC236}">
              <a16:creationId xmlns:a16="http://schemas.microsoft.com/office/drawing/2014/main" id="{00000000-0008-0000-0300-00007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9" name="Line 127">
          <a:extLst>
            <a:ext uri="{FF2B5EF4-FFF2-40B4-BE49-F238E27FC236}">
              <a16:creationId xmlns:a16="http://schemas.microsoft.com/office/drawing/2014/main" id="{00000000-0008-0000-0300-00007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0" name="Line 128">
          <a:extLst>
            <a:ext uri="{FF2B5EF4-FFF2-40B4-BE49-F238E27FC236}">
              <a16:creationId xmlns:a16="http://schemas.microsoft.com/office/drawing/2014/main" id="{00000000-0008-0000-0300-00007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1" name="Line 129">
          <a:extLst>
            <a:ext uri="{FF2B5EF4-FFF2-40B4-BE49-F238E27FC236}">
              <a16:creationId xmlns:a16="http://schemas.microsoft.com/office/drawing/2014/main" id="{00000000-0008-0000-0300-00007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2" name="Line 130">
          <a:extLst>
            <a:ext uri="{FF2B5EF4-FFF2-40B4-BE49-F238E27FC236}">
              <a16:creationId xmlns:a16="http://schemas.microsoft.com/office/drawing/2014/main" id="{00000000-0008-0000-0300-00007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3" name="Line 131">
          <a:extLst>
            <a:ext uri="{FF2B5EF4-FFF2-40B4-BE49-F238E27FC236}">
              <a16:creationId xmlns:a16="http://schemas.microsoft.com/office/drawing/2014/main" id="{00000000-0008-0000-0300-00007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4" name="Line 132">
          <a:extLst>
            <a:ext uri="{FF2B5EF4-FFF2-40B4-BE49-F238E27FC236}">
              <a16:creationId xmlns:a16="http://schemas.microsoft.com/office/drawing/2014/main" id="{00000000-0008-0000-0300-00008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5" name="Line 133">
          <a:extLst>
            <a:ext uri="{FF2B5EF4-FFF2-40B4-BE49-F238E27FC236}">
              <a16:creationId xmlns:a16="http://schemas.microsoft.com/office/drawing/2014/main" id="{00000000-0008-0000-0300-00008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6" name="Line 134">
          <a:extLst>
            <a:ext uri="{FF2B5EF4-FFF2-40B4-BE49-F238E27FC236}">
              <a16:creationId xmlns:a16="http://schemas.microsoft.com/office/drawing/2014/main" id="{00000000-0008-0000-0300-00008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7" name="Line 135">
          <a:extLst>
            <a:ext uri="{FF2B5EF4-FFF2-40B4-BE49-F238E27FC236}">
              <a16:creationId xmlns:a16="http://schemas.microsoft.com/office/drawing/2014/main" id="{00000000-0008-0000-0300-00008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8" name="Line 136">
          <a:extLst>
            <a:ext uri="{FF2B5EF4-FFF2-40B4-BE49-F238E27FC236}">
              <a16:creationId xmlns:a16="http://schemas.microsoft.com/office/drawing/2014/main" id="{00000000-0008-0000-0300-00008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9" name="Line 137">
          <a:extLst>
            <a:ext uri="{FF2B5EF4-FFF2-40B4-BE49-F238E27FC236}">
              <a16:creationId xmlns:a16="http://schemas.microsoft.com/office/drawing/2014/main" id="{00000000-0008-0000-0300-00008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0" name="Line 138">
          <a:extLst>
            <a:ext uri="{FF2B5EF4-FFF2-40B4-BE49-F238E27FC236}">
              <a16:creationId xmlns:a16="http://schemas.microsoft.com/office/drawing/2014/main" id="{00000000-0008-0000-0300-00008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1" name="Line 139">
          <a:extLst>
            <a:ext uri="{FF2B5EF4-FFF2-40B4-BE49-F238E27FC236}">
              <a16:creationId xmlns:a16="http://schemas.microsoft.com/office/drawing/2014/main" id="{00000000-0008-0000-0300-00008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2" name="Line 140">
          <a:extLst>
            <a:ext uri="{FF2B5EF4-FFF2-40B4-BE49-F238E27FC236}">
              <a16:creationId xmlns:a16="http://schemas.microsoft.com/office/drawing/2014/main" id="{00000000-0008-0000-0300-00008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3" name="Line 141">
          <a:extLst>
            <a:ext uri="{FF2B5EF4-FFF2-40B4-BE49-F238E27FC236}">
              <a16:creationId xmlns:a16="http://schemas.microsoft.com/office/drawing/2014/main" id="{00000000-0008-0000-0300-00008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4" name="Line 142">
          <a:extLst>
            <a:ext uri="{FF2B5EF4-FFF2-40B4-BE49-F238E27FC236}">
              <a16:creationId xmlns:a16="http://schemas.microsoft.com/office/drawing/2014/main" id="{00000000-0008-0000-0300-00008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5" name="Line 143">
          <a:extLst>
            <a:ext uri="{FF2B5EF4-FFF2-40B4-BE49-F238E27FC236}">
              <a16:creationId xmlns:a16="http://schemas.microsoft.com/office/drawing/2014/main" id="{00000000-0008-0000-0300-00008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6" name="Line 144">
          <a:extLst>
            <a:ext uri="{FF2B5EF4-FFF2-40B4-BE49-F238E27FC236}">
              <a16:creationId xmlns:a16="http://schemas.microsoft.com/office/drawing/2014/main" id="{00000000-0008-0000-0300-00008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7" name="Line 145">
          <a:extLst>
            <a:ext uri="{FF2B5EF4-FFF2-40B4-BE49-F238E27FC236}">
              <a16:creationId xmlns:a16="http://schemas.microsoft.com/office/drawing/2014/main" id="{00000000-0008-0000-0300-00008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8" name="Line 146">
          <a:extLst>
            <a:ext uri="{FF2B5EF4-FFF2-40B4-BE49-F238E27FC236}">
              <a16:creationId xmlns:a16="http://schemas.microsoft.com/office/drawing/2014/main" id="{00000000-0008-0000-0300-00008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9" name="Line 147">
          <a:extLst>
            <a:ext uri="{FF2B5EF4-FFF2-40B4-BE49-F238E27FC236}">
              <a16:creationId xmlns:a16="http://schemas.microsoft.com/office/drawing/2014/main" id="{00000000-0008-0000-0300-00008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0" name="Line 148">
          <a:extLst>
            <a:ext uri="{FF2B5EF4-FFF2-40B4-BE49-F238E27FC236}">
              <a16:creationId xmlns:a16="http://schemas.microsoft.com/office/drawing/2014/main" id="{00000000-0008-0000-0300-00009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1" name="Line 149">
          <a:extLst>
            <a:ext uri="{FF2B5EF4-FFF2-40B4-BE49-F238E27FC236}">
              <a16:creationId xmlns:a16="http://schemas.microsoft.com/office/drawing/2014/main" id="{00000000-0008-0000-0300-00009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2" name="Line 150">
          <a:extLst>
            <a:ext uri="{FF2B5EF4-FFF2-40B4-BE49-F238E27FC236}">
              <a16:creationId xmlns:a16="http://schemas.microsoft.com/office/drawing/2014/main" id="{00000000-0008-0000-0300-00009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3" name="Line 151">
          <a:extLst>
            <a:ext uri="{FF2B5EF4-FFF2-40B4-BE49-F238E27FC236}">
              <a16:creationId xmlns:a16="http://schemas.microsoft.com/office/drawing/2014/main" id="{00000000-0008-0000-0300-00009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4" name="Line 152">
          <a:extLst>
            <a:ext uri="{FF2B5EF4-FFF2-40B4-BE49-F238E27FC236}">
              <a16:creationId xmlns:a16="http://schemas.microsoft.com/office/drawing/2014/main" id="{00000000-0008-0000-0300-00009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5" name="Line 153">
          <a:extLst>
            <a:ext uri="{FF2B5EF4-FFF2-40B4-BE49-F238E27FC236}">
              <a16:creationId xmlns:a16="http://schemas.microsoft.com/office/drawing/2014/main" id="{00000000-0008-0000-0300-00009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6" name="Line 154">
          <a:extLst>
            <a:ext uri="{FF2B5EF4-FFF2-40B4-BE49-F238E27FC236}">
              <a16:creationId xmlns:a16="http://schemas.microsoft.com/office/drawing/2014/main" id="{00000000-0008-0000-0300-00009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7" name="Line 155">
          <a:extLst>
            <a:ext uri="{FF2B5EF4-FFF2-40B4-BE49-F238E27FC236}">
              <a16:creationId xmlns:a16="http://schemas.microsoft.com/office/drawing/2014/main" id="{00000000-0008-0000-0300-00009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8" name="Line 156">
          <a:extLst>
            <a:ext uri="{FF2B5EF4-FFF2-40B4-BE49-F238E27FC236}">
              <a16:creationId xmlns:a16="http://schemas.microsoft.com/office/drawing/2014/main" id="{00000000-0008-0000-0300-00009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9" name="Line 157">
          <a:extLst>
            <a:ext uri="{FF2B5EF4-FFF2-40B4-BE49-F238E27FC236}">
              <a16:creationId xmlns:a16="http://schemas.microsoft.com/office/drawing/2014/main" id="{00000000-0008-0000-0300-00009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0" name="Line 158">
          <a:extLst>
            <a:ext uri="{FF2B5EF4-FFF2-40B4-BE49-F238E27FC236}">
              <a16:creationId xmlns:a16="http://schemas.microsoft.com/office/drawing/2014/main" id="{00000000-0008-0000-0300-00009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1" name="Line 159">
          <a:extLst>
            <a:ext uri="{FF2B5EF4-FFF2-40B4-BE49-F238E27FC236}">
              <a16:creationId xmlns:a16="http://schemas.microsoft.com/office/drawing/2014/main" id="{00000000-0008-0000-0300-00009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2" name="Line 160">
          <a:extLst>
            <a:ext uri="{FF2B5EF4-FFF2-40B4-BE49-F238E27FC236}">
              <a16:creationId xmlns:a16="http://schemas.microsoft.com/office/drawing/2014/main" id="{00000000-0008-0000-0300-00009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3" name="Line 161">
          <a:extLst>
            <a:ext uri="{FF2B5EF4-FFF2-40B4-BE49-F238E27FC236}">
              <a16:creationId xmlns:a16="http://schemas.microsoft.com/office/drawing/2014/main" id="{00000000-0008-0000-0300-00009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4" name="Line 162">
          <a:extLst>
            <a:ext uri="{FF2B5EF4-FFF2-40B4-BE49-F238E27FC236}">
              <a16:creationId xmlns:a16="http://schemas.microsoft.com/office/drawing/2014/main" id="{00000000-0008-0000-0300-00009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5" name="Line 163">
          <a:extLst>
            <a:ext uri="{FF2B5EF4-FFF2-40B4-BE49-F238E27FC236}">
              <a16:creationId xmlns:a16="http://schemas.microsoft.com/office/drawing/2014/main" id="{00000000-0008-0000-0300-00009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6" name="Line 164">
          <a:extLst>
            <a:ext uri="{FF2B5EF4-FFF2-40B4-BE49-F238E27FC236}">
              <a16:creationId xmlns:a16="http://schemas.microsoft.com/office/drawing/2014/main" id="{00000000-0008-0000-0300-0000A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7" name="Line 165">
          <a:extLst>
            <a:ext uri="{FF2B5EF4-FFF2-40B4-BE49-F238E27FC236}">
              <a16:creationId xmlns:a16="http://schemas.microsoft.com/office/drawing/2014/main" id="{00000000-0008-0000-0300-0000A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8" name="Line 166">
          <a:extLst>
            <a:ext uri="{FF2B5EF4-FFF2-40B4-BE49-F238E27FC236}">
              <a16:creationId xmlns:a16="http://schemas.microsoft.com/office/drawing/2014/main" id="{00000000-0008-0000-0300-0000A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9" name="Line 167">
          <a:extLst>
            <a:ext uri="{FF2B5EF4-FFF2-40B4-BE49-F238E27FC236}">
              <a16:creationId xmlns:a16="http://schemas.microsoft.com/office/drawing/2014/main" id="{00000000-0008-0000-0300-0000A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0" name="Line 168">
          <a:extLst>
            <a:ext uri="{FF2B5EF4-FFF2-40B4-BE49-F238E27FC236}">
              <a16:creationId xmlns:a16="http://schemas.microsoft.com/office/drawing/2014/main" id="{00000000-0008-0000-0300-0000A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1" name="Line 169">
          <a:extLst>
            <a:ext uri="{FF2B5EF4-FFF2-40B4-BE49-F238E27FC236}">
              <a16:creationId xmlns:a16="http://schemas.microsoft.com/office/drawing/2014/main" id="{00000000-0008-0000-0300-0000A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2" name="Line 170">
          <a:extLst>
            <a:ext uri="{FF2B5EF4-FFF2-40B4-BE49-F238E27FC236}">
              <a16:creationId xmlns:a16="http://schemas.microsoft.com/office/drawing/2014/main" id="{00000000-0008-0000-0300-0000A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3" name="Line 171">
          <a:extLst>
            <a:ext uri="{FF2B5EF4-FFF2-40B4-BE49-F238E27FC236}">
              <a16:creationId xmlns:a16="http://schemas.microsoft.com/office/drawing/2014/main" id="{00000000-0008-0000-0300-0000A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4" name="Line 172">
          <a:extLst>
            <a:ext uri="{FF2B5EF4-FFF2-40B4-BE49-F238E27FC236}">
              <a16:creationId xmlns:a16="http://schemas.microsoft.com/office/drawing/2014/main" id="{00000000-0008-0000-0300-0000A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5" name="Line 173">
          <a:extLst>
            <a:ext uri="{FF2B5EF4-FFF2-40B4-BE49-F238E27FC236}">
              <a16:creationId xmlns:a16="http://schemas.microsoft.com/office/drawing/2014/main" id="{00000000-0008-0000-0300-0000A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6" name="Line 174">
          <a:extLst>
            <a:ext uri="{FF2B5EF4-FFF2-40B4-BE49-F238E27FC236}">
              <a16:creationId xmlns:a16="http://schemas.microsoft.com/office/drawing/2014/main" id="{00000000-0008-0000-0300-0000A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7" name="Line 175">
          <a:extLst>
            <a:ext uri="{FF2B5EF4-FFF2-40B4-BE49-F238E27FC236}">
              <a16:creationId xmlns:a16="http://schemas.microsoft.com/office/drawing/2014/main" id="{00000000-0008-0000-0300-0000A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8" name="Line 176">
          <a:extLst>
            <a:ext uri="{FF2B5EF4-FFF2-40B4-BE49-F238E27FC236}">
              <a16:creationId xmlns:a16="http://schemas.microsoft.com/office/drawing/2014/main" id="{00000000-0008-0000-0300-0000A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9" name="Line 177">
          <a:extLst>
            <a:ext uri="{FF2B5EF4-FFF2-40B4-BE49-F238E27FC236}">
              <a16:creationId xmlns:a16="http://schemas.microsoft.com/office/drawing/2014/main" id="{00000000-0008-0000-0300-0000A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0" name="Line 178">
          <a:extLst>
            <a:ext uri="{FF2B5EF4-FFF2-40B4-BE49-F238E27FC236}">
              <a16:creationId xmlns:a16="http://schemas.microsoft.com/office/drawing/2014/main" id="{00000000-0008-0000-0300-0000A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1" name="Line 179">
          <a:extLst>
            <a:ext uri="{FF2B5EF4-FFF2-40B4-BE49-F238E27FC236}">
              <a16:creationId xmlns:a16="http://schemas.microsoft.com/office/drawing/2014/main" id="{00000000-0008-0000-0300-0000A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2" name="Line 180">
          <a:extLst>
            <a:ext uri="{FF2B5EF4-FFF2-40B4-BE49-F238E27FC236}">
              <a16:creationId xmlns:a16="http://schemas.microsoft.com/office/drawing/2014/main" id="{00000000-0008-0000-0300-0000B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3" name="Line 181">
          <a:extLst>
            <a:ext uri="{FF2B5EF4-FFF2-40B4-BE49-F238E27FC236}">
              <a16:creationId xmlns:a16="http://schemas.microsoft.com/office/drawing/2014/main" id="{00000000-0008-0000-0300-0000B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4" name="Line 182">
          <a:extLst>
            <a:ext uri="{FF2B5EF4-FFF2-40B4-BE49-F238E27FC236}">
              <a16:creationId xmlns:a16="http://schemas.microsoft.com/office/drawing/2014/main" id="{00000000-0008-0000-0300-0000B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5" name="Line 183">
          <a:extLst>
            <a:ext uri="{FF2B5EF4-FFF2-40B4-BE49-F238E27FC236}">
              <a16:creationId xmlns:a16="http://schemas.microsoft.com/office/drawing/2014/main" id="{00000000-0008-0000-0300-0000B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6" name="Line 184">
          <a:extLst>
            <a:ext uri="{FF2B5EF4-FFF2-40B4-BE49-F238E27FC236}">
              <a16:creationId xmlns:a16="http://schemas.microsoft.com/office/drawing/2014/main" id="{00000000-0008-0000-0300-0000B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7" name="Line 185">
          <a:extLst>
            <a:ext uri="{FF2B5EF4-FFF2-40B4-BE49-F238E27FC236}">
              <a16:creationId xmlns:a16="http://schemas.microsoft.com/office/drawing/2014/main" id="{00000000-0008-0000-0300-0000B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8" name="Line 186">
          <a:extLst>
            <a:ext uri="{FF2B5EF4-FFF2-40B4-BE49-F238E27FC236}">
              <a16:creationId xmlns:a16="http://schemas.microsoft.com/office/drawing/2014/main" id="{00000000-0008-0000-0300-0000B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9" name="Line 187">
          <a:extLst>
            <a:ext uri="{FF2B5EF4-FFF2-40B4-BE49-F238E27FC236}">
              <a16:creationId xmlns:a16="http://schemas.microsoft.com/office/drawing/2014/main" id="{00000000-0008-0000-0300-0000B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0" name="Line 188">
          <a:extLst>
            <a:ext uri="{FF2B5EF4-FFF2-40B4-BE49-F238E27FC236}">
              <a16:creationId xmlns:a16="http://schemas.microsoft.com/office/drawing/2014/main" id="{00000000-0008-0000-0300-0000B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1" name="Line 189">
          <a:extLst>
            <a:ext uri="{FF2B5EF4-FFF2-40B4-BE49-F238E27FC236}">
              <a16:creationId xmlns:a16="http://schemas.microsoft.com/office/drawing/2014/main" id="{00000000-0008-0000-0300-0000B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2" name="Line 190">
          <a:extLst>
            <a:ext uri="{FF2B5EF4-FFF2-40B4-BE49-F238E27FC236}">
              <a16:creationId xmlns:a16="http://schemas.microsoft.com/office/drawing/2014/main" id="{00000000-0008-0000-0300-0000B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3" name="Line 191">
          <a:extLst>
            <a:ext uri="{FF2B5EF4-FFF2-40B4-BE49-F238E27FC236}">
              <a16:creationId xmlns:a16="http://schemas.microsoft.com/office/drawing/2014/main" id="{00000000-0008-0000-0300-0000B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4" name="Line 192">
          <a:extLst>
            <a:ext uri="{FF2B5EF4-FFF2-40B4-BE49-F238E27FC236}">
              <a16:creationId xmlns:a16="http://schemas.microsoft.com/office/drawing/2014/main" id="{00000000-0008-0000-0300-0000B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5" name="Line 193">
          <a:extLst>
            <a:ext uri="{FF2B5EF4-FFF2-40B4-BE49-F238E27FC236}">
              <a16:creationId xmlns:a16="http://schemas.microsoft.com/office/drawing/2014/main" id="{00000000-0008-0000-0300-0000B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6" name="Line 194">
          <a:extLst>
            <a:ext uri="{FF2B5EF4-FFF2-40B4-BE49-F238E27FC236}">
              <a16:creationId xmlns:a16="http://schemas.microsoft.com/office/drawing/2014/main" id="{00000000-0008-0000-0300-0000B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7" name="Line 195">
          <a:extLst>
            <a:ext uri="{FF2B5EF4-FFF2-40B4-BE49-F238E27FC236}">
              <a16:creationId xmlns:a16="http://schemas.microsoft.com/office/drawing/2014/main" id="{00000000-0008-0000-0300-0000B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8" name="Line 196">
          <a:extLst>
            <a:ext uri="{FF2B5EF4-FFF2-40B4-BE49-F238E27FC236}">
              <a16:creationId xmlns:a16="http://schemas.microsoft.com/office/drawing/2014/main" id="{00000000-0008-0000-0300-0000C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9" name="Line 197">
          <a:extLst>
            <a:ext uri="{FF2B5EF4-FFF2-40B4-BE49-F238E27FC236}">
              <a16:creationId xmlns:a16="http://schemas.microsoft.com/office/drawing/2014/main" id="{00000000-0008-0000-0300-0000C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0" name="Line 198">
          <a:extLst>
            <a:ext uri="{FF2B5EF4-FFF2-40B4-BE49-F238E27FC236}">
              <a16:creationId xmlns:a16="http://schemas.microsoft.com/office/drawing/2014/main" id="{00000000-0008-0000-0300-0000C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1" name="Line 199">
          <a:extLst>
            <a:ext uri="{FF2B5EF4-FFF2-40B4-BE49-F238E27FC236}">
              <a16:creationId xmlns:a16="http://schemas.microsoft.com/office/drawing/2014/main" id="{00000000-0008-0000-0300-0000C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2" name="Line 200">
          <a:extLst>
            <a:ext uri="{FF2B5EF4-FFF2-40B4-BE49-F238E27FC236}">
              <a16:creationId xmlns:a16="http://schemas.microsoft.com/office/drawing/2014/main" id="{00000000-0008-0000-0300-0000C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3" name="Line 201">
          <a:extLst>
            <a:ext uri="{FF2B5EF4-FFF2-40B4-BE49-F238E27FC236}">
              <a16:creationId xmlns:a16="http://schemas.microsoft.com/office/drawing/2014/main" id="{00000000-0008-0000-0300-0000C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4" name="Line 202">
          <a:extLst>
            <a:ext uri="{FF2B5EF4-FFF2-40B4-BE49-F238E27FC236}">
              <a16:creationId xmlns:a16="http://schemas.microsoft.com/office/drawing/2014/main" id="{00000000-0008-0000-0300-0000C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5" name="Line 203">
          <a:extLst>
            <a:ext uri="{FF2B5EF4-FFF2-40B4-BE49-F238E27FC236}">
              <a16:creationId xmlns:a16="http://schemas.microsoft.com/office/drawing/2014/main" id="{00000000-0008-0000-0300-0000C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6" name="Line 204">
          <a:extLst>
            <a:ext uri="{FF2B5EF4-FFF2-40B4-BE49-F238E27FC236}">
              <a16:creationId xmlns:a16="http://schemas.microsoft.com/office/drawing/2014/main" id="{00000000-0008-0000-0300-0000C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7" name="Line 205">
          <a:extLst>
            <a:ext uri="{FF2B5EF4-FFF2-40B4-BE49-F238E27FC236}">
              <a16:creationId xmlns:a16="http://schemas.microsoft.com/office/drawing/2014/main" id="{00000000-0008-0000-0300-0000C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8" name="Line 206">
          <a:extLst>
            <a:ext uri="{FF2B5EF4-FFF2-40B4-BE49-F238E27FC236}">
              <a16:creationId xmlns:a16="http://schemas.microsoft.com/office/drawing/2014/main" id="{00000000-0008-0000-0300-0000C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9" name="Line 207">
          <a:extLst>
            <a:ext uri="{FF2B5EF4-FFF2-40B4-BE49-F238E27FC236}">
              <a16:creationId xmlns:a16="http://schemas.microsoft.com/office/drawing/2014/main" id="{00000000-0008-0000-0300-0000C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0" name="Line 208">
          <a:extLst>
            <a:ext uri="{FF2B5EF4-FFF2-40B4-BE49-F238E27FC236}">
              <a16:creationId xmlns:a16="http://schemas.microsoft.com/office/drawing/2014/main" id="{00000000-0008-0000-0300-0000C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1" name="Line 209">
          <a:extLst>
            <a:ext uri="{FF2B5EF4-FFF2-40B4-BE49-F238E27FC236}">
              <a16:creationId xmlns:a16="http://schemas.microsoft.com/office/drawing/2014/main" id="{00000000-0008-0000-0300-0000C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2" name="Line 210">
          <a:extLst>
            <a:ext uri="{FF2B5EF4-FFF2-40B4-BE49-F238E27FC236}">
              <a16:creationId xmlns:a16="http://schemas.microsoft.com/office/drawing/2014/main" id="{00000000-0008-0000-0300-0000C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3" name="Line 211">
          <a:extLst>
            <a:ext uri="{FF2B5EF4-FFF2-40B4-BE49-F238E27FC236}">
              <a16:creationId xmlns:a16="http://schemas.microsoft.com/office/drawing/2014/main" id="{00000000-0008-0000-0300-0000C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4" name="Line 212">
          <a:extLst>
            <a:ext uri="{FF2B5EF4-FFF2-40B4-BE49-F238E27FC236}">
              <a16:creationId xmlns:a16="http://schemas.microsoft.com/office/drawing/2014/main" id="{00000000-0008-0000-0300-0000D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5" name="Line 213">
          <a:extLst>
            <a:ext uri="{FF2B5EF4-FFF2-40B4-BE49-F238E27FC236}">
              <a16:creationId xmlns:a16="http://schemas.microsoft.com/office/drawing/2014/main" id="{00000000-0008-0000-0300-0000D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6" name="Line 214">
          <a:extLst>
            <a:ext uri="{FF2B5EF4-FFF2-40B4-BE49-F238E27FC236}">
              <a16:creationId xmlns:a16="http://schemas.microsoft.com/office/drawing/2014/main" id="{00000000-0008-0000-0300-0000D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7" name="Line 215">
          <a:extLst>
            <a:ext uri="{FF2B5EF4-FFF2-40B4-BE49-F238E27FC236}">
              <a16:creationId xmlns:a16="http://schemas.microsoft.com/office/drawing/2014/main" id="{00000000-0008-0000-0300-0000D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8" name="Line 216">
          <a:extLst>
            <a:ext uri="{FF2B5EF4-FFF2-40B4-BE49-F238E27FC236}">
              <a16:creationId xmlns:a16="http://schemas.microsoft.com/office/drawing/2014/main" id="{00000000-0008-0000-0300-0000D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9" name="Line 217">
          <a:extLst>
            <a:ext uri="{FF2B5EF4-FFF2-40B4-BE49-F238E27FC236}">
              <a16:creationId xmlns:a16="http://schemas.microsoft.com/office/drawing/2014/main" id="{00000000-0008-0000-0300-0000D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0" name="Line 218">
          <a:extLst>
            <a:ext uri="{FF2B5EF4-FFF2-40B4-BE49-F238E27FC236}">
              <a16:creationId xmlns:a16="http://schemas.microsoft.com/office/drawing/2014/main" id="{00000000-0008-0000-0300-0000D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1" name="Line 219">
          <a:extLst>
            <a:ext uri="{FF2B5EF4-FFF2-40B4-BE49-F238E27FC236}">
              <a16:creationId xmlns:a16="http://schemas.microsoft.com/office/drawing/2014/main" id="{00000000-0008-0000-0300-0000D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2" name="Line 220">
          <a:extLst>
            <a:ext uri="{FF2B5EF4-FFF2-40B4-BE49-F238E27FC236}">
              <a16:creationId xmlns:a16="http://schemas.microsoft.com/office/drawing/2014/main" id="{00000000-0008-0000-0300-0000D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3" name="Line 221">
          <a:extLst>
            <a:ext uri="{FF2B5EF4-FFF2-40B4-BE49-F238E27FC236}">
              <a16:creationId xmlns:a16="http://schemas.microsoft.com/office/drawing/2014/main" id="{00000000-0008-0000-0300-0000D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4" name="Line 222">
          <a:extLst>
            <a:ext uri="{FF2B5EF4-FFF2-40B4-BE49-F238E27FC236}">
              <a16:creationId xmlns:a16="http://schemas.microsoft.com/office/drawing/2014/main" id="{00000000-0008-0000-0300-0000D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5" name="Line 223">
          <a:extLst>
            <a:ext uri="{FF2B5EF4-FFF2-40B4-BE49-F238E27FC236}">
              <a16:creationId xmlns:a16="http://schemas.microsoft.com/office/drawing/2014/main" id="{00000000-0008-0000-0300-0000D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6" name="Line 224">
          <a:extLst>
            <a:ext uri="{FF2B5EF4-FFF2-40B4-BE49-F238E27FC236}">
              <a16:creationId xmlns:a16="http://schemas.microsoft.com/office/drawing/2014/main" id="{00000000-0008-0000-0300-0000D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7" name="Line 225">
          <a:extLst>
            <a:ext uri="{FF2B5EF4-FFF2-40B4-BE49-F238E27FC236}">
              <a16:creationId xmlns:a16="http://schemas.microsoft.com/office/drawing/2014/main" id="{00000000-0008-0000-0300-0000D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8" name="Line 226">
          <a:extLst>
            <a:ext uri="{FF2B5EF4-FFF2-40B4-BE49-F238E27FC236}">
              <a16:creationId xmlns:a16="http://schemas.microsoft.com/office/drawing/2014/main" id="{00000000-0008-0000-0300-0000D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9" name="Line 227">
          <a:extLst>
            <a:ext uri="{FF2B5EF4-FFF2-40B4-BE49-F238E27FC236}">
              <a16:creationId xmlns:a16="http://schemas.microsoft.com/office/drawing/2014/main" id="{00000000-0008-0000-0300-0000D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0" name="Line 228">
          <a:extLst>
            <a:ext uri="{FF2B5EF4-FFF2-40B4-BE49-F238E27FC236}">
              <a16:creationId xmlns:a16="http://schemas.microsoft.com/office/drawing/2014/main" id="{00000000-0008-0000-0300-0000E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1" name="Line 229">
          <a:extLst>
            <a:ext uri="{FF2B5EF4-FFF2-40B4-BE49-F238E27FC236}">
              <a16:creationId xmlns:a16="http://schemas.microsoft.com/office/drawing/2014/main" id="{00000000-0008-0000-0300-0000E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2" name="Line 230">
          <a:extLst>
            <a:ext uri="{FF2B5EF4-FFF2-40B4-BE49-F238E27FC236}">
              <a16:creationId xmlns:a16="http://schemas.microsoft.com/office/drawing/2014/main" id="{00000000-0008-0000-0300-0000E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3" name="Line 231">
          <a:extLst>
            <a:ext uri="{FF2B5EF4-FFF2-40B4-BE49-F238E27FC236}">
              <a16:creationId xmlns:a16="http://schemas.microsoft.com/office/drawing/2014/main" id="{00000000-0008-0000-0300-0000E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4" name="Line 232">
          <a:extLst>
            <a:ext uri="{FF2B5EF4-FFF2-40B4-BE49-F238E27FC236}">
              <a16:creationId xmlns:a16="http://schemas.microsoft.com/office/drawing/2014/main" id="{00000000-0008-0000-0300-0000E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5" name="Line 233">
          <a:extLst>
            <a:ext uri="{FF2B5EF4-FFF2-40B4-BE49-F238E27FC236}">
              <a16:creationId xmlns:a16="http://schemas.microsoft.com/office/drawing/2014/main" id="{00000000-0008-0000-0300-0000E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6" name="Line 234">
          <a:extLst>
            <a:ext uri="{FF2B5EF4-FFF2-40B4-BE49-F238E27FC236}">
              <a16:creationId xmlns:a16="http://schemas.microsoft.com/office/drawing/2014/main" id="{00000000-0008-0000-0300-0000E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7" name="Oval 235">
          <a:extLst>
            <a:ext uri="{FF2B5EF4-FFF2-40B4-BE49-F238E27FC236}">
              <a16:creationId xmlns:a16="http://schemas.microsoft.com/office/drawing/2014/main" id="{00000000-0008-0000-0300-0000E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8" name="Oval 236">
          <a:extLst>
            <a:ext uri="{FF2B5EF4-FFF2-40B4-BE49-F238E27FC236}">
              <a16:creationId xmlns:a16="http://schemas.microsoft.com/office/drawing/2014/main" id="{00000000-0008-0000-0300-0000E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9" name="Oval 237">
          <a:extLst>
            <a:ext uri="{FF2B5EF4-FFF2-40B4-BE49-F238E27FC236}">
              <a16:creationId xmlns:a16="http://schemas.microsoft.com/office/drawing/2014/main" id="{00000000-0008-0000-0300-0000E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0" name="Oval 238">
          <a:extLst>
            <a:ext uri="{FF2B5EF4-FFF2-40B4-BE49-F238E27FC236}">
              <a16:creationId xmlns:a16="http://schemas.microsoft.com/office/drawing/2014/main" id="{00000000-0008-0000-0300-0000E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1" name="Oval 239">
          <a:extLst>
            <a:ext uri="{FF2B5EF4-FFF2-40B4-BE49-F238E27FC236}">
              <a16:creationId xmlns:a16="http://schemas.microsoft.com/office/drawing/2014/main" id="{00000000-0008-0000-0300-0000E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2" name="Oval 240">
          <a:extLst>
            <a:ext uri="{FF2B5EF4-FFF2-40B4-BE49-F238E27FC236}">
              <a16:creationId xmlns:a16="http://schemas.microsoft.com/office/drawing/2014/main" id="{00000000-0008-0000-0300-0000E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3" name="Oval 241">
          <a:extLst>
            <a:ext uri="{FF2B5EF4-FFF2-40B4-BE49-F238E27FC236}">
              <a16:creationId xmlns:a16="http://schemas.microsoft.com/office/drawing/2014/main" id="{00000000-0008-0000-0300-0000E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4" name="Oval 242">
          <a:extLst>
            <a:ext uri="{FF2B5EF4-FFF2-40B4-BE49-F238E27FC236}">
              <a16:creationId xmlns:a16="http://schemas.microsoft.com/office/drawing/2014/main" id="{00000000-0008-0000-0300-0000E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5" name="Oval 243">
          <a:extLst>
            <a:ext uri="{FF2B5EF4-FFF2-40B4-BE49-F238E27FC236}">
              <a16:creationId xmlns:a16="http://schemas.microsoft.com/office/drawing/2014/main" id="{00000000-0008-0000-0300-0000E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6" name="Oval 244">
          <a:extLst>
            <a:ext uri="{FF2B5EF4-FFF2-40B4-BE49-F238E27FC236}">
              <a16:creationId xmlns:a16="http://schemas.microsoft.com/office/drawing/2014/main" id="{00000000-0008-0000-0300-0000F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7" name="Oval 245">
          <a:extLst>
            <a:ext uri="{FF2B5EF4-FFF2-40B4-BE49-F238E27FC236}">
              <a16:creationId xmlns:a16="http://schemas.microsoft.com/office/drawing/2014/main" id="{00000000-0008-0000-0300-0000F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8" name="Oval 246">
          <a:extLst>
            <a:ext uri="{FF2B5EF4-FFF2-40B4-BE49-F238E27FC236}">
              <a16:creationId xmlns:a16="http://schemas.microsoft.com/office/drawing/2014/main" id="{00000000-0008-0000-0300-0000F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55</xdr:row>
      <xdr:rowOff>0</xdr:rowOff>
    </xdr:from>
    <xdr:to>
      <xdr:col>11</xdr:col>
      <xdr:colOff>0</xdr:colOff>
      <xdr:row>55</xdr:row>
      <xdr:rowOff>0</xdr:rowOff>
    </xdr:to>
    <xdr:sp macro="" textlink="">
      <xdr:nvSpPr>
        <xdr:cNvPr id="499" name="Text Box 251">
          <a:extLst>
            <a:ext uri="{FF2B5EF4-FFF2-40B4-BE49-F238E27FC236}">
              <a16:creationId xmlns:a16="http://schemas.microsoft.com/office/drawing/2014/main" id="{00000000-0008-0000-0300-0000F3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0" name="Text Box 252">
          <a:extLst>
            <a:ext uri="{FF2B5EF4-FFF2-40B4-BE49-F238E27FC236}">
              <a16:creationId xmlns:a16="http://schemas.microsoft.com/office/drawing/2014/main" id="{00000000-0008-0000-0300-0000F4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1" name="Text Box 253">
          <a:extLst>
            <a:ext uri="{FF2B5EF4-FFF2-40B4-BE49-F238E27FC236}">
              <a16:creationId xmlns:a16="http://schemas.microsoft.com/office/drawing/2014/main" id="{00000000-0008-0000-0300-0000F5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14</xdr:row>
      <xdr:rowOff>0</xdr:rowOff>
    </xdr:from>
    <xdr:to>
      <xdr:col>29</xdr:col>
      <xdr:colOff>0</xdr:colOff>
      <xdr:row>14</xdr:row>
      <xdr:rowOff>0</xdr:rowOff>
    </xdr:to>
    <xdr:sp macro="" textlink="">
      <xdr:nvSpPr>
        <xdr:cNvPr id="502" name="Line 1">
          <a:extLst>
            <a:ext uri="{FF2B5EF4-FFF2-40B4-BE49-F238E27FC236}">
              <a16:creationId xmlns:a16="http://schemas.microsoft.com/office/drawing/2014/main" id="{00000000-0008-0000-0300-0000F6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3" name="Line 2">
          <a:extLst>
            <a:ext uri="{FF2B5EF4-FFF2-40B4-BE49-F238E27FC236}">
              <a16:creationId xmlns:a16="http://schemas.microsoft.com/office/drawing/2014/main" id="{00000000-0008-0000-0300-0000F7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4" name="Line 3">
          <a:extLst>
            <a:ext uri="{FF2B5EF4-FFF2-40B4-BE49-F238E27FC236}">
              <a16:creationId xmlns:a16="http://schemas.microsoft.com/office/drawing/2014/main" id="{00000000-0008-0000-0300-0000F8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5" name="Line 4">
          <a:extLst>
            <a:ext uri="{FF2B5EF4-FFF2-40B4-BE49-F238E27FC236}">
              <a16:creationId xmlns:a16="http://schemas.microsoft.com/office/drawing/2014/main" id="{00000000-0008-0000-0300-0000F9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6" name="Line 5">
          <a:extLst>
            <a:ext uri="{FF2B5EF4-FFF2-40B4-BE49-F238E27FC236}">
              <a16:creationId xmlns:a16="http://schemas.microsoft.com/office/drawing/2014/main" id="{00000000-0008-0000-0300-0000FA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7" name="Line 6">
          <a:extLst>
            <a:ext uri="{FF2B5EF4-FFF2-40B4-BE49-F238E27FC236}">
              <a16:creationId xmlns:a16="http://schemas.microsoft.com/office/drawing/2014/main" id="{00000000-0008-0000-0300-0000FB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8" name="Line 7">
          <a:extLst>
            <a:ext uri="{FF2B5EF4-FFF2-40B4-BE49-F238E27FC236}">
              <a16:creationId xmlns:a16="http://schemas.microsoft.com/office/drawing/2014/main" id="{00000000-0008-0000-0300-0000FC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9" name="Line 8">
          <a:extLst>
            <a:ext uri="{FF2B5EF4-FFF2-40B4-BE49-F238E27FC236}">
              <a16:creationId xmlns:a16="http://schemas.microsoft.com/office/drawing/2014/main" id="{00000000-0008-0000-0300-0000FD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0" name="Line 9">
          <a:extLst>
            <a:ext uri="{FF2B5EF4-FFF2-40B4-BE49-F238E27FC236}">
              <a16:creationId xmlns:a16="http://schemas.microsoft.com/office/drawing/2014/main" id="{00000000-0008-0000-0300-0000FE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1" name="Line 10">
          <a:extLst>
            <a:ext uri="{FF2B5EF4-FFF2-40B4-BE49-F238E27FC236}">
              <a16:creationId xmlns:a16="http://schemas.microsoft.com/office/drawing/2014/main" id="{00000000-0008-0000-0300-0000FF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2" name="Line 11">
          <a:extLst>
            <a:ext uri="{FF2B5EF4-FFF2-40B4-BE49-F238E27FC236}">
              <a16:creationId xmlns:a16="http://schemas.microsoft.com/office/drawing/2014/main" id="{00000000-0008-0000-0300-00000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3" name="Line 12">
          <a:extLst>
            <a:ext uri="{FF2B5EF4-FFF2-40B4-BE49-F238E27FC236}">
              <a16:creationId xmlns:a16="http://schemas.microsoft.com/office/drawing/2014/main" id="{00000000-0008-0000-0300-00000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4" name="Line 13">
          <a:extLst>
            <a:ext uri="{FF2B5EF4-FFF2-40B4-BE49-F238E27FC236}">
              <a16:creationId xmlns:a16="http://schemas.microsoft.com/office/drawing/2014/main" id="{00000000-0008-0000-0300-00000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5" name="Line 14">
          <a:extLst>
            <a:ext uri="{FF2B5EF4-FFF2-40B4-BE49-F238E27FC236}">
              <a16:creationId xmlns:a16="http://schemas.microsoft.com/office/drawing/2014/main" id="{00000000-0008-0000-0300-00000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6" name="Line 15">
          <a:extLst>
            <a:ext uri="{FF2B5EF4-FFF2-40B4-BE49-F238E27FC236}">
              <a16:creationId xmlns:a16="http://schemas.microsoft.com/office/drawing/2014/main" id="{00000000-0008-0000-0300-00000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7" name="Line 16">
          <a:extLst>
            <a:ext uri="{FF2B5EF4-FFF2-40B4-BE49-F238E27FC236}">
              <a16:creationId xmlns:a16="http://schemas.microsoft.com/office/drawing/2014/main" id="{00000000-0008-0000-0300-00000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8" name="Line 17">
          <a:extLst>
            <a:ext uri="{FF2B5EF4-FFF2-40B4-BE49-F238E27FC236}">
              <a16:creationId xmlns:a16="http://schemas.microsoft.com/office/drawing/2014/main" id="{00000000-0008-0000-0300-00000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9" name="Line 18">
          <a:extLst>
            <a:ext uri="{FF2B5EF4-FFF2-40B4-BE49-F238E27FC236}">
              <a16:creationId xmlns:a16="http://schemas.microsoft.com/office/drawing/2014/main" id="{00000000-0008-0000-0300-00000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0" name="Line 19">
          <a:extLst>
            <a:ext uri="{FF2B5EF4-FFF2-40B4-BE49-F238E27FC236}">
              <a16:creationId xmlns:a16="http://schemas.microsoft.com/office/drawing/2014/main" id="{00000000-0008-0000-0300-00000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1" name="Line 20">
          <a:extLst>
            <a:ext uri="{FF2B5EF4-FFF2-40B4-BE49-F238E27FC236}">
              <a16:creationId xmlns:a16="http://schemas.microsoft.com/office/drawing/2014/main" id="{00000000-0008-0000-0300-00000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2" name="Line 21">
          <a:extLst>
            <a:ext uri="{FF2B5EF4-FFF2-40B4-BE49-F238E27FC236}">
              <a16:creationId xmlns:a16="http://schemas.microsoft.com/office/drawing/2014/main" id="{00000000-0008-0000-0300-00000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3" name="Line 22">
          <a:extLst>
            <a:ext uri="{FF2B5EF4-FFF2-40B4-BE49-F238E27FC236}">
              <a16:creationId xmlns:a16="http://schemas.microsoft.com/office/drawing/2014/main" id="{00000000-0008-0000-0300-00000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4" name="Line 23">
          <a:extLst>
            <a:ext uri="{FF2B5EF4-FFF2-40B4-BE49-F238E27FC236}">
              <a16:creationId xmlns:a16="http://schemas.microsoft.com/office/drawing/2014/main" id="{00000000-0008-0000-0300-00000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5" name="Line 24">
          <a:extLst>
            <a:ext uri="{FF2B5EF4-FFF2-40B4-BE49-F238E27FC236}">
              <a16:creationId xmlns:a16="http://schemas.microsoft.com/office/drawing/2014/main" id="{00000000-0008-0000-0300-00000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6" name="Line 25">
          <a:extLst>
            <a:ext uri="{FF2B5EF4-FFF2-40B4-BE49-F238E27FC236}">
              <a16:creationId xmlns:a16="http://schemas.microsoft.com/office/drawing/2014/main" id="{00000000-0008-0000-0300-00000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7" name="Line 26">
          <a:extLst>
            <a:ext uri="{FF2B5EF4-FFF2-40B4-BE49-F238E27FC236}">
              <a16:creationId xmlns:a16="http://schemas.microsoft.com/office/drawing/2014/main" id="{00000000-0008-0000-0300-00000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8" name="Line 27">
          <a:extLst>
            <a:ext uri="{FF2B5EF4-FFF2-40B4-BE49-F238E27FC236}">
              <a16:creationId xmlns:a16="http://schemas.microsoft.com/office/drawing/2014/main" id="{00000000-0008-0000-0300-00001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9" name="Line 28">
          <a:extLst>
            <a:ext uri="{FF2B5EF4-FFF2-40B4-BE49-F238E27FC236}">
              <a16:creationId xmlns:a16="http://schemas.microsoft.com/office/drawing/2014/main" id="{00000000-0008-0000-0300-00001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0" name="Line 29">
          <a:extLst>
            <a:ext uri="{FF2B5EF4-FFF2-40B4-BE49-F238E27FC236}">
              <a16:creationId xmlns:a16="http://schemas.microsoft.com/office/drawing/2014/main" id="{00000000-0008-0000-0300-00001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1" name="Line 30">
          <a:extLst>
            <a:ext uri="{FF2B5EF4-FFF2-40B4-BE49-F238E27FC236}">
              <a16:creationId xmlns:a16="http://schemas.microsoft.com/office/drawing/2014/main" id="{00000000-0008-0000-0300-00001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2" name="Line 31">
          <a:extLst>
            <a:ext uri="{FF2B5EF4-FFF2-40B4-BE49-F238E27FC236}">
              <a16:creationId xmlns:a16="http://schemas.microsoft.com/office/drawing/2014/main" id="{00000000-0008-0000-0300-00001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3" name="Line 32">
          <a:extLst>
            <a:ext uri="{FF2B5EF4-FFF2-40B4-BE49-F238E27FC236}">
              <a16:creationId xmlns:a16="http://schemas.microsoft.com/office/drawing/2014/main" id="{00000000-0008-0000-0300-00001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4" name="Line 33">
          <a:extLst>
            <a:ext uri="{FF2B5EF4-FFF2-40B4-BE49-F238E27FC236}">
              <a16:creationId xmlns:a16="http://schemas.microsoft.com/office/drawing/2014/main" id="{00000000-0008-0000-0300-00001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5" name="Line 34">
          <a:extLst>
            <a:ext uri="{FF2B5EF4-FFF2-40B4-BE49-F238E27FC236}">
              <a16:creationId xmlns:a16="http://schemas.microsoft.com/office/drawing/2014/main" id="{00000000-0008-0000-0300-00001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6" name="Line 35">
          <a:extLst>
            <a:ext uri="{FF2B5EF4-FFF2-40B4-BE49-F238E27FC236}">
              <a16:creationId xmlns:a16="http://schemas.microsoft.com/office/drawing/2014/main" id="{00000000-0008-0000-0300-00001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7" name="Line 36">
          <a:extLst>
            <a:ext uri="{FF2B5EF4-FFF2-40B4-BE49-F238E27FC236}">
              <a16:creationId xmlns:a16="http://schemas.microsoft.com/office/drawing/2014/main" id="{00000000-0008-0000-0300-00001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8" name="Line 37">
          <a:extLst>
            <a:ext uri="{FF2B5EF4-FFF2-40B4-BE49-F238E27FC236}">
              <a16:creationId xmlns:a16="http://schemas.microsoft.com/office/drawing/2014/main" id="{00000000-0008-0000-0300-00001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9" name="Line 38">
          <a:extLst>
            <a:ext uri="{FF2B5EF4-FFF2-40B4-BE49-F238E27FC236}">
              <a16:creationId xmlns:a16="http://schemas.microsoft.com/office/drawing/2014/main" id="{00000000-0008-0000-0300-00001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0" name="Line 39">
          <a:extLst>
            <a:ext uri="{FF2B5EF4-FFF2-40B4-BE49-F238E27FC236}">
              <a16:creationId xmlns:a16="http://schemas.microsoft.com/office/drawing/2014/main" id="{00000000-0008-0000-0300-00001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1" name="Line 40">
          <a:extLst>
            <a:ext uri="{FF2B5EF4-FFF2-40B4-BE49-F238E27FC236}">
              <a16:creationId xmlns:a16="http://schemas.microsoft.com/office/drawing/2014/main" id="{00000000-0008-0000-0300-00001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2" name="Line 41">
          <a:extLst>
            <a:ext uri="{FF2B5EF4-FFF2-40B4-BE49-F238E27FC236}">
              <a16:creationId xmlns:a16="http://schemas.microsoft.com/office/drawing/2014/main" id="{00000000-0008-0000-0300-00001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3" name="Line 42">
          <a:extLst>
            <a:ext uri="{FF2B5EF4-FFF2-40B4-BE49-F238E27FC236}">
              <a16:creationId xmlns:a16="http://schemas.microsoft.com/office/drawing/2014/main" id="{00000000-0008-0000-0300-00001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4" name="Line 43">
          <a:extLst>
            <a:ext uri="{FF2B5EF4-FFF2-40B4-BE49-F238E27FC236}">
              <a16:creationId xmlns:a16="http://schemas.microsoft.com/office/drawing/2014/main" id="{00000000-0008-0000-0300-00002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5" name="Line 44">
          <a:extLst>
            <a:ext uri="{FF2B5EF4-FFF2-40B4-BE49-F238E27FC236}">
              <a16:creationId xmlns:a16="http://schemas.microsoft.com/office/drawing/2014/main" id="{00000000-0008-0000-0300-00002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6" name="Line 45">
          <a:extLst>
            <a:ext uri="{FF2B5EF4-FFF2-40B4-BE49-F238E27FC236}">
              <a16:creationId xmlns:a16="http://schemas.microsoft.com/office/drawing/2014/main" id="{00000000-0008-0000-0300-00002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7" name="Line 46">
          <a:extLst>
            <a:ext uri="{FF2B5EF4-FFF2-40B4-BE49-F238E27FC236}">
              <a16:creationId xmlns:a16="http://schemas.microsoft.com/office/drawing/2014/main" id="{00000000-0008-0000-0300-00002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8" name="Line 47">
          <a:extLst>
            <a:ext uri="{FF2B5EF4-FFF2-40B4-BE49-F238E27FC236}">
              <a16:creationId xmlns:a16="http://schemas.microsoft.com/office/drawing/2014/main" id="{00000000-0008-0000-0300-00002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9" name="Line 48">
          <a:extLst>
            <a:ext uri="{FF2B5EF4-FFF2-40B4-BE49-F238E27FC236}">
              <a16:creationId xmlns:a16="http://schemas.microsoft.com/office/drawing/2014/main" id="{00000000-0008-0000-0300-00002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0" name="Line 49">
          <a:extLst>
            <a:ext uri="{FF2B5EF4-FFF2-40B4-BE49-F238E27FC236}">
              <a16:creationId xmlns:a16="http://schemas.microsoft.com/office/drawing/2014/main" id="{00000000-0008-0000-0300-00002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1" name="Line 50">
          <a:extLst>
            <a:ext uri="{FF2B5EF4-FFF2-40B4-BE49-F238E27FC236}">
              <a16:creationId xmlns:a16="http://schemas.microsoft.com/office/drawing/2014/main" id="{00000000-0008-0000-0300-00002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2" name="Line 51">
          <a:extLst>
            <a:ext uri="{FF2B5EF4-FFF2-40B4-BE49-F238E27FC236}">
              <a16:creationId xmlns:a16="http://schemas.microsoft.com/office/drawing/2014/main" id="{00000000-0008-0000-0300-00002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3" name="Line 52">
          <a:extLst>
            <a:ext uri="{FF2B5EF4-FFF2-40B4-BE49-F238E27FC236}">
              <a16:creationId xmlns:a16="http://schemas.microsoft.com/office/drawing/2014/main" id="{00000000-0008-0000-0300-00002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4" name="Line 53">
          <a:extLst>
            <a:ext uri="{FF2B5EF4-FFF2-40B4-BE49-F238E27FC236}">
              <a16:creationId xmlns:a16="http://schemas.microsoft.com/office/drawing/2014/main" id="{00000000-0008-0000-0300-00002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5" name="Line 54">
          <a:extLst>
            <a:ext uri="{FF2B5EF4-FFF2-40B4-BE49-F238E27FC236}">
              <a16:creationId xmlns:a16="http://schemas.microsoft.com/office/drawing/2014/main" id="{00000000-0008-0000-0300-00002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6" name="Line 55">
          <a:extLst>
            <a:ext uri="{FF2B5EF4-FFF2-40B4-BE49-F238E27FC236}">
              <a16:creationId xmlns:a16="http://schemas.microsoft.com/office/drawing/2014/main" id="{00000000-0008-0000-0300-00002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7" name="Line 56">
          <a:extLst>
            <a:ext uri="{FF2B5EF4-FFF2-40B4-BE49-F238E27FC236}">
              <a16:creationId xmlns:a16="http://schemas.microsoft.com/office/drawing/2014/main" id="{00000000-0008-0000-0300-00002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8" name="Line 57">
          <a:extLst>
            <a:ext uri="{FF2B5EF4-FFF2-40B4-BE49-F238E27FC236}">
              <a16:creationId xmlns:a16="http://schemas.microsoft.com/office/drawing/2014/main" id="{00000000-0008-0000-0300-00002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9" name="Line 58">
          <a:extLst>
            <a:ext uri="{FF2B5EF4-FFF2-40B4-BE49-F238E27FC236}">
              <a16:creationId xmlns:a16="http://schemas.microsoft.com/office/drawing/2014/main" id="{00000000-0008-0000-0300-00002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0" name="Line 59">
          <a:extLst>
            <a:ext uri="{FF2B5EF4-FFF2-40B4-BE49-F238E27FC236}">
              <a16:creationId xmlns:a16="http://schemas.microsoft.com/office/drawing/2014/main" id="{00000000-0008-0000-0300-00003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1" name="Line 60">
          <a:extLst>
            <a:ext uri="{FF2B5EF4-FFF2-40B4-BE49-F238E27FC236}">
              <a16:creationId xmlns:a16="http://schemas.microsoft.com/office/drawing/2014/main" id="{00000000-0008-0000-0300-00003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2" name="Line 61">
          <a:extLst>
            <a:ext uri="{FF2B5EF4-FFF2-40B4-BE49-F238E27FC236}">
              <a16:creationId xmlns:a16="http://schemas.microsoft.com/office/drawing/2014/main" id="{00000000-0008-0000-0300-00003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3" name="Line 62">
          <a:extLst>
            <a:ext uri="{FF2B5EF4-FFF2-40B4-BE49-F238E27FC236}">
              <a16:creationId xmlns:a16="http://schemas.microsoft.com/office/drawing/2014/main" id="{00000000-0008-0000-0300-00003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4" name="Line 63">
          <a:extLst>
            <a:ext uri="{FF2B5EF4-FFF2-40B4-BE49-F238E27FC236}">
              <a16:creationId xmlns:a16="http://schemas.microsoft.com/office/drawing/2014/main" id="{00000000-0008-0000-0300-00003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5" name="Line 64">
          <a:extLst>
            <a:ext uri="{FF2B5EF4-FFF2-40B4-BE49-F238E27FC236}">
              <a16:creationId xmlns:a16="http://schemas.microsoft.com/office/drawing/2014/main" id="{00000000-0008-0000-0300-00003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6" name="Line 65">
          <a:extLst>
            <a:ext uri="{FF2B5EF4-FFF2-40B4-BE49-F238E27FC236}">
              <a16:creationId xmlns:a16="http://schemas.microsoft.com/office/drawing/2014/main" id="{00000000-0008-0000-0300-00003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7" name="Line 66">
          <a:extLst>
            <a:ext uri="{FF2B5EF4-FFF2-40B4-BE49-F238E27FC236}">
              <a16:creationId xmlns:a16="http://schemas.microsoft.com/office/drawing/2014/main" id="{00000000-0008-0000-0300-00003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8" name="Line 67">
          <a:extLst>
            <a:ext uri="{FF2B5EF4-FFF2-40B4-BE49-F238E27FC236}">
              <a16:creationId xmlns:a16="http://schemas.microsoft.com/office/drawing/2014/main" id="{00000000-0008-0000-0300-00003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9" name="Line 68">
          <a:extLst>
            <a:ext uri="{FF2B5EF4-FFF2-40B4-BE49-F238E27FC236}">
              <a16:creationId xmlns:a16="http://schemas.microsoft.com/office/drawing/2014/main" id="{00000000-0008-0000-0300-00003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0" name="Line 69">
          <a:extLst>
            <a:ext uri="{FF2B5EF4-FFF2-40B4-BE49-F238E27FC236}">
              <a16:creationId xmlns:a16="http://schemas.microsoft.com/office/drawing/2014/main" id="{00000000-0008-0000-0300-00003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1" name="Line 70">
          <a:extLst>
            <a:ext uri="{FF2B5EF4-FFF2-40B4-BE49-F238E27FC236}">
              <a16:creationId xmlns:a16="http://schemas.microsoft.com/office/drawing/2014/main" id="{00000000-0008-0000-0300-00003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2" name="Line 71">
          <a:extLst>
            <a:ext uri="{FF2B5EF4-FFF2-40B4-BE49-F238E27FC236}">
              <a16:creationId xmlns:a16="http://schemas.microsoft.com/office/drawing/2014/main" id="{00000000-0008-0000-0300-00003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3" name="Line 72">
          <a:extLst>
            <a:ext uri="{FF2B5EF4-FFF2-40B4-BE49-F238E27FC236}">
              <a16:creationId xmlns:a16="http://schemas.microsoft.com/office/drawing/2014/main" id="{00000000-0008-0000-0300-00003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4" name="Line 73">
          <a:extLst>
            <a:ext uri="{FF2B5EF4-FFF2-40B4-BE49-F238E27FC236}">
              <a16:creationId xmlns:a16="http://schemas.microsoft.com/office/drawing/2014/main" id="{00000000-0008-0000-0300-00003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5" name="Line 74">
          <a:extLst>
            <a:ext uri="{FF2B5EF4-FFF2-40B4-BE49-F238E27FC236}">
              <a16:creationId xmlns:a16="http://schemas.microsoft.com/office/drawing/2014/main" id="{00000000-0008-0000-0300-00003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6" name="Line 75">
          <a:extLst>
            <a:ext uri="{FF2B5EF4-FFF2-40B4-BE49-F238E27FC236}">
              <a16:creationId xmlns:a16="http://schemas.microsoft.com/office/drawing/2014/main" id="{00000000-0008-0000-0300-00004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7" name="Line 76">
          <a:extLst>
            <a:ext uri="{FF2B5EF4-FFF2-40B4-BE49-F238E27FC236}">
              <a16:creationId xmlns:a16="http://schemas.microsoft.com/office/drawing/2014/main" id="{00000000-0008-0000-0300-00004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8" name="Line 77">
          <a:extLst>
            <a:ext uri="{FF2B5EF4-FFF2-40B4-BE49-F238E27FC236}">
              <a16:creationId xmlns:a16="http://schemas.microsoft.com/office/drawing/2014/main" id="{00000000-0008-0000-0300-00004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9" name="Line 78">
          <a:extLst>
            <a:ext uri="{FF2B5EF4-FFF2-40B4-BE49-F238E27FC236}">
              <a16:creationId xmlns:a16="http://schemas.microsoft.com/office/drawing/2014/main" id="{00000000-0008-0000-0300-00004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0" name="Line 79">
          <a:extLst>
            <a:ext uri="{FF2B5EF4-FFF2-40B4-BE49-F238E27FC236}">
              <a16:creationId xmlns:a16="http://schemas.microsoft.com/office/drawing/2014/main" id="{00000000-0008-0000-0300-00004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1" name="Line 80">
          <a:extLst>
            <a:ext uri="{FF2B5EF4-FFF2-40B4-BE49-F238E27FC236}">
              <a16:creationId xmlns:a16="http://schemas.microsoft.com/office/drawing/2014/main" id="{00000000-0008-0000-0300-00004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2" name="Line 81">
          <a:extLst>
            <a:ext uri="{FF2B5EF4-FFF2-40B4-BE49-F238E27FC236}">
              <a16:creationId xmlns:a16="http://schemas.microsoft.com/office/drawing/2014/main" id="{00000000-0008-0000-0300-00004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3" name="Line 82">
          <a:extLst>
            <a:ext uri="{FF2B5EF4-FFF2-40B4-BE49-F238E27FC236}">
              <a16:creationId xmlns:a16="http://schemas.microsoft.com/office/drawing/2014/main" id="{00000000-0008-0000-0300-00004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4" name="Line 83">
          <a:extLst>
            <a:ext uri="{FF2B5EF4-FFF2-40B4-BE49-F238E27FC236}">
              <a16:creationId xmlns:a16="http://schemas.microsoft.com/office/drawing/2014/main" id="{00000000-0008-0000-0300-00004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5" name="Line 84">
          <a:extLst>
            <a:ext uri="{FF2B5EF4-FFF2-40B4-BE49-F238E27FC236}">
              <a16:creationId xmlns:a16="http://schemas.microsoft.com/office/drawing/2014/main" id="{00000000-0008-0000-0300-00004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6" name="Line 85">
          <a:extLst>
            <a:ext uri="{FF2B5EF4-FFF2-40B4-BE49-F238E27FC236}">
              <a16:creationId xmlns:a16="http://schemas.microsoft.com/office/drawing/2014/main" id="{00000000-0008-0000-0300-00004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7" name="Line 86">
          <a:extLst>
            <a:ext uri="{FF2B5EF4-FFF2-40B4-BE49-F238E27FC236}">
              <a16:creationId xmlns:a16="http://schemas.microsoft.com/office/drawing/2014/main" id="{00000000-0008-0000-0300-00004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8" name="Line 87">
          <a:extLst>
            <a:ext uri="{FF2B5EF4-FFF2-40B4-BE49-F238E27FC236}">
              <a16:creationId xmlns:a16="http://schemas.microsoft.com/office/drawing/2014/main" id="{00000000-0008-0000-0300-00004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9" name="Line 88">
          <a:extLst>
            <a:ext uri="{FF2B5EF4-FFF2-40B4-BE49-F238E27FC236}">
              <a16:creationId xmlns:a16="http://schemas.microsoft.com/office/drawing/2014/main" id="{00000000-0008-0000-0300-00004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0" name="Line 89">
          <a:extLst>
            <a:ext uri="{FF2B5EF4-FFF2-40B4-BE49-F238E27FC236}">
              <a16:creationId xmlns:a16="http://schemas.microsoft.com/office/drawing/2014/main" id="{00000000-0008-0000-0300-00004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1" name="Line 90">
          <a:extLst>
            <a:ext uri="{FF2B5EF4-FFF2-40B4-BE49-F238E27FC236}">
              <a16:creationId xmlns:a16="http://schemas.microsoft.com/office/drawing/2014/main" id="{00000000-0008-0000-0300-00004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2" name="Line 91">
          <a:extLst>
            <a:ext uri="{FF2B5EF4-FFF2-40B4-BE49-F238E27FC236}">
              <a16:creationId xmlns:a16="http://schemas.microsoft.com/office/drawing/2014/main" id="{00000000-0008-0000-0300-00005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3" name="Line 92">
          <a:extLst>
            <a:ext uri="{FF2B5EF4-FFF2-40B4-BE49-F238E27FC236}">
              <a16:creationId xmlns:a16="http://schemas.microsoft.com/office/drawing/2014/main" id="{00000000-0008-0000-0300-00005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4" name="Line 93">
          <a:extLst>
            <a:ext uri="{FF2B5EF4-FFF2-40B4-BE49-F238E27FC236}">
              <a16:creationId xmlns:a16="http://schemas.microsoft.com/office/drawing/2014/main" id="{00000000-0008-0000-0300-00005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5" name="Line 94">
          <a:extLst>
            <a:ext uri="{FF2B5EF4-FFF2-40B4-BE49-F238E27FC236}">
              <a16:creationId xmlns:a16="http://schemas.microsoft.com/office/drawing/2014/main" id="{00000000-0008-0000-0300-00005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6" name="Line 95">
          <a:extLst>
            <a:ext uri="{FF2B5EF4-FFF2-40B4-BE49-F238E27FC236}">
              <a16:creationId xmlns:a16="http://schemas.microsoft.com/office/drawing/2014/main" id="{00000000-0008-0000-0300-00005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7" name="Line 96">
          <a:extLst>
            <a:ext uri="{FF2B5EF4-FFF2-40B4-BE49-F238E27FC236}">
              <a16:creationId xmlns:a16="http://schemas.microsoft.com/office/drawing/2014/main" id="{00000000-0008-0000-0300-00005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8" name="Line 97">
          <a:extLst>
            <a:ext uri="{FF2B5EF4-FFF2-40B4-BE49-F238E27FC236}">
              <a16:creationId xmlns:a16="http://schemas.microsoft.com/office/drawing/2014/main" id="{00000000-0008-0000-0300-00005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9" name="Line 98">
          <a:extLst>
            <a:ext uri="{FF2B5EF4-FFF2-40B4-BE49-F238E27FC236}">
              <a16:creationId xmlns:a16="http://schemas.microsoft.com/office/drawing/2014/main" id="{00000000-0008-0000-0300-00005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0" name="Line 99">
          <a:extLst>
            <a:ext uri="{FF2B5EF4-FFF2-40B4-BE49-F238E27FC236}">
              <a16:creationId xmlns:a16="http://schemas.microsoft.com/office/drawing/2014/main" id="{00000000-0008-0000-0300-00005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1" name="Line 100">
          <a:extLst>
            <a:ext uri="{FF2B5EF4-FFF2-40B4-BE49-F238E27FC236}">
              <a16:creationId xmlns:a16="http://schemas.microsoft.com/office/drawing/2014/main" id="{00000000-0008-0000-0300-00005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2" name="Line 101">
          <a:extLst>
            <a:ext uri="{FF2B5EF4-FFF2-40B4-BE49-F238E27FC236}">
              <a16:creationId xmlns:a16="http://schemas.microsoft.com/office/drawing/2014/main" id="{00000000-0008-0000-0300-00005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3" name="Line 102">
          <a:extLst>
            <a:ext uri="{FF2B5EF4-FFF2-40B4-BE49-F238E27FC236}">
              <a16:creationId xmlns:a16="http://schemas.microsoft.com/office/drawing/2014/main" id="{00000000-0008-0000-0300-00005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4" name="Line 103">
          <a:extLst>
            <a:ext uri="{FF2B5EF4-FFF2-40B4-BE49-F238E27FC236}">
              <a16:creationId xmlns:a16="http://schemas.microsoft.com/office/drawing/2014/main" id="{00000000-0008-0000-0300-00005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5" name="Line 104">
          <a:extLst>
            <a:ext uri="{FF2B5EF4-FFF2-40B4-BE49-F238E27FC236}">
              <a16:creationId xmlns:a16="http://schemas.microsoft.com/office/drawing/2014/main" id="{00000000-0008-0000-0300-00005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6" name="Line 105">
          <a:extLst>
            <a:ext uri="{FF2B5EF4-FFF2-40B4-BE49-F238E27FC236}">
              <a16:creationId xmlns:a16="http://schemas.microsoft.com/office/drawing/2014/main" id="{00000000-0008-0000-0300-00005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7" name="Line 106">
          <a:extLst>
            <a:ext uri="{FF2B5EF4-FFF2-40B4-BE49-F238E27FC236}">
              <a16:creationId xmlns:a16="http://schemas.microsoft.com/office/drawing/2014/main" id="{00000000-0008-0000-0300-00005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8" name="Line 107">
          <a:extLst>
            <a:ext uri="{FF2B5EF4-FFF2-40B4-BE49-F238E27FC236}">
              <a16:creationId xmlns:a16="http://schemas.microsoft.com/office/drawing/2014/main" id="{00000000-0008-0000-0300-00006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9" name="Line 108">
          <a:extLst>
            <a:ext uri="{FF2B5EF4-FFF2-40B4-BE49-F238E27FC236}">
              <a16:creationId xmlns:a16="http://schemas.microsoft.com/office/drawing/2014/main" id="{00000000-0008-0000-0300-00006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0" name="Oval 109">
          <a:extLst>
            <a:ext uri="{FF2B5EF4-FFF2-40B4-BE49-F238E27FC236}">
              <a16:creationId xmlns:a16="http://schemas.microsoft.com/office/drawing/2014/main" id="{00000000-0008-0000-0300-00006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1" name="Oval 110">
          <a:extLst>
            <a:ext uri="{FF2B5EF4-FFF2-40B4-BE49-F238E27FC236}">
              <a16:creationId xmlns:a16="http://schemas.microsoft.com/office/drawing/2014/main" id="{00000000-0008-0000-0300-00006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2" name="Oval 111">
          <a:extLst>
            <a:ext uri="{FF2B5EF4-FFF2-40B4-BE49-F238E27FC236}">
              <a16:creationId xmlns:a16="http://schemas.microsoft.com/office/drawing/2014/main" id="{00000000-0008-0000-0300-00006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3" name="Oval 112">
          <a:extLst>
            <a:ext uri="{FF2B5EF4-FFF2-40B4-BE49-F238E27FC236}">
              <a16:creationId xmlns:a16="http://schemas.microsoft.com/office/drawing/2014/main" id="{00000000-0008-0000-0300-00006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4" name="Oval 113">
          <a:extLst>
            <a:ext uri="{FF2B5EF4-FFF2-40B4-BE49-F238E27FC236}">
              <a16:creationId xmlns:a16="http://schemas.microsoft.com/office/drawing/2014/main" id="{00000000-0008-0000-0300-00006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5" name="Oval 114">
          <a:extLst>
            <a:ext uri="{FF2B5EF4-FFF2-40B4-BE49-F238E27FC236}">
              <a16:creationId xmlns:a16="http://schemas.microsoft.com/office/drawing/2014/main" id="{00000000-0008-0000-0300-00006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6" name="Oval 115">
          <a:extLst>
            <a:ext uri="{FF2B5EF4-FFF2-40B4-BE49-F238E27FC236}">
              <a16:creationId xmlns:a16="http://schemas.microsoft.com/office/drawing/2014/main" id="{00000000-0008-0000-0300-00006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7" name="Oval 116">
          <a:extLst>
            <a:ext uri="{FF2B5EF4-FFF2-40B4-BE49-F238E27FC236}">
              <a16:creationId xmlns:a16="http://schemas.microsoft.com/office/drawing/2014/main" id="{00000000-0008-0000-0300-00006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8" name="Oval 117">
          <a:extLst>
            <a:ext uri="{FF2B5EF4-FFF2-40B4-BE49-F238E27FC236}">
              <a16:creationId xmlns:a16="http://schemas.microsoft.com/office/drawing/2014/main" id="{00000000-0008-0000-0300-00006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9" name="Oval 118">
          <a:extLst>
            <a:ext uri="{FF2B5EF4-FFF2-40B4-BE49-F238E27FC236}">
              <a16:creationId xmlns:a16="http://schemas.microsoft.com/office/drawing/2014/main" id="{00000000-0008-0000-0300-00006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0" name="Oval 119">
          <a:extLst>
            <a:ext uri="{FF2B5EF4-FFF2-40B4-BE49-F238E27FC236}">
              <a16:creationId xmlns:a16="http://schemas.microsoft.com/office/drawing/2014/main" id="{00000000-0008-0000-0300-00006C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1" name="Oval 120">
          <a:extLst>
            <a:ext uri="{FF2B5EF4-FFF2-40B4-BE49-F238E27FC236}">
              <a16:creationId xmlns:a16="http://schemas.microsoft.com/office/drawing/2014/main" id="{00000000-0008-0000-0300-00006D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2" name="Oval 121">
          <a:extLst>
            <a:ext uri="{FF2B5EF4-FFF2-40B4-BE49-F238E27FC236}">
              <a16:creationId xmlns:a16="http://schemas.microsoft.com/office/drawing/2014/main" id="{00000000-0008-0000-0300-00006E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3" name="Oval 122">
          <a:extLst>
            <a:ext uri="{FF2B5EF4-FFF2-40B4-BE49-F238E27FC236}">
              <a16:creationId xmlns:a16="http://schemas.microsoft.com/office/drawing/2014/main" id="{00000000-0008-0000-0300-00006F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4" name="Oval 123">
          <a:extLst>
            <a:ext uri="{FF2B5EF4-FFF2-40B4-BE49-F238E27FC236}">
              <a16:creationId xmlns:a16="http://schemas.microsoft.com/office/drawing/2014/main" id="{00000000-0008-0000-0300-00007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5" name="Oval 124">
          <a:extLst>
            <a:ext uri="{FF2B5EF4-FFF2-40B4-BE49-F238E27FC236}">
              <a16:creationId xmlns:a16="http://schemas.microsoft.com/office/drawing/2014/main" id="{00000000-0008-0000-0300-00007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6" name="Oval 125">
          <a:extLst>
            <a:ext uri="{FF2B5EF4-FFF2-40B4-BE49-F238E27FC236}">
              <a16:creationId xmlns:a16="http://schemas.microsoft.com/office/drawing/2014/main" id="{00000000-0008-0000-0300-00007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7" name="Oval 126">
          <a:extLst>
            <a:ext uri="{FF2B5EF4-FFF2-40B4-BE49-F238E27FC236}">
              <a16:creationId xmlns:a16="http://schemas.microsoft.com/office/drawing/2014/main" id="{00000000-0008-0000-0300-00007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8" name="Line 127">
          <a:extLst>
            <a:ext uri="{FF2B5EF4-FFF2-40B4-BE49-F238E27FC236}">
              <a16:creationId xmlns:a16="http://schemas.microsoft.com/office/drawing/2014/main" id="{00000000-0008-0000-0300-00007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9" name="Line 128">
          <a:extLst>
            <a:ext uri="{FF2B5EF4-FFF2-40B4-BE49-F238E27FC236}">
              <a16:creationId xmlns:a16="http://schemas.microsoft.com/office/drawing/2014/main" id="{00000000-0008-0000-0300-00007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0" name="Line 129">
          <a:extLst>
            <a:ext uri="{FF2B5EF4-FFF2-40B4-BE49-F238E27FC236}">
              <a16:creationId xmlns:a16="http://schemas.microsoft.com/office/drawing/2014/main" id="{00000000-0008-0000-0300-00007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1" name="Line 130">
          <a:extLst>
            <a:ext uri="{FF2B5EF4-FFF2-40B4-BE49-F238E27FC236}">
              <a16:creationId xmlns:a16="http://schemas.microsoft.com/office/drawing/2014/main" id="{00000000-0008-0000-0300-00007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2" name="Line 131">
          <a:extLst>
            <a:ext uri="{FF2B5EF4-FFF2-40B4-BE49-F238E27FC236}">
              <a16:creationId xmlns:a16="http://schemas.microsoft.com/office/drawing/2014/main" id="{00000000-0008-0000-0300-00007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3" name="Line 132">
          <a:extLst>
            <a:ext uri="{FF2B5EF4-FFF2-40B4-BE49-F238E27FC236}">
              <a16:creationId xmlns:a16="http://schemas.microsoft.com/office/drawing/2014/main" id="{00000000-0008-0000-0300-00007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4" name="Line 133">
          <a:extLst>
            <a:ext uri="{FF2B5EF4-FFF2-40B4-BE49-F238E27FC236}">
              <a16:creationId xmlns:a16="http://schemas.microsoft.com/office/drawing/2014/main" id="{00000000-0008-0000-0300-00007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5" name="Line 134">
          <a:extLst>
            <a:ext uri="{FF2B5EF4-FFF2-40B4-BE49-F238E27FC236}">
              <a16:creationId xmlns:a16="http://schemas.microsoft.com/office/drawing/2014/main" id="{00000000-0008-0000-0300-00007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6" name="Line 135">
          <a:extLst>
            <a:ext uri="{FF2B5EF4-FFF2-40B4-BE49-F238E27FC236}">
              <a16:creationId xmlns:a16="http://schemas.microsoft.com/office/drawing/2014/main" id="{00000000-0008-0000-0300-00007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7" name="Line 136">
          <a:extLst>
            <a:ext uri="{FF2B5EF4-FFF2-40B4-BE49-F238E27FC236}">
              <a16:creationId xmlns:a16="http://schemas.microsoft.com/office/drawing/2014/main" id="{00000000-0008-0000-0300-00007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8" name="Line 137">
          <a:extLst>
            <a:ext uri="{FF2B5EF4-FFF2-40B4-BE49-F238E27FC236}">
              <a16:creationId xmlns:a16="http://schemas.microsoft.com/office/drawing/2014/main" id="{00000000-0008-0000-0300-00007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9" name="Line 138">
          <a:extLst>
            <a:ext uri="{FF2B5EF4-FFF2-40B4-BE49-F238E27FC236}">
              <a16:creationId xmlns:a16="http://schemas.microsoft.com/office/drawing/2014/main" id="{00000000-0008-0000-0300-00007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0" name="Line 139">
          <a:extLst>
            <a:ext uri="{FF2B5EF4-FFF2-40B4-BE49-F238E27FC236}">
              <a16:creationId xmlns:a16="http://schemas.microsoft.com/office/drawing/2014/main" id="{00000000-0008-0000-0300-00008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1" name="Line 140">
          <a:extLst>
            <a:ext uri="{FF2B5EF4-FFF2-40B4-BE49-F238E27FC236}">
              <a16:creationId xmlns:a16="http://schemas.microsoft.com/office/drawing/2014/main" id="{00000000-0008-0000-0300-00008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2" name="Line 141">
          <a:extLst>
            <a:ext uri="{FF2B5EF4-FFF2-40B4-BE49-F238E27FC236}">
              <a16:creationId xmlns:a16="http://schemas.microsoft.com/office/drawing/2014/main" id="{00000000-0008-0000-0300-00008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3" name="Line 142">
          <a:extLst>
            <a:ext uri="{FF2B5EF4-FFF2-40B4-BE49-F238E27FC236}">
              <a16:creationId xmlns:a16="http://schemas.microsoft.com/office/drawing/2014/main" id="{00000000-0008-0000-0300-00008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4" name="Line 143">
          <a:extLst>
            <a:ext uri="{FF2B5EF4-FFF2-40B4-BE49-F238E27FC236}">
              <a16:creationId xmlns:a16="http://schemas.microsoft.com/office/drawing/2014/main" id="{00000000-0008-0000-0300-00008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5" name="Line 144">
          <a:extLst>
            <a:ext uri="{FF2B5EF4-FFF2-40B4-BE49-F238E27FC236}">
              <a16:creationId xmlns:a16="http://schemas.microsoft.com/office/drawing/2014/main" id="{00000000-0008-0000-0300-00008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6" name="Line 145">
          <a:extLst>
            <a:ext uri="{FF2B5EF4-FFF2-40B4-BE49-F238E27FC236}">
              <a16:creationId xmlns:a16="http://schemas.microsoft.com/office/drawing/2014/main" id="{00000000-0008-0000-0300-00008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7" name="Line 146">
          <a:extLst>
            <a:ext uri="{FF2B5EF4-FFF2-40B4-BE49-F238E27FC236}">
              <a16:creationId xmlns:a16="http://schemas.microsoft.com/office/drawing/2014/main" id="{00000000-0008-0000-0300-00008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8" name="Line 147">
          <a:extLst>
            <a:ext uri="{FF2B5EF4-FFF2-40B4-BE49-F238E27FC236}">
              <a16:creationId xmlns:a16="http://schemas.microsoft.com/office/drawing/2014/main" id="{00000000-0008-0000-0300-00008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9" name="Line 148">
          <a:extLst>
            <a:ext uri="{FF2B5EF4-FFF2-40B4-BE49-F238E27FC236}">
              <a16:creationId xmlns:a16="http://schemas.microsoft.com/office/drawing/2014/main" id="{00000000-0008-0000-0300-00008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0" name="Line 149">
          <a:extLst>
            <a:ext uri="{FF2B5EF4-FFF2-40B4-BE49-F238E27FC236}">
              <a16:creationId xmlns:a16="http://schemas.microsoft.com/office/drawing/2014/main" id="{00000000-0008-0000-0300-00008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1" name="Line 150">
          <a:extLst>
            <a:ext uri="{FF2B5EF4-FFF2-40B4-BE49-F238E27FC236}">
              <a16:creationId xmlns:a16="http://schemas.microsoft.com/office/drawing/2014/main" id="{00000000-0008-0000-0300-00008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2" name="Line 151">
          <a:extLst>
            <a:ext uri="{FF2B5EF4-FFF2-40B4-BE49-F238E27FC236}">
              <a16:creationId xmlns:a16="http://schemas.microsoft.com/office/drawing/2014/main" id="{00000000-0008-0000-0300-00008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3" name="Line 152">
          <a:extLst>
            <a:ext uri="{FF2B5EF4-FFF2-40B4-BE49-F238E27FC236}">
              <a16:creationId xmlns:a16="http://schemas.microsoft.com/office/drawing/2014/main" id="{00000000-0008-0000-0300-00008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4" name="Line 153">
          <a:extLst>
            <a:ext uri="{FF2B5EF4-FFF2-40B4-BE49-F238E27FC236}">
              <a16:creationId xmlns:a16="http://schemas.microsoft.com/office/drawing/2014/main" id="{00000000-0008-0000-0300-00008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5" name="Line 154">
          <a:extLst>
            <a:ext uri="{FF2B5EF4-FFF2-40B4-BE49-F238E27FC236}">
              <a16:creationId xmlns:a16="http://schemas.microsoft.com/office/drawing/2014/main" id="{00000000-0008-0000-0300-00008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6" name="Line 155">
          <a:extLst>
            <a:ext uri="{FF2B5EF4-FFF2-40B4-BE49-F238E27FC236}">
              <a16:creationId xmlns:a16="http://schemas.microsoft.com/office/drawing/2014/main" id="{00000000-0008-0000-0300-00009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7" name="Line 156">
          <a:extLst>
            <a:ext uri="{FF2B5EF4-FFF2-40B4-BE49-F238E27FC236}">
              <a16:creationId xmlns:a16="http://schemas.microsoft.com/office/drawing/2014/main" id="{00000000-0008-0000-0300-00009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8" name="Line 157">
          <a:extLst>
            <a:ext uri="{FF2B5EF4-FFF2-40B4-BE49-F238E27FC236}">
              <a16:creationId xmlns:a16="http://schemas.microsoft.com/office/drawing/2014/main" id="{00000000-0008-0000-0300-00009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9" name="Line 158">
          <a:extLst>
            <a:ext uri="{FF2B5EF4-FFF2-40B4-BE49-F238E27FC236}">
              <a16:creationId xmlns:a16="http://schemas.microsoft.com/office/drawing/2014/main" id="{00000000-0008-0000-0300-00009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0" name="Line 159">
          <a:extLst>
            <a:ext uri="{FF2B5EF4-FFF2-40B4-BE49-F238E27FC236}">
              <a16:creationId xmlns:a16="http://schemas.microsoft.com/office/drawing/2014/main" id="{00000000-0008-0000-0300-00009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1" name="Line 160">
          <a:extLst>
            <a:ext uri="{FF2B5EF4-FFF2-40B4-BE49-F238E27FC236}">
              <a16:creationId xmlns:a16="http://schemas.microsoft.com/office/drawing/2014/main" id="{00000000-0008-0000-0300-00009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2" name="Line 161">
          <a:extLst>
            <a:ext uri="{FF2B5EF4-FFF2-40B4-BE49-F238E27FC236}">
              <a16:creationId xmlns:a16="http://schemas.microsoft.com/office/drawing/2014/main" id="{00000000-0008-0000-0300-00009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3" name="Line 162">
          <a:extLst>
            <a:ext uri="{FF2B5EF4-FFF2-40B4-BE49-F238E27FC236}">
              <a16:creationId xmlns:a16="http://schemas.microsoft.com/office/drawing/2014/main" id="{00000000-0008-0000-0300-00009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4" name="Line 163">
          <a:extLst>
            <a:ext uri="{FF2B5EF4-FFF2-40B4-BE49-F238E27FC236}">
              <a16:creationId xmlns:a16="http://schemas.microsoft.com/office/drawing/2014/main" id="{00000000-0008-0000-0300-00009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5" name="Line 164">
          <a:extLst>
            <a:ext uri="{FF2B5EF4-FFF2-40B4-BE49-F238E27FC236}">
              <a16:creationId xmlns:a16="http://schemas.microsoft.com/office/drawing/2014/main" id="{00000000-0008-0000-0300-00009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6" name="Line 165">
          <a:extLst>
            <a:ext uri="{FF2B5EF4-FFF2-40B4-BE49-F238E27FC236}">
              <a16:creationId xmlns:a16="http://schemas.microsoft.com/office/drawing/2014/main" id="{00000000-0008-0000-0300-00009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7" name="Line 166">
          <a:extLst>
            <a:ext uri="{FF2B5EF4-FFF2-40B4-BE49-F238E27FC236}">
              <a16:creationId xmlns:a16="http://schemas.microsoft.com/office/drawing/2014/main" id="{00000000-0008-0000-0300-00009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8" name="Line 167">
          <a:extLst>
            <a:ext uri="{FF2B5EF4-FFF2-40B4-BE49-F238E27FC236}">
              <a16:creationId xmlns:a16="http://schemas.microsoft.com/office/drawing/2014/main" id="{00000000-0008-0000-0300-00009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9" name="Line 168">
          <a:extLst>
            <a:ext uri="{FF2B5EF4-FFF2-40B4-BE49-F238E27FC236}">
              <a16:creationId xmlns:a16="http://schemas.microsoft.com/office/drawing/2014/main" id="{00000000-0008-0000-0300-00009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0" name="Line 169">
          <a:extLst>
            <a:ext uri="{FF2B5EF4-FFF2-40B4-BE49-F238E27FC236}">
              <a16:creationId xmlns:a16="http://schemas.microsoft.com/office/drawing/2014/main" id="{00000000-0008-0000-0300-00009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1" name="Line 170">
          <a:extLst>
            <a:ext uri="{FF2B5EF4-FFF2-40B4-BE49-F238E27FC236}">
              <a16:creationId xmlns:a16="http://schemas.microsoft.com/office/drawing/2014/main" id="{00000000-0008-0000-0300-00009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2" name="Line 171">
          <a:extLst>
            <a:ext uri="{FF2B5EF4-FFF2-40B4-BE49-F238E27FC236}">
              <a16:creationId xmlns:a16="http://schemas.microsoft.com/office/drawing/2014/main" id="{00000000-0008-0000-0300-0000A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3" name="Line 172">
          <a:extLst>
            <a:ext uri="{FF2B5EF4-FFF2-40B4-BE49-F238E27FC236}">
              <a16:creationId xmlns:a16="http://schemas.microsoft.com/office/drawing/2014/main" id="{00000000-0008-0000-0300-0000A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4" name="Line 173">
          <a:extLst>
            <a:ext uri="{FF2B5EF4-FFF2-40B4-BE49-F238E27FC236}">
              <a16:creationId xmlns:a16="http://schemas.microsoft.com/office/drawing/2014/main" id="{00000000-0008-0000-0300-0000A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5" name="Line 174">
          <a:extLst>
            <a:ext uri="{FF2B5EF4-FFF2-40B4-BE49-F238E27FC236}">
              <a16:creationId xmlns:a16="http://schemas.microsoft.com/office/drawing/2014/main" id="{00000000-0008-0000-0300-0000A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6" name="Line 175">
          <a:extLst>
            <a:ext uri="{FF2B5EF4-FFF2-40B4-BE49-F238E27FC236}">
              <a16:creationId xmlns:a16="http://schemas.microsoft.com/office/drawing/2014/main" id="{00000000-0008-0000-0300-0000A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7" name="Line 176">
          <a:extLst>
            <a:ext uri="{FF2B5EF4-FFF2-40B4-BE49-F238E27FC236}">
              <a16:creationId xmlns:a16="http://schemas.microsoft.com/office/drawing/2014/main" id="{00000000-0008-0000-0300-0000A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8" name="Line 177">
          <a:extLst>
            <a:ext uri="{FF2B5EF4-FFF2-40B4-BE49-F238E27FC236}">
              <a16:creationId xmlns:a16="http://schemas.microsoft.com/office/drawing/2014/main" id="{00000000-0008-0000-0300-0000A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9" name="Line 178">
          <a:extLst>
            <a:ext uri="{FF2B5EF4-FFF2-40B4-BE49-F238E27FC236}">
              <a16:creationId xmlns:a16="http://schemas.microsoft.com/office/drawing/2014/main" id="{00000000-0008-0000-0300-0000A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0" name="Line 179">
          <a:extLst>
            <a:ext uri="{FF2B5EF4-FFF2-40B4-BE49-F238E27FC236}">
              <a16:creationId xmlns:a16="http://schemas.microsoft.com/office/drawing/2014/main" id="{00000000-0008-0000-0300-0000A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1" name="Line 180">
          <a:extLst>
            <a:ext uri="{FF2B5EF4-FFF2-40B4-BE49-F238E27FC236}">
              <a16:creationId xmlns:a16="http://schemas.microsoft.com/office/drawing/2014/main" id="{00000000-0008-0000-0300-0000A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2" name="Line 181">
          <a:extLst>
            <a:ext uri="{FF2B5EF4-FFF2-40B4-BE49-F238E27FC236}">
              <a16:creationId xmlns:a16="http://schemas.microsoft.com/office/drawing/2014/main" id="{00000000-0008-0000-0300-0000A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3" name="Line 182">
          <a:extLst>
            <a:ext uri="{FF2B5EF4-FFF2-40B4-BE49-F238E27FC236}">
              <a16:creationId xmlns:a16="http://schemas.microsoft.com/office/drawing/2014/main" id="{00000000-0008-0000-0300-0000A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4" name="Line 183">
          <a:extLst>
            <a:ext uri="{FF2B5EF4-FFF2-40B4-BE49-F238E27FC236}">
              <a16:creationId xmlns:a16="http://schemas.microsoft.com/office/drawing/2014/main" id="{00000000-0008-0000-0300-0000A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5" name="Line 184">
          <a:extLst>
            <a:ext uri="{FF2B5EF4-FFF2-40B4-BE49-F238E27FC236}">
              <a16:creationId xmlns:a16="http://schemas.microsoft.com/office/drawing/2014/main" id="{00000000-0008-0000-0300-0000A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6" name="Line 185">
          <a:extLst>
            <a:ext uri="{FF2B5EF4-FFF2-40B4-BE49-F238E27FC236}">
              <a16:creationId xmlns:a16="http://schemas.microsoft.com/office/drawing/2014/main" id="{00000000-0008-0000-0300-0000A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7" name="Line 186">
          <a:extLst>
            <a:ext uri="{FF2B5EF4-FFF2-40B4-BE49-F238E27FC236}">
              <a16:creationId xmlns:a16="http://schemas.microsoft.com/office/drawing/2014/main" id="{00000000-0008-0000-0300-0000A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8" name="Line 187">
          <a:extLst>
            <a:ext uri="{FF2B5EF4-FFF2-40B4-BE49-F238E27FC236}">
              <a16:creationId xmlns:a16="http://schemas.microsoft.com/office/drawing/2014/main" id="{00000000-0008-0000-0300-0000B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9" name="Line 188">
          <a:extLst>
            <a:ext uri="{FF2B5EF4-FFF2-40B4-BE49-F238E27FC236}">
              <a16:creationId xmlns:a16="http://schemas.microsoft.com/office/drawing/2014/main" id="{00000000-0008-0000-0300-0000B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0" name="Line 189">
          <a:extLst>
            <a:ext uri="{FF2B5EF4-FFF2-40B4-BE49-F238E27FC236}">
              <a16:creationId xmlns:a16="http://schemas.microsoft.com/office/drawing/2014/main" id="{00000000-0008-0000-0300-0000B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1" name="Line 190">
          <a:extLst>
            <a:ext uri="{FF2B5EF4-FFF2-40B4-BE49-F238E27FC236}">
              <a16:creationId xmlns:a16="http://schemas.microsoft.com/office/drawing/2014/main" id="{00000000-0008-0000-0300-0000B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2" name="Line 191">
          <a:extLst>
            <a:ext uri="{FF2B5EF4-FFF2-40B4-BE49-F238E27FC236}">
              <a16:creationId xmlns:a16="http://schemas.microsoft.com/office/drawing/2014/main" id="{00000000-0008-0000-0300-0000B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3" name="Line 192">
          <a:extLst>
            <a:ext uri="{FF2B5EF4-FFF2-40B4-BE49-F238E27FC236}">
              <a16:creationId xmlns:a16="http://schemas.microsoft.com/office/drawing/2014/main" id="{00000000-0008-0000-0300-0000B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4" name="Line 193">
          <a:extLst>
            <a:ext uri="{FF2B5EF4-FFF2-40B4-BE49-F238E27FC236}">
              <a16:creationId xmlns:a16="http://schemas.microsoft.com/office/drawing/2014/main" id="{00000000-0008-0000-0300-0000B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5" name="Line 194">
          <a:extLst>
            <a:ext uri="{FF2B5EF4-FFF2-40B4-BE49-F238E27FC236}">
              <a16:creationId xmlns:a16="http://schemas.microsoft.com/office/drawing/2014/main" id="{00000000-0008-0000-0300-0000B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6" name="Line 195">
          <a:extLst>
            <a:ext uri="{FF2B5EF4-FFF2-40B4-BE49-F238E27FC236}">
              <a16:creationId xmlns:a16="http://schemas.microsoft.com/office/drawing/2014/main" id="{00000000-0008-0000-0300-0000B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7" name="Line 196">
          <a:extLst>
            <a:ext uri="{FF2B5EF4-FFF2-40B4-BE49-F238E27FC236}">
              <a16:creationId xmlns:a16="http://schemas.microsoft.com/office/drawing/2014/main" id="{00000000-0008-0000-0300-0000B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8" name="Line 197">
          <a:extLst>
            <a:ext uri="{FF2B5EF4-FFF2-40B4-BE49-F238E27FC236}">
              <a16:creationId xmlns:a16="http://schemas.microsoft.com/office/drawing/2014/main" id="{00000000-0008-0000-0300-0000B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9" name="Line 198">
          <a:extLst>
            <a:ext uri="{FF2B5EF4-FFF2-40B4-BE49-F238E27FC236}">
              <a16:creationId xmlns:a16="http://schemas.microsoft.com/office/drawing/2014/main" id="{00000000-0008-0000-0300-0000B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0" name="Line 199">
          <a:extLst>
            <a:ext uri="{FF2B5EF4-FFF2-40B4-BE49-F238E27FC236}">
              <a16:creationId xmlns:a16="http://schemas.microsoft.com/office/drawing/2014/main" id="{00000000-0008-0000-0300-0000B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1" name="Line 200">
          <a:extLst>
            <a:ext uri="{FF2B5EF4-FFF2-40B4-BE49-F238E27FC236}">
              <a16:creationId xmlns:a16="http://schemas.microsoft.com/office/drawing/2014/main" id="{00000000-0008-0000-0300-0000B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2" name="Line 201">
          <a:extLst>
            <a:ext uri="{FF2B5EF4-FFF2-40B4-BE49-F238E27FC236}">
              <a16:creationId xmlns:a16="http://schemas.microsoft.com/office/drawing/2014/main" id="{00000000-0008-0000-0300-0000B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3" name="Line 202">
          <a:extLst>
            <a:ext uri="{FF2B5EF4-FFF2-40B4-BE49-F238E27FC236}">
              <a16:creationId xmlns:a16="http://schemas.microsoft.com/office/drawing/2014/main" id="{00000000-0008-0000-0300-0000B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4" name="Line 203">
          <a:extLst>
            <a:ext uri="{FF2B5EF4-FFF2-40B4-BE49-F238E27FC236}">
              <a16:creationId xmlns:a16="http://schemas.microsoft.com/office/drawing/2014/main" id="{00000000-0008-0000-0300-0000C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5" name="Line 204">
          <a:extLst>
            <a:ext uri="{FF2B5EF4-FFF2-40B4-BE49-F238E27FC236}">
              <a16:creationId xmlns:a16="http://schemas.microsoft.com/office/drawing/2014/main" id="{00000000-0008-0000-0300-0000C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6" name="Line 205">
          <a:extLst>
            <a:ext uri="{FF2B5EF4-FFF2-40B4-BE49-F238E27FC236}">
              <a16:creationId xmlns:a16="http://schemas.microsoft.com/office/drawing/2014/main" id="{00000000-0008-0000-0300-0000C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7" name="Line 206">
          <a:extLst>
            <a:ext uri="{FF2B5EF4-FFF2-40B4-BE49-F238E27FC236}">
              <a16:creationId xmlns:a16="http://schemas.microsoft.com/office/drawing/2014/main" id="{00000000-0008-0000-0300-0000C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8" name="Line 207">
          <a:extLst>
            <a:ext uri="{FF2B5EF4-FFF2-40B4-BE49-F238E27FC236}">
              <a16:creationId xmlns:a16="http://schemas.microsoft.com/office/drawing/2014/main" id="{00000000-0008-0000-0300-0000C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9" name="Line 208">
          <a:extLst>
            <a:ext uri="{FF2B5EF4-FFF2-40B4-BE49-F238E27FC236}">
              <a16:creationId xmlns:a16="http://schemas.microsoft.com/office/drawing/2014/main" id="{00000000-0008-0000-0300-0000C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0" name="Line 209">
          <a:extLst>
            <a:ext uri="{FF2B5EF4-FFF2-40B4-BE49-F238E27FC236}">
              <a16:creationId xmlns:a16="http://schemas.microsoft.com/office/drawing/2014/main" id="{00000000-0008-0000-0300-0000C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1" name="Line 210">
          <a:extLst>
            <a:ext uri="{FF2B5EF4-FFF2-40B4-BE49-F238E27FC236}">
              <a16:creationId xmlns:a16="http://schemas.microsoft.com/office/drawing/2014/main" id="{00000000-0008-0000-0300-0000C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2" name="Line 211">
          <a:extLst>
            <a:ext uri="{FF2B5EF4-FFF2-40B4-BE49-F238E27FC236}">
              <a16:creationId xmlns:a16="http://schemas.microsoft.com/office/drawing/2014/main" id="{00000000-0008-0000-0300-0000C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3" name="Line 212">
          <a:extLst>
            <a:ext uri="{FF2B5EF4-FFF2-40B4-BE49-F238E27FC236}">
              <a16:creationId xmlns:a16="http://schemas.microsoft.com/office/drawing/2014/main" id="{00000000-0008-0000-0300-0000C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4" name="Line 213">
          <a:extLst>
            <a:ext uri="{FF2B5EF4-FFF2-40B4-BE49-F238E27FC236}">
              <a16:creationId xmlns:a16="http://schemas.microsoft.com/office/drawing/2014/main" id="{00000000-0008-0000-0300-0000C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5" name="Line 214">
          <a:extLst>
            <a:ext uri="{FF2B5EF4-FFF2-40B4-BE49-F238E27FC236}">
              <a16:creationId xmlns:a16="http://schemas.microsoft.com/office/drawing/2014/main" id="{00000000-0008-0000-0300-0000C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6" name="Line 215">
          <a:extLst>
            <a:ext uri="{FF2B5EF4-FFF2-40B4-BE49-F238E27FC236}">
              <a16:creationId xmlns:a16="http://schemas.microsoft.com/office/drawing/2014/main" id="{00000000-0008-0000-0300-0000C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7" name="Line 216">
          <a:extLst>
            <a:ext uri="{FF2B5EF4-FFF2-40B4-BE49-F238E27FC236}">
              <a16:creationId xmlns:a16="http://schemas.microsoft.com/office/drawing/2014/main" id="{00000000-0008-0000-0300-0000C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8" name="Line 217">
          <a:extLst>
            <a:ext uri="{FF2B5EF4-FFF2-40B4-BE49-F238E27FC236}">
              <a16:creationId xmlns:a16="http://schemas.microsoft.com/office/drawing/2014/main" id="{00000000-0008-0000-0300-0000C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9" name="Line 218">
          <a:extLst>
            <a:ext uri="{FF2B5EF4-FFF2-40B4-BE49-F238E27FC236}">
              <a16:creationId xmlns:a16="http://schemas.microsoft.com/office/drawing/2014/main" id="{00000000-0008-0000-0300-0000C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0" name="Line 219">
          <a:extLst>
            <a:ext uri="{FF2B5EF4-FFF2-40B4-BE49-F238E27FC236}">
              <a16:creationId xmlns:a16="http://schemas.microsoft.com/office/drawing/2014/main" id="{00000000-0008-0000-0300-0000D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1" name="Line 220">
          <a:extLst>
            <a:ext uri="{FF2B5EF4-FFF2-40B4-BE49-F238E27FC236}">
              <a16:creationId xmlns:a16="http://schemas.microsoft.com/office/drawing/2014/main" id="{00000000-0008-0000-0300-0000D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2" name="Line 221">
          <a:extLst>
            <a:ext uri="{FF2B5EF4-FFF2-40B4-BE49-F238E27FC236}">
              <a16:creationId xmlns:a16="http://schemas.microsoft.com/office/drawing/2014/main" id="{00000000-0008-0000-0300-0000D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3" name="Line 222">
          <a:extLst>
            <a:ext uri="{FF2B5EF4-FFF2-40B4-BE49-F238E27FC236}">
              <a16:creationId xmlns:a16="http://schemas.microsoft.com/office/drawing/2014/main" id="{00000000-0008-0000-0300-0000D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4" name="Line 223">
          <a:extLst>
            <a:ext uri="{FF2B5EF4-FFF2-40B4-BE49-F238E27FC236}">
              <a16:creationId xmlns:a16="http://schemas.microsoft.com/office/drawing/2014/main" id="{00000000-0008-0000-0300-0000D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5" name="Line 224">
          <a:extLst>
            <a:ext uri="{FF2B5EF4-FFF2-40B4-BE49-F238E27FC236}">
              <a16:creationId xmlns:a16="http://schemas.microsoft.com/office/drawing/2014/main" id="{00000000-0008-0000-0300-0000D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6" name="Line 225">
          <a:extLst>
            <a:ext uri="{FF2B5EF4-FFF2-40B4-BE49-F238E27FC236}">
              <a16:creationId xmlns:a16="http://schemas.microsoft.com/office/drawing/2014/main" id="{00000000-0008-0000-0300-0000D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7" name="Line 226">
          <a:extLst>
            <a:ext uri="{FF2B5EF4-FFF2-40B4-BE49-F238E27FC236}">
              <a16:creationId xmlns:a16="http://schemas.microsoft.com/office/drawing/2014/main" id="{00000000-0008-0000-0300-0000D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8" name="Line 227">
          <a:extLst>
            <a:ext uri="{FF2B5EF4-FFF2-40B4-BE49-F238E27FC236}">
              <a16:creationId xmlns:a16="http://schemas.microsoft.com/office/drawing/2014/main" id="{00000000-0008-0000-0300-0000D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9" name="Line 228">
          <a:extLst>
            <a:ext uri="{FF2B5EF4-FFF2-40B4-BE49-F238E27FC236}">
              <a16:creationId xmlns:a16="http://schemas.microsoft.com/office/drawing/2014/main" id="{00000000-0008-0000-0300-0000D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0" name="Line 229">
          <a:extLst>
            <a:ext uri="{FF2B5EF4-FFF2-40B4-BE49-F238E27FC236}">
              <a16:creationId xmlns:a16="http://schemas.microsoft.com/office/drawing/2014/main" id="{00000000-0008-0000-0300-0000D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1" name="Line 230">
          <a:extLst>
            <a:ext uri="{FF2B5EF4-FFF2-40B4-BE49-F238E27FC236}">
              <a16:creationId xmlns:a16="http://schemas.microsoft.com/office/drawing/2014/main" id="{00000000-0008-0000-0300-0000D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2" name="Line 231">
          <a:extLst>
            <a:ext uri="{FF2B5EF4-FFF2-40B4-BE49-F238E27FC236}">
              <a16:creationId xmlns:a16="http://schemas.microsoft.com/office/drawing/2014/main" id="{00000000-0008-0000-0300-0000D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3" name="Line 232">
          <a:extLst>
            <a:ext uri="{FF2B5EF4-FFF2-40B4-BE49-F238E27FC236}">
              <a16:creationId xmlns:a16="http://schemas.microsoft.com/office/drawing/2014/main" id="{00000000-0008-0000-0300-0000D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4" name="Line 233">
          <a:extLst>
            <a:ext uri="{FF2B5EF4-FFF2-40B4-BE49-F238E27FC236}">
              <a16:creationId xmlns:a16="http://schemas.microsoft.com/office/drawing/2014/main" id="{00000000-0008-0000-0300-0000D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5" name="Line 234">
          <a:extLst>
            <a:ext uri="{FF2B5EF4-FFF2-40B4-BE49-F238E27FC236}">
              <a16:creationId xmlns:a16="http://schemas.microsoft.com/office/drawing/2014/main" id="{00000000-0008-0000-0300-0000D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6" name="Oval 235">
          <a:extLst>
            <a:ext uri="{FF2B5EF4-FFF2-40B4-BE49-F238E27FC236}">
              <a16:creationId xmlns:a16="http://schemas.microsoft.com/office/drawing/2014/main" id="{00000000-0008-0000-0300-0000E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7" name="Oval 236">
          <a:extLst>
            <a:ext uri="{FF2B5EF4-FFF2-40B4-BE49-F238E27FC236}">
              <a16:creationId xmlns:a16="http://schemas.microsoft.com/office/drawing/2014/main" id="{00000000-0008-0000-0300-0000E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8" name="Oval 237">
          <a:extLst>
            <a:ext uri="{FF2B5EF4-FFF2-40B4-BE49-F238E27FC236}">
              <a16:creationId xmlns:a16="http://schemas.microsoft.com/office/drawing/2014/main" id="{00000000-0008-0000-0300-0000E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9" name="Oval 238">
          <a:extLst>
            <a:ext uri="{FF2B5EF4-FFF2-40B4-BE49-F238E27FC236}">
              <a16:creationId xmlns:a16="http://schemas.microsoft.com/office/drawing/2014/main" id="{00000000-0008-0000-0300-0000E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0" name="Oval 239">
          <a:extLst>
            <a:ext uri="{FF2B5EF4-FFF2-40B4-BE49-F238E27FC236}">
              <a16:creationId xmlns:a16="http://schemas.microsoft.com/office/drawing/2014/main" id="{00000000-0008-0000-0300-0000E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1" name="Oval 240">
          <a:extLst>
            <a:ext uri="{FF2B5EF4-FFF2-40B4-BE49-F238E27FC236}">
              <a16:creationId xmlns:a16="http://schemas.microsoft.com/office/drawing/2014/main" id="{00000000-0008-0000-0300-0000E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2" name="Oval 241">
          <a:extLst>
            <a:ext uri="{FF2B5EF4-FFF2-40B4-BE49-F238E27FC236}">
              <a16:creationId xmlns:a16="http://schemas.microsoft.com/office/drawing/2014/main" id="{00000000-0008-0000-0300-0000E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3" name="Oval 242">
          <a:extLst>
            <a:ext uri="{FF2B5EF4-FFF2-40B4-BE49-F238E27FC236}">
              <a16:creationId xmlns:a16="http://schemas.microsoft.com/office/drawing/2014/main" id="{00000000-0008-0000-0300-0000E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4" name="Oval 243">
          <a:extLst>
            <a:ext uri="{FF2B5EF4-FFF2-40B4-BE49-F238E27FC236}">
              <a16:creationId xmlns:a16="http://schemas.microsoft.com/office/drawing/2014/main" id="{00000000-0008-0000-0300-0000E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5" name="Oval 244">
          <a:extLst>
            <a:ext uri="{FF2B5EF4-FFF2-40B4-BE49-F238E27FC236}">
              <a16:creationId xmlns:a16="http://schemas.microsoft.com/office/drawing/2014/main" id="{00000000-0008-0000-0300-0000E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6" name="Oval 245">
          <a:extLst>
            <a:ext uri="{FF2B5EF4-FFF2-40B4-BE49-F238E27FC236}">
              <a16:creationId xmlns:a16="http://schemas.microsoft.com/office/drawing/2014/main" id="{00000000-0008-0000-0300-0000E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7" name="Oval 246">
          <a:extLst>
            <a:ext uri="{FF2B5EF4-FFF2-40B4-BE49-F238E27FC236}">
              <a16:creationId xmlns:a16="http://schemas.microsoft.com/office/drawing/2014/main" id="{00000000-0008-0000-0300-0000E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285750</xdr:colOff>
      <xdr:row>0</xdr:row>
      <xdr:rowOff>247650</xdr:rowOff>
    </xdr:from>
    <xdr:to>
      <xdr:col>33</xdr:col>
      <xdr:colOff>987320</xdr:colOff>
      <xdr:row>6</xdr:row>
      <xdr:rowOff>91029</xdr:rowOff>
    </xdr:to>
    <xdr:sp macro="" textlink="">
      <xdr:nvSpPr>
        <xdr:cNvPr id="748" name="テキスト ボックス 747">
          <a:extLst>
            <a:ext uri="{FF2B5EF4-FFF2-40B4-BE49-F238E27FC236}">
              <a16:creationId xmlns:a16="http://schemas.microsoft.com/office/drawing/2014/main" id="{00000000-0008-0000-0300-0000EC020000}"/>
            </a:ext>
          </a:extLst>
        </xdr:cNvPr>
        <xdr:cNvSpPr txBox="1"/>
      </xdr:nvSpPr>
      <xdr:spPr>
        <a:xfrm>
          <a:off x="19431000" y="247650"/>
          <a:ext cx="4073420" cy="2129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twoCellAnchor>
    <xdr:from>
      <xdr:col>29</xdr:col>
      <xdr:colOff>0</xdr:colOff>
      <xdr:row>40</xdr:row>
      <xdr:rowOff>0</xdr:rowOff>
    </xdr:from>
    <xdr:to>
      <xdr:col>29</xdr:col>
      <xdr:colOff>0</xdr:colOff>
      <xdr:row>40</xdr:row>
      <xdr:rowOff>0</xdr:rowOff>
    </xdr:to>
    <xdr:sp macro="" textlink="">
      <xdr:nvSpPr>
        <xdr:cNvPr id="749" name="Line 1">
          <a:extLst>
            <a:ext uri="{FF2B5EF4-FFF2-40B4-BE49-F238E27FC236}">
              <a16:creationId xmlns:a16="http://schemas.microsoft.com/office/drawing/2014/main" id="{00000000-0008-0000-0300-0000E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0" name="Line 2">
          <a:extLst>
            <a:ext uri="{FF2B5EF4-FFF2-40B4-BE49-F238E27FC236}">
              <a16:creationId xmlns:a16="http://schemas.microsoft.com/office/drawing/2014/main" id="{00000000-0008-0000-0300-0000E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1" name="Line 3">
          <a:extLst>
            <a:ext uri="{FF2B5EF4-FFF2-40B4-BE49-F238E27FC236}">
              <a16:creationId xmlns:a16="http://schemas.microsoft.com/office/drawing/2014/main" id="{00000000-0008-0000-0300-0000E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2" name="Line 4">
          <a:extLst>
            <a:ext uri="{FF2B5EF4-FFF2-40B4-BE49-F238E27FC236}">
              <a16:creationId xmlns:a16="http://schemas.microsoft.com/office/drawing/2014/main" id="{00000000-0008-0000-0300-0000F0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3" name="Line 5">
          <a:extLst>
            <a:ext uri="{FF2B5EF4-FFF2-40B4-BE49-F238E27FC236}">
              <a16:creationId xmlns:a16="http://schemas.microsoft.com/office/drawing/2014/main" id="{00000000-0008-0000-0300-0000F1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4" name="Line 6">
          <a:extLst>
            <a:ext uri="{FF2B5EF4-FFF2-40B4-BE49-F238E27FC236}">
              <a16:creationId xmlns:a16="http://schemas.microsoft.com/office/drawing/2014/main" id="{00000000-0008-0000-0300-0000F2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5" name="Line 7">
          <a:extLst>
            <a:ext uri="{FF2B5EF4-FFF2-40B4-BE49-F238E27FC236}">
              <a16:creationId xmlns:a16="http://schemas.microsoft.com/office/drawing/2014/main" id="{00000000-0008-0000-0300-0000F3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6" name="Line 8">
          <a:extLst>
            <a:ext uri="{FF2B5EF4-FFF2-40B4-BE49-F238E27FC236}">
              <a16:creationId xmlns:a16="http://schemas.microsoft.com/office/drawing/2014/main" id="{00000000-0008-0000-0300-0000F4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7" name="Line 9">
          <a:extLst>
            <a:ext uri="{FF2B5EF4-FFF2-40B4-BE49-F238E27FC236}">
              <a16:creationId xmlns:a16="http://schemas.microsoft.com/office/drawing/2014/main" id="{00000000-0008-0000-0300-0000F5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8" name="Line 10">
          <a:extLst>
            <a:ext uri="{FF2B5EF4-FFF2-40B4-BE49-F238E27FC236}">
              <a16:creationId xmlns:a16="http://schemas.microsoft.com/office/drawing/2014/main" id="{00000000-0008-0000-0300-0000F6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9" name="Line 11">
          <a:extLst>
            <a:ext uri="{FF2B5EF4-FFF2-40B4-BE49-F238E27FC236}">
              <a16:creationId xmlns:a16="http://schemas.microsoft.com/office/drawing/2014/main" id="{00000000-0008-0000-0300-0000F7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0" name="Line 12">
          <a:extLst>
            <a:ext uri="{FF2B5EF4-FFF2-40B4-BE49-F238E27FC236}">
              <a16:creationId xmlns:a16="http://schemas.microsoft.com/office/drawing/2014/main" id="{00000000-0008-0000-0300-0000F8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1" name="Line 13">
          <a:extLst>
            <a:ext uri="{FF2B5EF4-FFF2-40B4-BE49-F238E27FC236}">
              <a16:creationId xmlns:a16="http://schemas.microsoft.com/office/drawing/2014/main" id="{00000000-0008-0000-0300-0000F9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2" name="Line 14">
          <a:extLst>
            <a:ext uri="{FF2B5EF4-FFF2-40B4-BE49-F238E27FC236}">
              <a16:creationId xmlns:a16="http://schemas.microsoft.com/office/drawing/2014/main" id="{00000000-0008-0000-0300-0000FA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3" name="Line 15">
          <a:extLst>
            <a:ext uri="{FF2B5EF4-FFF2-40B4-BE49-F238E27FC236}">
              <a16:creationId xmlns:a16="http://schemas.microsoft.com/office/drawing/2014/main" id="{00000000-0008-0000-0300-0000FB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4" name="Line 16">
          <a:extLst>
            <a:ext uri="{FF2B5EF4-FFF2-40B4-BE49-F238E27FC236}">
              <a16:creationId xmlns:a16="http://schemas.microsoft.com/office/drawing/2014/main" id="{00000000-0008-0000-0300-0000FC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5" name="Line 17">
          <a:extLst>
            <a:ext uri="{FF2B5EF4-FFF2-40B4-BE49-F238E27FC236}">
              <a16:creationId xmlns:a16="http://schemas.microsoft.com/office/drawing/2014/main" id="{00000000-0008-0000-0300-0000F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6" name="Line 18">
          <a:extLst>
            <a:ext uri="{FF2B5EF4-FFF2-40B4-BE49-F238E27FC236}">
              <a16:creationId xmlns:a16="http://schemas.microsoft.com/office/drawing/2014/main" id="{00000000-0008-0000-0300-0000F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7" name="Line 19">
          <a:extLst>
            <a:ext uri="{FF2B5EF4-FFF2-40B4-BE49-F238E27FC236}">
              <a16:creationId xmlns:a16="http://schemas.microsoft.com/office/drawing/2014/main" id="{00000000-0008-0000-0300-0000F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8" name="Line 20">
          <a:extLst>
            <a:ext uri="{FF2B5EF4-FFF2-40B4-BE49-F238E27FC236}">
              <a16:creationId xmlns:a16="http://schemas.microsoft.com/office/drawing/2014/main" id="{00000000-0008-0000-0300-00000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9" name="Line 21">
          <a:extLst>
            <a:ext uri="{FF2B5EF4-FFF2-40B4-BE49-F238E27FC236}">
              <a16:creationId xmlns:a16="http://schemas.microsoft.com/office/drawing/2014/main" id="{00000000-0008-0000-0300-00000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0" name="Line 22">
          <a:extLst>
            <a:ext uri="{FF2B5EF4-FFF2-40B4-BE49-F238E27FC236}">
              <a16:creationId xmlns:a16="http://schemas.microsoft.com/office/drawing/2014/main" id="{00000000-0008-0000-0300-00000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1" name="Line 23">
          <a:extLst>
            <a:ext uri="{FF2B5EF4-FFF2-40B4-BE49-F238E27FC236}">
              <a16:creationId xmlns:a16="http://schemas.microsoft.com/office/drawing/2014/main" id="{00000000-0008-0000-0300-00000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2" name="Line 24">
          <a:extLst>
            <a:ext uri="{FF2B5EF4-FFF2-40B4-BE49-F238E27FC236}">
              <a16:creationId xmlns:a16="http://schemas.microsoft.com/office/drawing/2014/main" id="{00000000-0008-0000-0300-00000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3" name="Line 25">
          <a:extLst>
            <a:ext uri="{FF2B5EF4-FFF2-40B4-BE49-F238E27FC236}">
              <a16:creationId xmlns:a16="http://schemas.microsoft.com/office/drawing/2014/main" id="{00000000-0008-0000-0300-00000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4" name="Line 26">
          <a:extLst>
            <a:ext uri="{FF2B5EF4-FFF2-40B4-BE49-F238E27FC236}">
              <a16:creationId xmlns:a16="http://schemas.microsoft.com/office/drawing/2014/main" id="{00000000-0008-0000-0300-00000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5" name="Line 27">
          <a:extLst>
            <a:ext uri="{FF2B5EF4-FFF2-40B4-BE49-F238E27FC236}">
              <a16:creationId xmlns:a16="http://schemas.microsoft.com/office/drawing/2014/main" id="{00000000-0008-0000-0300-00000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6" name="Line 28">
          <a:extLst>
            <a:ext uri="{FF2B5EF4-FFF2-40B4-BE49-F238E27FC236}">
              <a16:creationId xmlns:a16="http://schemas.microsoft.com/office/drawing/2014/main" id="{00000000-0008-0000-0300-00000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7" name="Line 29">
          <a:extLst>
            <a:ext uri="{FF2B5EF4-FFF2-40B4-BE49-F238E27FC236}">
              <a16:creationId xmlns:a16="http://schemas.microsoft.com/office/drawing/2014/main" id="{00000000-0008-0000-0300-00000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8" name="Line 30">
          <a:extLst>
            <a:ext uri="{FF2B5EF4-FFF2-40B4-BE49-F238E27FC236}">
              <a16:creationId xmlns:a16="http://schemas.microsoft.com/office/drawing/2014/main" id="{00000000-0008-0000-0300-00000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9" name="Line 31">
          <a:extLst>
            <a:ext uri="{FF2B5EF4-FFF2-40B4-BE49-F238E27FC236}">
              <a16:creationId xmlns:a16="http://schemas.microsoft.com/office/drawing/2014/main" id="{00000000-0008-0000-0300-00000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0" name="Line 32">
          <a:extLst>
            <a:ext uri="{FF2B5EF4-FFF2-40B4-BE49-F238E27FC236}">
              <a16:creationId xmlns:a16="http://schemas.microsoft.com/office/drawing/2014/main" id="{00000000-0008-0000-0300-00000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1" name="Line 33">
          <a:extLst>
            <a:ext uri="{FF2B5EF4-FFF2-40B4-BE49-F238E27FC236}">
              <a16:creationId xmlns:a16="http://schemas.microsoft.com/office/drawing/2014/main" id="{00000000-0008-0000-0300-00000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2" name="Line 34">
          <a:extLst>
            <a:ext uri="{FF2B5EF4-FFF2-40B4-BE49-F238E27FC236}">
              <a16:creationId xmlns:a16="http://schemas.microsoft.com/office/drawing/2014/main" id="{00000000-0008-0000-0300-00000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3" name="Line 35">
          <a:extLst>
            <a:ext uri="{FF2B5EF4-FFF2-40B4-BE49-F238E27FC236}">
              <a16:creationId xmlns:a16="http://schemas.microsoft.com/office/drawing/2014/main" id="{00000000-0008-0000-0300-00000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4" name="Line 36">
          <a:extLst>
            <a:ext uri="{FF2B5EF4-FFF2-40B4-BE49-F238E27FC236}">
              <a16:creationId xmlns:a16="http://schemas.microsoft.com/office/drawing/2014/main" id="{00000000-0008-0000-0300-00001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5" name="Line 37">
          <a:extLst>
            <a:ext uri="{FF2B5EF4-FFF2-40B4-BE49-F238E27FC236}">
              <a16:creationId xmlns:a16="http://schemas.microsoft.com/office/drawing/2014/main" id="{00000000-0008-0000-0300-00001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6" name="Line 38">
          <a:extLst>
            <a:ext uri="{FF2B5EF4-FFF2-40B4-BE49-F238E27FC236}">
              <a16:creationId xmlns:a16="http://schemas.microsoft.com/office/drawing/2014/main" id="{00000000-0008-0000-0300-00001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7" name="Line 39">
          <a:extLst>
            <a:ext uri="{FF2B5EF4-FFF2-40B4-BE49-F238E27FC236}">
              <a16:creationId xmlns:a16="http://schemas.microsoft.com/office/drawing/2014/main" id="{00000000-0008-0000-0300-00001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8" name="Line 40">
          <a:extLst>
            <a:ext uri="{FF2B5EF4-FFF2-40B4-BE49-F238E27FC236}">
              <a16:creationId xmlns:a16="http://schemas.microsoft.com/office/drawing/2014/main" id="{00000000-0008-0000-0300-00001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9" name="Line 41">
          <a:extLst>
            <a:ext uri="{FF2B5EF4-FFF2-40B4-BE49-F238E27FC236}">
              <a16:creationId xmlns:a16="http://schemas.microsoft.com/office/drawing/2014/main" id="{00000000-0008-0000-0300-00001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0" name="Line 42">
          <a:extLst>
            <a:ext uri="{FF2B5EF4-FFF2-40B4-BE49-F238E27FC236}">
              <a16:creationId xmlns:a16="http://schemas.microsoft.com/office/drawing/2014/main" id="{00000000-0008-0000-0300-00001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1" name="Line 43">
          <a:extLst>
            <a:ext uri="{FF2B5EF4-FFF2-40B4-BE49-F238E27FC236}">
              <a16:creationId xmlns:a16="http://schemas.microsoft.com/office/drawing/2014/main" id="{00000000-0008-0000-0300-00001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2" name="Line 44">
          <a:extLst>
            <a:ext uri="{FF2B5EF4-FFF2-40B4-BE49-F238E27FC236}">
              <a16:creationId xmlns:a16="http://schemas.microsoft.com/office/drawing/2014/main" id="{00000000-0008-0000-0300-00001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3" name="Line 45">
          <a:extLst>
            <a:ext uri="{FF2B5EF4-FFF2-40B4-BE49-F238E27FC236}">
              <a16:creationId xmlns:a16="http://schemas.microsoft.com/office/drawing/2014/main" id="{00000000-0008-0000-0300-00001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4" name="Line 46">
          <a:extLst>
            <a:ext uri="{FF2B5EF4-FFF2-40B4-BE49-F238E27FC236}">
              <a16:creationId xmlns:a16="http://schemas.microsoft.com/office/drawing/2014/main" id="{00000000-0008-0000-0300-00001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5" name="Line 47">
          <a:extLst>
            <a:ext uri="{FF2B5EF4-FFF2-40B4-BE49-F238E27FC236}">
              <a16:creationId xmlns:a16="http://schemas.microsoft.com/office/drawing/2014/main" id="{00000000-0008-0000-0300-00001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6" name="Line 48">
          <a:extLst>
            <a:ext uri="{FF2B5EF4-FFF2-40B4-BE49-F238E27FC236}">
              <a16:creationId xmlns:a16="http://schemas.microsoft.com/office/drawing/2014/main" id="{00000000-0008-0000-0300-00001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7" name="Line 49">
          <a:extLst>
            <a:ext uri="{FF2B5EF4-FFF2-40B4-BE49-F238E27FC236}">
              <a16:creationId xmlns:a16="http://schemas.microsoft.com/office/drawing/2014/main" id="{00000000-0008-0000-0300-00001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8" name="Line 50">
          <a:extLst>
            <a:ext uri="{FF2B5EF4-FFF2-40B4-BE49-F238E27FC236}">
              <a16:creationId xmlns:a16="http://schemas.microsoft.com/office/drawing/2014/main" id="{00000000-0008-0000-0300-00001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9" name="Line 51">
          <a:extLst>
            <a:ext uri="{FF2B5EF4-FFF2-40B4-BE49-F238E27FC236}">
              <a16:creationId xmlns:a16="http://schemas.microsoft.com/office/drawing/2014/main" id="{00000000-0008-0000-0300-00001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0" name="Line 52">
          <a:extLst>
            <a:ext uri="{FF2B5EF4-FFF2-40B4-BE49-F238E27FC236}">
              <a16:creationId xmlns:a16="http://schemas.microsoft.com/office/drawing/2014/main" id="{00000000-0008-0000-0300-00002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1" name="Line 53">
          <a:extLst>
            <a:ext uri="{FF2B5EF4-FFF2-40B4-BE49-F238E27FC236}">
              <a16:creationId xmlns:a16="http://schemas.microsoft.com/office/drawing/2014/main" id="{00000000-0008-0000-0300-00002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2" name="Line 54">
          <a:extLst>
            <a:ext uri="{FF2B5EF4-FFF2-40B4-BE49-F238E27FC236}">
              <a16:creationId xmlns:a16="http://schemas.microsoft.com/office/drawing/2014/main" id="{00000000-0008-0000-0300-00002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3" name="Line 55">
          <a:extLst>
            <a:ext uri="{FF2B5EF4-FFF2-40B4-BE49-F238E27FC236}">
              <a16:creationId xmlns:a16="http://schemas.microsoft.com/office/drawing/2014/main" id="{00000000-0008-0000-0300-00002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4" name="Line 56">
          <a:extLst>
            <a:ext uri="{FF2B5EF4-FFF2-40B4-BE49-F238E27FC236}">
              <a16:creationId xmlns:a16="http://schemas.microsoft.com/office/drawing/2014/main" id="{00000000-0008-0000-0300-00002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5" name="Line 57">
          <a:extLst>
            <a:ext uri="{FF2B5EF4-FFF2-40B4-BE49-F238E27FC236}">
              <a16:creationId xmlns:a16="http://schemas.microsoft.com/office/drawing/2014/main" id="{00000000-0008-0000-0300-00002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6" name="Line 58">
          <a:extLst>
            <a:ext uri="{FF2B5EF4-FFF2-40B4-BE49-F238E27FC236}">
              <a16:creationId xmlns:a16="http://schemas.microsoft.com/office/drawing/2014/main" id="{00000000-0008-0000-0300-00002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7" name="Line 59">
          <a:extLst>
            <a:ext uri="{FF2B5EF4-FFF2-40B4-BE49-F238E27FC236}">
              <a16:creationId xmlns:a16="http://schemas.microsoft.com/office/drawing/2014/main" id="{00000000-0008-0000-0300-00002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8" name="Line 60">
          <a:extLst>
            <a:ext uri="{FF2B5EF4-FFF2-40B4-BE49-F238E27FC236}">
              <a16:creationId xmlns:a16="http://schemas.microsoft.com/office/drawing/2014/main" id="{00000000-0008-0000-0300-00002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9" name="Line 61">
          <a:extLst>
            <a:ext uri="{FF2B5EF4-FFF2-40B4-BE49-F238E27FC236}">
              <a16:creationId xmlns:a16="http://schemas.microsoft.com/office/drawing/2014/main" id="{00000000-0008-0000-0300-00002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0" name="Line 62">
          <a:extLst>
            <a:ext uri="{FF2B5EF4-FFF2-40B4-BE49-F238E27FC236}">
              <a16:creationId xmlns:a16="http://schemas.microsoft.com/office/drawing/2014/main" id="{00000000-0008-0000-0300-00002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1" name="Line 63">
          <a:extLst>
            <a:ext uri="{FF2B5EF4-FFF2-40B4-BE49-F238E27FC236}">
              <a16:creationId xmlns:a16="http://schemas.microsoft.com/office/drawing/2014/main" id="{00000000-0008-0000-0300-00002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2" name="Line 64">
          <a:extLst>
            <a:ext uri="{FF2B5EF4-FFF2-40B4-BE49-F238E27FC236}">
              <a16:creationId xmlns:a16="http://schemas.microsoft.com/office/drawing/2014/main" id="{00000000-0008-0000-0300-00002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3" name="Line 65">
          <a:extLst>
            <a:ext uri="{FF2B5EF4-FFF2-40B4-BE49-F238E27FC236}">
              <a16:creationId xmlns:a16="http://schemas.microsoft.com/office/drawing/2014/main" id="{00000000-0008-0000-0300-00002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4" name="Line 66">
          <a:extLst>
            <a:ext uri="{FF2B5EF4-FFF2-40B4-BE49-F238E27FC236}">
              <a16:creationId xmlns:a16="http://schemas.microsoft.com/office/drawing/2014/main" id="{00000000-0008-0000-0300-00002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5" name="Line 67">
          <a:extLst>
            <a:ext uri="{FF2B5EF4-FFF2-40B4-BE49-F238E27FC236}">
              <a16:creationId xmlns:a16="http://schemas.microsoft.com/office/drawing/2014/main" id="{00000000-0008-0000-0300-00002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6" name="Line 68">
          <a:extLst>
            <a:ext uri="{FF2B5EF4-FFF2-40B4-BE49-F238E27FC236}">
              <a16:creationId xmlns:a16="http://schemas.microsoft.com/office/drawing/2014/main" id="{00000000-0008-0000-0300-00003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7" name="Line 69">
          <a:extLst>
            <a:ext uri="{FF2B5EF4-FFF2-40B4-BE49-F238E27FC236}">
              <a16:creationId xmlns:a16="http://schemas.microsoft.com/office/drawing/2014/main" id="{00000000-0008-0000-0300-00003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8" name="Line 70">
          <a:extLst>
            <a:ext uri="{FF2B5EF4-FFF2-40B4-BE49-F238E27FC236}">
              <a16:creationId xmlns:a16="http://schemas.microsoft.com/office/drawing/2014/main" id="{00000000-0008-0000-0300-00003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9" name="Line 71">
          <a:extLst>
            <a:ext uri="{FF2B5EF4-FFF2-40B4-BE49-F238E27FC236}">
              <a16:creationId xmlns:a16="http://schemas.microsoft.com/office/drawing/2014/main" id="{00000000-0008-0000-0300-00003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0" name="Line 72">
          <a:extLst>
            <a:ext uri="{FF2B5EF4-FFF2-40B4-BE49-F238E27FC236}">
              <a16:creationId xmlns:a16="http://schemas.microsoft.com/office/drawing/2014/main" id="{00000000-0008-0000-0300-00003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1" name="Line 73">
          <a:extLst>
            <a:ext uri="{FF2B5EF4-FFF2-40B4-BE49-F238E27FC236}">
              <a16:creationId xmlns:a16="http://schemas.microsoft.com/office/drawing/2014/main" id="{00000000-0008-0000-0300-00003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2" name="Line 74">
          <a:extLst>
            <a:ext uri="{FF2B5EF4-FFF2-40B4-BE49-F238E27FC236}">
              <a16:creationId xmlns:a16="http://schemas.microsoft.com/office/drawing/2014/main" id="{00000000-0008-0000-0300-00003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3" name="Line 75">
          <a:extLst>
            <a:ext uri="{FF2B5EF4-FFF2-40B4-BE49-F238E27FC236}">
              <a16:creationId xmlns:a16="http://schemas.microsoft.com/office/drawing/2014/main" id="{00000000-0008-0000-0300-00003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4" name="Line 76">
          <a:extLst>
            <a:ext uri="{FF2B5EF4-FFF2-40B4-BE49-F238E27FC236}">
              <a16:creationId xmlns:a16="http://schemas.microsoft.com/office/drawing/2014/main" id="{00000000-0008-0000-0300-00003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5" name="Line 77">
          <a:extLst>
            <a:ext uri="{FF2B5EF4-FFF2-40B4-BE49-F238E27FC236}">
              <a16:creationId xmlns:a16="http://schemas.microsoft.com/office/drawing/2014/main" id="{00000000-0008-0000-0300-00003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6" name="Line 78">
          <a:extLst>
            <a:ext uri="{FF2B5EF4-FFF2-40B4-BE49-F238E27FC236}">
              <a16:creationId xmlns:a16="http://schemas.microsoft.com/office/drawing/2014/main" id="{00000000-0008-0000-0300-00003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7" name="Line 79">
          <a:extLst>
            <a:ext uri="{FF2B5EF4-FFF2-40B4-BE49-F238E27FC236}">
              <a16:creationId xmlns:a16="http://schemas.microsoft.com/office/drawing/2014/main" id="{00000000-0008-0000-0300-00003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8" name="Line 80">
          <a:extLst>
            <a:ext uri="{FF2B5EF4-FFF2-40B4-BE49-F238E27FC236}">
              <a16:creationId xmlns:a16="http://schemas.microsoft.com/office/drawing/2014/main" id="{00000000-0008-0000-0300-00003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9" name="Line 81">
          <a:extLst>
            <a:ext uri="{FF2B5EF4-FFF2-40B4-BE49-F238E27FC236}">
              <a16:creationId xmlns:a16="http://schemas.microsoft.com/office/drawing/2014/main" id="{00000000-0008-0000-0300-00003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0" name="Line 82">
          <a:extLst>
            <a:ext uri="{FF2B5EF4-FFF2-40B4-BE49-F238E27FC236}">
              <a16:creationId xmlns:a16="http://schemas.microsoft.com/office/drawing/2014/main" id="{00000000-0008-0000-0300-00003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1" name="Line 83">
          <a:extLst>
            <a:ext uri="{FF2B5EF4-FFF2-40B4-BE49-F238E27FC236}">
              <a16:creationId xmlns:a16="http://schemas.microsoft.com/office/drawing/2014/main" id="{00000000-0008-0000-0300-00003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2" name="Line 84">
          <a:extLst>
            <a:ext uri="{FF2B5EF4-FFF2-40B4-BE49-F238E27FC236}">
              <a16:creationId xmlns:a16="http://schemas.microsoft.com/office/drawing/2014/main" id="{00000000-0008-0000-0300-00004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3" name="Line 85">
          <a:extLst>
            <a:ext uri="{FF2B5EF4-FFF2-40B4-BE49-F238E27FC236}">
              <a16:creationId xmlns:a16="http://schemas.microsoft.com/office/drawing/2014/main" id="{00000000-0008-0000-0300-00004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4" name="Line 86">
          <a:extLst>
            <a:ext uri="{FF2B5EF4-FFF2-40B4-BE49-F238E27FC236}">
              <a16:creationId xmlns:a16="http://schemas.microsoft.com/office/drawing/2014/main" id="{00000000-0008-0000-0300-00004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5" name="Line 87">
          <a:extLst>
            <a:ext uri="{FF2B5EF4-FFF2-40B4-BE49-F238E27FC236}">
              <a16:creationId xmlns:a16="http://schemas.microsoft.com/office/drawing/2014/main" id="{00000000-0008-0000-0300-00004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6" name="Line 88">
          <a:extLst>
            <a:ext uri="{FF2B5EF4-FFF2-40B4-BE49-F238E27FC236}">
              <a16:creationId xmlns:a16="http://schemas.microsoft.com/office/drawing/2014/main" id="{00000000-0008-0000-0300-00004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7" name="Line 89">
          <a:extLst>
            <a:ext uri="{FF2B5EF4-FFF2-40B4-BE49-F238E27FC236}">
              <a16:creationId xmlns:a16="http://schemas.microsoft.com/office/drawing/2014/main" id="{00000000-0008-0000-0300-00004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8" name="Line 90">
          <a:extLst>
            <a:ext uri="{FF2B5EF4-FFF2-40B4-BE49-F238E27FC236}">
              <a16:creationId xmlns:a16="http://schemas.microsoft.com/office/drawing/2014/main" id="{00000000-0008-0000-0300-00004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9" name="Line 91">
          <a:extLst>
            <a:ext uri="{FF2B5EF4-FFF2-40B4-BE49-F238E27FC236}">
              <a16:creationId xmlns:a16="http://schemas.microsoft.com/office/drawing/2014/main" id="{00000000-0008-0000-0300-00004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0" name="Line 92">
          <a:extLst>
            <a:ext uri="{FF2B5EF4-FFF2-40B4-BE49-F238E27FC236}">
              <a16:creationId xmlns:a16="http://schemas.microsoft.com/office/drawing/2014/main" id="{00000000-0008-0000-0300-00004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1" name="Line 93">
          <a:extLst>
            <a:ext uri="{FF2B5EF4-FFF2-40B4-BE49-F238E27FC236}">
              <a16:creationId xmlns:a16="http://schemas.microsoft.com/office/drawing/2014/main" id="{00000000-0008-0000-0300-00004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2" name="Line 94">
          <a:extLst>
            <a:ext uri="{FF2B5EF4-FFF2-40B4-BE49-F238E27FC236}">
              <a16:creationId xmlns:a16="http://schemas.microsoft.com/office/drawing/2014/main" id="{00000000-0008-0000-0300-00004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3" name="Line 95">
          <a:extLst>
            <a:ext uri="{FF2B5EF4-FFF2-40B4-BE49-F238E27FC236}">
              <a16:creationId xmlns:a16="http://schemas.microsoft.com/office/drawing/2014/main" id="{00000000-0008-0000-0300-00004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4" name="Line 96">
          <a:extLst>
            <a:ext uri="{FF2B5EF4-FFF2-40B4-BE49-F238E27FC236}">
              <a16:creationId xmlns:a16="http://schemas.microsoft.com/office/drawing/2014/main" id="{00000000-0008-0000-0300-00004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5" name="Line 97">
          <a:extLst>
            <a:ext uri="{FF2B5EF4-FFF2-40B4-BE49-F238E27FC236}">
              <a16:creationId xmlns:a16="http://schemas.microsoft.com/office/drawing/2014/main" id="{00000000-0008-0000-0300-00004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6" name="Line 98">
          <a:extLst>
            <a:ext uri="{FF2B5EF4-FFF2-40B4-BE49-F238E27FC236}">
              <a16:creationId xmlns:a16="http://schemas.microsoft.com/office/drawing/2014/main" id="{00000000-0008-0000-0300-00004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7" name="Line 99">
          <a:extLst>
            <a:ext uri="{FF2B5EF4-FFF2-40B4-BE49-F238E27FC236}">
              <a16:creationId xmlns:a16="http://schemas.microsoft.com/office/drawing/2014/main" id="{00000000-0008-0000-0300-00004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8" name="Line 100">
          <a:extLst>
            <a:ext uri="{FF2B5EF4-FFF2-40B4-BE49-F238E27FC236}">
              <a16:creationId xmlns:a16="http://schemas.microsoft.com/office/drawing/2014/main" id="{00000000-0008-0000-0300-00005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9" name="Line 101">
          <a:extLst>
            <a:ext uri="{FF2B5EF4-FFF2-40B4-BE49-F238E27FC236}">
              <a16:creationId xmlns:a16="http://schemas.microsoft.com/office/drawing/2014/main" id="{00000000-0008-0000-0300-00005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0" name="Line 102">
          <a:extLst>
            <a:ext uri="{FF2B5EF4-FFF2-40B4-BE49-F238E27FC236}">
              <a16:creationId xmlns:a16="http://schemas.microsoft.com/office/drawing/2014/main" id="{00000000-0008-0000-0300-00005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1" name="Line 103">
          <a:extLst>
            <a:ext uri="{FF2B5EF4-FFF2-40B4-BE49-F238E27FC236}">
              <a16:creationId xmlns:a16="http://schemas.microsoft.com/office/drawing/2014/main" id="{00000000-0008-0000-0300-00005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2" name="Line 104">
          <a:extLst>
            <a:ext uri="{FF2B5EF4-FFF2-40B4-BE49-F238E27FC236}">
              <a16:creationId xmlns:a16="http://schemas.microsoft.com/office/drawing/2014/main" id="{00000000-0008-0000-0300-00005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3" name="Line 105">
          <a:extLst>
            <a:ext uri="{FF2B5EF4-FFF2-40B4-BE49-F238E27FC236}">
              <a16:creationId xmlns:a16="http://schemas.microsoft.com/office/drawing/2014/main" id="{00000000-0008-0000-0300-00005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4" name="Line 106">
          <a:extLst>
            <a:ext uri="{FF2B5EF4-FFF2-40B4-BE49-F238E27FC236}">
              <a16:creationId xmlns:a16="http://schemas.microsoft.com/office/drawing/2014/main" id="{00000000-0008-0000-0300-00005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5" name="Line 107">
          <a:extLst>
            <a:ext uri="{FF2B5EF4-FFF2-40B4-BE49-F238E27FC236}">
              <a16:creationId xmlns:a16="http://schemas.microsoft.com/office/drawing/2014/main" id="{00000000-0008-0000-0300-00005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6" name="Line 108">
          <a:extLst>
            <a:ext uri="{FF2B5EF4-FFF2-40B4-BE49-F238E27FC236}">
              <a16:creationId xmlns:a16="http://schemas.microsoft.com/office/drawing/2014/main" id="{00000000-0008-0000-0300-00005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7" name="Oval 109">
          <a:extLst>
            <a:ext uri="{FF2B5EF4-FFF2-40B4-BE49-F238E27FC236}">
              <a16:creationId xmlns:a16="http://schemas.microsoft.com/office/drawing/2014/main" id="{00000000-0008-0000-0300-00005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8" name="Oval 110">
          <a:extLst>
            <a:ext uri="{FF2B5EF4-FFF2-40B4-BE49-F238E27FC236}">
              <a16:creationId xmlns:a16="http://schemas.microsoft.com/office/drawing/2014/main" id="{00000000-0008-0000-0300-00005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9" name="Oval 111">
          <a:extLst>
            <a:ext uri="{FF2B5EF4-FFF2-40B4-BE49-F238E27FC236}">
              <a16:creationId xmlns:a16="http://schemas.microsoft.com/office/drawing/2014/main" id="{00000000-0008-0000-0300-00005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0" name="Oval 112">
          <a:extLst>
            <a:ext uri="{FF2B5EF4-FFF2-40B4-BE49-F238E27FC236}">
              <a16:creationId xmlns:a16="http://schemas.microsoft.com/office/drawing/2014/main" id="{00000000-0008-0000-0300-00005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1" name="Oval 113">
          <a:extLst>
            <a:ext uri="{FF2B5EF4-FFF2-40B4-BE49-F238E27FC236}">
              <a16:creationId xmlns:a16="http://schemas.microsoft.com/office/drawing/2014/main" id="{00000000-0008-0000-0300-00005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2" name="Oval 114">
          <a:extLst>
            <a:ext uri="{FF2B5EF4-FFF2-40B4-BE49-F238E27FC236}">
              <a16:creationId xmlns:a16="http://schemas.microsoft.com/office/drawing/2014/main" id="{00000000-0008-0000-0300-00005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3" name="Oval 115">
          <a:extLst>
            <a:ext uri="{FF2B5EF4-FFF2-40B4-BE49-F238E27FC236}">
              <a16:creationId xmlns:a16="http://schemas.microsoft.com/office/drawing/2014/main" id="{00000000-0008-0000-0300-00005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4" name="Oval 116">
          <a:extLst>
            <a:ext uri="{FF2B5EF4-FFF2-40B4-BE49-F238E27FC236}">
              <a16:creationId xmlns:a16="http://schemas.microsoft.com/office/drawing/2014/main" id="{00000000-0008-0000-0300-00006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5" name="Oval 117">
          <a:extLst>
            <a:ext uri="{FF2B5EF4-FFF2-40B4-BE49-F238E27FC236}">
              <a16:creationId xmlns:a16="http://schemas.microsoft.com/office/drawing/2014/main" id="{00000000-0008-0000-0300-00006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6" name="Oval 118">
          <a:extLst>
            <a:ext uri="{FF2B5EF4-FFF2-40B4-BE49-F238E27FC236}">
              <a16:creationId xmlns:a16="http://schemas.microsoft.com/office/drawing/2014/main" id="{00000000-0008-0000-0300-00006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7" name="Oval 119">
          <a:extLst>
            <a:ext uri="{FF2B5EF4-FFF2-40B4-BE49-F238E27FC236}">
              <a16:creationId xmlns:a16="http://schemas.microsoft.com/office/drawing/2014/main" id="{00000000-0008-0000-0300-000063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8" name="Oval 120">
          <a:extLst>
            <a:ext uri="{FF2B5EF4-FFF2-40B4-BE49-F238E27FC236}">
              <a16:creationId xmlns:a16="http://schemas.microsoft.com/office/drawing/2014/main" id="{00000000-0008-0000-0300-000064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9" name="Oval 121">
          <a:extLst>
            <a:ext uri="{FF2B5EF4-FFF2-40B4-BE49-F238E27FC236}">
              <a16:creationId xmlns:a16="http://schemas.microsoft.com/office/drawing/2014/main" id="{00000000-0008-0000-0300-000065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0" name="Oval 122">
          <a:extLst>
            <a:ext uri="{FF2B5EF4-FFF2-40B4-BE49-F238E27FC236}">
              <a16:creationId xmlns:a16="http://schemas.microsoft.com/office/drawing/2014/main" id="{00000000-0008-0000-0300-000066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1" name="Oval 123">
          <a:extLst>
            <a:ext uri="{FF2B5EF4-FFF2-40B4-BE49-F238E27FC236}">
              <a16:creationId xmlns:a16="http://schemas.microsoft.com/office/drawing/2014/main" id="{00000000-0008-0000-0300-00006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2" name="Oval 124">
          <a:extLst>
            <a:ext uri="{FF2B5EF4-FFF2-40B4-BE49-F238E27FC236}">
              <a16:creationId xmlns:a16="http://schemas.microsoft.com/office/drawing/2014/main" id="{00000000-0008-0000-0300-00006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3" name="Oval 125">
          <a:extLst>
            <a:ext uri="{FF2B5EF4-FFF2-40B4-BE49-F238E27FC236}">
              <a16:creationId xmlns:a16="http://schemas.microsoft.com/office/drawing/2014/main" id="{00000000-0008-0000-0300-00006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4" name="Oval 126">
          <a:extLst>
            <a:ext uri="{FF2B5EF4-FFF2-40B4-BE49-F238E27FC236}">
              <a16:creationId xmlns:a16="http://schemas.microsoft.com/office/drawing/2014/main" id="{00000000-0008-0000-0300-00006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5" name="Line 127">
          <a:extLst>
            <a:ext uri="{FF2B5EF4-FFF2-40B4-BE49-F238E27FC236}">
              <a16:creationId xmlns:a16="http://schemas.microsoft.com/office/drawing/2014/main" id="{00000000-0008-0000-0300-00006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6" name="Line 128">
          <a:extLst>
            <a:ext uri="{FF2B5EF4-FFF2-40B4-BE49-F238E27FC236}">
              <a16:creationId xmlns:a16="http://schemas.microsoft.com/office/drawing/2014/main" id="{00000000-0008-0000-0300-00006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7" name="Line 129">
          <a:extLst>
            <a:ext uri="{FF2B5EF4-FFF2-40B4-BE49-F238E27FC236}">
              <a16:creationId xmlns:a16="http://schemas.microsoft.com/office/drawing/2014/main" id="{00000000-0008-0000-0300-00006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8" name="Line 130">
          <a:extLst>
            <a:ext uri="{FF2B5EF4-FFF2-40B4-BE49-F238E27FC236}">
              <a16:creationId xmlns:a16="http://schemas.microsoft.com/office/drawing/2014/main" id="{00000000-0008-0000-0300-00006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9" name="Line 131">
          <a:extLst>
            <a:ext uri="{FF2B5EF4-FFF2-40B4-BE49-F238E27FC236}">
              <a16:creationId xmlns:a16="http://schemas.microsoft.com/office/drawing/2014/main" id="{00000000-0008-0000-0300-00006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0" name="Line 132">
          <a:extLst>
            <a:ext uri="{FF2B5EF4-FFF2-40B4-BE49-F238E27FC236}">
              <a16:creationId xmlns:a16="http://schemas.microsoft.com/office/drawing/2014/main" id="{00000000-0008-0000-0300-00007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1" name="Line 133">
          <a:extLst>
            <a:ext uri="{FF2B5EF4-FFF2-40B4-BE49-F238E27FC236}">
              <a16:creationId xmlns:a16="http://schemas.microsoft.com/office/drawing/2014/main" id="{00000000-0008-0000-0300-00007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2" name="Line 134">
          <a:extLst>
            <a:ext uri="{FF2B5EF4-FFF2-40B4-BE49-F238E27FC236}">
              <a16:creationId xmlns:a16="http://schemas.microsoft.com/office/drawing/2014/main" id="{00000000-0008-0000-0300-00007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3" name="Line 135">
          <a:extLst>
            <a:ext uri="{FF2B5EF4-FFF2-40B4-BE49-F238E27FC236}">
              <a16:creationId xmlns:a16="http://schemas.microsoft.com/office/drawing/2014/main" id="{00000000-0008-0000-0300-00007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4" name="Line 136">
          <a:extLst>
            <a:ext uri="{FF2B5EF4-FFF2-40B4-BE49-F238E27FC236}">
              <a16:creationId xmlns:a16="http://schemas.microsoft.com/office/drawing/2014/main" id="{00000000-0008-0000-0300-00007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5" name="Line 137">
          <a:extLst>
            <a:ext uri="{FF2B5EF4-FFF2-40B4-BE49-F238E27FC236}">
              <a16:creationId xmlns:a16="http://schemas.microsoft.com/office/drawing/2014/main" id="{00000000-0008-0000-0300-00007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6" name="Line 138">
          <a:extLst>
            <a:ext uri="{FF2B5EF4-FFF2-40B4-BE49-F238E27FC236}">
              <a16:creationId xmlns:a16="http://schemas.microsoft.com/office/drawing/2014/main" id="{00000000-0008-0000-0300-00007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7" name="Line 139">
          <a:extLst>
            <a:ext uri="{FF2B5EF4-FFF2-40B4-BE49-F238E27FC236}">
              <a16:creationId xmlns:a16="http://schemas.microsoft.com/office/drawing/2014/main" id="{00000000-0008-0000-0300-00007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8" name="Line 140">
          <a:extLst>
            <a:ext uri="{FF2B5EF4-FFF2-40B4-BE49-F238E27FC236}">
              <a16:creationId xmlns:a16="http://schemas.microsoft.com/office/drawing/2014/main" id="{00000000-0008-0000-0300-00007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9" name="Line 141">
          <a:extLst>
            <a:ext uri="{FF2B5EF4-FFF2-40B4-BE49-F238E27FC236}">
              <a16:creationId xmlns:a16="http://schemas.microsoft.com/office/drawing/2014/main" id="{00000000-0008-0000-0300-00007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0" name="Line 142">
          <a:extLst>
            <a:ext uri="{FF2B5EF4-FFF2-40B4-BE49-F238E27FC236}">
              <a16:creationId xmlns:a16="http://schemas.microsoft.com/office/drawing/2014/main" id="{00000000-0008-0000-0300-00007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1" name="Line 143">
          <a:extLst>
            <a:ext uri="{FF2B5EF4-FFF2-40B4-BE49-F238E27FC236}">
              <a16:creationId xmlns:a16="http://schemas.microsoft.com/office/drawing/2014/main" id="{00000000-0008-0000-0300-00007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2" name="Line 144">
          <a:extLst>
            <a:ext uri="{FF2B5EF4-FFF2-40B4-BE49-F238E27FC236}">
              <a16:creationId xmlns:a16="http://schemas.microsoft.com/office/drawing/2014/main" id="{00000000-0008-0000-0300-00007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3" name="Line 145">
          <a:extLst>
            <a:ext uri="{FF2B5EF4-FFF2-40B4-BE49-F238E27FC236}">
              <a16:creationId xmlns:a16="http://schemas.microsoft.com/office/drawing/2014/main" id="{00000000-0008-0000-0300-00007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4" name="Line 146">
          <a:extLst>
            <a:ext uri="{FF2B5EF4-FFF2-40B4-BE49-F238E27FC236}">
              <a16:creationId xmlns:a16="http://schemas.microsoft.com/office/drawing/2014/main" id="{00000000-0008-0000-0300-00007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5" name="Line 147">
          <a:extLst>
            <a:ext uri="{FF2B5EF4-FFF2-40B4-BE49-F238E27FC236}">
              <a16:creationId xmlns:a16="http://schemas.microsoft.com/office/drawing/2014/main" id="{00000000-0008-0000-0300-00007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6" name="Line 148">
          <a:extLst>
            <a:ext uri="{FF2B5EF4-FFF2-40B4-BE49-F238E27FC236}">
              <a16:creationId xmlns:a16="http://schemas.microsoft.com/office/drawing/2014/main" id="{00000000-0008-0000-0300-00008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7" name="Line 149">
          <a:extLst>
            <a:ext uri="{FF2B5EF4-FFF2-40B4-BE49-F238E27FC236}">
              <a16:creationId xmlns:a16="http://schemas.microsoft.com/office/drawing/2014/main" id="{00000000-0008-0000-0300-00008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8" name="Line 150">
          <a:extLst>
            <a:ext uri="{FF2B5EF4-FFF2-40B4-BE49-F238E27FC236}">
              <a16:creationId xmlns:a16="http://schemas.microsoft.com/office/drawing/2014/main" id="{00000000-0008-0000-0300-00008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9" name="Line 151">
          <a:extLst>
            <a:ext uri="{FF2B5EF4-FFF2-40B4-BE49-F238E27FC236}">
              <a16:creationId xmlns:a16="http://schemas.microsoft.com/office/drawing/2014/main" id="{00000000-0008-0000-0300-00008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0" name="Line 152">
          <a:extLst>
            <a:ext uri="{FF2B5EF4-FFF2-40B4-BE49-F238E27FC236}">
              <a16:creationId xmlns:a16="http://schemas.microsoft.com/office/drawing/2014/main" id="{00000000-0008-0000-0300-00008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1" name="Line 153">
          <a:extLst>
            <a:ext uri="{FF2B5EF4-FFF2-40B4-BE49-F238E27FC236}">
              <a16:creationId xmlns:a16="http://schemas.microsoft.com/office/drawing/2014/main" id="{00000000-0008-0000-0300-00008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2" name="Line 154">
          <a:extLst>
            <a:ext uri="{FF2B5EF4-FFF2-40B4-BE49-F238E27FC236}">
              <a16:creationId xmlns:a16="http://schemas.microsoft.com/office/drawing/2014/main" id="{00000000-0008-0000-0300-00008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3" name="Line 155">
          <a:extLst>
            <a:ext uri="{FF2B5EF4-FFF2-40B4-BE49-F238E27FC236}">
              <a16:creationId xmlns:a16="http://schemas.microsoft.com/office/drawing/2014/main" id="{00000000-0008-0000-0300-00008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4" name="Line 156">
          <a:extLst>
            <a:ext uri="{FF2B5EF4-FFF2-40B4-BE49-F238E27FC236}">
              <a16:creationId xmlns:a16="http://schemas.microsoft.com/office/drawing/2014/main" id="{00000000-0008-0000-0300-00008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5" name="Line 157">
          <a:extLst>
            <a:ext uri="{FF2B5EF4-FFF2-40B4-BE49-F238E27FC236}">
              <a16:creationId xmlns:a16="http://schemas.microsoft.com/office/drawing/2014/main" id="{00000000-0008-0000-0300-00008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6" name="Line 158">
          <a:extLst>
            <a:ext uri="{FF2B5EF4-FFF2-40B4-BE49-F238E27FC236}">
              <a16:creationId xmlns:a16="http://schemas.microsoft.com/office/drawing/2014/main" id="{00000000-0008-0000-0300-00008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7" name="Line 159">
          <a:extLst>
            <a:ext uri="{FF2B5EF4-FFF2-40B4-BE49-F238E27FC236}">
              <a16:creationId xmlns:a16="http://schemas.microsoft.com/office/drawing/2014/main" id="{00000000-0008-0000-0300-00008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8" name="Line 160">
          <a:extLst>
            <a:ext uri="{FF2B5EF4-FFF2-40B4-BE49-F238E27FC236}">
              <a16:creationId xmlns:a16="http://schemas.microsoft.com/office/drawing/2014/main" id="{00000000-0008-0000-0300-00008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9" name="Line 161">
          <a:extLst>
            <a:ext uri="{FF2B5EF4-FFF2-40B4-BE49-F238E27FC236}">
              <a16:creationId xmlns:a16="http://schemas.microsoft.com/office/drawing/2014/main" id="{00000000-0008-0000-0300-00008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0" name="Line 162">
          <a:extLst>
            <a:ext uri="{FF2B5EF4-FFF2-40B4-BE49-F238E27FC236}">
              <a16:creationId xmlns:a16="http://schemas.microsoft.com/office/drawing/2014/main" id="{00000000-0008-0000-0300-00008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1" name="Line 163">
          <a:extLst>
            <a:ext uri="{FF2B5EF4-FFF2-40B4-BE49-F238E27FC236}">
              <a16:creationId xmlns:a16="http://schemas.microsoft.com/office/drawing/2014/main" id="{00000000-0008-0000-0300-00008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2" name="Line 164">
          <a:extLst>
            <a:ext uri="{FF2B5EF4-FFF2-40B4-BE49-F238E27FC236}">
              <a16:creationId xmlns:a16="http://schemas.microsoft.com/office/drawing/2014/main" id="{00000000-0008-0000-0300-00009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3" name="Line 165">
          <a:extLst>
            <a:ext uri="{FF2B5EF4-FFF2-40B4-BE49-F238E27FC236}">
              <a16:creationId xmlns:a16="http://schemas.microsoft.com/office/drawing/2014/main" id="{00000000-0008-0000-0300-00009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4" name="Line 166">
          <a:extLst>
            <a:ext uri="{FF2B5EF4-FFF2-40B4-BE49-F238E27FC236}">
              <a16:creationId xmlns:a16="http://schemas.microsoft.com/office/drawing/2014/main" id="{00000000-0008-0000-0300-00009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5" name="Line 167">
          <a:extLst>
            <a:ext uri="{FF2B5EF4-FFF2-40B4-BE49-F238E27FC236}">
              <a16:creationId xmlns:a16="http://schemas.microsoft.com/office/drawing/2014/main" id="{00000000-0008-0000-0300-00009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6" name="Line 168">
          <a:extLst>
            <a:ext uri="{FF2B5EF4-FFF2-40B4-BE49-F238E27FC236}">
              <a16:creationId xmlns:a16="http://schemas.microsoft.com/office/drawing/2014/main" id="{00000000-0008-0000-0300-00009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7" name="Line 169">
          <a:extLst>
            <a:ext uri="{FF2B5EF4-FFF2-40B4-BE49-F238E27FC236}">
              <a16:creationId xmlns:a16="http://schemas.microsoft.com/office/drawing/2014/main" id="{00000000-0008-0000-0300-00009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8" name="Line 170">
          <a:extLst>
            <a:ext uri="{FF2B5EF4-FFF2-40B4-BE49-F238E27FC236}">
              <a16:creationId xmlns:a16="http://schemas.microsoft.com/office/drawing/2014/main" id="{00000000-0008-0000-0300-00009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9" name="Line 171">
          <a:extLst>
            <a:ext uri="{FF2B5EF4-FFF2-40B4-BE49-F238E27FC236}">
              <a16:creationId xmlns:a16="http://schemas.microsoft.com/office/drawing/2014/main" id="{00000000-0008-0000-0300-00009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0" name="Line 172">
          <a:extLst>
            <a:ext uri="{FF2B5EF4-FFF2-40B4-BE49-F238E27FC236}">
              <a16:creationId xmlns:a16="http://schemas.microsoft.com/office/drawing/2014/main" id="{00000000-0008-0000-0300-00009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1" name="Line 173">
          <a:extLst>
            <a:ext uri="{FF2B5EF4-FFF2-40B4-BE49-F238E27FC236}">
              <a16:creationId xmlns:a16="http://schemas.microsoft.com/office/drawing/2014/main" id="{00000000-0008-0000-0300-00009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2" name="Line 174">
          <a:extLst>
            <a:ext uri="{FF2B5EF4-FFF2-40B4-BE49-F238E27FC236}">
              <a16:creationId xmlns:a16="http://schemas.microsoft.com/office/drawing/2014/main" id="{00000000-0008-0000-0300-00009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3" name="Line 175">
          <a:extLst>
            <a:ext uri="{FF2B5EF4-FFF2-40B4-BE49-F238E27FC236}">
              <a16:creationId xmlns:a16="http://schemas.microsoft.com/office/drawing/2014/main" id="{00000000-0008-0000-0300-00009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4" name="Line 176">
          <a:extLst>
            <a:ext uri="{FF2B5EF4-FFF2-40B4-BE49-F238E27FC236}">
              <a16:creationId xmlns:a16="http://schemas.microsoft.com/office/drawing/2014/main" id="{00000000-0008-0000-0300-00009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5" name="Line 177">
          <a:extLst>
            <a:ext uri="{FF2B5EF4-FFF2-40B4-BE49-F238E27FC236}">
              <a16:creationId xmlns:a16="http://schemas.microsoft.com/office/drawing/2014/main" id="{00000000-0008-0000-0300-00009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6" name="Line 178">
          <a:extLst>
            <a:ext uri="{FF2B5EF4-FFF2-40B4-BE49-F238E27FC236}">
              <a16:creationId xmlns:a16="http://schemas.microsoft.com/office/drawing/2014/main" id="{00000000-0008-0000-0300-00009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7" name="Line 179">
          <a:extLst>
            <a:ext uri="{FF2B5EF4-FFF2-40B4-BE49-F238E27FC236}">
              <a16:creationId xmlns:a16="http://schemas.microsoft.com/office/drawing/2014/main" id="{00000000-0008-0000-0300-00009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8" name="Line 180">
          <a:extLst>
            <a:ext uri="{FF2B5EF4-FFF2-40B4-BE49-F238E27FC236}">
              <a16:creationId xmlns:a16="http://schemas.microsoft.com/office/drawing/2014/main" id="{00000000-0008-0000-0300-0000A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9" name="Line 181">
          <a:extLst>
            <a:ext uri="{FF2B5EF4-FFF2-40B4-BE49-F238E27FC236}">
              <a16:creationId xmlns:a16="http://schemas.microsoft.com/office/drawing/2014/main" id="{00000000-0008-0000-0300-0000A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0" name="Line 182">
          <a:extLst>
            <a:ext uri="{FF2B5EF4-FFF2-40B4-BE49-F238E27FC236}">
              <a16:creationId xmlns:a16="http://schemas.microsoft.com/office/drawing/2014/main" id="{00000000-0008-0000-0300-0000A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1" name="Line 183">
          <a:extLst>
            <a:ext uri="{FF2B5EF4-FFF2-40B4-BE49-F238E27FC236}">
              <a16:creationId xmlns:a16="http://schemas.microsoft.com/office/drawing/2014/main" id="{00000000-0008-0000-0300-0000A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2" name="Line 184">
          <a:extLst>
            <a:ext uri="{FF2B5EF4-FFF2-40B4-BE49-F238E27FC236}">
              <a16:creationId xmlns:a16="http://schemas.microsoft.com/office/drawing/2014/main" id="{00000000-0008-0000-0300-0000A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3" name="Line 185">
          <a:extLst>
            <a:ext uri="{FF2B5EF4-FFF2-40B4-BE49-F238E27FC236}">
              <a16:creationId xmlns:a16="http://schemas.microsoft.com/office/drawing/2014/main" id="{00000000-0008-0000-0300-0000A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4" name="Line 186">
          <a:extLst>
            <a:ext uri="{FF2B5EF4-FFF2-40B4-BE49-F238E27FC236}">
              <a16:creationId xmlns:a16="http://schemas.microsoft.com/office/drawing/2014/main" id="{00000000-0008-0000-0300-0000A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5" name="Line 187">
          <a:extLst>
            <a:ext uri="{FF2B5EF4-FFF2-40B4-BE49-F238E27FC236}">
              <a16:creationId xmlns:a16="http://schemas.microsoft.com/office/drawing/2014/main" id="{00000000-0008-0000-0300-0000A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6" name="Line 188">
          <a:extLst>
            <a:ext uri="{FF2B5EF4-FFF2-40B4-BE49-F238E27FC236}">
              <a16:creationId xmlns:a16="http://schemas.microsoft.com/office/drawing/2014/main" id="{00000000-0008-0000-0300-0000A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7" name="Line 189">
          <a:extLst>
            <a:ext uri="{FF2B5EF4-FFF2-40B4-BE49-F238E27FC236}">
              <a16:creationId xmlns:a16="http://schemas.microsoft.com/office/drawing/2014/main" id="{00000000-0008-0000-0300-0000A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8" name="Line 190">
          <a:extLst>
            <a:ext uri="{FF2B5EF4-FFF2-40B4-BE49-F238E27FC236}">
              <a16:creationId xmlns:a16="http://schemas.microsoft.com/office/drawing/2014/main" id="{00000000-0008-0000-0300-0000A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9" name="Line 191">
          <a:extLst>
            <a:ext uri="{FF2B5EF4-FFF2-40B4-BE49-F238E27FC236}">
              <a16:creationId xmlns:a16="http://schemas.microsoft.com/office/drawing/2014/main" id="{00000000-0008-0000-0300-0000A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0" name="Line 192">
          <a:extLst>
            <a:ext uri="{FF2B5EF4-FFF2-40B4-BE49-F238E27FC236}">
              <a16:creationId xmlns:a16="http://schemas.microsoft.com/office/drawing/2014/main" id="{00000000-0008-0000-0300-0000A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1" name="Line 193">
          <a:extLst>
            <a:ext uri="{FF2B5EF4-FFF2-40B4-BE49-F238E27FC236}">
              <a16:creationId xmlns:a16="http://schemas.microsoft.com/office/drawing/2014/main" id="{00000000-0008-0000-0300-0000A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2" name="Line 194">
          <a:extLst>
            <a:ext uri="{FF2B5EF4-FFF2-40B4-BE49-F238E27FC236}">
              <a16:creationId xmlns:a16="http://schemas.microsoft.com/office/drawing/2014/main" id="{00000000-0008-0000-0300-0000A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3" name="Line 195">
          <a:extLst>
            <a:ext uri="{FF2B5EF4-FFF2-40B4-BE49-F238E27FC236}">
              <a16:creationId xmlns:a16="http://schemas.microsoft.com/office/drawing/2014/main" id="{00000000-0008-0000-0300-0000A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4" name="Line 196">
          <a:extLst>
            <a:ext uri="{FF2B5EF4-FFF2-40B4-BE49-F238E27FC236}">
              <a16:creationId xmlns:a16="http://schemas.microsoft.com/office/drawing/2014/main" id="{00000000-0008-0000-0300-0000B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5" name="Line 197">
          <a:extLst>
            <a:ext uri="{FF2B5EF4-FFF2-40B4-BE49-F238E27FC236}">
              <a16:creationId xmlns:a16="http://schemas.microsoft.com/office/drawing/2014/main" id="{00000000-0008-0000-0300-0000B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6" name="Line 198">
          <a:extLst>
            <a:ext uri="{FF2B5EF4-FFF2-40B4-BE49-F238E27FC236}">
              <a16:creationId xmlns:a16="http://schemas.microsoft.com/office/drawing/2014/main" id="{00000000-0008-0000-0300-0000B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7" name="Line 199">
          <a:extLst>
            <a:ext uri="{FF2B5EF4-FFF2-40B4-BE49-F238E27FC236}">
              <a16:creationId xmlns:a16="http://schemas.microsoft.com/office/drawing/2014/main" id="{00000000-0008-0000-0300-0000B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8" name="Line 200">
          <a:extLst>
            <a:ext uri="{FF2B5EF4-FFF2-40B4-BE49-F238E27FC236}">
              <a16:creationId xmlns:a16="http://schemas.microsoft.com/office/drawing/2014/main" id="{00000000-0008-0000-0300-0000B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9" name="Line 201">
          <a:extLst>
            <a:ext uri="{FF2B5EF4-FFF2-40B4-BE49-F238E27FC236}">
              <a16:creationId xmlns:a16="http://schemas.microsoft.com/office/drawing/2014/main" id="{00000000-0008-0000-0300-0000B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0" name="Line 202">
          <a:extLst>
            <a:ext uri="{FF2B5EF4-FFF2-40B4-BE49-F238E27FC236}">
              <a16:creationId xmlns:a16="http://schemas.microsoft.com/office/drawing/2014/main" id="{00000000-0008-0000-0300-0000B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1" name="Line 203">
          <a:extLst>
            <a:ext uri="{FF2B5EF4-FFF2-40B4-BE49-F238E27FC236}">
              <a16:creationId xmlns:a16="http://schemas.microsoft.com/office/drawing/2014/main" id="{00000000-0008-0000-0300-0000B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2" name="Line 204">
          <a:extLst>
            <a:ext uri="{FF2B5EF4-FFF2-40B4-BE49-F238E27FC236}">
              <a16:creationId xmlns:a16="http://schemas.microsoft.com/office/drawing/2014/main" id="{00000000-0008-0000-0300-0000B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3" name="Line 205">
          <a:extLst>
            <a:ext uri="{FF2B5EF4-FFF2-40B4-BE49-F238E27FC236}">
              <a16:creationId xmlns:a16="http://schemas.microsoft.com/office/drawing/2014/main" id="{00000000-0008-0000-0300-0000B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4" name="Line 206">
          <a:extLst>
            <a:ext uri="{FF2B5EF4-FFF2-40B4-BE49-F238E27FC236}">
              <a16:creationId xmlns:a16="http://schemas.microsoft.com/office/drawing/2014/main" id="{00000000-0008-0000-0300-0000B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5" name="Line 207">
          <a:extLst>
            <a:ext uri="{FF2B5EF4-FFF2-40B4-BE49-F238E27FC236}">
              <a16:creationId xmlns:a16="http://schemas.microsoft.com/office/drawing/2014/main" id="{00000000-0008-0000-0300-0000B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6" name="Line 208">
          <a:extLst>
            <a:ext uri="{FF2B5EF4-FFF2-40B4-BE49-F238E27FC236}">
              <a16:creationId xmlns:a16="http://schemas.microsoft.com/office/drawing/2014/main" id="{00000000-0008-0000-0300-0000B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7" name="Line 209">
          <a:extLst>
            <a:ext uri="{FF2B5EF4-FFF2-40B4-BE49-F238E27FC236}">
              <a16:creationId xmlns:a16="http://schemas.microsoft.com/office/drawing/2014/main" id="{00000000-0008-0000-0300-0000B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8" name="Line 210">
          <a:extLst>
            <a:ext uri="{FF2B5EF4-FFF2-40B4-BE49-F238E27FC236}">
              <a16:creationId xmlns:a16="http://schemas.microsoft.com/office/drawing/2014/main" id="{00000000-0008-0000-0300-0000B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9" name="Line 211">
          <a:extLst>
            <a:ext uri="{FF2B5EF4-FFF2-40B4-BE49-F238E27FC236}">
              <a16:creationId xmlns:a16="http://schemas.microsoft.com/office/drawing/2014/main" id="{00000000-0008-0000-0300-0000B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0" name="Line 212">
          <a:extLst>
            <a:ext uri="{FF2B5EF4-FFF2-40B4-BE49-F238E27FC236}">
              <a16:creationId xmlns:a16="http://schemas.microsoft.com/office/drawing/2014/main" id="{00000000-0008-0000-0300-0000C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1" name="Line 213">
          <a:extLst>
            <a:ext uri="{FF2B5EF4-FFF2-40B4-BE49-F238E27FC236}">
              <a16:creationId xmlns:a16="http://schemas.microsoft.com/office/drawing/2014/main" id="{00000000-0008-0000-0300-0000C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2" name="Line 214">
          <a:extLst>
            <a:ext uri="{FF2B5EF4-FFF2-40B4-BE49-F238E27FC236}">
              <a16:creationId xmlns:a16="http://schemas.microsoft.com/office/drawing/2014/main" id="{00000000-0008-0000-0300-0000C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3" name="Line 215">
          <a:extLst>
            <a:ext uri="{FF2B5EF4-FFF2-40B4-BE49-F238E27FC236}">
              <a16:creationId xmlns:a16="http://schemas.microsoft.com/office/drawing/2014/main" id="{00000000-0008-0000-0300-0000C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4" name="Line 216">
          <a:extLst>
            <a:ext uri="{FF2B5EF4-FFF2-40B4-BE49-F238E27FC236}">
              <a16:creationId xmlns:a16="http://schemas.microsoft.com/office/drawing/2014/main" id="{00000000-0008-0000-0300-0000C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5" name="Line 217">
          <a:extLst>
            <a:ext uri="{FF2B5EF4-FFF2-40B4-BE49-F238E27FC236}">
              <a16:creationId xmlns:a16="http://schemas.microsoft.com/office/drawing/2014/main" id="{00000000-0008-0000-0300-0000C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6" name="Line 218">
          <a:extLst>
            <a:ext uri="{FF2B5EF4-FFF2-40B4-BE49-F238E27FC236}">
              <a16:creationId xmlns:a16="http://schemas.microsoft.com/office/drawing/2014/main" id="{00000000-0008-0000-0300-0000C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7" name="Line 219">
          <a:extLst>
            <a:ext uri="{FF2B5EF4-FFF2-40B4-BE49-F238E27FC236}">
              <a16:creationId xmlns:a16="http://schemas.microsoft.com/office/drawing/2014/main" id="{00000000-0008-0000-0300-0000C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8" name="Line 220">
          <a:extLst>
            <a:ext uri="{FF2B5EF4-FFF2-40B4-BE49-F238E27FC236}">
              <a16:creationId xmlns:a16="http://schemas.microsoft.com/office/drawing/2014/main" id="{00000000-0008-0000-0300-0000C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9" name="Line 221">
          <a:extLst>
            <a:ext uri="{FF2B5EF4-FFF2-40B4-BE49-F238E27FC236}">
              <a16:creationId xmlns:a16="http://schemas.microsoft.com/office/drawing/2014/main" id="{00000000-0008-0000-0300-0000C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0" name="Line 222">
          <a:extLst>
            <a:ext uri="{FF2B5EF4-FFF2-40B4-BE49-F238E27FC236}">
              <a16:creationId xmlns:a16="http://schemas.microsoft.com/office/drawing/2014/main" id="{00000000-0008-0000-0300-0000C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1" name="Line 223">
          <a:extLst>
            <a:ext uri="{FF2B5EF4-FFF2-40B4-BE49-F238E27FC236}">
              <a16:creationId xmlns:a16="http://schemas.microsoft.com/office/drawing/2014/main" id="{00000000-0008-0000-0300-0000C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2" name="Line 224">
          <a:extLst>
            <a:ext uri="{FF2B5EF4-FFF2-40B4-BE49-F238E27FC236}">
              <a16:creationId xmlns:a16="http://schemas.microsoft.com/office/drawing/2014/main" id="{00000000-0008-0000-0300-0000C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3" name="Line 225">
          <a:extLst>
            <a:ext uri="{FF2B5EF4-FFF2-40B4-BE49-F238E27FC236}">
              <a16:creationId xmlns:a16="http://schemas.microsoft.com/office/drawing/2014/main" id="{00000000-0008-0000-0300-0000C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4" name="Line 226">
          <a:extLst>
            <a:ext uri="{FF2B5EF4-FFF2-40B4-BE49-F238E27FC236}">
              <a16:creationId xmlns:a16="http://schemas.microsoft.com/office/drawing/2014/main" id="{00000000-0008-0000-0300-0000C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5" name="Line 227">
          <a:extLst>
            <a:ext uri="{FF2B5EF4-FFF2-40B4-BE49-F238E27FC236}">
              <a16:creationId xmlns:a16="http://schemas.microsoft.com/office/drawing/2014/main" id="{00000000-0008-0000-0300-0000C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6" name="Line 228">
          <a:extLst>
            <a:ext uri="{FF2B5EF4-FFF2-40B4-BE49-F238E27FC236}">
              <a16:creationId xmlns:a16="http://schemas.microsoft.com/office/drawing/2014/main" id="{00000000-0008-0000-0300-0000D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7" name="Line 229">
          <a:extLst>
            <a:ext uri="{FF2B5EF4-FFF2-40B4-BE49-F238E27FC236}">
              <a16:creationId xmlns:a16="http://schemas.microsoft.com/office/drawing/2014/main" id="{00000000-0008-0000-0300-0000D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8" name="Line 230">
          <a:extLst>
            <a:ext uri="{FF2B5EF4-FFF2-40B4-BE49-F238E27FC236}">
              <a16:creationId xmlns:a16="http://schemas.microsoft.com/office/drawing/2014/main" id="{00000000-0008-0000-0300-0000D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9" name="Line 231">
          <a:extLst>
            <a:ext uri="{FF2B5EF4-FFF2-40B4-BE49-F238E27FC236}">
              <a16:creationId xmlns:a16="http://schemas.microsoft.com/office/drawing/2014/main" id="{00000000-0008-0000-0300-0000D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0" name="Line 232">
          <a:extLst>
            <a:ext uri="{FF2B5EF4-FFF2-40B4-BE49-F238E27FC236}">
              <a16:creationId xmlns:a16="http://schemas.microsoft.com/office/drawing/2014/main" id="{00000000-0008-0000-0300-0000D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1" name="Line 233">
          <a:extLst>
            <a:ext uri="{FF2B5EF4-FFF2-40B4-BE49-F238E27FC236}">
              <a16:creationId xmlns:a16="http://schemas.microsoft.com/office/drawing/2014/main" id="{00000000-0008-0000-0300-0000D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2" name="Line 234">
          <a:extLst>
            <a:ext uri="{FF2B5EF4-FFF2-40B4-BE49-F238E27FC236}">
              <a16:creationId xmlns:a16="http://schemas.microsoft.com/office/drawing/2014/main" id="{00000000-0008-0000-0300-0000D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3" name="Oval 235">
          <a:extLst>
            <a:ext uri="{FF2B5EF4-FFF2-40B4-BE49-F238E27FC236}">
              <a16:creationId xmlns:a16="http://schemas.microsoft.com/office/drawing/2014/main" id="{00000000-0008-0000-0300-0000D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4" name="Oval 236">
          <a:extLst>
            <a:ext uri="{FF2B5EF4-FFF2-40B4-BE49-F238E27FC236}">
              <a16:creationId xmlns:a16="http://schemas.microsoft.com/office/drawing/2014/main" id="{00000000-0008-0000-0300-0000D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5" name="Oval 237">
          <a:extLst>
            <a:ext uri="{FF2B5EF4-FFF2-40B4-BE49-F238E27FC236}">
              <a16:creationId xmlns:a16="http://schemas.microsoft.com/office/drawing/2014/main" id="{00000000-0008-0000-0300-0000D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6" name="Oval 238">
          <a:extLst>
            <a:ext uri="{FF2B5EF4-FFF2-40B4-BE49-F238E27FC236}">
              <a16:creationId xmlns:a16="http://schemas.microsoft.com/office/drawing/2014/main" id="{00000000-0008-0000-0300-0000D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7" name="Oval 239">
          <a:extLst>
            <a:ext uri="{FF2B5EF4-FFF2-40B4-BE49-F238E27FC236}">
              <a16:creationId xmlns:a16="http://schemas.microsoft.com/office/drawing/2014/main" id="{00000000-0008-0000-0300-0000D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8" name="Oval 240">
          <a:extLst>
            <a:ext uri="{FF2B5EF4-FFF2-40B4-BE49-F238E27FC236}">
              <a16:creationId xmlns:a16="http://schemas.microsoft.com/office/drawing/2014/main" id="{00000000-0008-0000-0300-0000D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9" name="Oval 241">
          <a:extLst>
            <a:ext uri="{FF2B5EF4-FFF2-40B4-BE49-F238E27FC236}">
              <a16:creationId xmlns:a16="http://schemas.microsoft.com/office/drawing/2014/main" id="{00000000-0008-0000-0300-0000D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0" name="Oval 242">
          <a:extLst>
            <a:ext uri="{FF2B5EF4-FFF2-40B4-BE49-F238E27FC236}">
              <a16:creationId xmlns:a16="http://schemas.microsoft.com/office/drawing/2014/main" id="{00000000-0008-0000-0300-0000D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1" name="Oval 243">
          <a:extLst>
            <a:ext uri="{FF2B5EF4-FFF2-40B4-BE49-F238E27FC236}">
              <a16:creationId xmlns:a16="http://schemas.microsoft.com/office/drawing/2014/main" id="{00000000-0008-0000-0300-0000D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2" name="Oval 244">
          <a:extLst>
            <a:ext uri="{FF2B5EF4-FFF2-40B4-BE49-F238E27FC236}">
              <a16:creationId xmlns:a16="http://schemas.microsoft.com/office/drawing/2014/main" id="{00000000-0008-0000-0300-0000E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3" name="Oval 245">
          <a:extLst>
            <a:ext uri="{FF2B5EF4-FFF2-40B4-BE49-F238E27FC236}">
              <a16:creationId xmlns:a16="http://schemas.microsoft.com/office/drawing/2014/main" id="{00000000-0008-0000-0300-0000E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4" name="Oval 246">
          <a:extLst>
            <a:ext uri="{FF2B5EF4-FFF2-40B4-BE49-F238E27FC236}">
              <a16:creationId xmlns:a16="http://schemas.microsoft.com/office/drawing/2014/main" id="{00000000-0008-0000-0300-0000E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23</xdr:row>
      <xdr:rowOff>0</xdr:rowOff>
    </xdr:from>
    <xdr:to>
      <xdr:col>7</xdr:col>
      <xdr:colOff>0</xdr:colOff>
      <xdr:row>34</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flipV="1">
          <a:off x="4752975" y="4219575"/>
          <a:ext cx="857250" cy="21526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7</xdr:row>
      <xdr:rowOff>0</xdr:rowOff>
    </xdr:from>
    <xdr:to>
      <xdr:col>13</xdr:col>
      <xdr:colOff>0</xdr:colOff>
      <xdr:row>22</xdr:row>
      <xdr:rowOff>0</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flipH="1">
          <a:off x="9267825"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7</xdr:row>
      <xdr:rowOff>0</xdr:rowOff>
    </xdr:from>
    <xdr:to>
      <xdr:col>10</xdr:col>
      <xdr:colOff>0</xdr:colOff>
      <xdr:row>22</xdr:row>
      <xdr:rowOff>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flipH="1">
          <a:off x="7010400"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9525</xdr:rowOff>
    </xdr:from>
    <xdr:to>
      <xdr:col>7</xdr:col>
      <xdr:colOff>0</xdr:colOff>
      <xdr:row>22</xdr:row>
      <xdr:rowOff>9525</xdr:rowOff>
    </xdr:to>
    <xdr:sp macro="" textlink="">
      <xdr:nvSpPr>
        <xdr:cNvPr id="5" name="Line 4">
          <a:extLst>
            <a:ext uri="{FF2B5EF4-FFF2-40B4-BE49-F238E27FC236}">
              <a16:creationId xmlns:a16="http://schemas.microsoft.com/office/drawing/2014/main" id="{00000000-0008-0000-0400-000005000000}"/>
            </a:ext>
          </a:extLst>
        </xdr:cNvPr>
        <xdr:cNvSpPr>
          <a:spLocks noChangeShapeType="1"/>
        </xdr:cNvSpPr>
      </xdr:nvSpPr>
      <xdr:spPr bwMode="auto">
        <a:xfrm flipH="1">
          <a:off x="4752975" y="1276350"/>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533400</xdr:colOff>
      <xdr:row>22</xdr:row>
      <xdr:rowOff>95250</xdr:rowOff>
    </xdr:from>
    <xdr:to>
      <xdr:col>13</xdr:col>
      <xdr:colOff>276225</xdr:colOff>
      <xdr:row>39</xdr:row>
      <xdr:rowOff>0</xdr:rowOff>
    </xdr:to>
    <xdr:grpSp>
      <xdr:nvGrpSpPr>
        <xdr:cNvPr id="6" name="Group 5">
          <a:extLst>
            <a:ext uri="{FF2B5EF4-FFF2-40B4-BE49-F238E27FC236}">
              <a16:creationId xmlns:a16="http://schemas.microsoft.com/office/drawing/2014/main" id="{00000000-0008-0000-0400-000006000000}"/>
            </a:ext>
          </a:extLst>
        </xdr:cNvPr>
        <xdr:cNvGrpSpPr>
          <a:grpSpLocks/>
        </xdr:cNvGrpSpPr>
      </xdr:nvGrpSpPr>
      <xdr:grpSpPr bwMode="auto">
        <a:xfrm>
          <a:off x="6838950" y="3924300"/>
          <a:ext cx="2543175" cy="3067050"/>
          <a:chOff x="805" y="462"/>
          <a:chExt cx="291" cy="307"/>
        </a:xfrm>
      </xdr:grpSpPr>
      <xdr:sp macro="" textlink="">
        <xdr:nvSpPr>
          <xdr:cNvPr id="7" name="Line 6">
            <a:extLst>
              <a:ext uri="{FF2B5EF4-FFF2-40B4-BE49-F238E27FC236}">
                <a16:creationId xmlns:a16="http://schemas.microsoft.com/office/drawing/2014/main" id="{00000000-0008-0000-0400-000007000000}"/>
              </a:ext>
            </a:extLst>
          </xdr:cNvPr>
          <xdr:cNvSpPr>
            <a:spLocks noChangeShapeType="1"/>
          </xdr:cNvSpPr>
        </xdr:nvSpPr>
        <xdr:spPr bwMode="auto">
          <a:xfrm flipH="1" flipV="1">
            <a:off x="805" y="464"/>
            <a:ext cx="177" cy="26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8" name="Line 7">
            <a:extLst>
              <a:ext uri="{FF2B5EF4-FFF2-40B4-BE49-F238E27FC236}">
                <a16:creationId xmlns:a16="http://schemas.microsoft.com/office/drawing/2014/main" id="{00000000-0008-0000-0400-000008000000}"/>
              </a:ext>
            </a:extLst>
          </xdr:cNvPr>
          <xdr:cNvSpPr>
            <a:spLocks noChangeShapeType="1"/>
          </xdr:cNvSpPr>
        </xdr:nvSpPr>
        <xdr:spPr bwMode="auto">
          <a:xfrm flipV="1">
            <a:off x="1034" y="462"/>
            <a:ext cx="0" cy="2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9" name="Rectangle 8">
            <a:extLst>
              <a:ext uri="{FF2B5EF4-FFF2-40B4-BE49-F238E27FC236}">
                <a16:creationId xmlns:a16="http://schemas.microsoft.com/office/drawing/2014/main" id="{00000000-0008-0000-0400-000009000000}"/>
              </a:ext>
            </a:extLst>
          </xdr:cNvPr>
          <xdr:cNvSpPr>
            <a:spLocks noChangeArrowheads="1"/>
          </xdr:cNvSpPr>
        </xdr:nvSpPr>
        <xdr:spPr bwMode="auto">
          <a:xfrm>
            <a:off x="912" y="730"/>
            <a:ext cx="184" cy="3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「様式１０－２工事出来高内訳」の数値と同率であること！</a:t>
            </a:r>
          </a:p>
        </xdr:txBody>
      </xdr:sp>
    </xdr:grpSp>
    <xdr:clientData/>
  </xdr:twoCellAnchor>
  <xdr:twoCellAnchor>
    <xdr:from>
      <xdr:col>13</xdr:col>
      <xdr:colOff>476250</xdr:colOff>
      <xdr:row>1</xdr:row>
      <xdr:rowOff>57150</xdr:rowOff>
    </xdr:from>
    <xdr:to>
      <xdr:col>19</xdr:col>
      <xdr:colOff>404390</xdr:colOff>
      <xdr:row>12</xdr:row>
      <xdr:rowOff>40229</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601325" y="209550"/>
          <a:ext cx="4042940" cy="2002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323850</xdr:colOff>
      <xdr:row>0</xdr:row>
      <xdr:rowOff>295275</xdr:rowOff>
    </xdr:from>
    <xdr:to>
      <xdr:col>6</xdr:col>
      <xdr:colOff>609600</xdr:colOff>
      <xdr:row>2</xdr:row>
      <xdr:rowOff>114300</xdr:rowOff>
    </xdr:to>
    <xdr:sp macro="" textlink="">
      <xdr:nvSpPr>
        <xdr:cNvPr id="3079" name="AutoShape 7">
          <a:extLst>
            <a:ext uri="{FF2B5EF4-FFF2-40B4-BE49-F238E27FC236}">
              <a16:creationId xmlns:a16="http://schemas.microsoft.com/office/drawing/2014/main" id="{00000000-0008-0000-0000-0000070C0000}"/>
            </a:ext>
          </a:extLst>
        </xdr:cNvPr>
        <xdr:cNvSpPr>
          <a:spLocks noChangeArrowheads="1"/>
        </xdr:cNvSpPr>
      </xdr:nvSpPr>
      <xdr:spPr bwMode="auto">
        <a:xfrm>
          <a:off x="3952875" y="295275"/>
          <a:ext cx="2524125" cy="447675"/>
        </a:xfrm>
        <a:prstGeom prst="roundRect">
          <a:avLst>
            <a:gd name="adj" fmla="val 16667"/>
          </a:avLst>
        </a:prstGeom>
        <a:noFill/>
        <a:ln>
          <a:noFill/>
        </a:ln>
        <a:extLst>
          <a:ext uri="{909E8E84-426E-40DD-AFC4-6F175D3DCCD1}">
            <a14:hiddenFill xmlns:a14="http://schemas.microsoft.com/office/drawing/2010/main">
              <a:solidFill>
                <a:srgbClr xmlns:mc="http://schemas.openxmlformats.org/markup-compatibility/2006" val="FFCC00" mc:Ignorable="a14" a14:legacySpreadsheetColorIndex="51"/>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18288" tIns="0" rIns="0" bIns="0" anchor="ctr" upright="1"/>
        <a:lstStyle/>
        <a:p>
          <a:endParaRPr lang="ja-JP"/>
        </a:p>
      </xdr:txBody>
    </xdr:sp>
    <xdr:clientData/>
  </xdr:twoCellAnchor>
  <xdr:twoCellAnchor>
    <xdr:from>
      <xdr:col>10</xdr:col>
      <xdr:colOff>398780</xdr:colOff>
      <xdr:row>1</xdr:row>
      <xdr:rowOff>121920</xdr:rowOff>
    </xdr:from>
    <xdr:to>
      <xdr:col>16</xdr:col>
      <xdr:colOff>345970</xdr:colOff>
      <xdr:row>8</xdr:row>
      <xdr:rowOff>235174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720580" y="4267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twoCellAnchor>
    <xdr:from>
      <xdr:col>10</xdr:col>
      <xdr:colOff>254000</xdr:colOff>
      <xdr:row>18</xdr:row>
      <xdr:rowOff>222250</xdr:rowOff>
    </xdr:from>
    <xdr:to>
      <xdr:col>15</xdr:col>
      <xdr:colOff>365125</xdr:colOff>
      <xdr:row>23</xdr:row>
      <xdr:rowOff>190500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10636250" y="5222875"/>
          <a:ext cx="3524250" cy="123825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36000" bIns="18288" anchor="ctr" upright="1"/>
        <a:lstStyle/>
        <a:p>
          <a:pPr algn="l" rtl="0">
            <a:lnSpc>
              <a:spcPts val="1100"/>
            </a:lnSpc>
            <a:defRPr sz="1000"/>
          </a:pPr>
          <a:r>
            <a:rPr lang="ja-JP" altLang="en-US" sz="900" b="0" i="0" u="none" strike="noStrike" baseline="0">
              <a:solidFill>
                <a:srgbClr val="000000"/>
              </a:solidFill>
              <a:latin typeface="HG丸ｺﾞｼｯｸM-PRO"/>
              <a:ea typeface="HG丸ｺﾞｼｯｸM-PRO"/>
            </a:rPr>
            <a:t>エクセルで乗除の計算式を入れた場合、端数処理の関係で、合計に１円程度のズレが生じることがあります。この表の作成にあたっては、提出前に必ず</a:t>
          </a:r>
          <a:r>
            <a:rPr lang="ja-JP" altLang="en-US" sz="900" b="1" i="0" u="sng" strike="noStrike" baseline="0">
              <a:solidFill>
                <a:srgbClr val="000000"/>
              </a:solidFill>
              <a:latin typeface="HG丸ｺﾞｼｯｸM-PRO"/>
              <a:ea typeface="HG丸ｺﾞｼｯｸM-PRO"/>
            </a:rPr>
            <a:t>電卓により手計算で検算をし</a:t>
          </a:r>
          <a:r>
            <a:rPr lang="ja-JP" altLang="en-US" sz="900" b="0" i="0" u="none" strike="noStrike" baseline="0">
              <a:solidFill>
                <a:srgbClr val="000000"/>
              </a:solidFill>
              <a:latin typeface="HG丸ｺﾞｼｯｸM-PRO"/>
              <a:ea typeface="HG丸ｺﾞｼｯｸM-PRO"/>
            </a:rPr>
            <a:t>、縦横の数値の合計が一致していること確認してください。（端数が出る場合は、対象外経費で調整をしてください。）</a:t>
          </a:r>
        </a:p>
      </xdr:txBody>
    </xdr:sp>
    <xdr:clientData/>
  </xdr:twoCellAnchor>
  <xdr:twoCellAnchor>
    <xdr:from>
      <xdr:col>2</xdr:col>
      <xdr:colOff>1515138</xdr:colOff>
      <xdr:row>0</xdr:row>
      <xdr:rowOff>177209</xdr:rowOff>
    </xdr:from>
    <xdr:to>
      <xdr:col>4</xdr:col>
      <xdr:colOff>1063255</xdr:colOff>
      <xdr:row>2</xdr:row>
      <xdr:rowOff>48880</xdr:rowOff>
    </xdr:to>
    <xdr:sp macro="" textlink="">
      <xdr:nvSpPr>
        <xdr:cNvPr id="2" name="AutoShape 2">
          <a:extLst>
            <a:ext uri="{FF2B5EF4-FFF2-40B4-BE49-F238E27FC236}">
              <a16:creationId xmlns:a16="http://schemas.microsoft.com/office/drawing/2014/main" id="{307D6CEA-F535-673E-D6CD-728A7928453D}"/>
            </a:ext>
          </a:extLst>
        </xdr:cNvPr>
        <xdr:cNvSpPr>
          <a:spLocks noChangeArrowheads="1"/>
        </xdr:cNvSpPr>
      </xdr:nvSpPr>
      <xdr:spPr bwMode="auto">
        <a:xfrm>
          <a:off x="2099929" y="177209"/>
          <a:ext cx="2223977" cy="748857"/>
        </a:xfrm>
        <a:prstGeom prst="wedgeRoundRectCallout">
          <a:avLst>
            <a:gd name="adj1" fmla="val -46836"/>
            <a:gd name="adj2" fmla="val 108189"/>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wrap="square" lIns="74295" tIns="8890" rIns="74295" bIns="8890" anchor="ctr" upright="1">
          <a:noAutofit/>
        </a:bodyPr>
        <a:lstStyle/>
        <a:p>
          <a:pPr algn="just" fontAlgn="base"/>
          <a:r>
            <a:rPr lang="ja-JP" altLang="ja-JP" sz="1100" b="0" i="0" baseline="0">
              <a:solidFill>
                <a:schemeClr val="dk1"/>
              </a:solidFill>
              <a:effectLst/>
              <a:latin typeface="+mn-lt"/>
              <a:ea typeface="+mn-ea"/>
              <a:cs typeface="+mn-cs"/>
            </a:rPr>
            <a:t>工事請負契約書の内訳書の項目と一致（記載の項目はあくまでも例示です。</a:t>
          </a:r>
          <a:r>
            <a:rPr lang="ja-JP" altLang="en-US" sz="1100" b="0" i="0" baseline="0">
              <a:solidFill>
                <a:schemeClr val="dk1"/>
              </a:solidFill>
              <a:effectLst/>
              <a:latin typeface="+mn-lt"/>
              <a:ea typeface="+mn-ea"/>
              <a:cs typeface="+mn-cs"/>
            </a:rPr>
            <a:t>）</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7289091" y="350264"/>
          <a:ext cx="3975833" cy="9585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0</xdr:col>
      <xdr:colOff>166519</xdr:colOff>
      <xdr:row>35</xdr:row>
      <xdr:rowOff>116541</xdr:rowOff>
    </xdr:from>
    <xdr:to>
      <xdr:col>6</xdr:col>
      <xdr:colOff>304775</xdr:colOff>
      <xdr:row>41</xdr:row>
      <xdr:rowOff>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66519" y="6905961"/>
          <a:ext cx="2683336" cy="79785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73623</xdr:colOff>
      <xdr:row>7</xdr:row>
      <xdr:rowOff>17930</xdr:rowOff>
    </xdr:from>
    <xdr:to>
      <xdr:col>1</xdr:col>
      <xdr:colOff>146238</xdr:colOff>
      <xdr:row>13</xdr:row>
      <xdr:rowOff>125001</xdr:rowOff>
    </xdr:to>
    <xdr:sp macro="" textlink="">
      <xdr:nvSpPr>
        <xdr:cNvPr id="4" name="左中かっこ 3">
          <a:extLst>
            <a:ext uri="{FF2B5EF4-FFF2-40B4-BE49-F238E27FC236}">
              <a16:creationId xmlns:a16="http://schemas.microsoft.com/office/drawing/2014/main" id="{00000000-0008-0000-0100-000004000000}"/>
            </a:ext>
          </a:extLst>
        </xdr:cNvPr>
        <xdr:cNvSpPr/>
      </xdr:nvSpPr>
      <xdr:spPr>
        <a:xfrm>
          <a:off x="302223" y="1564790"/>
          <a:ext cx="72615" cy="12500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F95FFA11-A9B5-4046-8F47-5A06260E54F6}"/>
            </a:ext>
          </a:extLst>
        </xdr:cNvPr>
        <xdr:cNvSpPr txBox="1"/>
      </xdr:nvSpPr>
      <xdr:spPr>
        <a:xfrm>
          <a:off x="17330457" y="354618"/>
          <a:ext cx="3952973" cy="95967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DB2A2-B5FD-4D38-B6B4-785458053047}">
  <dimension ref="A2:N108"/>
  <sheetViews>
    <sheetView tabSelected="1" view="pageBreakPreview" zoomScaleNormal="73" zoomScaleSheetLayoutView="100" workbookViewId="0">
      <selection activeCell="B2" sqref="B2"/>
    </sheetView>
  </sheetViews>
  <sheetFormatPr defaultRowHeight="13.2"/>
  <cols>
    <col min="1" max="1" width="2.44140625" style="866" customWidth="1"/>
    <col min="2" max="2" width="7.21875" style="102" customWidth="1"/>
    <col min="3" max="3" width="54" customWidth="1"/>
    <col min="4" max="4" width="3.88671875" customWidth="1"/>
    <col min="5" max="5" width="9.77734375" customWidth="1"/>
    <col min="6" max="6" width="11.6640625" style="102" customWidth="1"/>
    <col min="7" max="7" width="37.44140625" customWidth="1"/>
    <col min="8" max="8" width="5.33203125" style="959" customWidth="1"/>
    <col min="9" max="9" width="31.77734375" style="959" customWidth="1"/>
    <col min="257" max="257" width="2.44140625" customWidth="1"/>
    <col min="258" max="258" width="7.21875" customWidth="1"/>
    <col min="259" max="259" width="54" customWidth="1"/>
    <col min="260" max="260" width="3.88671875" customWidth="1"/>
    <col min="261" max="261" width="9.77734375" customWidth="1"/>
    <col min="262" max="262" width="11.6640625" customWidth="1"/>
    <col min="263" max="263" width="37.44140625" customWidth="1"/>
    <col min="264" max="264" width="5.33203125" customWidth="1"/>
    <col min="265" max="265" width="31.77734375" customWidth="1"/>
    <col min="513" max="513" width="2.44140625" customWidth="1"/>
    <col min="514" max="514" width="7.21875" customWidth="1"/>
    <col min="515" max="515" width="54" customWidth="1"/>
    <col min="516" max="516" width="3.88671875" customWidth="1"/>
    <col min="517" max="517" width="9.77734375" customWidth="1"/>
    <col min="518" max="518" width="11.6640625" customWidth="1"/>
    <col min="519" max="519" width="37.44140625" customWidth="1"/>
    <col min="520" max="520" width="5.33203125" customWidth="1"/>
    <col min="521" max="521" width="31.77734375" customWidth="1"/>
    <col min="769" max="769" width="2.44140625" customWidth="1"/>
    <col min="770" max="770" width="7.21875" customWidth="1"/>
    <col min="771" max="771" width="54" customWidth="1"/>
    <col min="772" max="772" width="3.88671875" customWidth="1"/>
    <col min="773" max="773" width="9.77734375" customWidth="1"/>
    <col min="774" max="774" width="11.6640625" customWidth="1"/>
    <col min="775" max="775" width="37.44140625" customWidth="1"/>
    <col min="776" max="776" width="5.33203125" customWidth="1"/>
    <col min="777" max="777" width="31.77734375" customWidth="1"/>
    <col min="1025" max="1025" width="2.44140625" customWidth="1"/>
    <col min="1026" max="1026" width="7.21875" customWidth="1"/>
    <col min="1027" max="1027" width="54" customWidth="1"/>
    <col min="1028" max="1028" width="3.88671875" customWidth="1"/>
    <col min="1029" max="1029" width="9.77734375" customWidth="1"/>
    <col min="1030" max="1030" width="11.6640625" customWidth="1"/>
    <col min="1031" max="1031" width="37.44140625" customWidth="1"/>
    <col min="1032" max="1032" width="5.33203125" customWidth="1"/>
    <col min="1033" max="1033" width="31.77734375" customWidth="1"/>
    <col min="1281" max="1281" width="2.44140625" customWidth="1"/>
    <col min="1282" max="1282" width="7.21875" customWidth="1"/>
    <col min="1283" max="1283" width="54" customWidth="1"/>
    <col min="1284" max="1284" width="3.88671875" customWidth="1"/>
    <col min="1285" max="1285" width="9.77734375" customWidth="1"/>
    <col min="1286" max="1286" width="11.6640625" customWidth="1"/>
    <col min="1287" max="1287" width="37.44140625" customWidth="1"/>
    <col min="1288" max="1288" width="5.33203125" customWidth="1"/>
    <col min="1289" max="1289" width="31.77734375" customWidth="1"/>
    <col min="1537" max="1537" width="2.44140625" customWidth="1"/>
    <col min="1538" max="1538" width="7.21875" customWidth="1"/>
    <col min="1539" max="1539" width="54" customWidth="1"/>
    <col min="1540" max="1540" width="3.88671875" customWidth="1"/>
    <col min="1541" max="1541" width="9.77734375" customWidth="1"/>
    <col min="1542" max="1542" width="11.6640625" customWidth="1"/>
    <col min="1543" max="1543" width="37.44140625" customWidth="1"/>
    <col min="1544" max="1544" width="5.33203125" customWidth="1"/>
    <col min="1545" max="1545" width="31.77734375" customWidth="1"/>
    <col min="1793" max="1793" width="2.44140625" customWidth="1"/>
    <col min="1794" max="1794" width="7.21875" customWidth="1"/>
    <col min="1795" max="1795" width="54" customWidth="1"/>
    <col min="1796" max="1796" width="3.88671875" customWidth="1"/>
    <col min="1797" max="1797" width="9.77734375" customWidth="1"/>
    <col min="1798" max="1798" width="11.6640625" customWidth="1"/>
    <col min="1799" max="1799" width="37.44140625" customWidth="1"/>
    <col min="1800" max="1800" width="5.33203125" customWidth="1"/>
    <col min="1801" max="1801" width="31.77734375" customWidth="1"/>
    <col min="2049" max="2049" width="2.44140625" customWidth="1"/>
    <col min="2050" max="2050" width="7.21875" customWidth="1"/>
    <col min="2051" max="2051" width="54" customWidth="1"/>
    <col min="2052" max="2052" width="3.88671875" customWidth="1"/>
    <col min="2053" max="2053" width="9.77734375" customWidth="1"/>
    <col min="2054" max="2054" width="11.6640625" customWidth="1"/>
    <col min="2055" max="2055" width="37.44140625" customWidth="1"/>
    <col min="2056" max="2056" width="5.33203125" customWidth="1"/>
    <col min="2057" max="2057" width="31.77734375" customWidth="1"/>
    <col min="2305" max="2305" width="2.44140625" customWidth="1"/>
    <col min="2306" max="2306" width="7.21875" customWidth="1"/>
    <col min="2307" max="2307" width="54" customWidth="1"/>
    <col min="2308" max="2308" width="3.88671875" customWidth="1"/>
    <col min="2309" max="2309" width="9.77734375" customWidth="1"/>
    <col min="2310" max="2310" width="11.6640625" customWidth="1"/>
    <col min="2311" max="2311" width="37.44140625" customWidth="1"/>
    <col min="2312" max="2312" width="5.33203125" customWidth="1"/>
    <col min="2313" max="2313" width="31.77734375" customWidth="1"/>
    <col min="2561" max="2561" width="2.44140625" customWidth="1"/>
    <col min="2562" max="2562" width="7.21875" customWidth="1"/>
    <col min="2563" max="2563" width="54" customWidth="1"/>
    <col min="2564" max="2564" width="3.88671875" customWidth="1"/>
    <col min="2565" max="2565" width="9.77734375" customWidth="1"/>
    <col min="2566" max="2566" width="11.6640625" customWidth="1"/>
    <col min="2567" max="2567" width="37.44140625" customWidth="1"/>
    <col min="2568" max="2568" width="5.33203125" customWidth="1"/>
    <col min="2569" max="2569" width="31.77734375" customWidth="1"/>
    <col min="2817" max="2817" width="2.44140625" customWidth="1"/>
    <col min="2818" max="2818" width="7.21875" customWidth="1"/>
    <col min="2819" max="2819" width="54" customWidth="1"/>
    <col min="2820" max="2820" width="3.88671875" customWidth="1"/>
    <col min="2821" max="2821" width="9.77734375" customWidth="1"/>
    <col min="2822" max="2822" width="11.6640625" customWidth="1"/>
    <col min="2823" max="2823" width="37.44140625" customWidth="1"/>
    <col min="2824" max="2824" width="5.33203125" customWidth="1"/>
    <col min="2825" max="2825" width="31.77734375" customWidth="1"/>
    <col min="3073" max="3073" width="2.44140625" customWidth="1"/>
    <col min="3074" max="3074" width="7.21875" customWidth="1"/>
    <col min="3075" max="3075" width="54" customWidth="1"/>
    <col min="3076" max="3076" width="3.88671875" customWidth="1"/>
    <col min="3077" max="3077" width="9.77734375" customWidth="1"/>
    <col min="3078" max="3078" width="11.6640625" customWidth="1"/>
    <col min="3079" max="3079" width="37.44140625" customWidth="1"/>
    <col min="3080" max="3080" width="5.33203125" customWidth="1"/>
    <col min="3081" max="3081" width="31.77734375" customWidth="1"/>
    <col min="3329" max="3329" width="2.44140625" customWidth="1"/>
    <col min="3330" max="3330" width="7.21875" customWidth="1"/>
    <col min="3331" max="3331" width="54" customWidth="1"/>
    <col min="3332" max="3332" width="3.88671875" customWidth="1"/>
    <col min="3333" max="3333" width="9.77734375" customWidth="1"/>
    <col min="3334" max="3334" width="11.6640625" customWidth="1"/>
    <col min="3335" max="3335" width="37.44140625" customWidth="1"/>
    <col min="3336" max="3336" width="5.33203125" customWidth="1"/>
    <col min="3337" max="3337" width="31.77734375" customWidth="1"/>
    <col min="3585" max="3585" width="2.44140625" customWidth="1"/>
    <col min="3586" max="3586" width="7.21875" customWidth="1"/>
    <col min="3587" max="3587" width="54" customWidth="1"/>
    <col min="3588" max="3588" width="3.88671875" customWidth="1"/>
    <col min="3589" max="3589" width="9.77734375" customWidth="1"/>
    <col min="3590" max="3590" width="11.6640625" customWidth="1"/>
    <col min="3591" max="3591" width="37.44140625" customWidth="1"/>
    <col min="3592" max="3592" width="5.33203125" customWidth="1"/>
    <col min="3593" max="3593" width="31.77734375" customWidth="1"/>
    <col min="3841" max="3841" width="2.44140625" customWidth="1"/>
    <col min="3842" max="3842" width="7.21875" customWidth="1"/>
    <col min="3843" max="3843" width="54" customWidth="1"/>
    <col min="3844" max="3844" width="3.88671875" customWidth="1"/>
    <col min="3845" max="3845" width="9.77734375" customWidth="1"/>
    <col min="3846" max="3846" width="11.6640625" customWidth="1"/>
    <col min="3847" max="3847" width="37.44140625" customWidth="1"/>
    <col min="3848" max="3848" width="5.33203125" customWidth="1"/>
    <col min="3849" max="3849" width="31.77734375" customWidth="1"/>
    <col min="4097" max="4097" width="2.44140625" customWidth="1"/>
    <col min="4098" max="4098" width="7.21875" customWidth="1"/>
    <col min="4099" max="4099" width="54" customWidth="1"/>
    <col min="4100" max="4100" width="3.88671875" customWidth="1"/>
    <col min="4101" max="4101" width="9.77734375" customWidth="1"/>
    <col min="4102" max="4102" width="11.6640625" customWidth="1"/>
    <col min="4103" max="4103" width="37.44140625" customWidth="1"/>
    <col min="4104" max="4104" width="5.33203125" customWidth="1"/>
    <col min="4105" max="4105" width="31.77734375" customWidth="1"/>
    <col min="4353" max="4353" width="2.44140625" customWidth="1"/>
    <col min="4354" max="4354" width="7.21875" customWidth="1"/>
    <col min="4355" max="4355" width="54" customWidth="1"/>
    <col min="4356" max="4356" width="3.88671875" customWidth="1"/>
    <col min="4357" max="4357" width="9.77734375" customWidth="1"/>
    <col min="4358" max="4358" width="11.6640625" customWidth="1"/>
    <col min="4359" max="4359" width="37.44140625" customWidth="1"/>
    <col min="4360" max="4360" width="5.33203125" customWidth="1"/>
    <col min="4361" max="4361" width="31.77734375" customWidth="1"/>
    <col min="4609" max="4609" width="2.44140625" customWidth="1"/>
    <col min="4610" max="4610" width="7.21875" customWidth="1"/>
    <col min="4611" max="4611" width="54" customWidth="1"/>
    <col min="4612" max="4612" width="3.88671875" customWidth="1"/>
    <col min="4613" max="4613" width="9.77734375" customWidth="1"/>
    <col min="4614" max="4614" width="11.6640625" customWidth="1"/>
    <col min="4615" max="4615" width="37.44140625" customWidth="1"/>
    <col min="4616" max="4616" width="5.33203125" customWidth="1"/>
    <col min="4617" max="4617" width="31.77734375" customWidth="1"/>
    <col min="4865" max="4865" width="2.44140625" customWidth="1"/>
    <col min="4866" max="4866" width="7.21875" customWidth="1"/>
    <col min="4867" max="4867" width="54" customWidth="1"/>
    <col min="4868" max="4868" width="3.88671875" customWidth="1"/>
    <col min="4869" max="4869" width="9.77734375" customWidth="1"/>
    <col min="4870" max="4870" width="11.6640625" customWidth="1"/>
    <col min="4871" max="4871" width="37.44140625" customWidth="1"/>
    <col min="4872" max="4872" width="5.33203125" customWidth="1"/>
    <col min="4873" max="4873" width="31.77734375" customWidth="1"/>
    <col min="5121" max="5121" width="2.44140625" customWidth="1"/>
    <col min="5122" max="5122" width="7.21875" customWidth="1"/>
    <col min="5123" max="5123" width="54" customWidth="1"/>
    <col min="5124" max="5124" width="3.88671875" customWidth="1"/>
    <col min="5125" max="5125" width="9.77734375" customWidth="1"/>
    <col min="5126" max="5126" width="11.6640625" customWidth="1"/>
    <col min="5127" max="5127" width="37.44140625" customWidth="1"/>
    <col min="5128" max="5128" width="5.33203125" customWidth="1"/>
    <col min="5129" max="5129" width="31.77734375" customWidth="1"/>
    <col min="5377" max="5377" width="2.44140625" customWidth="1"/>
    <col min="5378" max="5378" width="7.21875" customWidth="1"/>
    <col min="5379" max="5379" width="54" customWidth="1"/>
    <col min="5380" max="5380" width="3.88671875" customWidth="1"/>
    <col min="5381" max="5381" width="9.77734375" customWidth="1"/>
    <col min="5382" max="5382" width="11.6640625" customWidth="1"/>
    <col min="5383" max="5383" width="37.44140625" customWidth="1"/>
    <col min="5384" max="5384" width="5.33203125" customWidth="1"/>
    <col min="5385" max="5385" width="31.77734375" customWidth="1"/>
    <col min="5633" max="5633" width="2.44140625" customWidth="1"/>
    <col min="5634" max="5634" width="7.21875" customWidth="1"/>
    <col min="5635" max="5635" width="54" customWidth="1"/>
    <col min="5636" max="5636" width="3.88671875" customWidth="1"/>
    <col min="5637" max="5637" width="9.77734375" customWidth="1"/>
    <col min="5638" max="5638" width="11.6640625" customWidth="1"/>
    <col min="5639" max="5639" width="37.44140625" customWidth="1"/>
    <col min="5640" max="5640" width="5.33203125" customWidth="1"/>
    <col min="5641" max="5641" width="31.77734375" customWidth="1"/>
    <col min="5889" max="5889" width="2.44140625" customWidth="1"/>
    <col min="5890" max="5890" width="7.21875" customWidth="1"/>
    <col min="5891" max="5891" width="54" customWidth="1"/>
    <col min="5892" max="5892" width="3.88671875" customWidth="1"/>
    <col min="5893" max="5893" width="9.77734375" customWidth="1"/>
    <col min="5894" max="5894" width="11.6640625" customWidth="1"/>
    <col min="5895" max="5895" width="37.44140625" customWidth="1"/>
    <col min="5896" max="5896" width="5.33203125" customWidth="1"/>
    <col min="5897" max="5897" width="31.77734375" customWidth="1"/>
    <col min="6145" max="6145" width="2.44140625" customWidth="1"/>
    <col min="6146" max="6146" width="7.21875" customWidth="1"/>
    <col min="6147" max="6147" width="54" customWidth="1"/>
    <col min="6148" max="6148" width="3.88671875" customWidth="1"/>
    <col min="6149" max="6149" width="9.77734375" customWidth="1"/>
    <col min="6150" max="6150" width="11.6640625" customWidth="1"/>
    <col min="6151" max="6151" width="37.44140625" customWidth="1"/>
    <col min="6152" max="6152" width="5.33203125" customWidth="1"/>
    <col min="6153" max="6153" width="31.77734375" customWidth="1"/>
    <col min="6401" max="6401" width="2.44140625" customWidth="1"/>
    <col min="6402" max="6402" width="7.21875" customWidth="1"/>
    <col min="6403" max="6403" width="54" customWidth="1"/>
    <col min="6404" max="6404" width="3.88671875" customWidth="1"/>
    <col min="6405" max="6405" width="9.77734375" customWidth="1"/>
    <col min="6406" max="6406" width="11.6640625" customWidth="1"/>
    <col min="6407" max="6407" width="37.44140625" customWidth="1"/>
    <col min="6408" max="6408" width="5.33203125" customWidth="1"/>
    <col min="6409" max="6409" width="31.77734375" customWidth="1"/>
    <col min="6657" max="6657" width="2.44140625" customWidth="1"/>
    <col min="6658" max="6658" width="7.21875" customWidth="1"/>
    <col min="6659" max="6659" width="54" customWidth="1"/>
    <col min="6660" max="6660" width="3.88671875" customWidth="1"/>
    <col min="6661" max="6661" width="9.77734375" customWidth="1"/>
    <col min="6662" max="6662" width="11.6640625" customWidth="1"/>
    <col min="6663" max="6663" width="37.44140625" customWidth="1"/>
    <col min="6664" max="6664" width="5.33203125" customWidth="1"/>
    <col min="6665" max="6665" width="31.77734375" customWidth="1"/>
    <col min="6913" max="6913" width="2.44140625" customWidth="1"/>
    <col min="6914" max="6914" width="7.21875" customWidth="1"/>
    <col min="6915" max="6915" width="54" customWidth="1"/>
    <col min="6916" max="6916" width="3.88671875" customWidth="1"/>
    <col min="6917" max="6917" width="9.77734375" customWidth="1"/>
    <col min="6918" max="6918" width="11.6640625" customWidth="1"/>
    <col min="6919" max="6919" width="37.44140625" customWidth="1"/>
    <col min="6920" max="6920" width="5.33203125" customWidth="1"/>
    <col min="6921" max="6921" width="31.77734375" customWidth="1"/>
    <col min="7169" max="7169" width="2.44140625" customWidth="1"/>
    <col min="7170" max="7170" width="7.21875" customWidth="1"/>
    <col min="7171" max="7171" width="54" customWidth="1"/>
    <col min="7172" max="7172" width="3.88671875" customWidth="1"/>
    <col min="7173" max="7173" width="9.77734375" customWidth="1"/>
    <col min="7174" max="7174" width="11.6640625" customWidth="1"/>
    <col min="7175" max="7175" width="37.44140625" customWidth="1"/>
    <col min="7176" max="7176" width="5.33203125" customWidth="1"/>
    <col min="7177" max="7177" width="31.77734375" customWidth="1"/>
    <col min="7425" max="7425" width="2.44140625" customWidth="1"/>
    <col min="7426" max="7426" width="7.21875" customWidth="1"/>
    <col min="7427" max="7427" width="54" customWidth="1"/>
    <col min="7428" max="7428" width="3.88671875" customWidth="1"/>
    <col min="7429" max="7429" width="9.77734375" customWidth="1"/>
    <col min="7430" max="7430" width="11.6640625" customWidth="1"/>
    <col min="7431" max="7431" width="37.44140625" customWidth="1"/>
    <col min="7432" max="7432" width="5.33203125" customWidth="1"/>
    <col min="7433" max="7433" width="31.77734375" customWidth="1"/>
    <col min="7681" max="7681" width="2.44140625" customWidth="1"/>
    <col min="7682" max="7682" width="7.21875" customWidth="1"/>
    <col min="7683" max="7683" width="54" customWidth="1"/>
    <col min="7684" max="7684" width="3.88671875" customWidth="1"/>
    <col min="7685" max="7685" width="9.77734375" customWidth="1"/>
    <col min="7686" max="7686" width="11.6640625" customWidth="1"/>
    <col min="7687" max="7687" width="37.44140625" customWidth="1"/>
    <col min="7688" max="7688" width="5.33203125" customWidth="1"/>
    <col min="7689" max="7689" width="31.77734375" customWidth="1"/>
    <col min="7937" max="7937" width="2.44140625" customWidth="1"/>
    <col min="7938" max="7938" width="7.21875" customWidth="1"/>
    <col min="7939" max="7939" width="54" customWidth="1"/>
    <col min="7940" max="7940" width="3.88671875" customWidth="1"/>
    <col min="7941" max="7941" width="9.77734375" customWidth="1"/>
    <col min="7942" max="7942" width="11.6640625" customWidth="1"/>
    <col min="7943" max="7943" width="37.44140625" customWidth="1"/>
    <col min="7944" max="7944" width="5.33203125" customWidth="1"/>
    <col min="7945" max="7945" width="31.77734375" customWidth="1"/>
    <col min="8193" max="8193" width="2.44140625" customWidth="1"/>
    <col min="8194" max="8194" width="7.21875" customWidth="1"/>
    <col min="8195" max="8195" width="54" customWidth="1"/>
    <col min="8196" max="8196" width="3.88671875" customWidth="1"/>
    <col min="8197" max="8197" width="9.77734375" customWidth="1"/>
    <col min="8198" max="8198" width="11.6640625" customWidth="1"/>
    <col min="8199" max="8199" width="37.44140625" customWidth="1"/>
    <col min="8200" max="8200" width="5.33203125" customWidth="1"/>
    <col min="8201" max="8201" width="31.77734375" customWidth="1"/>
    <col min="8449" max="8449" width="2.44140625" customWidth="1"/>
    <col min="8450" max="8450" width="7.21875" customWidth="1"/>
    <col min="8451" max="8451" width="54" customWidth="1"/>
    <col min="8452" max="8452" width="3.88671875" customWidth="1"/>
    <col min="8453" max="8453" width="9.77734375" customWidth="1"/>
    <col min="8454" max="8454" width="11.6640625" customWidth="1"/>
    <col min="8455" max="8455" width="37.44140625" customWidth="1"/>
    <col min="8456" max="8456" width="5.33203125" customWidth="1"/>
    <col min="8457" max="8457" width="31.77734375" customWidth="1"/>
    <col min="8705" max="8705" width="2.44140625" customWidth="1"/>
    <col min="8706" max="8706" width="7.21875" customWidth="1"/>
    <col min="8707" max="8707" width="54" customWidth="1"/>
    <col min="8708" max="8708" width="3.88671875" customWidth="1"/>
    <col min="8709" max="8709" width="9.77734375" customWidth="1"/>
    <col min="8710" max="8710" width="11.6640625" customWidth="1"/>
    <col min="8711" max="8711" width="37.44140625" customWidth="1"/>
    <col min="8712" max="8712" width="5.33203125" customWidth="1"/>
    <col min="8713" max="8713" width="31.77734375" customWidth="1"/>
    <col min="8961" max="8961" width="2.44140625" customWidth="1"/>
    <col min="8962" max="8962" width="7.21875" customWidth="1"/>
    <col min="8963" max="8963" width="54" customWidth="1"/>
    <col min="8964" max="8964" width="3.88671875" customWidth="1"/>
    <col min="8965" max="8965" width="9.77734375" customWidth="1"/>
    <col min="8966" max="8966" width="11.6640625" customWidth="1"/>
    <col min="8967" max="8967" width="37.44140625" customWidth="1"/>
    <col min="8968" max="8968" width="5.33203125" customWidth="1"/>
    <col min="8969" max="8969" width="31.77734375" customWidth="1"/>
    <col min="9217" max="9217" width="2.44140625" customWidth="1"/>
    <col min="9218" max="9218" width="7.21875" customWidth="1"/>
    <col min="9219" max="9219" width="54" customWidth="1"/>
    <col min="9220" max="9220" width="3.88671875" customWidth="1"/>
    <col min="9221" max="9221" width="9.77734375" customWidth="1"/>
    <col min="9222" max="9222" width="11.6640625" customWidth="1"/>
    <col min="9223" max="9223" width="37.44140625" customWidth="1"/>
    <col min="9224" max="9224" width="5.33203125" customWidth="1"/>
    <col min="9225" max="9225" width="31.77734375" customWidth="1"/>
    <col min="9473" max="9473" width="2.44140625" customWidth="1"/>
    <col min="9474" max="9474" width="7.21875" customWidth="1"/>
    <col min="9475" max="9475" width="54" customWidth="1"/>
    <col min="9476" max="9476" width="3.88671875" customWidth="1"/>
    <col min="9477" max="9477" width="9.77734375" customWidth="1"/>
    <col min="9478" max="9478" width="11.6640625" customWidth="1"/>
    <col min="9479" max="9479" width="37.44140625" customWidth="1"/>
    <col min="9480" max="9480" width="5.33203125" customWidth="1"/>
    <col min="9481" max="9481" width="31.77734375" customWidth="1"/>
    <col min="9729" max="9729" width="2.44140625" customWidth="1"/>
    <col min="9730" max="9730" width="7.21875" customWidth="1"/>
    <col min="9731" max="9731" width="54" customWidth="1"/>
    <col min="9732" max="9732" width="3.88671875" customWidth="1"/>
    <col min="9733" max="9733" width="9.77734375" customWidth="1"/>
    <col min="9734" max="9734" width="11.6640625" customWidth="1"/>
    <col min="9735" max="9735" width="37.44140625" customWidth="1"/>
    <col min="9736" max="9736" width="5.33203125" customWidth="1"/>
    <col min="9737" max="9737" width="31.77734375" customWidth="1"/>
    <col min="9985" max="9985" width="2.44140625" customWidth="1"/>
    <col min="9986" max="9986" width="7.21875" customWidth="1"/>
    <col min="9987" max="9987" width="54" customWidth="1"/>
    <col min="9988" max="9988" width="3.88671875" customWidth="1"/>
    <col min="9989" max="9989" width="9.77734375" customWidth="1"/>
    <col min="9990" max="9990" width="11.6640625" customWidth="1"/>
    <col min="9991" max="9991" width="37.44140625" customWidth="1"/>
    <col min="9992" max="9992" width="5.33203125" customWidth="1"/>
    <col min="9993" max="9993" width="31.77734375" customWidth="1"/>
    <col min="10241" max="10241" width="2.44140625" customWidth="1"/>
    <col min="10242" max="10242" width="7.21875" customWidth="1"/>
    <col min="10243" max="10243" width="54" customWidth="1"/>
    <col min="10244" max="10244" width="3.88671875" customWidth="1"/>
    <col min="10245" max="10245" width="9.77734375" customWidth="1"/>
    <col min="10246" max="10246" width="11.6640625" customWidth="1"/>
    <col min="10247" max="10247" width="37.44140625" customWidth="1"/>
    <col min="10248" max="10248" width="5.33203125" customWidth="1"/>
    <col min="10249" max="10249" width="31.77734375" customWidth="1"/>
    <col min="10497" max="10497" width="2.44140625" customWidth="1"/>
    <col min="10498" max="10498" width="7.21875" customWidth="1"/>
    <col min="10499" max="10499" width="54" customWidth="1"/>
    <col min="10500" max="10500" width="3.88671875" customWidth="1"/>
    <col min="10501" max="10501" width="9.77734375" customWidth="1"/>
    <col min="10502" max="10502" width="11.6640625" customWidth="1"/>
    <col min="10503" max="10503" width="37.44140625" customWidth="1"/>
    <col min="10504" max="10504" width="5.33203125" customWidth="1"/>
    <col min="10505" max="10505" width="31.77734375" customWidth="1"/>
    <col min="10753" max="10753" width="2.44140625" customWidth="1"/>
    <col min="10754" max="10754" width="7.21875" customWidth="1"/>
    <col min="10755" max="10755" width="54" customWidth="1"/>
    <col min="10756" max="10756" width="3.88671875" customWidth="1"/>
    <col min="10757" max="10757" width="9.77734375" customWidth="1"/>
    <col min="10758" max="10758" width="11.6640625" customWidth="1"/>
    <col min="10759" max="10759" width="37.44140625" customWidth="1"/>
    <col min="10760" max="10760" width="5.33203125" customWidth="1"/>
    <col min="10761" max="10761" width="31.77734375" customWidth="1"/>
    <col min="11009" max="11009" width="2.44140625" customWidth="1"/>
    <col min="11010" max="11010" width="7.21875" customWidth="1"/>
    <col min="11011" max="11011" width="54" customWidth="1"/>
    <col min="11012" max="11012" width="3.88671875" customWidth="1"/>
    <col min="11013" max="11013" width="9.77734375" customWidth="1"/>
    <col min="11014" max="11014" width="11.6640625" customWidth="1"/>
    <col min="11015" max="11015" width="37.44140625" customWidth="1"/>
    <col min="11016" max="11016" width="5.33203125" customWidth="1"/>
    <col min="11017" max="11017" width="31.77734375" customWidth="1"/>
    <col min="11265" max="11265" width="2.44140625" customWidth="1"/>
    <col min="11266" max="11266" width="7.21875" customWidth="1"/>
    <col min="11267" max="11267" width="54" customWidth="1"/>
    <col min="11268" max="11268" width="3.88671875" customWidth="1"/>
    <col min="11269" max="11269" width="9.77734375" customWidth="1"/>
    <col min="11270" max="11270" width="11.6640625" customWidth="1"/>
    <col min="11271" max="11271" width="37.44140625" customWidth="1"/>
    <col min="11272" max="11272" width="5.33203125" customWidth="1"/>
    <col min="11273" max="11273" width="31.77734375" customWidth="1"/>
    <col min="11521" max="11521" width="2.44140625" customWidth="1"/>
    <col min="11522" max="11522" width="7.21875" customWidth="1"/>
    <col min="11523" max="11523" width="54" customWidth="1"/>
    <col min="11524" max="11524" width="3.88671875" customWidth="1"/>
    <col min="11525" max="11525" width="9.77734375" customWidth="1"/>
    <col min="11526" max="11526" width="11.6640625" customWidth="1"/>
    <col min="11527" max="11527" width="37.44140625" customWidth="1"/>
    <col min="11528" max="11528" width="5.33203125" customWidth="1"/>
    <col min="11529" max="11529" width="31.77734375" customWidth="1"/>
    <col min="11777" max="11777" width="2.44140625" customWidth="1"/>
    <col min="11778" max="11778" width="7.21875" customWidth="1"/>
    <col min="11779" max="11779" width="54" customWidth="1"/>
    <col min="11780" max="11780" width="3.88671875" customWidth="1"/>
    <col min="11781" max="11781" width="9.77734375" customWidth="1"/>
    <col min="11782" max="11782" width="11.6640625" customWidth="1"/>
    <col min="11783" max="11783" width="37.44140625" customWidth="1"/>
    <col min="11784" max="11784" width="5.33203125" customWidth="1"/>
    <col min="11785" max="11785" width="31.77734375" customWidth="1"/>
    <col min="12033" max="12033" width="2.44140625" customWidth="1"/>
    <col min="12034" max="12034" width="7.21875" customWidth="1"/>
    <col min="12035" max="12035" width="54" customWidth="1"/>
    <col min="12036" max="12036" width="3.88671875" customWidth="1"/>
    <col min="12037" max="12037" width="9.77734375" customWidth="1"/>
    <col min="12038" max="12038" width="11.6640625" customWidth="1"/>
    <col min="12039" max="12039" width="37.44140625" customWidth="1"/>
    <col min="12040" max="12040" width="5.33203125" customWidth="1"/>
    <col min="12041" max="12041" width="31.77734375" customWidth="1"/>
    <col min="12289" max="12289" width="2.44140625" customWidth="1"/>
    <col min="12290" max="12290" width="7.21875" customWidth="1"/>
    <col min="12291" max="12291" width="54" customWidth="1"/>
    <col min="12292" max="12292" width="3.88671875" customWidth="1"/>
    <col min="12293" max="12293" width="9.77734375" customWidth="1"/>
    <col min="12294" max="12294" width="11.6640625" customWidth="1"/>
    <col min="12295" max="12295" width="37.44140625" customWidth="1"/>
    <col min="12296" max="12296" width="5.33203125" customWidth="1"/>
    <col min="12297" max="12297" width="31.77734375" customWidth="1"/>
    <col min="12545" max="12545" width="2.44140625" customWidth="1"/>
    <col min="12546" max="12546" width="7.21875" customWidth="1"/>
    <col min="12547" max="12547" width="54" customWidth="1"/>
    <col min="12548" max="12548" width="3.88671875" customWidth="1"/>
    <col min="12549" max="12549" width="9.77734375" customWidth="1"/>
    <col min="12550" max="12550" width="11.6640625" customWidth="1"/>
    <col min="12551" max="12551" width="37.44140625" customWidth="1"/>
    <col min="12552" max="12552" width="5.33203125" customWidth="1"/>
    <col min="12553" max="12553" width="31.77734375" customWidth="1"/>
    <col min="12801" max="12801" width="2.44140625" customWidth="1"/>
    <col min="12802" max="12802" width="7.21875" customWidth="1"/>
    <col min="12803" max="12803" width="54" customWidth="1"/>
    <col min="12804" max="12804" width="3.88671875" customWidth="1"/>
    <col min="12805" max="12805" width="9.77734375" customWidth="1"/>
    <col min="12806" max="12806" width="11.6640625" customWidth="1"/>
    <col min="12807" max="12807" width="37.44140625" customWidth="1"/>
    <col min="12808" max="12808" width="5.33203125" customWidth="1"/>
    <col min="12809" max="12809" width="31.77734375" customWidth="1"/>
    <col min="13057" max="13057" width="2.44140625" customWidth="1"/>
    <col min="13058" max="13058" width="7.21875" customWidth="1"/>
    <col min="13059" max="13059" width="54" customWidth="1"/>
    <col min="13060" max="13060" width="3.88671875" customWidth="1"/>
    <col min="13061" max="13061" width="9.77734375" customWidth="1"/>
    <col min="13062" max="13062" width="11.6640625" customWidth="1"/>
    <col min="13063" max="13063" width="37.44140625" customWidth="1"/>
    <col min="13064" max="13064" width="5.33203125" customWidth="1"/>
    <col min="13065" max="13065" width="31.77734375" customWidth="1"/>
    <col min="13313" max="13313" width="2.44140625" customWidth="1"/>
    <col min="13314" max="13314" width="7.21875" customWidth="1"/>
    <col min="13315" max="13315" width="54" customWidth="1"/>
    <col min="13316" max="13316" width="3.88671875" customWidth="1"/>
    <col min="13317" max="13317" width="9.77734375" customWidth="1"/>
    <col min="13318" max="13318" width="11.6640625" customWidth="1"/>
    <col min="13319" max="13319" width="37.44140625" customWidth="1"/>
    <col min="13320" max="13320" width="5.33203125" customWidth="1"/>
    <col min="13321" max="13321" width="31.77734375" customWidth="1"/>
    <col min="13569" max="13569" width="2.44140625" customWidth="1"/>
    <col min="13570" max="13570" width="7.21875" customWidth="1"/>
    <col min="13571" max="13571" width="54" customWidth="1"/>
    <col min="13572" max="13572" width="3.88671875" customWidth="1"/>
    <col min="13573" max="13573" width="9.77734375" customWidth="1"/>
    <col min="13574" max="13574" width="11.6640625" customWidth="1"/>
    <col min="13575" max="13575" width="37.44140625" customWidth="1"/>
    <col min="13576" max="13576" width="5.33203125" customWidth="1"/>
    <col min="13577" max="13577" width="31.77734375" customWidth="1"/>
    <col min="13825" max="13825" width="2.44140625" customWidth="1"/>
    <col min="13826" max="13826" width="7.21875" customWidth="1"/>
    <col min="13827" max="13827" width="54" customWidth="1"/>
    <col min="13828" max="13828" width="3.88671875" customWidth="1"/>
    <col min="13829" max="13829" width="9.77734375" customWidth="1"/>
    <col min="13830" max="13830" width="11.6640625" customWidth="1"/>
    <col min="13831" max="13831" width="37.44140625" customWidth="1"/>
    <col min="13832" max="13832" width="5.33203125" customWidth="1"/>
    <col min="13833" max="13833" width="31.77734375" customWidth="1"/>
    <col min="14081" max="14081" width="2.44140625" customWidth="1"/>
    <col min="14082" max="14082" width="7.21875" customWidth="1"/>
    <col min="14083" max="14083" width="54" customWidth="1"/>
    <col min="14084" max="14084" width="3.88671875" customWidth="1"/>
    <col min="14085" max="14085" width="9.77734375" customWidth="1"/>
    <col min="14086" max="14086" width="11.6640625" customWidth="1"/>
    <col min="14087" max="14087" width="37.44140625" customWidth="1"/>
    <col min="14088" max="14088" width="5.33203125" customWidth="1"/>
    <col min="14089" max="14089" width="31.77734375" customWidth="1"/>
    <col min="14337" max="14337" width="2.44140625" customWidth="1"/>
    <col min="14338" max="14338" width="7.21875" customWidth="1"/>
    <col min="14339" max="14339" width="54" customWidth="1"/>
    <col min="14340" max="14340" width="3.88671875" customWidth="1"/>
    <col min="14341" max="14341" width="9.77734375" customWidth="1"/>
    <col min="14342" max="14342" width="11.6640625" customWidth="1"/>
    <col min="14343" max="14343" width="37.44140625" customWidth="1"/>
    <col min="14344" max="14344" width="5.33203125" customWidth="1"/>
    <col min="14345" max="14345" width="31.77734375" customWidth="1"/>
    <col min="14593" max="14593" width="2.44140625" customWidth="1"/>
    <col min="14594" max="14594" width="7.21875" customWidth="1"/>
    <col min="14595" max="14595" width="54" customWidth="1"/>
    <col min="14596" max="14596" width="3.88671875" customWidth="1"/>
    <col min="14597" max="14597" width="9.77734375" customWidth="1"/>
    <col min="14598" max="14598" width="11.6640625" customWidth="1"/>
    <col min="14599" max="14599" width="37.44140625" customWidth="1"/>
    <col min="14600" max="14600" width="5.33203125" customWidth="1"/>
    <col min="14601" max="14601" width="31.77734375" customWidth="1"/>
    <col min="14849" max="14849" width="2.44140625" customWidth="1"/>
    <col min="14850" max="14850" width="7.21875" customWidth="1"/>
    <col min="14851" max="14851" width="54" customWidth="1"/>
    <col min="14852" max="14852" width="3.88671875" customWidth="1"/>
    <col min="14853" max="14853" width="9.77734375" customWidth="1"/>
    <col min="14854" max="14854" width="11.6640625" customWidth="1"/>
    <col min="14855" max="14855" width="37.44140625" customWidth="1"/>
    <col min="14856" max="14856" width="5.33203125" customWidth="1"/>
    <col min="14857" max="14857" width="31.77734375" customWidth="1"/>
    <col min="15105" max="15105" width="2.44140625" customWidth="1"/>
    <col min="15106" max="15106" width="7.21875" customWidth="1"/>
    <col min="15107" max="15107" width="54" customWidth="1"/>
    <col min="15108" max="15108" width="3.88671875" customWidth="1"/>
    <col min="15109" max="15109" width="9.77734375" customWidth="1"/>
    <col min="15110" max="15110" width="11.6640625" customWidth="1"/>
    <col min="15111" max="15111" width="37.44140625" customWidth="1"/>
    <col min="15112" max="15112" width="5.33203125" customWidth="1"/>
    <col min="15113" max="15113" width="31.77734375" customWidth="1"/>
    <col min="15361" max="15361" width="2.44140625" customWidth="1"/>
    <col min="15362" max="15362" width="7.21875" customWidth="1"/>
    <col min="15363" max="15363" width="54" customWidth="1"/>
    <col min="15364" max="15364" width="3.88671875" customWidth="1"/>
    <col min="15365" max="15365" width="9.77734375" customWidth="1"/>
    <col min="15366" max="15366" width="11.6640625" customWidth="1"/>
    <col min="15367" max="15367" width="37.44140625" customWidth="1"/>
    <col min="15368" max="15368" width="5.33203125" customWidth="1"/>
    <col min="15369" max="15369" width="31.77734375" customWidth="1"/>
    <col min="15617" max="15617" width="2.44140625" customWidth="1"/>
    <col min="15618" max="15618" width="7.21875" customWidth="1"/>
    <col min="15619" max="15619" width="54" customWidth="1"/>
    <col min="15620" max="15620" width="3.88671875" customWidth="1"/>
    <col min="15621" max="15621" width="9.77734375" customWidth="1"/>
    <col min="15622" max="15622" width="11.6640625" customWidth="1"/>
    <col min="15623" max="15623" width="37.44140625" customWidth="1"/>
    <col min="15624" max="15624" width="5.33203125" customWidth="1"/>
    <col min="15625" max="15625" width="31.77734375" customWidth="1"/>
    <col min="15873" max="15873" width="2.44140625" customWidth="1"/>
    <col min="15874" max="15874" width="7.21875" customWidth="1"/>
    <col min="15875" max="15875" width="54" customWidth="1"/>
    <col min="15876" max="15876" width="3.88671875" customWidth="1"/>
    <col min="15877" max="15877" width="9.77734375" customWidth="1"/>
    <col min="15878" max="15878" width="11.6640625" customWidth="1"/>
    <col min="15879" max="15879" width="37.44140625" customWidth="1"/>
    <col min="15880" max="15880" width="5.33203125" customWidth="1"/>
    <col min="15881" max="15881" width="31.77734375" customWidth="1"/>
    <col min="16129" max="16129" width="2.44140625" customWidth="1"/>
    <col min="16130" max="16130" width="7.21875" customWidth="1"/>
    <col min="16131" max="16131" width="54" customWidth="1"/>
    <col min="16132" max="16132" width="3.88671875" customWidth="1"/>
    <col min="16133" max="16133" width="9.77734375" customWidth="1"/>
    <col min="16134" max="16134" width="11.6640625" customWidth="1"/>
    <col min="16135" max="16135" width="37.44140625" customWidth="1"/>
    <col min="16136" max="16136" width="5.33203125" customWidth="1"/>
    <col min="16137" max="16137" width="31.77734375" customWidth="1"/>
  </cols>
  <sheetData>
    <row r="2" spans="1:14" ht="21.6" thickBot="1">
      <c r="B2" s="867" t="s">
        <v>617</v>
      </c>
      <c r="C2" s="868"/>
      <c r="D2" s="869"/>
      <c r="E2" s="869"/>
      <c r="F2" s="870"/>
      <c r="G2" s="868"/>
      <c r="H2" s="868"/>
      <c r="I2" s="868"/>
    </row>
    <row r="3" spans="1:14" ht="21.6" thickBot="1">
      <c r="B3" s="871" t="s">
        <v>353</v>
      </c>
      <c r="C3" s="999"/>
      <c r="F3" s="102" t="s">
        <v>354</v>
      </c>
      <c r="G3" s="1000"/>
      <c r="H3" s="870"/>
      <c r="I3" s="870"/>
      <c r="N3" t="s">
        <v>355</v>
      </c>
    </row>
    <row r="4" spans="1:14" ht="15" thickBot="1">
      <c r="C4" s="872"/>
      <c r="D4" s="869"/>
      <c r="E4" s="869"/>
      <c r="F4" s="873"/>
      <c r="G4" s="872"/>
      <c r="H4" s="872"/>
      <c r="I4" s="872"/>
    </row>
    <row r="5" spans="1:14" ht="13.8" thickBot="1">
      <c r="B5" s="874" t="s">
        <v>356</v>
      </c>
      <c r="C5" s="875" t="s">
        <v>357</v>
      </c>
      <c r="D5" s="1195" t="s">
        <v>358</v>
      </c>
      <c r="E5" s="1196"/>
      <c r="F5" s="876" t="s">
        <v>359</v>
      </c>
      <c r="G5" s="877" t="s">
        <v>360</v>
      </c>
      <c r="H5" s="878" t="s">
        <v>361</v>
      </c>
      <c r="I5" s="879" t="s">
        <v>362</v>
      </c>
    </row>
    <row r="6" spans="1:14" ht="26.4">
      <c r="B6" s="1179" t="s">
        <v>363</v>
      </c>
      <c r="C6" s="970" t="s">
        <v>364</v>
      </c>
      <c r="D6" s="880">
        <v>1</v>
      </c>
      <c r="E6" s="880"/>
      <c r="F6" s="881"/>
      <c r="G6" s="882" t="s">
        <v>365</v>
      </c>
      <c r="H6" s="881"/>
      <c r="I6" s="883"/>
    </row>
    <row r="7" spans="1:14" ht="26.4">
      <c r="B7" s="1180">
        <v>1</v>
      </c>
      <c r="C7" s="971" t="s">
        <v>575</v>
      </c>
      <c r="D7" s="884"/>
      <c r="E7" s="884" t="s">
        <v>366</v>
      </c>
      <c r="F7" s="885"/>
      <c r="G7" s="886" t="s">
        <v>367</v>
      </c>
      <c r="H7" s="885"/>
      <c r="I7" s="887"/>
    </row>
    <row r="8" spans="1:14" ht="33.6" customHeight="1">
      <c r="B8" s="1180">
        <v>2</v>
      </c>
      <c r="C8" s="971" t="s">
        <v>576</v>
      </c>
      <c r="D8" s="884">
        <v>2</v>
      </c>
      <c r="E8" s="884" t="s">
        <v>368</v>
      </c>
      <c r="F8" s="885"/>
      <c r="G8" s="886" t="s">
        <v>369</v>
      </c>
      <c r="H8" s="885"/>
      <c r="I8" s="887"/>
    </row>
    <row r="9" spans="1:14" ht="21.6" customHeight="1">
      <c r="B9" s="1180">
        <v>3</v>
      </c>
      <c r="C9" t="s">
        <v>370</v>
      </c>
      <c r="D9" s="888">
        <v>1</v>
      </c>
      <c r="E9" s="888" t="s">
        <v>371</v>
      </c>
      <c r="F9" s="885"/>
      <c r="G9" s="886" t="s">
        <v>372</v>
      </c>
      <c r="H9" s="885"/>
      <c r="I9" s="887"/>
    </row>
    <row r="10" spans="1:14" ht="21.6" customHeight="1">
      <c r="B10" s="1180">
        <v>4</v>
      </c>
      <c r="C10" s="971" t="s">
        <v>373</v>
      </c>
      <c r="D10" s="888">
        <v>2</v>
      </c>
      <c r="E10" s="888" t="s">
        <v>374</v>
      </c>
      <c r="F10" s="885"/>
      <c r="G10" s="886" t="s">
        <v>375</v>
      </c>
      <c r="H10" s="885"/>
      <c r="I10" s="887"/>
    </row>
    <row r="11" spans="1:14" ht="43.2" customHeight="1" thickBot="1">
      <c r="B11" s="1181">
        <v>5</v>
      </c>
      <c r="C11" s="972" t="s">
        <v>376</v>
      </c>
      <c r="D11" s="889"/>
      <c r="E11" s="889"/>
      <c r="F11" s="890"/>
      <c r="G11" s="891" t="s">
        <v>377</v>
      </c>
      <c r="H11" s="890"/>
      <c r="I11" s="892"/>
    </row>
    <row r="12" spans="1:14" ht="35.4" customHeight="1">
      <c r="A12" s="1197" t="s">
        <v>378</v>
      </c>
      <c r="B12" s="881">
        <v>6</v>
      </c>
      <c r="C12" s="970" t="s">
        <v>379</v>
      </c>
      <c r="D12" s="880">
        <v>2</v>
      </c>
      <c r="E12" s="880" t="s">
        <v>380</v>
      </c>
      <c r="F12" s="881"/>
      <c r="G12" s="893"/>
      <c r="H12" s="881"/>
      <c r="I12" s="887"/>
    </row>
    <row r="13" spans="1:14" ht="35.4" customHeight="1" thickBot="1">
      <c r="A13" s="1198"/>
      <c r="B13" s="895">
        <v>7</v>
      </c>
      <c r="C13" s="1182" t="s">
        <v>381</v>
      </c>
      <c r="D13" s="894">
        <v>2</v>
      </c>
      <c r="E13" s="894" t="s">
        <v>382</v>
      </c>
      <c r="F13" s="895"/>
      <c r="G13" s="896"/>
      <c r="H13" s="895"/>
      <c r="I13" s="887"/>
    </row>
    <row r="14" spans="1:14" ht="38.4" customHeight="1">
      <c r="A14" s="1194" t="s">
        <v>383</v>
      </c>
      <c r="B14" s="898">
        <v>8</v>
      </c>
      <c r="C14" s="974" t="s">
        <v>384</v>
      </c>
      <c r="D14" s="897">
        <v>2</v>
      </c>
      <c r="E14" s="897" t="s">
        <v>385</v>
      </c>
      <c r="F14" s="898"/>
      <c r="G14" s="899"/>
      <c r="H14" s="898"/>
      <c r="I14" s="887"/>
    </row>
    <row r="15" spans="1:14" ht="38.4" customHeight="1">
      <c r="A15" s="1194"/>
      <c r="B15" s="885">
        <v>9</v>
      </c>
      <c r="C15" s="971" t="s">
        <v>386</v>
      </c>
      <c r="D15" s="888">
        <v>3</v>
      </c>
      <c r="E15" s="888" t="s">
        <v>387</v>
      </c>
      <c r="F15" s="885"/>
      <c r="G15" s="886"/>
      <c r="H15" s="885"/>
      <c r="I15" s="887"/>
    </row>
    <row r="16" spans="1:14" s="1165" customFormat="1" ht="38.4" customHeight="1">
      <c r="A16" s="1161"/>
      <c r="B16" s="885">
        <v>10</v>
      </c>
      <c r="C16" s="1170" t="s">
        <v>613</v>
      </c>
      <c r="D16" s="1162"/>
      <c r="E16" s="1162"/>
      <c r="F16" s="1163"/>
      <c r="G16" s="1164"/>
      <c r="H16" s="1163"/>
      <c r="I16" s="1175"/>
    </row>
    <row r="17" spans="1:9" s="1165" customFormat="1" ht="38.4" customHeight="1">
      <c r="A17" s="1161"/>
      <c r="B17" s="1203">
        <v>11</v>
      </c>
      <c r="C17" s="1183" t="s">
        <v>618</v>
      </c>
      <c r="D17" s="921">
        <v>7</v>
      </c>
      <c r="E17" s="921"/>
      <c r="F17" s="926"/>
      <c r="G17" s="1171"/>
      <c r="H17" s="926"/>
      <c r="I17" s="1172"/>
    </row>
    <row r="18" spans="1:9" s="1165" customFormat="1" ht="38.4" customHeight="1" thickBot="1">
      <c r="A18" s="1161"/>
      <c r="B18" s="1204"/>
      <c r="C18" s="1170" t="s">
        <v>616</v>
      </c>
      <c r="D18" s="1173"/>
      <c r="E18" s="1173"/>
      <c r="F18" s="910"/>
      <c r="G18" s="1174" t="s">
        <v>517</v>
      </c>
      <c r="H18" s="910"/>
      <c r="I18" s="1176"/>
    </row>
    <row r="19" spans="1:9" ht="29.4" customHeight="1">
      <c r="A19" s="1199" t="s">
        <v>388</v>
      </c>
      <c r="B19" s="1201">
        <v>12</v>
      </c>
      <c r="C19" s="993" t="s">
        <v>389</v>
      </c>
      <c r="D19" s="901">
        <v>4</v>
      </c>
      <c r="E19" s="901" t="s">
        <v>390</v>
      </c>
      <c r="F19" s="902"/>
      <c r="G19" s="903"/>
      <c r="H19" s="902"/>
      <c r="I19" s="904"/>
    </row>
    <row r="20" spans="1:9" ht="29.4" customHeight="1">
      <c r="A20" s="1200"/>
      <c r="B20" s="1192"/>
      <c r="C20" s="994" t="s">
        <v>391</v>
      </c>
      <c r="D20" s="905">
        <v>4</v>
      </c>
      <c r="E20" s="906" t="s">
        <v>392</v>
      </c>
      <c r="F20" s="907"/>
      <c r="G20" s="908" t="s">
        <v>393</v>
      </c>
      <c r="H20" s="907"/>
      <c r="I20" s="909"/>
    </row>
    <row r="21" spans="1:9" ht="29.4" customHeight="1">
      <c r="A21" s="1200"/>
      <c r="B21" s="1192"/>
      <c r="C21" s="994" t="s">
        <v>394</v>
      </c>
      <c r="D21" s="905">
        <v>4</v>
      </c>
      <c r="E21" s="905" t="s">
        <v>368</v>
      </c>
      <c r="F21" s="910"/>
      <c r="G21" s="908" t="s">
        <v>395</v>
      </c>
      <c r="H21" s="910"/>
      <c r="I21" s="909"/>
    </row>
    <row r="22" spans="1:9" ht="39.6">
      <c r="A22" s="1200"/>
      <c r="B22" s="1193"/>
      <c r="C22" s="995" t="s">
        <v>607</v>
      </c>
      <c r="D22" s="911">
        <v>4</v>
      </c>
      <c r="E22" s="911" t="s">
        <v>606</v>
      </c>
      <c r="F22" s="912"/>
      <c r="G22" s="913" t="s">
        <v>609</v>
      </c>
      <c r="H22" s="912"/>
      <c r="I22" s="914"/>
    </row>
    <row r="23" spans="1:9" ht="29.4" customHeight="1">
      <c r="A23" s="1200"/>
      <c r="B23" s="1180">
        <v>13</v>
      </c>
      <c r="C23" s="971" t="s">
        <v>396</v>
      </c>
      <c r="D23" s="888">
        <v>5</v>
      </c>
      <c r="E23" s="888" t="s">
        <v>397</v>
      </c>
      <c r="F23" s="885"/>
      <c r="G23" s="915" t="s">
        <v>398</v>
      </c>
      <c r="H23" s="885"/>
      <c r="I23" s="887"/>
    </row>
    <row r="24" spans="1:9" ht="29.4" customHeight="1">
      <c r="A24" s="1200"/>
      <c r="B24" s="1180">
        <v>14</v>
      </c>
      <c r="C24" s="996" t="s">
        <v>399</v>
      </c>
      <c r="D24" s="888">
        <v>4</v>
      </c>
      <c r="E24" s="888" t="s">
        <v>400</v>
      </c>
      <c r="F24" s="885"/>
      <c r="G24" s="915"/>
      <c r="H24" s="885"/>
      <c r="I24" s="887"/>
    </row>
    <row r="25" spans="1:9" ht="26.4">
      <c r="A25" s="1200"/>
      <c r="B25" s="1191">
        <v>15</v>
      </c>
      <c r="C25" s="1166" t="s">
        <v>611</v>
      </c>
      <c r="D25" s="1160">
        <v>4</v>
      </c>
      <c r="E25" s="1160" t="s">
        <v>401</v>
      </c>
      <c r="F25" s="926"/>
      <c r="G25" s="919"/>
      <c r="H25" s="926"/>
      <c r="I25" s="904"/>
    </row>
    <row r="26" spans="1:9" ht="30" customHeight="1">
      <c r="A26" s="1200"/>
      <c r="B26" s="1193"/>
      <c r="C26" s="1158" t="s">
        <v>610</v>
      </c>
      <c r="D26" s="911">
        <v>4</v>
      </c>
      <c r="E26" s="911" t="s">
        <v>614</v>
      </c>
      <c r="F26" s="898"/>
      <c r="G26" s="913"/>
      <c r="H26" s="898"/>
      <c r="I26" s="1159"/>
    </row>
    <row r="27" spans="1:9" ht="29.4" customHeight="1">
      <c r="A27" s="1200"/>
      <c r="B27" s="1180">
        <v>16</v>
      </c>
      <c r="C27" s="971" t="s">
        <v>402</v>
      </c>
      <c r="D27" s="888"/>
      <c r="E27" s="888"/>
      <c r="F27" s="885"/>
      <c r="G27" s="915" t="s">
        <v>403</v>
      </c>
      <c r="H27" s="885"/>
      <c r="I27" s="887"/>
    </row>
    <row r="28" spans="1:9" ht="29.4" customHeight="1">
      <c r="A28" s="1200"/>
      <c r="B28" s="1180">
        <v>17</v>
      </c>
      <c r="C28" s="971" t="s">
        <v>404</v>
      </c>
      <c r="D28" s="888"/>
      <c r="E28" s="888"/>
      <c r="F28" s="885"/>
      <c r="G28" s="915" t="s">
        <v>405</v>
      </c>
      <c r="H28" s="885"/>
      <c r="I28" s="887"/>
    </row>
    <row r="29" spans="1:9" ht="29.4" customHeight="1">
      <c r="A29" s="1200"/>
      <c r="B29" s="1180">
        <v>18</v>
      </c>
      <c r="C29" s="971" t="s">
        <v>406</v>
      </c>
      <c r="D29" s="888"/>
      <c r="E29" s="888"/>
      <c r="F29" s="885"/>
      <c r="G29" s="915" t="s">
        <v>403</v>
      </c>
      <c r="H29" s="885"/>
      <c r="I29" s="887"/>
    </row>
    <row r="30" spans="1:9" ht="29.4" customHeight="1">
      <c r="A30" s="1200"/>
      <c r="B30" s="1180">
        <v>19</v>
      </c>
      <c r="C30" s="971" t="s">
        <v>407</v>
      </c>
      <c r="D30" s="888"/>
      <c r="E30" s="888"/>
      <c r="F30" s="885"/>
      <c r="G30" s="915" t="s">
        <v>408</v>
      </c>
      <c r="H30" s="885"/>
      <c r="I30" s="887"/>
    </row>
    <row r="31" spans="1:9" ht="29.4" customHeight="1">
      <c r="A31" s="1200"/>
      <c r="B31" s="1180">
        <v>20</v>
      </c>
      <c r="C31" s="971" t="s">
        <v>612</v>
      </c>
      <c r="D31" s="888"/>
      <c r="E31" s="888"/>
      <c r="F31" s="885"/>
      <c r="G31" s="913" t="s">
        <v>425</v>
      </c>
      <c r="H31" s="885"/>
      <c r="I31" s="918"/>
    </row>
    <row r="32" spans="1:9" ht="79.95" customHeight="1">
      <c r="A32" s="1200"/>
      <c r="B32" s="1180">
        <v>21</v>
      </c>
      <c r="C32" s="1167" t="s">
        <v>409</v>
      </c>
      <c r="D32" s="888">
        <v>1</v>
      </c>
      <c r="E32" s="917" t="s">
        <v>410</v>
      </c>
      <c r="F32" s="885"/>
      <c r="G32" s="913" t="s">
        <v>411</v>
      </c>
      <c r="H32" s="885"/>
      <c r="I32" s="918"/>
    </row>
    <row r="33" spans="1:9" ht="29.4" customHeight="1">
      <c r="A33" s="1200"/>
      <c r="B33" s="1177">
        <v>22</v>
      </c>
      <c r="C33" s="974" t="s">
        <v>412</v>
      </c>
      <c r="D33" s="897"/>
      <c r="E33" s="897"/>
      <c r="F33" s="898"/>
      <c r="G33" s="919" t="s">
        <v>413</v>
      </c>
      <c r="H33" s="898"/>
      <c r="I33" s="920"/>
    </row>
    <row r="34" spans="1:9" ht="29.4" customHeight="1">
      <c r="A34" s="1200"/>
      <c r="B34" s="1191">
        <v>23</v>
      </c>
      <c r="C34" t="s">
        <v>414</v>
      </c>
      <c r="D34" s="921">
        <v>1</v>
      </c>
      <c r="E34" s="921" t="s">
        <v>415</v>
      </c>
      <c r="F34" s="890"/>
      <c r="G34" s="919"/>
      <c r="H34" s="890"/>
      <c r="I34" s="904"/>
    </row>
    <row r="35" spans="1:9" ht="29.4" customHeight="1">
      <c r="A35" s="1200"/>
      <c r="B35" s="1193"/>
      <c r="C35" s="973" t="s">
        <v>416</v>
      </c>
      <c r="D35" s="922">
        <v>2</v>
      </c>
      <c r="E35" s="922"/>
      <c r="F35" s="912"/>
      <c r="G35" s="923" t="s">
        <v>417</v>
      </c>
      <c r="H35" s="912"/>
      <c r="I35" s="924"/>
    </row>
    <row r="36" spans="1:9" ht="29.4" customHeight="1">
      <c r="A36" s="1200"/>
      <c r="B36" s="1180">
        <v>24</v>
      </c>
      <c r="C36" s="971" t="s">
        <v>418</v>
      </c>
      <c r="D36" s="916">
        <v>2</v>
      </c>
      <c r="E36" s="916" t="s">
        <v>419</v>
      </c>
      <c r="F36" s="885"/>
      <c r="G36" s="915" t="s">
        <v>420</v>
      </c>
      <c r="H36" s="885"/>
      <c r="I36" s="887"/>
    </row>
    <row r="37" spans="1:9" ht="29.4" customHeight="1">
      <c r="A37" s="1200"/>
      <c r="B37" s="1178">
        <v>25</v>
      </c>
      <c r="C37" t="s">
        <v>421</v>
      </c>
      <c r="D37" s="888">
        <v>1</v>
      </c>
      <c r="E37" s="888" t="s">
        <v>422</v>
      </c>
      <c r="F37" s="885"/>
      <c r="G37" s="925" t="s">
        <v>423</v>
      </c>
      <c r="H37" s="885"/>
      <c r="I37" s="918"/>
    </row>
    <row r="38" spans="1:9" ht="29.4" customHeight="1">
      <c r="A38" s="1200"/>
      <c r="B38" s="1191">
        <v>26</v>
      </c>
      <c r="C38" s="975" t="s">
        <v>424</v>
      </c>
      <c r="D38" s="900"/>
      <c r="E38" s="900"/>
      <c r="F38" s="926"/>
      <c r="G38" s="927" t="s">
        <v>425</v>
      </c>
      <c r="H38" s="926"/>
      <c r="I38" s="928"/>
    </row>
    <row r="39" spans="1:9" ht="29.4" customHeight="1">
      <c r="A39" s="1200"/>
      <c r="B39" s="1192"/>
      <c r="C39" s="976" t="s">
        <v>426</v>
      </c>
      <c r="D39" s="929"/>
      <c r="E39" s="930"/>
      <c r="F39" s="910"/>
      <c r="G39" s="931" t="s">
        <v>425</v>
      </c>
      <c r="H39" s="910"/>
      <c r="I39" s="892"/>
    </row>
    <row r="40" spans="1:9" ht="29.4" customHeight="1">
      <c r="A40" s="1200"/>
      <c r="B40" s="1192"/>
      <c r="C40" s="976" t="s">
        <v>427</v>
      </c>
      <c r="D40" s="929"/>
      <c r="E40" s="930"/>
      <c r="F40" s="932"/>
      <c r="G40" s="933" t="s">
        <v>425</v>
      </c>
      <c r="H40" s="932"/>
      <c r="I40" s="934"/>
    </row>
    <row r="41" spans="1:9" ht="29.4" customHeight="1">
      <c r="A41" s="1200"/>
      <c r="B41" s="1192"/>
      <c r="C41" s="977" t="s">
        <v>428</v>
      </c>
      <c r="D41" s="929"/>
      <c r="E41" s="930"/>
      <c r="F41" s="932"/>
      <c r="G41" s="931" t="s">
        <v>425</v>
      </c>
      <c r="H41" s="932"/>
      <c r="I41" s="892"/>
    </row>
    <row r="42" spans="1:9" ht="29.4" customHeight="1">
      <c r="A42" s="1200"/>
      <c r="B42" s="1192"/>
      <c r="C42" s="978" t="s">
        <v>429</v>
      </c>
      <c r="D42" s="929"/>
      <c r="E42" s="930"/>
      <c r="F42" s="907"/>
      <c r="G42" s="931" t="s">
        <v>615</v>
      </c>
      <c r="H42" s="907"/>
      <c r="I42" s="892"/>
    </row>
    <row r="43" spans="1:9" ht="29.4" customHeight="1">
      <c r="A43" s="1200"/>
      <c r="B43" s="1192"/>
      <c r="C43" s="978" t="s">
        <v>430</v>
      </c>
      <c r="D43" s="929"/>
      <c r="E43" s="930"/>
      <c r="F43" s="907"/>
      <c r="G43" s="933" t="s">
        <v>431</v>
      </c>
      <c r="H43" s="907"/>
      <c r="I43" s="892"/>
    </row>
    <row r="44" spans="1:9" ht="29.4" customHeight="1">
      <c r="A44" s="1200"/>
      <c r="B44" s="1192"/>
      <c r="C44" s="976" t="s">
        <v>432</v>
      </c>
      <c r="D44" s="935"/>
      <c r="E44" s="936"/>
      <c r="F44" s="910"/>
      <c r="G44" s="933" t="s">
        <v>431</v>
      </c>
      <c r="H44" s="910"/>
      <c r="I44" s="892"/>
    </row>
    <row r="45" spans="1:9" ht="29.4" customHeight="1">
      <c r="A45" s="1200"/>
      <c r="B45" s="1192"/>
      <c r="C45" s="977" t="s">
        <v>433</v>
      </c>
      <c r="D45" s="929"/>
      <c r="E45" s="102"/>
      <c r="F45" s="932"/>
      <c r="G45" s="937" t="s">
        <v>431</v>
      </c>
      <c r="H45" s="932"/>
      <c r="I45" s="892"/>
    </row>
    <row r="46" spans="1:9" ht="29.4" customHeight="1" thickBot="1">
      <c r="A46" s="1200"/>
      <c r="B46" s="1193"/>
      <c r="C46" s="979" t="s">
        <v>434</v>
      </c>
      <c r="D46" s="938"/>
      <c r="E46" s="939"/>
      <c r="F46" s="912"/>
      <c r="G46" s="940" t="s">
        <v>431</v>
      </c>
      <c r="H46" s="912"/>
      <c r="I46" s="941"/>
    </row>
    <row r="47" spans="1:9" ht="29.4" customHeight="1">
      <c r="A47" s="1200"/>
      <c r="B47" s="1192">
        <v>27</v>
      </c>
      <c r="C47" s="980" t="s">
        <v>435</v>
      </c>
      <c r="D47" s="942">
        <v>6</v>
      </c>
      <c r="E47" s="942" t="s">
        <v>436</v>
      </c>
      <c r="F47" s="926"/>
      <c r="G47" s="919"/>
      <c r="H47" s="926"/>
      <c r="I47" s="887"/>
    </row>
    <row r="48" spans="1:9" ht="29.4" customHeight="1">
      <c r="A48" s="1200"/>
      <c r="B48" s="1192"/>
      <c r="C48" s="976" t="s">
        <v>437</v>
      </c>
      <c r="D48" s="943">
        <v>6</v>
      </c>
      <c r="E48" s="943" t="s">
        <v>438</v>
      </c>
      <c r="F48" s="907"/>
      <c r="G48" s="908"/>
      <c r="H48" s="907"/>
      <c r="I48" s="887"/>
    </row>
    <row r="49" spans="1:9" ht="29.4" customHeight="1">
      <c r="A49" s="1200"/>
      <c r="B49" s="1192"/>
      <c r="C49" s="976" t="s">
        <v>439</v>
      </c>
      <c r="D49" s="943">
        <v>6</v>
      </c>
      <c r="E49" s="943" t="s">
        <v>440</v>
      </c>
      <c r="F49" s="907"/>
      <c r="G49" s="908"/>
      <c r="H49" s="907"/>
      <c r="I49" s="887"/>
    </row>
    <row r="50" spans="1:9" ht="29.4" customHeight="1" thickBot="1">
      <c r="A50" s="1198"/>
      <c r="B50" s="1202"/>
      <c r="C50" s="981" t="s">
        <v>441</v>
      </c>
      <c r="D50" s="944">
        <v>6</v>
      </c>
      <c r="E50" s="945" t="s">
        <v>442</v>
      </c>
      <c r="F50" s="946"/>
      <c r="G50" s="947"/>
      <c r="H50" s="946"/>
      <c r="I50" s="948"/>
    </row>
    <row r="51" spans="1:9" s="953" customFormat="1" ht="29.4" hidden="1" customHeight="1">
      <c r="A51" s="1194" t="s">
        <v>443</v>
      </c>
      <c r="B51" s="1190">
        <v>25</v>
      </c>
      <c r="C51" s="1184" t="s">
        <v>444</v>
      </c>
      <c r="D51" s="949"/>
      <c r="E51" s="949"/>
      <c r="F51" s="950"/>
      <c r="G51" s="951" t="s">
        <v>445</v>
      </c>
      <c r="H51" s="950"/>
      <c r="I51" s="952"/>
    </row>
    <row r="52" spans="1:9" ht="29.4" customHeight="1">
      <c r="A52" s="1194"/>
      <c r="B52" s="1179">
        <v>28</v>
      </c>
      <c r="C52" s="971" t="s">
        <v>446</v>
      </c>
      <c r="D52" s="888">
        <v>2</v>
      </c>
      <c r="E52" s="888" t="s">
        <v>447</v>
      </c>
      <c r="F52" s="885"/>
      <c r="G52" s="886" t="s">
        <v>448</v>
      </c>
      <c r="H52" s="885"/>
      <c r="I52" s="887"/>
    </row>
    <row r="53" spans="1:9" ht="29.4" customHeight="1">
      <c r="A53" s="1194"/>
      <c r="B53" s="1180">
        <v>29</v>
      </c>
      <c r="C53" s="997" t="s">
        <v>449</v>
      </c>
      <c r="D53" s="888">
        <v>4</v>
      </c>
      <c r="E53" s="888" t="s">
        <v>450</v>
      </c>
      <c r="F53" s="885"/>
      <c r="G53" s="886"/>
      <c r="H53" s="885"/>
      <c r="I53" s="887"/>
    </row>
    <row r="54" spans="1:9" ht="29.4" customHeight="1" thickBot="1">
      <c r="A54" s="1194"/>
      <c r="B54" s="1181">
        <v>30</v>
      </c>
      <c r="C54" s="998" t="s">
        <v>451</v>
      </c>
      <c r="D54" s="900">
        <v>4</v>
      </c>
      <c r="E54" s="900" t="s">
        <v>452</v>
      </c>
      <c r="F54" s="890"/>
      <c r="G54" s="891"/>
      <c r="H54" s="890"/>
      <c r="I54" s="948"/>
    </row>
    <row r="55" spans="1:9" ht="29.4" customHeight="1">
      <c r="A55" s="1197" t="s">
        <v>453</v>
      </c>
      <c r="B55" s="1179">
        <v>31</v>
      </c>
      <c r="C55" s="970" t="s">
        <v>560</v>
      </c>
      <c r="D55" s="880">
        <v>2</v>
      </c>
      <c r="E55" s="880" t="s">
        <v>454</v>
      </c>
      <c r="F55" s="881"/>
      <c r="G55" s="893" t="s">
        <v>561</v>
      </c>
      <c r="H55" s="881"/>
      <c r="I55" s="887"/>
    </row>
    <row r="56" spans="1:9" ht="29.4" customHeight="1" thickBot="1">
      <c r="A56" s="1198"/>
      <c r="B56" s="1181">
        <v>32</v>
      </c>
      <c r="C56" s="1182" t="s">
        <v>562</v>
      </c>
      <c r="D56" s="894">
        <v>2</v>
      </c>
      <c r="E56" s="894" t="s">
        <v>455</v>
      </c>
      <c r="F56" s="895"/>
      <c r="G56" s="896" t="s">
        <v>563</v>
      </c>
      <c r="H56" s="895"/>
      <c r="I56" s="887"/>
    </row>
    <row r="57" spans="1:9" ht="29.4" customHeight="1">
      <c r="A57" s="1194" t="s">
        <v>456</v>
      </c>
      <c r="B57" s="1177">
        <v>33</v>
      </c>
      <c r="C57" s="974" t="s">
        <v>457</v>
      </c>
      <c r="D57" s="897">
        <v>2</v>
      </c>
      <c r="E57" s="897" t="s">
        <v>458</v>
      </c>
      <c r="F57" s="898"/>
      <c r="G57" s="899" t="s">
        <v>375</v>
      </c>
      <c r="H57" s="898"/>
      <c r="I57" s="887"/>
    </row>
    <row r="58" spans="1:9" ht="29.4" customHeight="1">
      <c r="A58" s="1194"/>
      <c r="B58" s="1180">
        <v>34</v>
      </c>
      <c r="C58" t="s">
        <v>459</v>
      </c>
      <c r="D58" s="888">
        <v>1</v>
      </c>
      <c r="E58" s="888" t="s">
        <v>460</v>
      </c>
      <c r="F58" s="885"/>
      <c r="G58" s="886" t="s">
        <v>461</v>
      </c>
      <c r="H58" s="885"/>
      <c r="I58" s="887"/>
    </row>
    <row r="59" spans="1:9" ht="29.4" customHeight="1">
      <c r="A59" s="1194"/>
      <c r="B59" s="1180">
        <v>35</v>
      </c>
      <c r="C59" s="971" t="s">
        <v>462</v>
      </c>
      <c r="D59" s="888">
        <v>1</v>
      </c>
      <c r="E59" s="888" t="s">
        <v>463</v>
      </c>
      <c r="F59" s="885"/>
      <c r="G59" s="886" t="s">
        <v>461</v>
      </c>
      <c r="H59" s="885"/>
      <c r="I59" s="887"/>
    </row>
    <row r="60" spans="1:9" ht="29.4" customHeight="1">
      <c r="A60" s="1194"/>
      <c r="B60" s="1180">
        <v>36</v>
      </c>
      <c r="C60" s="971" t="s">
        <v>464</v>
      </c>
      <c r="D60" s="888"/>
      <c r="E60" s="888"/>
      <c r="F60" s="885"/>
      <c r="G60" s="886"/>
      <c r="H60" s="885"/>
      <c r="I60" s="887"/>
    </row>
    <row r="61" spans="1:9" ht="29.4" customHeight="1">
      <c r="A61" s="1194"/>
      <c r="B61" s="1180">
        <v>37</v>
      </c>
      <c r="C61" s="971" t="s">
        <v>465</v>
      </c>
      <c r="D61" s="888"/>
      <c r="E61" s="888"/>
      <c r="F61" s="885"/>
      <c r="G61" s="886"/>
      <c r="H61" s="885"/>
      <c r="I61" s="887"/>
    </row>
    <row r="62" spans="1:9" ht="29.4" customHeight="1" thickBot="1">
      <c r="A62" s="1194"/>
      <c r="B62" s="1178">
        <v>38</v>
      </c>
      <c r="C62" s="972" t="s">
        <v>466</v>
      </c>
      <c r="D62" s="900"/>
      <c r="E62" s="900"/>
      <c r="F62" s="890"/>
      <c r="G62" s="891"/>
      <c r="H62" s="890"/>
      <c r="I62" s="892"/>
    </row>
    <row r="63" spans="1:9" ht="29.4" customHeight="1">
      <c r="A63" s="1197" t="s">
        <v>467</v>
      </c>
      <c r="B63" s="1179">
        <v>39</v>
      </c>
      <c r="C63" s="1185" t="s">
        <v>468</v>
      </c>
      <c r="D63" s="880">
        <v>2</v>
      </c>
      <c r="E63" s="880" t="s">
        <v>469</v>
      </c>
      <c r="F63" s="881"/>
      <c r="G63" s="893" t="s">
        <v>470</v>
      </c>
      <c r="H63" s="881"/>
      <c r="I63" s="954"/>
    </row>
    <row r="64" spans="1:9" ht="29.4" customHeight="1">
      <c r="A64" s="1200"/>
      <c r="B64" s="1180">
        <v>40</v>
      </c>
      <c r="C64" s="1183" t="s">
        <v>471</v>
      </c>
      <c r="D64" s="888"/>
      <c r="E64" s="888"/>
      <c r="F64" s="885"/>
      <c r="G64" s="915"/>
      <c r="H64" s="885"/>
      <c r="I64" s="904"/>
    </row>
    <row r="65" spans="1:9" ht="29.4" customHeight="1">
      <c r="A65" s="1200"/>
      <c r="B65" s="1180">
        <v>41</v>
      </c>
      <c r="C65" s="1183" t="s">
        <v>472</v>
      </c>
      <c r="D65" s="888"/>
      <c r="E65" s="888"/>
      <c r="F65" s="885"/>
      <c r="G65" s="915"/>
      <c r="H65" s="885"/>
      <c r="I65" s="904"/>
    </row>
    <row r="66" spans="1:9" ht="29.4" customHeight="1">
      <c r="A66" s="1200"/>
      <c r="B66" s="1180">
        <v>42</v>
      </c>
      <c r="C66" s="1183" t="s">
        <v>473</v>
      </c>
      <c r="D66" s="888"/>
      <c r="E66" s="888"/>
      <c r="F66" s="885"/>
      <c r="G66" s="915"/>
      <c r="H66" s="885"/>
      <c r="I66" s="904"/>
    </row>
    <row r="67" spans="1:9" ht="29.4" customHeight="1">
      <c r="A67" s="1200"/>
      <c r="B67" s="1180">
        <v>43</v>
      </c>
      <c r="C67" s="1183" t="s">
        <v>474</v>
      </c>
      <c r="D67" s="888"/>
      <c r="E67" s="888"/>
      <c r="F67" s="885"/>
      <c r="G67" s="915"/>
      <c r="H67" s="885"/>
      <c r="I67" s="904"/>
    </row>
    <row r="68" spans="1:9" ht="29.4" customHeight="1">
      <c r="A68" s="1200"/>
      <c r="B68" s="1180">
        <v>44</v>
      </c>
      <c r="C68" s="1183" t="s">
        <v>475</v>
      </c>
      <c r="D68" s="888"/>
      <c r="E68" s="888"/>
      <c r="F68" s="885"/>
      <c r="G68" s="915" t="s">
        <v>476</v>
      </c>
      <c r="H68" s="885"/>
      <c r="I68" s="904"/>
    </row>
    <row r="69" spans="1:9" ht="29.4" customHeight="1">
      <c r="A69" s="1200"/>
      <c r="B69" s="1180">
        <v>45</v>
      </c>
      <c r="C69" s="971" t="s">
        <v>477</v>
      </c>
      <c r="D69" s="888">
        <v>1</v>
      </c>
      <c r="E69" s="888" t="s">
        <v>478</v>
      </c>
      <c r="F69" s="885"/>
      <c r="G69" s="915"/>
      <c r="H69" s="885"/>
      <c r="I69" s="887"/>
    </row>
    <row r="70" spans="1:9" ht="29.4" customHeight="1">
      <c r="A70" s="1200"/>
      <c r="B70" s="1191">
        <v>46</v>
      </c>
      <c r="C70" s="1186" t="s">
        <v>479</v>
      </c>
      <c r="D70" s="921">
        <v>2</v>
      </c>
      <c r="E70" s="921"/>
      <c r="F70" s="926"/>
      <c r="G70" s="919" t="s">
        <v>480</v>
      </c>
      <c r="H70" s="926"/>
      <c r="I70" s="887"/>
    </row>
    <row r="71" spans="1:9" ht="29.4" customHeight="1">
      <c r="A71" s="1200"/>
      <c r="B71" s="1192"/>
      <c r="C71" s="1170" t="s">
        <v>481</v>
      </c>
      <c r="D71" s="905">
        <v>2</v>
      </c>
      <c r="E71" s="905" t="s">
        <v>482</v>
      </c>
      <c r="F71" s="907"/>
      <c r="G71" s="908" t="s">
        <v>483</v>
      </c>
      <c r="H71" s="907"/>
      <c r="I71" s="887"/>
    </row>
    <row r="72" spans="1:9" ht="29.4" customHeight="1">
      <c r="A72" s="1200"/>
      <c r="B72" s="1193"/>
      <c r="C72" s="1187" t="s">
        <v>484</v>
      </c>
      <c r="D72" s="897">
        <v>2</v>
      </c>
      <c r="E72" s="897"/>
      <c r="F72" s="898"/>
      <c r="G72" s="913" t="s">
        <v>483</v>
      </c>
      <c r="H72" s="898"/>
      <c r="I72" s="887"/>
    </row>
    <row r="73" spans="1:9" ht="29.4" customHeight="1">
      <c r="A73" s="1200"/>
      <c r="B73" s="1178">
        <v>47</v>
      </c>
      <c r="C73" s="972" t="s">
        <v>485</v>
      </c>
      <c r="D73" s="900">
        <v>2</v>
      </c>
      <c r="E73" s="900" t="s">
        <v>486</v>
      </c>
      <c r="F73" s="885"/>
      <c r="G73" s="927"/>
      <c r="H73" s="885"/>
      <c r="I73" s="918"/>
    </row>
    <row r="74" spans="1:9" ht="29.4" customHeight="1" thickBot="1">
      <c r="A74" s="1198"/>
      <c r="B74" s="1181">
        <v>48</v>
      </c>
      <c r="C74" s="1182" t="s">
        <v>487</v>
      </c>
      <c r="D74" s="894"/>
      <c r="E74" s="894"/>
      <c r="F74" s="895"/>
      <c r="G74" s="896" t="s">
        <v>425</v>
      </c>
      <c r="H74" s="895"/>
      <c r="I74" s="941"/>
    </row>
    <row r="75" spans="1:9" ht="29.4" customHeight="1">
      <c r="A75" s="1194" t="s">
        <v>488</v>
      </c>
      <c r="B75" s="1177">
        <v>49</v>
      </c>
      <c r="C75" s="974" t="s">
        <v>489</v>
      </c>
      <c r="D75" s="897"/>
      <c r="E75" s="897"/>
      <c r="F75" s="898"/>
      <c r="G75" s="899" t="s">
        <v>490</v>
      </c>
      <c r="H75" s="898"/>
      <c r="I75" s="887"/>
    </row>
    <row r="76" spans="1:9" ht="29.4" customHeight="1">
      <c r="A76" s="1194"/>
      <c r="B76" s="1180">
        <v>50</v>
      </c>
      <c r="C76" s="971" t="s">
        <v>491</v>
      </c>
      <c r="D76" s="888"/>
      <c r="E76" s="888"/>
      <c r="F76" s="885"/>
      <c r="G76" s="886"/>
      <c r="H76" s="885"/>
      <c r="I76" s="887"/>
    </row>
    <row r="77" spans="1:9" ht="29.4" customHeight="1">
      <c r="A77" s="1194"/>
      <c r="B77" s="1180">
        <v>51</v>
      </c>
      <c r="C77" s="971" t="s">
        <v>492</v>
      </c>
      <c r="D77" s="888"/>
      <c r="E77" s="888"/>
      <c r="F77" s="885"/>
      <c r="G77" s="886" t="s">
        <v>493</v>
      </c>
      <c r="H77" s="885"/>
      <c r="I77" s="887"/>
    </row>
    <row r="78" spans="1:9" ht="29.4" customHeight="1" thickBot="1">
      <c r="A78" s="1194"/>
      <c r="B78" s="1178">
        <v>52</v>
      </c>
      <c r="C78" s="972" t="s">
        <v>494</v>
      </c>
      <c r="D78" s="900">
        <v>1</v>
      </c>
      <c r="E78" s="900" t="s">
        <v>495</v>
      </c>
      <c r="F78" s="890"/>
      <c r="G78" s="891"/>
      <c r="H78" s="890"/>
      <c r="I78" s="948"/>
    </row>
    <row r="79" spans="1:9" ht="29.4" customHeight="1">
      <c r="A79" s="1197" t="s">
        <v>496</v>
      </c>
      <c r="B79" s="1179">
        <v>53</v>
      </c>
      <c r="C79" s="970" t="s">
        <v>497</v>
      </c>
      <c r="D79" s="880">
        <v>2</v>
      </c>
      <c r="E79" s="880" t="s">
        <v>498</v>
      </c>
      <c r="F79" s="881"/>
      <c r="G79" s="893"/>
      <c r="H79" s="881"/>
      <c r="I79" s="887"/>
    </row>
    <row r="80" spans="1:9" ht="29.4" customHeight="1">
      <c r="A80" s="1200"/>
      <c r="B80" s="1180">
        <v>54</v>
      </c>
      <c r="C80" s="971" t="s">
        <v>499</v>
      </c>
      <c r="D80" s="888">
        <v>1</v>
      </c>
      <c r="E80" s="888" t="s">
        <v>500</v>
      </c>
      <c r="F80" s="885"/>
      <c r="G80" s="915"/>
      <c r="H80" s="885"/>
      <c r="I80" s="887"/>
    </row>
    <row r="81" spans="1:9" ht="48.6" customHeight="1">
      <c r="A81" s="1200"/>
      <c r="B81" s="1180">
        <v>55</v>
      </c>
      <c r="C81" s="971" t="s">
        <v>501</v>
      </c>
      <c r="D81" s="888"/>
      <c r="E81" s="888"/>
      <c r="F81" s="885"/>
      <c r="G81" s="925" t="s">
        <v>502</v>
      </c>
      <c r="H81" s="885"/>
      <c r="I81" s="887"/>
    </row>
    <row r="82" spans="1:9" ht="29.4" customHeight="1">
      <c r="A82" s="1200"/>
      <c r="B82" s="1180">
        <v>56</v>
      </c>
      <c r="C82" s="971" t="s">
        <v>503</v>
      </c>
      <c r="D82" s="888"/>
      <c r="E82" s="888"/>
      <c r="F82" s="885"/>
      <c r="G82" s="925"/>
      <c r="H82" s="885"/>
      <c r="I82" s="955"/>
    </row>
    <row r="83" spans="1:9" ht="29.4" customHeight="1">
      <c r="A83" s="1200"/>
      <c r="B83" s="1180">
        <v>57</v>
      </c>
      <c r="C83" s="971" t="s">
        <v>504</v>
      </c>
      <c r="D83" s="888"/>
      <c r="E83" s="888"/>
      <c r="F83" s="885"/>
      <c r="G83" s="915" t="s">
        <v>505</v>
      </c>
      <c r="H83" s="885"/>
      <c r="I83" s="887"/>
    </row>
    <row r="84" spans="1:9" ht="29.4" customHeight="1">
      <c r="A84" s="1200"/>
      <c r="B84" s="1180">
        <v>58</v>
      </c>
      <c r="C84" s="971" t="s">
        <v>506</v>
      </c>
      <c r="D84" s="888"/>
      <c r="E84" s="888"/>
      <c r="F84" s="885"/>
      <c r="G84" s="915" t="s">
        <v>507</v>
      </c>
      <c r="H84" s="885"/>
      <c r="I84" s="887"/>
    </row>
    <row r="85" spans="1:9" ht="49.2" customHeight="1">
      <c r="A85" s="1200"/>
      <c r="B85" s="1180">
        <v>59</v>
      </c>
      <c r="C85" s="971" t="s">
        <v>508</v>
      </c>
      <c r="D85" s="888"/>
      <c r="E85" s="888" t="s">
        <v>509</v>
      </c>
      <c r="F85" s="885"/>
      <c r="G85" s="915" t="s">
        <v>510</v>
      </c>
      <c r="H85" s="885"/>
      <c r="I85" s="887"/>
    </row>
    <row r="86" spans="1:9" ht="29.4" customHeight="1">
      <c r="A86" s="1200"/>
      <c r="B86" s="1180">
        <v>60</v>
      </c>
      <c r="C86" s="971" t="s">
        <v>511</v>
      </c>
      <c r="D86" s="888">
        <v>2</v>
      </c>
      <c r="E86" s="888" t="s">
        <v>512</v>
      </c>
      <c r="F86" s="885"/>
      <c r="G86" s="915"/>
      <c r="H86" s="885"/>
      <c r="I86" s="887"/>
    </row>
    <row r="87" spans="1:9" ht="29.4" customHeight="1">
      <c r="A87" s="1200"/>
      <c r="B87" s="1180">
        <v>61</v>
      </c>
      <c r="C87" s="971" t="s">
        <v>513</v>
      </c>
      <c r="D87" s="888">
        <v>2</v>
      </c>
      <c r="E87" s="888" t="s">
        <v>512</v>
      </c>
      <c r="F87" s="885"/>
      <c r="G87" s="915" t="s">
        <v>514</v>
      </c>
      <c r="H87" s="885"/>
      <c r="I87" s="887"/>
    </row>
    <row r="88" spans="1:9" ht="41.4" customHeight="1">
      <c r="A88" s="1200"/>
      <c r="B88" s="1180">
        <v>62</v>
      </c>
      <c r="C88" s="972" t="s">
        <v>515</v>
      </c>
      <c r="D88" s="900"/>
      <c r="E88" s="900"/>
      <c r="F88" s="885"/>
      <c r="G88" s="927"/>
      <c r="H88" s="885"/>
      <c r="I88" s="918"/>
    </row>
    <row r="89" spans="1:9" ht="29.4" customHeight="1">
      <c r="A89" s="1200"/>
      <c r="B89" s="1180">
        <v>63</v>
      </c>
      <c r="C89" s="971" t="s">
        <v>516</v>
      </c>
      <c r="D89" s="888"/>
      <c r="E89" s="888"/>
      <c r="F89" s="885"/>
      <c r="G89" s="915" t="s">
        <v>517</v>
      </c>
      <c r="H89" s="885"/>
      <c r="I89" s="887"/>
    </row>
    <row r="90" spans="1:9" ht="29.4" customHeight="1" thickBot="1">
      <c r="A90" s="1198"/>
      <c r="B90" s="1181">
        <v>64</v>
      </c>
      <c r="C90" s="1182" t="s">
        <v>518</v>
      </c>
      <c r="D90" s="894"/>
      <c r="E90" s="894"/>
      <c r="F90" s="895"/>
      <c r="G90" s="896"/>
      <c r="H90" s="895"/>
      <c r="I90" s="887"/>
    </row>
    <row r="91" spans="1:9" ht="29.4" customHeight="1">
      <c r="A91" s="1197" t="s">
        <v>519</v>
      </c>
      <c r="B91" s="1179">
        <v>65</v>
      </c>
      <c r="C91" s="970" t="s">
        <v>520</v>
      </c>
      <c r="D91" s="880"/>
      <c r="E91" s="880"/>
      <c r="F91" s="881"/>
      <c r="G91" s="893" t="s">
        <v>521</v>
      </c>
      <c r="H91" s="881"/>
      <c r="I91" s="887"/>
    </row>
    <row r="92" spans="1:9" ht="29.4" customHeight="1">
      <c r="A92" s="1200"/>
      <c r="B92" s="1180">
        <v>66</v>
      </c>
      <c r="C92" s="971" t="s">
        <v>522</v>
      </c>
      <c r="D92" s="888"/>
      <c r="E92" s="888"/>
      <c r="F92" s="885"/>
      <c r="G92" s="915"/>
      <c r="H92" s="885"/>
      <c r="I92" s="887"/>
    </row>
    <row r="93" spans="1:9" ht="29.4" customHeight="1" thickBot="1">
      <c r="A93" s="1198"/>
      <c r="B93" s="1181">
        <v>67</v>
      </c>
      <c r="C93" s="1188" t="s">
        <v>523</v>
      </c>
      <c r="D93" s="894"/>
      <c r="E93" s="894"/>
      <c r="F93" s="895"/>
      <c r="G93" s="896"/>
      <c r="H93" s="895"/>
      <c r="I93" s="956"/>
    </row>
    <row r="94" spans="1:9" ht="29.4" customHeight="1">
      <c r="A94" s="1194" t="s">
        <v>524</v>
      </c>
      <c r="B94" s="1177">
        <v>68</v>
      </c>
      <c r="C94" s="974" t="s">
        <v>525</v>
      </c>
      <c r="D94" s="897"/>
      <c r="E94" s="897"/>
      <c r="F94" s="898"/>
      <c r="G94" s="899"/>
      <c r="H94" s="898"/>
      <c r="I94" s="887"/>
    </row>
    <row r="95" spans="1:9" ht="29.4" customHeight="1">
      <c r="A95" s="1194"/>
      <c r="B95" s="1180">
        <v>69</v>
      </c>
      <c r="C95" s="971" t="s">
        <v>526</v>
      </c>
      <c r="D95" s="888"/>
      <c r="E95" s="888"/>
      <c r="F95" s="885"/>
      <c r="G95" s="886" t="s">
        <v>403</v>
      </c>
      <c r="H95" s="885"/>
      <c r="I95" s="887"/>
    </row>
    <row r="96" spans="1:9" ht="29.4" customHeight="1">
      <c r="A96" s="1194"/>
      <c r="B96" s="1178">
        <v>70</v>
      </c>
      <c r="C96" s="972" t="s">
        <v>527</v>
      </c>
      <c r="D96" s="888"/>
      <c r="E96" s="888"/>
      <c r="F96" s="885"/>
      <c r="G96" s="886" t="s">
        <v>528</v>
      </c>
      <c r="H96" s="885"/>
      <c r="I96" s="918"/>
    </row>
    <row r="97" spans="1:9" ht="29.4" customHeight="1">
      <c r="A97" s="1194"/>
      <c r="B97" s="1180">
        <v>71</v>
      </c>
      <c r="C97" s="971" t="s">
        <v>529</v>
      </c>
      <c r="D97" s="888"/>
      <c r="E97" s="888"/>
      <c r="F97" s="885"/>
      <c r="G97" s="886" t="s">
        <v>530</v>
      </c>
      <c r="H97" s="885"/>
      <c r="I97" s="887"/>
    </row>
    <row r="98" spans="1:9" ht="29.4" customHeight="1" thickBot="1">
      <c r="A98" s="1194"/>
      <c r="B98" s="1178">
        <v>72</v>
      </c>
      <c r="C98" s="972" t="s">
        <v>531</v>
      </c>
      <c r="D98" s="900">
        <v>8</v>
      </c>
      <c r="E98" s="900" t="s">
        <v>512</v>
      </c>
      <c r="F98" s="890"/>
      <c r="G98" s="891" t="s">
        <v>532</v>
      </c>
      <c r="H98" s="890"/>
      <c r="I98" s="887"/>
    </row>
    <row r="99" spans="1:9" ht="29.4" customHeight="1">
      <c r="A99" s="1197" t="s">
        <v>533</v>
      </c>
      <c r="B99" s="1179">
        <v>73</v>
      </c>
      <c r="C99" s="970" t="s">
        <v>534</v>
      </c>
      <c r="D99" s="880"/>
      <c r="E99" s="880"/>
      <c r="F99" s="881"/>
      <c r="G99" s="893"/>
      <c r="H99" s="881"/>
      <c r="I99" s="887"/>
    </row>
    <row r="100" spans="1:9" ht="29.4" customHeight="1">
      <c r="A100" s="1200"/>
      <c r="B100" s="1180">
        <v>74</v>
      </c>
      <c r="C100" s="971" t="s">
        <v>535</v>
      </c>
      <c r="D100" s="888"/>
      <c r="E100" s="888"/>
      <c r="F100" s="885"/>
      <c r="G100" s="915" t="s">
        <v>536</v>
      </c>
      <c r="H100" s="885"/>
      <c r="I100" s="887"/>
    </row>
    <row r="101" spans="1:9" ht="29.4" customHeight="1">
      <c r="A101" s="1200"/>
      <c r="B101" s="1180">
        <v>75</v>
      </c>
      <c r="C101" s="971" t="s">
        <v>537</v>
      </c>
      <c r="D101" s="888"/>
      <c r="E101" s="888"/>
      <c r="F101" s="885"/>
      <c r="G101" s="915"/>
      <c r="H101" s="885"/>
      <c r="I101" s="887"/>
    </row>
    <row r="102" spans="1:9" ht="29.4" customHeight="1">
      <c r="A102" s="1200"/>
      <c r="B102" s="1178">
        <v>76</v>
      </c>
      <c r="C102" s="1167" t="s">
        <v>538</v>
      </c>
      <c r="D102" s="888"/>
      <c r="E102" s="888"/>
      <c r="F102" s="885"/>
      <c r="G102" s="927" t="s">
        <v>539</v>
      </c>
      <c r="H102" s="885"/>
      <c r="I102" s="887"/>
    </row>
    <row r="103" spans="1:9" ht="29.4" customHeight="1" thickBot="1">
      <c r="A103" s="1198"/>
      <c r="B103" s="1181">
        <v>77</v>
      </c>
      <c r="C103" s="1189" t="s">
        <v>540</v>
      </c>
      <c r="D103" s="957"/>
      <c r="E103" s="957"/>
      <c r="F103" s="895"/>
      <c r="G103" s="896"/>
      <c r="H103" s="895"/>
      <c r="I103" s="948"/>
    </row>
    <row r="104" spans="1:9" ht="13.8" thickBot="1">
      <c r="H104" s="958"/>
    </row>
    <row r="105" spans="1:9" ht="13.2" customHeight="1">
      <c r="B105" s="960" t="s">
        <v>541</v>
      </c>
      <c r="C105" s="961"/>
      <c r="D105" s="961"/>
      <c r="E105" s="961"/>
      <c r="F105" s="962"/>
      <c r="G105" s="963"/>
      <c r="H105" s="964"/>
      <c r="I105" s="964"/>
    </row>
    <row r="106" spans="1:9" ht="13.2" customHeight="1">
      <c r="B106" s="965" t="s">
        <v>542</v>
      </c>
      <c r="E106" t="s">
        <v>543</v>
      </c>
      <c r="G106" s="966"/>
      <c r="H106"/>
      <c r="I106"/>
    </row>
    <row r="107" spans="1:9" ht="13.8" thickBot="1">
      <c r="B107" s="967" t="s">
        <v>544</v>
      </c>
      <c r="C107" s="968"/>
      <c r="D107" s="968"/>
      <c r="E107" s="968" t="s">
        <v>545</v>
      </c>
      <c r="F107" s="944"/>
      <c r="G107" s="969"/>
      <c r="H107" s="964"/>
      <c r="I107" s="964"/>
    </row>
    <row r="108" spans="1:9">
      <c r="C108" s="964"/>
      <c r="D108" s="964"/>
      <c r="E108" s="964"/>
      <c r="G108" s="964"/>
      <c r="H108" s="964"/>
      <c r="I108" s="964"/>
    </row>
  </sheetData>
  <mergeCells count="20">
    <mergeCell ref="A79:A90"/>
    <mergeCell ref="A91:A93"/>
    <mergeCell ref="A94:A98"/>
    <mergeCell ref="A99:A103"/>
    <mergeCell ref="A51:A54"/>
    <mergeCell ref="A55:A56"/>
    <mergeCell ref="A57:A62"/>
    <mergeCell ref="A63:A74"/>
    <mergeCell ref="B70:B72"/>
    <mergeCell ref="A75:A78"/>
    <mergeCell ref="D5:E5"/>
    <mergeCell ref="A12:A13"/>
    <mergeCell ref="A14:A15"/>
    <mergeCell ref="A19:A50"/>
    <mergeCell ref="B19:B22"/>
    <mergeCell ref="B34:B35"/>
    <mergeCell ref="B38:B46"/>
    <mergeCell ref="B47:B50"/>
    <mergeCell ref="B25:B26"/>
    <mergeCell ref="B17:B18"/>
  </mergeCells>
  <phoneticPr fontId="2"/>
  <dataValidations count="1">
    <dataValidation type="list" allowBlank="1" showInputMessage="1" showErrorMessage="1" sqref="WVP983051:WVP983143 F65547:F65639 JB65547:JB65639 SX65547:SX65639 ACT65547:ACT65639 AMP65547:AMP65639 AWL65547:AWL65639 BGH65547:BGH65639 BQD65547:BQD65639 BZZ65547:BZZ65639 CJV65547:CJV65639 CTR65547:CTR65639 DDN65547:DDN65639 DNJ65547:DNJ65639 DXF65547:DXF65639 EHB65547:EHB65639 EQX65547:EQX65639 FAT65547:FAT65639 FKP65547:FKP65639 FUL65547:FUL65639 GEH65547:GEH65639 GOD65547:GOD65639 GXZ65547:GXZ65639 HHV65547:HHV65639 HRR65547:HRR65639 IBN65547:IBN65639 ILJ65547:ILJ65639 IVF65547:IVF65639 JFB65547:JFB65639 JOX65547:JOX65639 JYT65547:JYT65639 KIP65547:KIP65639 KSL65547:KSL65639 LCH65547:LCH65639 LMD65547:LMD65639 LVZ65547:LVZ65639 MFV65547:MFV65639 MPR65547:MPR65639 MZN65547:MZN65639 NJJ65547:NJJ65639 NTF65547:NTF65639 ODB65547:ODB65639 OMX65547:OMX65639 OWT65547:OWT65639 PGP65547:PGP65639 PQL65547:PQL65639 QAH65547:QAH65639 QKD65547:QKD65639 QTZ65547:QTZ65639 RDV65547:RDV65639 RNR65547:RNR65639 RXN65547:RXN65639 SHJ65547:SHJ65639 SRF65547:SRF65639 TBB65547:TBB65639 TKX65547:TKX65639 TUT65547:TUT65639 UEP65547:UEP65639 UOL65547:UOL65639 UYH65547:UYH65639 VID65547:VID65639 VRZ65547:VRZ65639 WBV65547:WBV65639 WLR65547:WLR65639 WVN65547:WVN65639 F131083:F131175 JB131083:JB131175 SX131083:SX131175 ACT131083:ACT131175 AMP131083:AMP131175 AWL131083:AWL131175 BGH131083:BGH131175 BQD131083:BQD131175 BZZ131083:BZZ131175 CJV131083:CJV131175 CTR131083:CTR131175 DDN131083:DDN131175 DNJ131083:DNJ131175 DXF131083:DXF131175 EHB131083:EHB131175 EQX131083:EQX131175 FAT131083:FAT131175 FKP131083:FKP131175 FUL131083:FUL131175 GEH131083:GEH131175 GOD131083:GOD131175 GXZ131083:GXZ131175 HHV131083:HHV131175 HRR131083:HRR131175 IBN131083:IBN131175 ILJ131083:ILJ131175 IVF131083:IVF131175 JFB131083:JFB131175 JOX131083:JOX131175 JYT131083:JYT131175 KIP131083:KIP131175 KSL131083:KSL131175 LCH131083:LCH131175 LMD131083:LMD131175 LVZ131083:LVZ131175 MFV131083:MFV131175 MPR131083:MPR131175 MZN131083:MZN131175 NJJ131083:NJJ131175 NTF131083:NTF131175 ODB131083:ODB131175 OMX131083:OMX131175 OWT131083:OWT131175 PGP131083:PGP131175 PQL131083:PQL131175 QAH131083:QAH131175 QKD131083:QKD131175 QTZ131083:QTZ131175 RDV131083:RDV131175 RNR131083:RNR131175 RXN131083:RXN131175 SHJ131083:SHJ131175 SRF131083:SRF131175 TBB131083:TBB131175 TKX131083:TKX131175 TUT131083:TUT131175 UEP131083:UEP131175 UOL131083:UOL131175 UYH131083:UYH131175 VID131083:VID131175 VRZ131083:VRZ131175 WBV131083:WBV131175 WLR131083:WLR131175 WVN131083:WVN131175 F196619:F196711 JB196619:JB196711 SX196619:SX196711 ACT196619:ACT196711 AMP196619:AMP196711 AWL196619:AWL196711 BGH196619:BGH196711 BQD196619:BQD196711 BZZ196619:BZZ196711 CJV196619:CJV196711 CTR196619:CTR196711 DDN196619:DDN196711 DNJ196619:DNJ196711 DXF196619:DXF196711 EHB196619:EHB196711 EQX196619:EQX196711 FAT196619:FAT196711 FKP196619:FKP196711 FUL196619:FUL196711 GEH196619:GEH196711 GOD196619:GOD196711 GXZ196619:GXZ196711 HHV196619:HHV196711 HRR196619:HRR196711 IBN196619:IBN196711 ILJ196619:ILJ196711 IVF196619:IVF196711 JFB196619:JFB196711 JOX196619:JOX196711 JYT196619:JYT196711 KIP196619:KIP196711 KSL196619:KSL196711 LCH196619:LCH196711 LMD196619:LMD196711 LVZ196619:LVZ196711 MFV196619:MFV196711 MPR196619:MPR196711 MZN196619:MZN196711 NJJ196619:NJJ196711 NTF196619:NTF196711 ODB196619:ODB196711 OMX196619:OMX196711 OWT196619:OWT196711 PGP196619:PGP196711 PQL196619:PQL196711 QAH196619:QAH196711 QKD196619:QKD196711 QTZ196619:QTZ196711 RDV196619:RDV196711 RNR196619:RNR196711 RXN196619:RXN196711 SHJ196619:SHJ196711 SRF196619:SRF196711 TBB196619:TBB196711 TKX196619:TKX196711 TUT196619:TUT196711 UEP196619:UEP196711 UOL196619:UOL196711 UYH196619:UYH196711 VID196619:VID196711 VRZ196619:VRZ196711 WBV196619:WBV196711 WLR196619:WLR196711 WVN196619:WVN196711 F262155:F262247 JB262155:JB262247 SX262155:SX262247 ACT262155:ACT262247 AMP262155:AMP262247 AWL262155:AWL262247 BGH262155:BGH262247 BQD262155:BQD262247 BZZ262155:BZZ262247 CJV262155:CJV262247 CTR262155:CTR262247 DDN262155:DDN262247 DNJ262155:DNJ262247 DXF262155:DXF262247 EHB262155:EHB262247 EQX262155:EQX262247 FAT262155:FAT262247 FKP262155:FKP262247 FUL262155:FUL262247 GEH262155:GEH262247 GOD262155:GOD262247 GXZ262155:GXZ262247 HHV262155:HHV262247 HRR262155:HRR262247 IBN262155:IBN262247 ILJ262155:ILJ262247 IVF262155:IVF262247 JFB262155:JFB262247 JOX262155:JOX262247 JYT262155:JYT262247 KIP262155:KIP262247 KSL262155:KSL262247 LCH262155:LCH262247 LMD262155:LMD262247 LVZ262155:LVZ262247 MFV262155:MFV262247 MPR262155:MPR262247 MZN262155:MZN262247 NJJ262155:NJJ262247 NTF262155:NTF262247 ODB262155:ODB262247 OMX262155:OMX262247 OWT262155:OWT262247 PGP262155:PGP262247 PQL262155:PQL262247 QAH262155:QAH262247 QKD262155:QKD262247 QTZ262155:QTZ262247 RDV262155:RDV262247 RNR262155:RNR262247 RXN262155:RXN262247 SHJ262155:SHJ262247 SRF262155:SRF262247 TBB262155:TBB262247 TKX262155:TKX262247 TUT262155:TUT262247 UEP262155:UEP262247 UOL262155:UOL262247 UYH262155:UYH262247 VID262155:VID262247 VRZ262155:VRZ262247 WBV262155:WBV262247 WLR262155:WLR262247 WVN262155:WVN262247 F327691:F327783 JB327691:JB327783 SX327691:SX327783 ACT327691:ACT327783 AMP327691:AMP327783 AWL327691:AWL327783 BGH327691:BGH327783 BQD327691:BQD327783 BZZ327691:BZZ327783 CJV327691:CJV327783 CTR327691:CTR327783 DDN327691:DDN327783 DNJ327691:DNJ327783 DXF327691:DXF327783 EHB327691:EHB327783 EQX327691:EQX327783 FAT327691:FAT327783 FKP327691:FKP327783 FUL327691:FUL327783 GEH327691:GEH327783 GOD327691:GOD327783 GXZ327691:GXZ327783 HHV327691:HHV327783 HRR327691:HRR327783 IBN327691:IBN327783 ILJ327691:ILJ327783 IVF327691:IVF327783 JFB327691:JFB327783 JOX327691:JOX327783 JYT327691:JYT327783 KIP327691:KIP327783 KSL327691:KSL327783 LCH327691:LCH327783 LMD327691:LMD327783 LVZ327691:LVZ327783 MFV327691:MFV327783 MPR327691:MPR327783 MZN327691:MZN327783 NJJ327691:NJJ327783 NTF327691:NTF327783 ODB327691:ODB327783 OMX327691:OMX327783 OWT327691:OWT327783 PGP327691:PGP327783 PQL327691:PQL327783 QAH327691:QAH327783 QKD327691:QKD327783 QTZ327691:QTZ327783 RDV327691:RDV327783 RNR327691:RNR327783 RXN327691:RXN327783 SHJ327691:SHJ327783 SRF327691:SRF327783 TBB327691:TBB327783 TKX327691:TKX327783 TUT327691:TUT327783 UEP327691:UEP327783 UOL327691:UOL327783 UYH327691:UYH327783 VID327691:VID327783 VRZ327691:VRZ327783 WBV327691:WBV327783 WLR327691:WLR327783 WVN327691:WVN327783 F393227:F393319 JB393227:JB393319 SX393227:SX393319 ACT393227:ACT393319 AMP393227:AMP393319 AWL393227:AWL393319 BGH393227:BGH393319 BQD393227:BQD393319 BZZ393227:BZZ393319 CJV393227:CJV393319 CTR393227:CTR393319 DDN393227:DDN393319 DNJ393227:DNJ393319 DXF393227:DXF393319 EHB393227:EHB393319 EQX393227:EQX393319 FAT393227:FAT393319 FKP393227:FKP393319 FUL393227:FUL393319 GEH393227:GEH393319 GOD393227:GOD393319 GXZ393227:GXZ393319 HHV393227:HHV393319 HRR393227:HRR393319 IBN393227:IBN393319 ILJ393227:ILJ393319 IVF393227:IVF393319 JFB393227:JFB393319 JOX393227:JOX393319 JYT393227:JYT393319 KIP393227:KIP393319 KSL393227:KSL393319 LCH393227:LCH393319 LMD393227:LMD393319 LVZ393227:LVZ393319 MFV393227:MFV393319 MPR393227:MPR393319 MZN393227:MZN393319 NJJ393227:NJJ393319 NTF393227:NTF393319 ODB393227:ODB393319 OMX393227:OMX393319 OWT393227:OWT393319 PGP393227:PGP393319 PQL393227:PQL393319 QAH393227:QAH393319 QKD393227:QKD393319 QTZ393227:QTZ393319 RDV393227:RDV393319 RNR393227:RNR393319 RXN393227:RXN393319 SHJ393227:SHJ393319 SRF393227:SRF393319 TBB393227:TBB393319 TKX393227:TKX393319 TUT393227:TUT393319 UEP393227:UEP393319 UOL393227:UOL393319 UYH393227:UYH393319 VID393227:VID393319 VRZ393227:VRZ393319 WBV393227:WBV393319 WLR393227:WLR393319 WVN393227:WVN393319 F458763:F458855 JB458763:JB458855 SX458763:SX458855 ACT458763:ACT458855 AMP458763:AMP458855 AWL458763:AWL458855 BGH458763:BGH458855 BQD458763:BQD458855 BZZ458763:BZZ458855 CJV458763:CJV458855 CTR458763:CTR458855 DDN458763:DDN458855 DNJ458763:DNJ458855 DXF458763:DXF458855 EHB458763:EHB458855 EQX458763:EQX458855 FAT458763:FAT458855 FKP458763:FKP458855 FUL458763:FUL458855 GEH458763:GEH458855 GOD458763:GOD458855 GXZ458763:GXZ458855 HHV458763:HHV458855 HRR458763:HRR458855 IBN458763:IBN458855 ILJ458763:ILJ458855 IVF458763:IVF458855 JFB458763:JFB458855 JOX458763:JOX458855 JYT458763:JYT458855 KIP458763:KIP458855 KSL458763:KSL458855 LCH458763:LCH458855 LMD458763:LMD458855 LVZ458763:LVZ458855 MFV458763:MFV458855 MPR458763:MPR458855 MZN458763:MZN458855 NJJ458763:NJJ458855 NTF458763:NTF458855 ODB458763:ODB458855 OMX458763:OMX458855 OWT458763:OWT458855 PGP458763:PGP458855 PQL458763:PQL458855 QAH458763:QAH458855 QKD458763:QKD458855 QTZ458763:QTZ458855 RDV458763:RDV458855 RNR458763:RNR458855 RXN458763:RXN458855 SHJ458763:SHJ458855 SRF458763:SRF458855 TBB458763:TBB458855 TKX458763:TKX458855 TUT458763:TUT458855 UEP458763:UEP458855 UOL458763:UOL458855 UYH458763:UYH458855 VID458763:VID458855 VRZ458763:VRZ458855 WBV458763:WBV458855 WLR458763:WLR458855 WVN458763:WVN458855 F524299:F524391 JB524299:JB524391 SX524299:SX524391 ACT524299:ACT524391 AMP524299:AMP524391 AWL524299:AWL524391 BGH524299:BGH524391 BQD524299:BQD524391 BZZ524299:BZZ524391 CJV524299:CJV524391 CTR524299:CTR524391 DDN524299:DDN524391 DNJ524299:DNJ524391 DXF524299:DXF524391 EHB524299:EHB524391 EQX524299:EQX524391 FAT524299:FAT524391 FKP524299:FKP524391 FUL524299:FUL524391 GEH524299:GEH524391 GOD524299:GOD524391 GXZ524299:GXZ524391 HHV524299:HHV524391 HRR524299:HRR524391 IBN524299:IBN524391 ILJ524299:ILJ524391 IVF524299:IVF524391 JFB524299:JFB524391 JOX524299:JOX524391 JYT524299:JYT524391 KIP524299:KIP524391 KSL524299:KSL524391 LCH524299:LCH524391 LMD524299:LMD524391 LVZ524299:LVZ524391 MFV524299:MFV524391 MPR524299:MPR524391 MZN524299:MZN524391 NJJ524299:NJJ524391 NTF524299:NTF524391 ODB524299:ODB524391 OMX524299:OMX524391 OWT524299:OWT524391 PGP524299:PGP524391 PQL524299:PQL524391 QAH524299:QAH524391 QKD524299:QKD524391 QTZ524299:QTZ524391 RDV524299:RDV524391 RNR524299:RNR524391 RXN524299:RXN524391 SHJ524299:SHJ524391 SRF524299:SRF524391 TBB524299:TBB524391 TKX524299:TKX524391 TUT524299:TUT524391 UEP524299:UEP524391 UOL524299:UOL524391 UYH524299:UYH524391 VID524299:VID524391 VRZ524299:VRZ524391 WBV524299:WBV524391 WLR524299:WLR524391 WVN524299:WVN524391 F589835:F589927 JB589835:JB589927 SX589835:SX589927 ACT589835:ACT589927 AMP589835:AMP589927 AWL589835:AWL589927 BGH589835:BGH589927 BQD589835:BQD589927 BZZ589835:BZZ589927 CJV589835:CJV589927 CTR589835:CTR589927 DDN589835:DDN589927 DNJ589835:DNJ589927 DXF589835:DXF589927 EHB589835:EHB589927 EQX589835:EQX589927 FAT589835:FAT589927 FKP589835:FKP589927 FUL589835:FUL589927 GEH589835:GEH589927 GOD589835:GOD589927 GXZ589835:GXZ589927 HHV589835:HHV589927 HRR589835:HRR589927 IBN589835:IBN589927 ILJ589835:ILJ589927 IVF589835:IVF589927 JFB589835:JFB589927 JOX589835:JOX589927 JYT589835:JYT589927 KIP589835:KIP589927 KSL589835:KSL589927 LCH589835:LCH589927 LMD589835:LMD589927 LVZ589835:LVZ589927 MFV589835:MFV589927 MPR589835:MPR589927 MZN589835:MZN589927 NJJ589835:NJJ589927 NTF589835:NTF589927 ODB589835:ODB589927 OMX589835:OMX589927 OWT589835:OWT589927 PGP589835:PGP589927 PQL589835:PQL589927 QAH589835:QAH589927 QKD589835:QKD589927 QTZ589835:QTZ589927 RDV589835:RDV589927 RNR589835:RNR589927 RXN589835:RXN589927 SHJ589835:SHJ589927 SRF589835:SRF589927 TBB589835:TBB589927 TKX589835:TKX589927 TUT589835:TUT589927 UEP589835:UEP589927 UOL589835:UOL589927 UYH589835:UYH589927 VID589835:VID589927 VRZ589835:VRZ589927 WBV589835:WBV589927 WLR589835:WLR589927 WVN589835:WVN589927 F655371:F655463 JB655371:JB655463 SX655371:SX655463 ACT655371:ACT655463 AMP655371:AMP655463 AWL655371:AWL655463 BGH655371:BGH655463 BQD655371:BQD655463 BZZ655371:BZZ655463 CJV655371:CJV655463 CTR655371:CTR655463 DDN655371:DDN655463 DNJ655371:DNJ655463 DXF655371:DXF655463 EHB655371:EHB655463 EQX655371:EQX655463 FAT655371:FAT655463 FKP655371:FKP655463 FUL655371:FUL655463 GEH655371:GEH655463 GOD655371:GOD655463 GXZ655371:GXZ655463 HHV655371:HHV655463 HRR655371:HRR655463 IBN655371:IBN655463 ILJ655371:ILJ655463 IVF655371:IVF655463 JFB655371:JFB655463 JOX655371:JOX655463 JYT655371:JYT655463 KIP655371:KIP655463 KSL655371:KSL655463 LCH655371:LCH655463 LMD655371:LMD655463 LVZ655371:LVZ655463 MFV655371:MFV655463 MPR655371:MPR655463 MZN655371:MZN655463 NJJ655371:NJJ655463 NTF655371:NTF655463 ODB655371:ODB655463 OMX655371:OMX655463 OWT655371:OWT655463 PGP655371:PGP655463 PQL655371:PQL655463 QAH655371:QAH655463 QKD655371:QKD655463 QTZ655371:QTZ655463 RDV655371:RDV655463 RNR655371:RNR655463 RXN655371:RXN655463 SHJ655371:SHJ655463 SRF655371:SRF655463 TBB655371:TBB655463 TKX655371:TKX655463 TUT655371:TUT655463 UEP655371:UEP655463 UOL655371:UOL655463 UYH655371:UYH655463 VID655371:VID655463 VRZ655371:VRZ655463 WBV655371:WBV655463 WLR655371:WLR655463 WVN655371:WVN655463 F720907:F720999 JB720907:JB720999 SX720907:SX720999 ACT720907:ACT720999 AMP720907:AMP720999 AWL720907:AWL720999 BGH720907:BGH720999 BQD720907:BQD720999 BZZ720907:BZZ720999 CJV720907:CJV720999 CTR720907:CTR720999 DDN720907:DDN720999 DNJ720907:DNJ720999 DXF720907:DXF720999 EHB720907:EHB720999 EQX720907:EQX720999 FAT720907:FAT720999 FKP720907:FKP720999 FUL720907:FUL720999 GEH720907:GEH720999 GOD720907:GOD720999 GXZ720907:GXZ720999 HHV720907:HHV720999 HRR720907:HRR720999 IBN720907:IBN720999 ILJ720907:ILJ720999 IVF720907:IVF720999 JFB720907:JFB720999 JOX720907:JOX720999 JYT720907:JYT720999 KIP720907:KIP720999 KSL720907:KSL720999 LCH720907:LCH720999 LMD720907:LMD720999 LVZ720907:LVZ720999 MFV720907:MFV720999 MPR720907:MPR720999 MZN720907:MZN720999 NJJ720907:NJJ720999 NTF720907:NTF720999 ODB720907:ODB720999 OMX720907:OMX720999 OWT720907:OWT720999 PGP720907:PGP720999 PQL720907:PQL720999 QAH720907:QAH720999 QKD720907:QKD720999 QTZ720907:QTZ720999 RDV720907:RDV720999 RNR720907:RNR720999 RXN720907:RXN720999 SHJ720907:SHJ720999 SRF720907:SRF720999 TBB720907:TBB720999 TKX720907:TKX720999 TUT720907:TUT720999 UEP720907:UEP720999 UOL720907:UOL720999 UYH720907:UYH720999 VID720907:VID720999 VRZ720907:VRZ720999 WBV720907:WBV720999 WLR720907:WLR720999 WVN720907:WVN720999 F786443:F786535 JB786443:JB786535 SX786443:SX786535 ACT786443:ACT786535 AMP786443:AMP786535 AWL786443:AWL786535 BGH786443:BGH786535 BQD786443:BQD786535 BZZ786443:BZZ786535 CJV786443:CJV786535 CTR786443:CTR786535 DDN786443:DDN786535 DNJ786443:DNJ786535 DXF786443:DXF786535 EHB786443:EHB786535 EQX786443:EQX786535 FAT786443:FAT786535 FKP786443:FKP786535 FUL786443:FUL786535 GEH786443:GEH786535 GOD786443:GOD786535 GXZ786443:GXZ786535 HHV786443:HHV786535 HRR786443:HRR786535 IBN786443:IBN786535 ILJ786443:ILJ786535 IVF786443:IVF786535 JFB786443:JFB786535 JOX786443:JOX786535 JYT786443:JYT786535 KIP786443:KIP786535 KSL786443:KSL786535 LCH786443:LCH786535 LMD786443:LMD786535 LVZ786443:LVZ786535 MFV786443:MFV786535 MPR786443:MPR786535 MZN786443:MZN786535 NJJ786443:NJJ786535 NTF786443:NTF786535 ODB786443:ODB786535 OMX786443:OMX786535 OWT786443:OWT786535 PGP786443:PGP786535 PQL786443:PQL786535 QAH786443:QAH786535 QKD786443:QKD786535 QTZ786443:QTZ786535 RDV786443:RDV786535 RNR786443:RNR786535 RXN786443:RXN786535 SHJ786443:SHJ786535 SRF786443:SRF786535 TBB786443:TBB786535 TKX786443:TKX786535 TUT786443:TUT786535 UEP786443:UEP786535 UOL786443:UOL786535 UYH786443:UYH786535 VID786443:VID786535 VRZ786443:VRZ786535 WBV786443:WBV786535 WLR786443:WLR786535 WVN786443:WVN786535 F851979:F852071 JB851979:JB852071 SX851979:SX852071 ACT851979:ACT852071 AMP851979:AMP852071 AWL851979:AWL852071 BGH851979:BGH852071 BQD851979:BQD852071 BZZ851979:BZZ852071 CJV851979:CJV852071 CTR851979:CTR852071 DDN851979:DDN852071 DNJ851979:DNJ852071 DXF851979:DXF852071 EHB851979:EHB852071 EQX851979:EQX852071 FAT851979:FAT852071 FKP851979:FKP852071 FUL851979:FUL852071 GEH851979:GEH852071 GOD851979:GOD852071 GXZ851979:GXZ852071 HHV851979:HHV852071 HRR851979:HRR852071 IBN851979:IBN852071 ILJ851979:ILJ852071 IVF851979:IVF852071 JFB851979:JFB852071 JOX851979:JOX852071 JYT851979:JYT852071 KIP851979:KIP852071 KSL851979:KSL852071 LCH851979:LCH852071 LMD851979:LMD852071 LVZ851979:LVZ852071 MFV851979:MFV852071 MPR851979:MPR852071 MZN851979:MZN852071 NJJ851979:NJJ852071 NTF851979:NTF852071 ODB851979:ODB852071 OMX851979:OMX852071 OWT851979:OWT852071 PGP851979:PGP852071 PQL851979:PQL852071 QAH851979:QAH852071 QKD851979:QKD852071 QTZ851979:QTZ852071 RDV851979:RDV852071 RNR851979:RNR852071 RXN851979:RXN852071 SHJ851979:SHJ852071 SRF851979:SRF852071 TBB851979:TBB852071 TKX851979:TKX852071 TUT851979:TUT852071 UEP851979:UEP852071 UOL851979:UOL852071 UYH851979:UYH852071 VID851979:VID852071 VRZ851979:VRZ852071 WBV851979:WBV852071 WLR851979:WLR852071 WVN851979:WVN852071 F917515:F917607 JB917515:JB917607 SX917515:SX917607 ACT917515:ACT917607 AMP917515:AMP917607 AWL917515:AWL917607 BGH917515:BGH917607 BQD917515:BQD917607 BZZ917515:BZZ917607 CJV917515:CJV917607 CTR917515:CTR917607 DDN917515:DDN917607 DNJ917515:DNJ917607 DXF917515:DXF917607 EHB917515:EHB917607 EQX917515:EQX917607 FAT917515:FAT917607 FKP917515:FKP917607 FUL917515:FUL917607 GEH917515:GEH917607 GOD917515:GOD917607 GXZ917515:GXZ917607 HHV917515:HHV917607 HRR917515:HRR917607 IBN917515:IBN917607 ILJ917515:ILJ917607 IVF917515:IVF917607 JFB917515:JFB917607 JOX917515:JOX917607 JYT917515:JYT917607 KIP917515:KIP917607 KSL917515:KSL917607 LCH917515:LCH917607 LMD917515:LMD917607 LVZ917515:LVZ917607 MFV917515:MFV917607 MPR917515:MPR917607 MZN917515:MZN917607 NJJ917515:NJJ917607 NTF917515:NTF917607 ODB917515:ODB917607 OMX917515:OMX917607 OWT917515:OWT917607 PGP917515:PGP917607 PQL917515:PQL917607 QAH917515:QAH917607 QKD917515:QKD917607 QTZ917515:QTZ917607 RDV917515:RDV917607 RNR917515:RNR917607 RXN917515:RXN917607 SHJ917515:SHJ917607 SRF917515:SRF917607 TBB917515:TBB917607 TKX917515:TKX917607 TUT917515:TUT917607 UEP917515:UEP917607 UOL917515:UOL917607 UYH917515:UYH917607 VID917515:VID917607 VRZ917515:VRZ917607 WBV917515:WBV917607 WLR917515:WLR917607 WVN917515:WVN917607 F983051:F983143 JB983051:JB983143 SX983051:SX983143 ACT983051:ACT983143 AMP983051:AMP983143 AWL983051:AWL983143 BGH983051:BGH983143 BQD983051:BQD983143 BZZ983051:BZZ983143 CJV983051:CJV983143 CTR983051:CTR983143 DDN983051:DDN983143 DNJ983051:DNJ983143 DXF983051:DXF983143 EHB983051:EHB983143 EQX983051:EQX983143 FAT983051:FAT983143 FKP983051:FKP983143 FUL983051:FUL983143 GEH983051:GEH983143 GOD983051:GOD983143 GXZ983051:GXZ983143 HHV983051:HHV983143 HRR983051:HRR983143 IBN983051:IBN983143 ILJ983051:ILJ983143 IVF983051:IVF983143 JFB983051:JFB983143 JOX983051:JOX983143 JYT983051:JYT983143 KIP983051:KIP983143 KSL983051:KSL983143 LCH983051:LCH983143 LMD983051:LMD983143 LVZ983051:LVZ983143 MFV983051:MFV983143 MPR983051:MPR983143 MZN983051:MZN983143 NJJ983051:NJJ983143 NTF983051:NTF983143 ODB983051:ODB983143 OMX983051:OMX983143 OWT983051:OWT983143 PGP983051:PGP983143 PQL983051:PQL983143 QAH983051:QAH983143 QKD983051:QKD983143 QTZ983051:QTZ983143 RDV983051:RDV983143 RNR983051:RNR983143 RXN983051:RXN983143 SHJ983051:SHJ983143 SRF983051:SRF983143 TBB983051:TBB983143 TKX983051:TKX983143 TUT983051:TUT983143 UEP983051:UEP983143 UOL983051:UOL983143 UYH983051:UYH983143 VID983051:VID983143 VRZ983051:VRZ983143 WBV983051:WBV983143 WLR983051:WLR983143 WVN983051:WVN983143 H65547:H65639 JD65547:JD65639 SZ65547:SZ65639 ACV65547:ACV65639 AMR65547:AMR65639 AWN65547:AWN65639 BGJ65547:BGJ65639 BQF65547:BQF65639 CAB65547:CAB65639 CJX65547:CJX65639 CTT65547:CTT65639 DDP65547:DDP65639 DNL65547:DNL65639 DXH65547:DXH65639 EHD65547:EHD65639 EQZ65547:EQZ65639 FAV65547:FAV65639 FKR65547:FKR65639 FUN65547:FUN65639 GEJ65547:GEJ65639 GOF65547:GOF65639 GYB65547:GYB65639 HHX65547:HHX65639 HRT65547:HRT65639 IBP65547:IBP65639 ILL65547:ILL65639 IVH65547:IVH65639 JFD65547:JFD65639 JOZ65547:JOZ65639 JYV65547:JYV65639 KIR65547:KIR65639 KSN65547:KSN65639 LCJ65547:LCJ65639 LMF65547:LMF65639 LWB65547:LWB65639 MFX65547:MFX65639 MPT65547:MPT65639 MZP65547:MZP65639 NJL65547:NJL65639 NTH65547:NTH65639 ODD65547:ODD65639 OMZ65547:OMZ65639 OWV65547:OWV65639 PGR65547:PGR65639 PQN65547:PQN65639 QAJ65547:QAJ65639 QKF65547:QKF65639 QUB65547:QUB65639 RDX65547:RDX65639 RNT65547:RNT65639 RXP65547:RXP65639 SHL65547:SHL65639 SRH65547:SRH65639 TBD65547:TBD65639 TKZ65547:TKZ65639 TUV65547:TUV65639 UER65547:UER65639 UON65547:UON65639 UYJ65547:UYJ65639 VIF65547:VIF65639 VSB65547:VSB65639 WBX65547:WBX65639 WLT65547:WLT65639 WVP65547:WVP65639 H131083:H131175 JD131083:JD131175 SZ131083:SZ131175 ACV131083:ACV131175 AMR131083:AMR131175 AWN131083:AWN131175 BGJ131083:BGJ131175 BQF131083:BQF131175 CAB131083:CAB131175 CJX131083:CJX131175 CTT131083:CTT131175 DDP131083:DDP131175 DNL131083:DNL131175 DXH131083:DXH131175 EHD131083:EHD131175 EQZ131083:EQZ131175 FAV131083:FAV131175 FKR131083:FKR131175 FUN131083:FUN131175 GEJ131083:GEJ131175 GOF131083:GOF131175 GYB131083:GYB131175 HHX131083:HHX131175 HRT131083:HRT131175 IBP131083:IBP131175 ILL131083:ILL131175 IVH131083:IVH131175 JFD131083:JFD131175 JOZ131083:JOZ131175 JYV131083:JYV131175 KIR131083:KIR131175 KSN131083:KSN131175 LCJ131083:LCJ131175 LMF131083:LMF131175 LWB131083:LWB131175 MFX131083:MFX131175 MPT131083:MPT131175 MZP131083:MZP131175 NJL131083:NJL131175 NTH131083:NTH131175 ODD131083:ODD131175 OMZ131083:OMZ131175 OWV131083:OWV131175 PGR131083:PGR131175 PQN131083:PQN131175 QAJ131083:QAJ131175 QKF131083:QKF131175 QUB131083:QUB131175 RDX131083:RDX131175 RNT131083:RNT131175 RXP131083:RXP131175 SHL131083:SHL131175 SRH131083:SRH131175 TBD131083:TBD131175 TKZ131083:TKZ131175 TUV131083:TUV131175 UER131083:UER131175 UON131083:UON131175 UYJ131083:UYJ131175 VIF131083:VIF131175 VSB131083:VSB131175 WBX131083:WBX131175 WLT131083:WLT131175 WVP131083:WVP131175 H196619:H196711 JD196619:JD196711 SZ196619:SZ196711 ACV196619:ACV196711 AMR196619:AMR196711 AWN196619:AWN196711 BGJ196619:BGJ196711 BQF196619:BQF196711 CAB196619:CAB196711 CJX196619:CJX196711 CTT196619:CTT196711 DDP196619:DDP196711 DNL196619:DNL196711 DXH196619:DXH196711 EHD196619:EHD196711 EQZ196619:EQZ196711 FAV196619:FAV196711 FKR196619:FKR196711 FUN196619:FUN196711 GEJ196619:GEJ196711 GOF196619:GOF196711 GYB196619:GYB196711 HHX196619:HHX196711 HRT196619:HRT196711 IBP196619:IBP196711 ILL196619:ILL196711 IVH196619:IVH196711 JFD196619:JFD196711 JOZ196619:JOZ196711 JYV196619:JYV196711 KIR196619:KIR196711 KSN196619:KSN196711 LCJ196619:LCJ196711 LMF196619:LMF196711 LWB196619:LWB196711 MFX196619:MFX196711 MPT196619:MPT196711 MZP196619:MZP196711 NJL196619:NJL196711 NTH196619:NTH196711 ODD196619:ODD196711 OMZ196619:OMZ196711 OWV196619:OWV196711 PGR196619:PGR196711 PQN196619:PQN196711 QAJ196619:QAJ196711 QKF196619:QKF196711 QUB196619:QUB196711 RDX196619:RDX196711 RNT196619:RNT196711 RXP196619:RXP196711 SHL196619:SHL196711 SRH196619:SRH196711 TBD196619:TBD196711 TKZ196619:TKZ196711 TUV196619:TUV196711 UER196619:UER196711 UON196619:UON196711 UYJ196619:UYJ196711 VIF196619:VIF196711 VSB196619:VSB196711 WBX196619:WBX196711 WLT196619:WLT196711 WVP196619:WVP196711 H262155:H262247 JD262155:JD262247 SZ262155:SZ262247 ACV262155:ACV262247 AMR262155:AMR262247 AWN262155:AWN262247 BGJ262155:BGJ262247 BQF262155:BQF262247 CAB262155:CAB262247 CJX262155:CJX262247 CTT262155:CTT262247 DDP262155:DDP262247 DNL262155:DNL262247 DXH262155:DXH262247 EHD262155:EHD262247 EQZ262155:EQZ262247 FAV262155:FAV262247 FKR262155:FKR262247 FUN262155:FUN262247 GEJ262155:GEJ262247 GOF262155:GOF262247 GYB262155:GYB262247 HHX262155:HHX262247 HRT262155:HRT262247 IBP262155:IBP262247 ILL262155:ILL262247 IVH262155:IVH262247 JFD262155:JFD262247 JOZ262155:JOZ262247 JYV262155:JYV262247 KIR262155:KIR262247 KSN262155:KSN262247 LCJ262155:LCJ262247 LMF262155:LMF262247 LWB262155:LWB262247 MFX262155:MFX262247 MPT262155:MPT262247 MZP262155:MZP262247 NJL262155:NJL262247 NTH262155:NTH262247 ODD262155:ODD262247 OMZ262155:OMZ262247 OWV262155:OWV262247 PGR262155:PGR262247 PQN262155:PQN262247 QAJ262155:QAJ262247 QKF262155:QKF262247 QUB262155:QUB262247 RDX262155:RDX262247 RNT262155:RNT262247 RXP262155:RXP262247 SHL262155:SHL262247 SRH262155:SRH262247 TBD262155:TBD262247 TKZ262155:TKZ262247 TUV262155:TUV262247 UER262155:UER262247 UON262155:UON262247 UYJ262155:UYJ262247 VIF262155:VIF262247 VSB262155:VSB262247 WBX262155:WBX262247 WLT262155:WLT262247 WVP262155:WVP262247 H327691:H327783 JD327691:JD327783 SZ327691:SZ327783 ACV327691:ACV327783 AMR327691:AMR327783 AWN327691:AWN327783 BGJ327691:BGJ327783 BQF327691:BQF327783 CAB327691:CAB327783 CJX327691:CJX327783 CTT327691:CTT327783 DDP327691:DDP327783 DNL327691:DNL327783 DXH327691:DXH327783 EHD327691:EHD327783 EQZ327691:EQZ327783 FAV327691:FAV327783 FKR327691:FKR327783 FUN327691:FUN327783 GEJ327691:GEJ327783 GOF327691:GOF327783 GYB327691:GYB327783 HHX327691:HHX327783 HRT327691:HRT327783 IBP327691:IBP327783 ILL327691:ILL327783 IVH327691:IVH327783 JFD327691:JFD327783 JOZ327691:JOZ327783 JYV327691:JYV327783 KIR327691:KIR327783 KSN327691:KSN327783 LCJ327691:LCJ327783 LMF327691:LMF327783 LWB327691:LWB327783 MFX327691:MFX327783 MPT327691:MPT327783 MZP327691:MZP327783 NJL327691:NJL327783 NTH327691:NTH327783 ODD327691:ODD327783 OMZ327691:OMZ327783 OWV327691:OWV327783 PGR327691:PGR327783 PQN327691:PQN327783 QAJ327691:QAJ327783 QKF327691:QKF327783 QUB327691:QUB327783 RDX327691:RDX327783 RNT327691:RNT327783 RXP327691:RXP327783 SHL327691:SHL327783 SRH327691:SRH327783 TBD327691:TBD327783 TKZ327691:TKZ327783 TUV327691:TUV327783 UER327691:UER327783 UON327691:UON327783 UYJ327691:UYJ327783 VIF327691:VIF327783 VSB327691:VSB327783 WBX327691:WBX327783 WLT327691:WLT327783 WVP327691:WVP327783 H393227:H393319 JD393227:JD393319 SZ393227:SZ393319 ACV393227:ACV393319 AMR393227:AMR393319 AWN393227:AWN393319 BGJ393227:BGJ393319 BQF393227:BQF393319 CAB393227:CAB393319 CJX393227:CJX393319 CTT393227:CTT393319 DDP393227:DDP393319 DNL393227:DNL393319 DXH393227:DXH393319 EHD393227:EHD393319 EQZ393227:EQZ393319 FAV393227:FAV393319 FKR393227:FKR393319 FUN393227:FUN393319 GEJ393227:GEJ393319 GOF393227:GOF393319 GYB393227:GYB393319 HHX393227:HHX393319 HRT393227:HRT393319 IBP393227:IBP393319 ILL393227:ILL393319 IVH393227:IVH393319 JFD393227:JFD393319 JOZ393227:JOZ393319 JYV393227:JYV393319 KIR393227:KIR393319 KSN393227:KSN393319 LCJ393227:LCJ393319 LMF393227:LMF393319 LWB393227:LWB393319 MFX393227:MFX393319 MPT393227:MPT393319 MZP393227:MZP393319 NJL393227:NJL393319 NTH393227:NTH393319 ODD393227:ODD393319 OMZ393227:OMZ393319 OWV393227:OWV393319 PGR393227:PGR393319 PQN393227:PQN393319 QAJ393227:QAJ393319 QKF393227:QKF393319 QUB393227:QUB393319 RDX393227:RDX393319 RNT393227:RNT393319 RXP393227:RXP393319 SHL393227:SHL393319 SRH393227:SRH393319 TBD393227:TBD393319 TKZ393227:TKZ393319 TUV393227:TUV393319 UER393227:UER393319 UON393227:UON393319 UYJ393227:UYJ393319 VIF393227:VIF393319 VSB393227:VSB393319 WBX393227:WBX393319 WLT393227:WLT393319 WVP393227:WVP393319 H458763:H458855 JD458763:JD458855 SZ458763:SZ458855 ACV458763:ACV458855 AMR458763:AMR458855 AWN458763:AWN458855 BGJ458763:BGJ458855 BQF458763:BQF458855 CAB458763:CAB458855 CJX458763:CJX458855 CTT458763:CTT458855 DDP458763:DDP458855 DNL458763:DNL458855 DXH458763:DXH458855 EHD458763:EHD458855 EQZ458763:EQZ458855 FAV458763:FAV458855 FKR458763:FKR458855 FUN458763:FUN458855 GEJ458763:GEJ458855 GOF458763:GOF458855 GYB458763:GYB458855 HHX458763:HHX458855 HRT458763:HRT458855 IBP458763:IBP458855 ILL458763:ILL458855 IVH458763:IVH458855 JFD458763:JFD458855 JOZ458763:JOZ458855 JYV458763:JYV458855 KIR458763:KIR458855 KSN458763:KSN458855 LCJ458763:LCJ458855 LMF458763:LMF458855 LWB458763:LWB458855 MFX458763:MFX458855 MPT458763:MPT458855 MZP458763:MZP458855 NJL458763:NJL458855 NTH458763:NTH458855 ODD458763:ODD458855 OMZ458763:OMZ458855 OWV458763:OWV458855 PGR458763:PGR458855 PQN458763:PQN458855 QAJ458763:QAJ458855 QKF458763:QKF458855 QUB458763:QUB458855 RDX458763:RDX458855 RNT458763:RNT458855 RXP458763:RXP458855 SHL458763:SHL458855 SRH458763:SRH458855 TBD458763:TBD458855 TKZ458763:TKZ458855 TUV458763:TUV458855 UER458763:UER458855 UON458763:UON458855 UYJ458763:UYJ458855 VIF458763:VIF458855 VSB458763:VSB458855 WBX458763:WBX458855 WLT458763:WLT458855 WVP458763:WVP458855 H524299:H524391 JD524299:JD524391 SZ524299:SZ524391 ACV524299:ACV524391 AMR524299:AMR524391 AWN524299:AWN524391 BGJ524299:BGJ524391 BQF524299:BQF524391 CAB524299:CAB524391 CJX524299:CJX524391 CTT524299:CTT524391 DDP524299:DDP524391 DNL524299:DNL524391 DXH524299:DXH524391 EHD524299:EHD524391 EQZ524299:EQZ524391 FAV524299:FAV524391 FKR524299:FKR524391 FUN524299:FUN524391 GEJ524299:GEJ524391 GOF524299:GOF524391 GYB524299:GYB524391 HHX524299:HHX524391 HRT524299:HRT524391 IBP524299:IBP524391 ILL524299:ILL524391 IVH524299:IVH524391 JFD524299:JFD524391 JOZ524299:JOZ524391 JYV524299:JYV524391 KIR524299:KIR524391 KSN524299:KSN524391 LCJ524299:LCJ524391 LMF524299:LMF524391 LWB524299:LWB524391 MFX524299:MFX524391 MPT524299:MPT524391 MZP524299:MZP524391 NJL524299:NJL524391 NTH524299:NTH524391 ODD524299:ODD524391 OMZ524299:OMZ524391 OWV524299:OWV524391 PGR524299:PGR524391 PQN524299:PQN524391 QAJ524299:QAJ524391 QKF524299:QKF524391 QUB524299:QUB524391 RDX524299:RDX524391 RNT524299:RNT524391 RXP524299:RXP524391 SHL524299:SHL524391 SRH524299:SRH524391 TBD524299:TBD524391 TKZ524299:TKZ524391 TUV524299:TUV524391 UER524299:UER524391 UON524299:UON524391 UYJ524299:UYJ524391 VIF524299:VIF524391 VSB524299:VSB524391 WBX524299:WBX524391 WLT524299:WLT524391 WVP524299:WVP524391 H589835:H589927 JD589835:JD589927 SZ589835:SZ589927 ACV589835:ACV589927 AMR589835:AMR589927 AWN589835:AWN589927 BGJ589835:BGJ589927 BQF589835:BQF589927 CAB589835:CAB589927 CJX589835:CJX589927 CTT589835:CTT589927 DDP589835:DDP589927 DNL589835:DNL589927 DXH589835:DXH589927 EHD589835:EHD589927 EQZ589835:EQZ589927 FAV589835:FAV589927 FKR589835:FKR589927 FUN589835:FUN589927 GEJ589835:GEJ589927 GOF589835:GOF589927 GYB589835:GYB589927 HHX589835:HHX589927 HRT589835:HRT589927 IBP589835:IBP589927 ILL589835:ILL589927 IVH589835:IVH589927 JFD589835:JFD589927 JOZ589835:JOZ589927 JYV589835:JYV589927 KIR589835:KIR589927 KSN589835:KSN589927 LCJ589835:LCJ589927 LMF589835:LMF589927 LWB589835:LWB589927 MFX589835:MFX589927 MPT589835:MPT589927 MZP589835:MZP589927 NJL589835:NJL589927 NTH589835:NTH589927 ODD589835:ODD589927 OMZ589835:OMZ589927 OWV589835:OWV589927 PGR589835:PGR589927 PQN589835:PQN589927 QAJ589835:QAJ589927 QKF589835:QKF589927 QUB589835:QUB589927 RDX589835:RDX589927 RNT589835:RNT589927 RXP589835:RXP589927 SHL589835:SHL589927 SRH589835:SRH589927 TBD589835:TBD589927 TKZ589835:TKZ589927 TUV589835:TUV589927 UER589835:UER589927 UON589835:UON589927 UYJ589835:UYJ589927 VIF589835:VIF589927 VSB589835:VSB589927 WBX589835:WBX589927 WLT589835:WLT589927 WVP589835:WVP589927 H655371:H655463 JD655371:JD655463 SZ655371:SZ655463 ACV655371:ACV655463 AMR655371:AMR655463 AWN655371:AWN655463 BGJ655371:BGJ655463 BQF655371:BQF655463 CAB655371:CAB655463 CJX655371:CJX655463 CTT655371:CTT655463 DDP655371:DDP655463 DNL655371:DNL655463 DXH655371:DXH655463 EHD655371:EHD655463 EQZ655371:EQZ655463 FAV655371:FAV655463 FKR655371:FKR655463 FUN655371:FUN655463 GEJ655371:GEJ655463 GOF655371:GOF655463 GYB655371:GYB655463 HHX655371:HHX655463 HRT655371:HRT655463 IBP655371:IBP655463 ILL655371:ILL655463 IVH655371:IVH655463 JFD655371:JFD655463 JOZ655371:JOZ655463 JYV655371:JYV655463 KIR655371:KIR655463 KSN655371:KSN655463 LCJ655371:LCJ655463 LMF655371:LMF655463 LWB655371:LWB655463 MFX655371:MFX655463 MPT655371:MPT655463 MZP655371:MZP655463 NJL655371:NJL655463 NTH655371:NTH655463 ODD655371:ODD655463 OMZ655371:OMZ655463 OWV655371:OWV655463 PGR655371:PGR655463 PQN655371:PQN655463 QAJ655371:QAJ655463 QKF655371:QKF655463 QUB655371:QUB655463 RDX655371:RDX655463 RNT655371:RNT655463 RXP655371:RXP655463 SHL655371:SHL655463 SRH655371:SRH655463 TBD655371:TBD655463 TKZ655371:TKZ655463 TUV655371:TUV655463 UER655371:UER655463 UON655371:UON655463 UYJ655371:UYJ655463 VIF655371:VIF655463 VSB655371:VSB655463 WBX655371:WBX655463 WLT655371:WLT655463 WVP655371:WVP655463 H720907:H720999 JD720907:JD720999 SZ720907:SZ720999 ACV720907:ACV720999 AMR720907:AMR720999 AWN720907:AWN720999 BGJ720907:BGJ720999 BQF720907:BQF720999 CAB720907:CAB720999 CJX720907:CJX720999 CTT720907:CTT720999 DDP720907:DDP720999 DNL720907:DNL720999 DXH720907:DXH720999 EHD720907:EHD720999 EQZ720907:EQZ720999 FAV720907:FAV720999 FKR720907:FKR720999 FUN720907:FUN720999 GEJ720907:GEJ720999 GOF720907:GOF720999 GYB720907:GYB720999 HHX720907:HHX720999 HRT720907:HRT720999 IBP720907:IBP720999 ILL720907:ILL720999 IVH720907:IVH720999 JFD720907:JFD720999 JOZ720907:JOZ720999 JYV720907:JYV720999 KIR720907:KIR720999 KSN720907:KSN720999 LCJ720907:LCJ720999 LMF720907:LMF720999 LWB720907:LWB720999 MFX720907:MFX720999 MPT720907:MPT720999 MZP720907:MZP720999 NJL720907:NJL720999 NTH720907:NTH720999 ODD720907:ODD720999 OMZ720907:OMZ720999 OWV720907:OWV720999 PGR720907:PGR720999 PQN720907:PQN720999 QAJ720907:QAJ720999 QKF720907:QKF720999 QUB720907:QUB720999 RDX720907:RDX720999 RNT720907:RNT720999 RXP720907:RXP720999 SHL720907:SHL720999 SRH720907:SRH720999 TBD720907:TBD720999 TKZ720907:TKZ720999 TUV720907:TUV720999 UER720907:UER720999 UON720907:UON720999 UYJ720907:UYJ720999 VIF720907:VIF720999 VSB720907:VSB720999 WBX720907:WBX720999 WLT720907:WLT720999 WVP720907:WVP720999 H786443:H786535 JD786443:JD786535 SZ786443:SZ786535 ACV786443:ACV786535 AMR786443:AMR786535 AWN786443:AWN786535 BGJ786443:BGJ786535 BQF786443:BQF786535 CAB786443:CAB786535 CJX786443:CJX786535 CTT786443:CTT786535 DDP786443:DDP786535 DNL786443:DNL786535 DXH786443:DXH786535 EHD786443:EHD786535 EQZ786443:EQZ786535 FAV786443:FAV786535 FKR786443:FKR786535 FUN786443:FUN786535 GEJ786443:GEJ786535 GOF786443:GOF786535 GYB786443:GYB786535 HHX786443:HHX786535 HRT786443:HRT786535 IBP786443:IBP786535 ILL786443:ILL786535 IVH786443:IVH786535 JFD786443:JFD786535 JOZ786443:JOZ786535 JYV786443:JYV786535 KIR786443:KIR786535 KSN786443:KSN786535 LCJ786443:LCJ786535 LMF786443:LMF786535 LWB786443:LWB786535 MFX786443:MFX786535 MPT786443:MPT786535 MZP786443:MZP786535 NJL786443:NJL786535 NTH786443:NTH786535 ODD786443:ODD786535 OMZ786443:OMZ786535 OWV786443:OWV786535 PGR786443:PGR786535 PQN786443:PQN786535 QAJ786443:QAJ786535 QKF786443:QKF786535 QUB786443:QUB786535 RDX786443:RDX786535 RNT786443:RNT786535 RXP786443:RXP786535 SHL786443:SHL786535 SRH786443:SRH786535 TBD786443:TBD786535 TKZ786443:TKZ786535 TUV786443:TUV786535 UER786443:UER786535 UON786443:UON786535 UYJ786443:UYJ786535 VIF786443:VIF786535 VSB786443:VSB786535 WBX786443:WBX786535 WLT786443:WLT786535 WVP786443:WVP786535 H851979:H852071 JD851979:JD852071 SZ851979:SZ852071 ACV851979:ACV852071 AMR851979:AMR852071 AWN851979:AWN852071 BGJ851979:BGJ852071 BQF851979:BQF852071 CAB851979:CAB852071 CJX851979:CJX852071 CTT851979:CTT852071 DDP851979:DDP852071 DNL851979:DNL852071 DXH851979:DXH852071 EHD851979:EHD852071 EQZ851979:EQZ852071 FAV851979:FAV852071 FKR851979:FKR852071 FUN851979:FUN852071 GEJ851979:GEJ852071 GOF851979:GOF852071 GYB851979:GYB852071 HHX851979:HHX852071 HRT851979:HRT852071 IBP851979:IBP852071 ILL851979:ILL852071 IVH851979:IVH852071 JFD851979:JFD852071 JOZ851979:JOZ852071 JYV851979:JYV852071 KIR851979:KIR852071 KSN851979:KSN852071 LCJ851979:LCJ852071 LMF851979:LMF852071 LWB851979:LWB852071 MFX851979:MFX852071 MPT851979:MPT852071 MZP851979:MZP852071 NJL851979:NJL852071 NTH851979:NTH852071 ODD851979:ODD852071 OMZ851979:OMZ852071 OWV851979:OWV852071 PGR851979:PGR852071 PQN851979:PQN852071 QAJ851979:QAJ852071 QKF851979:QKF852071 QUB851979:QUB852071 RDX851979:RDX852071 RNT851979:RNT852071 RXP851979:RXP852071 SHL851979:SHL852071 SRH851979:SRH852071 TBD851979:TBD852071 TKZ851979:TKZ852071 TUV851979:TUV852071 UER851979:UER852071 UON851979:UON852071 UYJ851979:UYJ852071 VIF851979:VIF852071 VSB851979:VSB852071 WBX851979:WBX852071 WLT851979:WLT852071 WVP851979:WVP852071 H917515:H917607 JD917515:JD917607 SZ917515:SZ917607 ACV917515:ACV917607 AMR917515:AMR917607 AWN917515:AWN917607 BGJ917515:BGJ917607 BQF917515:BQF917607 CAB917515:CAB917607 CJX917515:CJX917607 CTT917515:CTT917607 DDP917515:DDP917607 DNL917515:DNL917607 DXH917515:DXH917607 EHD917515:EHD917607 EQZ917515:EQZ917607 FAV917515:FAV917607 FKR917515:FKR917607 FUN917515:FUN917607 GEJ917515:GEJ917607 GOF917515:GOF917607 GYB917515:GYB917607 HHX917515:HHX917607 HRT917515:HRT917607 IBP917515:IBP917607 ILL917515:ILL917607 IVH917515:IVH917607 JFD917515:JFD917607 JOZ917515:JOZ917607 JYV917515:JYV917607 KIR917515:KIR917607 KSN917515:KSN917607 LCJ917515:LCJ917607 LMF917515:LMF917607 LWB917515:LWB917607 MFX917515:MFX917607 MPT917515:MPT917607 MZP917515:MZP917607 NJL917515:NJL917607 NTH917515:NTH917607 ODD917515:ODD917607 OMZ917515:OMZ917607 OWV917515:OWV917607 PGR917515:PGR917607 PQN917515:PQN917607 QAJ917515:QAJ917607 QKF917515:QKF917607 QUB917515:QUB917607 RDX917515:RDX917607 RNT917515:RNT917607 RXP917515:RXP917607 SHL917515:SHL917607 SRH917515:SRH917607 TBD917515:TBD917607 TKZ917515:TKZ917607 TUV917515:TUV917607 UER917515:UER917607 UON917515:UON917607 UYJ917515:UYJ917607 VIF917515:VIF917607 VSB917515:VSB917607 WBX917515:WBX917607 WLT917515:WLT917607 WVP917515:WVP917607 H983051:H983143 JD983051:JD983143 SZ983051:SZ983143 ACV983051:ACV983143 AMR983051:AMR983143 AWN983051:AWN983143 BGJ983051:BGJ983143 BQF983051:BQF983143 CAB983051:CAB983143 CJX983051:CJX983143 CTT983051:CTT983143 DDP983051:DDP983143 DNL983051:DNL983143 DXH983051:DXH983143 EHD983051:EHD983143 EQZ983051:EQZ983143 FAV983051:FAV983143 FKR983051:FKR983143 FUN983051:FUN983143 GEJ983051:GEJ983143 GOF983051:GOF983143 GYB983051:GYB983143 HHX983051:HHX983143 HRT983051:HRT983143 IBP983051:IBP983143 ILL983051:ILL983143 IVH983051:IVH983143 JFD983051:JFD983143 JOZ983051:JOZ983143 JYV983051:JYV983143 KIR983051:KIR983143 KSN983051:KSN983143 LCJ983051:LCJ983143 LMF983051:LMF983143 LWB983051:LWB983143 MFX983051:MFX983143 MPT983051:MPT983143 MZP983051:MZP983143 NJL983051:NJL983143 NTH983051:NTH983143 ODD983051:ODD983143 OMZ983051:OMZ983143 OWV983051:OWV983143 PGR983051:PGR983143 PQN983051:PQN983143 QAJ983051:QAJ983143 QKF983051:QKF983143 QUB983051:QUB983143 RDX983051:RDX983143 RNT983051:RNT983143 RXP983051:RXP983143 SHL983051:SHL983143 SRH983051:SRH983143 TBD983051:TBD983143 TKZ983051:TKZ983143 TUV983051:TUV983143 UER983051:UER983143 UON983051:UON983143 UYJ983051:UYJ983143 VIF983051:VIF983143 VSB983051:VSB983143 WBX983051:WBX983143 WLT983051:WLT983143 JB6:JB103 SX6:SX103 ACT6:ACT103 AMP6:AMP103 AWL6:AWL103 BGH6:BGH103 BQD6:BQD103 BZZ6:BZZ103 CJV6:CJV103 CTR6:CTR103 DDN6:DDN103 DNJ6:DNJ103 DXF6:DXF103 EHB6:EHB103 EQX6:EQX103 FAT6:FAT103 FKP6:FKP103 FUL6:FUL103 GEH6:GEH103 GOD6:GOD103 GXZ6:GXZ103 HHV6:HHV103 HRR6:HRR103 IBN6:IBN103 ILJ6:ILJ103 IVF6:IVF103 JFB6:JFB103 JOX6:JOX103 JYT6:JYT103 KIP6:KIP103 KSL6:KSL103 LCH6:LCH103 LMD6:LMD103 LVZ6:LVZ103 MFV6:MFV103 MPR6:MPR103 MZN6:MZN103 NJJ6:NJJ103 NTF6:NTF103 ODB6:ODB103 OMX6:OMX103 OWT6:OWT103 PGP6:PGP103 PQL6:PQL103 QAH6:QAH103 QKD6:QKD103 QTZ6:QTZ103 RDV6:RDV103 RNR6:RNR103 RXN6:RXN103 SHJ6:SHJ103 SRF6:SRF103 TBB6:TBB103 TKX6:TKX103 TUT6:TUT103 UEP6:UEP103 UOL6:UOL103 UYH6:UYH103 VID6:VID103 VRZ6:VRZ103 WBV6:WBV103 WLR6:WLR103 WVN6:WVN103 JD6:JD103 SZ6:SZ103 ACV6:ACV103 AMR6:AMR103 AWN6:AWN103 BGJ6:BGJ103 BQF6:BQF103 CAB6:CAB103 CJX6:CJX103 CTT6:CTT103 DDP6:DDP103 DNL6:DNL103 DXH6:DXH103 EHD6:EHD103 EQZ6:EQZ103 FAV6:FAV103 FKR6:FKR103 FUN6:FUN103 GEJ6:GEJ103 GOF6:GOF103 GYB6:GYB103 HHX6:HHX103 HRT6:HRT103 IBP6:IBP103 ILL6:ILL103 IVH6:IVH103 JFD6:JFD103 JOZ6:JOZ103 JYV6:JYV103 KIR6:KIR103 KSN6:KSN103 LCJ6:LCJ103 LMF6:LMF103 LWB6:LWB103 MFX6:MFX103 MPT6:MPT103 MZP6:MZP103 NJL6:NJL103 NTH6:NTH103 ODD6:ODD103 OMZ6:OMZ103 OWV6:OWV103 PGR6:PGR103 PQN6:PQN103 QAJ6:QAJ103 QKF6:QKF103 QUB6:QUB103 RDX6:RDX103 RNT6:RNT103 RXP6:RXP103 SHL6:SHL103 SRH6:SRH103 TBD6:TBD103 TKZ6:TKZ103 TUV6:TUV103 UER6:UER103 UON6:UON103 UYJ6:UYJ103 VIF6:VIF103 VSB6:VSB103 WBX6:WBX103 WLT6:WLT103 WVP6:WVP103 F6:F103 H6:H103" xr:uid="{ECF69155-004C-463A-A602-183EDB743243}">
      <formula1>$N$3</formula1>
    </dataValidation>
  </dataValidations>
  <hyperlinks>
    <hyperlink ref="C19" location="'12事業費等一覧 '!A1" display="事業費・資金調達内訳等一覧表" xr:uid="{3121B586-2682-497B-AA04-F25C343CE8C3}"/>
    <hyperlink ref="C20" location="'12事業費等一覧（事業別）'!A1" display="事業費・資金調達内訳一覧表（事業別）" xr:uid="{898B3721-97DF-499D-8566-E2516950A3DC}"/>
    <hyperlink ref="C21" location="'12法人事務費'!A1" display="法人事務費の内訳" xr:uid="{18E29A4B-4134-4785-8899-18A01E8F7B07}"/>
    <hyperlink ref="C22" location="'12算出内訳（ユニット型）'!A1" display="補助金算出内訳（ユニット型）・（従来型個室及び多床室）・（DXコンサル経費）" xr:uid="{859A0C02-D59E-4550-927C-B29F9FA7E2EB}"/>
    <hyperlink ref="C24" location="'14年度別'!A1" display="年度別施設整備計画" xr:uid="{286D6A70-B0ED-43AD-AF7A-392CBE3D9F39}"/>
    <hyperlink ref="C25" location="'15費目別内訳'!A1" display="費目別内訳書・事業費目別内訳" xr:uid="{A66F75C0-2C01-414F-9ECC-23B0BC645536}"/>
    <hyperlink ref="C53" location="'29部門別面積表'!A1" display="施設の部門別面積表　" xr:uid="{FFDC0A56-CF5D-4F7A-9E8D-AE820686CB92}"/>
    <hyperlink ref="C54" location="'30面積按分'!A1" display="面積按分表 " xr:uid="{AD31EECF-DF2B-4F4E-9104-51421F03C7A0}"/>
    <hyperlink ref="C26" location="'15事業費按分表 (DX)'!A1" display="事業費按分表（DXコンサル経費）" xr:uid="{1EA8247E-C9CE-4DE3-9DD9-58E687E92AD7}"/>
  </hyperlinks>
  <pageMargins left="0.7" right="0.7" top="0.75" bottom="0.75" header="0.3" footer="0.3"/>
  <pageSetup paperSize="9" scale="70" orientation="portrait" r:id="rId1"/>
  <rowBreaks count="2" manualBreakCount="2">
    <brk id="37" max="5" man="1"/>
    <brk id="74" max="5"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40"/>
  <sheetViews>
    <sheetView showGridLines="0" view="pageBreakPreview" topLeftCell="Q1" zoomScale="80" zoomScaleNormal="81" zoomScaleSheetLayoutView="80" workbookViewId="0"/>
  </sheetViews>
  <sheetFormatPr defaultColWidth="9" defaultRowHeight="12"/>
  <cols>
    <col min="1" max="1" width="3.33203125" style="95" customWidth="1"/>
    <col min="2" max="2" width="2.6640625" style="95" customWidth="1"/>
    <col min="3" max="3" width="5.6640625" style="95" customWidth="1"/>
    <col min="4" max="4" width="6.44140625" style="95" customWidth="1"/>
    <col min="5" max="5" width="7" style="95" customWidth="1"/>
    <col min="6" max="6" width="12" style="95" bestFit="1" customWidth="1"/>
    <col min="7" max="25" width="10.44140625" style="95" customWidth="1"/>
    <col min="26" max="26" width="3.21875" style="95" customWidth="1"/>
    <col min="27" max="27" width="7.21875" style="110" bestFit="1" customWidth="1"/>
    <col min="28" max="16384" width="9" style="95"/>
  </cols>
  <sheetData>
    <row r="1" spans="1:27" ht="19.2">
      <c r="B1" s="98"/>
      <c r="C1" s="98"/>
      <c r="D1" s="98"/>
      <c r="E1" s="98"/>
      <c r="F1" s="101"/>
      <c r="G1" s="102"/>
      <c r="H1" s="102"/>
      <c r="I1" s="102"/>
      <c r="J1" s="1560" t="s">
        <v>555</v>
      </c>
      <c r="K1" s="1560"/>
      <c r="L1" s="1560"/>
      <c r="M1" s="1560"/>
      <c r="N1" s="1560"/>
      <c r="O1" s="1560"/>
      <c r="P1" s="98"/>
      <c r="Q1" s="98"/>
      <c r="R1" s="98"/>
      <c r="S1" s="98"/>
      <c r="T1" s="98"/>
      <c r="U1" s="98"/>
      <c r="V1" s="98"/>
      <c r="W1" s="98"/>
      <c r="X1" s="98"/>
      <c r="Y1" s="98"/>
      <c r="AA1" s="103"/>
    </row>
    <row r="2" spans="1:27" ht="19.8"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984"/>
      <c r="G3" s="108" t="s">
        <v>59</v>
      </c>
      <c r="H3" s="984"/>
      <c r="I3" s="108" t="s">
        <v>60</v>
      </c>
      <c r="J3" s="985"/>
      <c r="T3" s="109" t="s">
        <v>61</v>
      </c>
      <c r="U3" s="1559">
        <f>'00提出書類一覧'!C3</f>
        <v>0</v>
      </c>
      <c r="V3" s="1559"/>
      <c r="W3" s="1559"/>
      <c r="X3" s="1559"/>
    </row>
    <row r="4" spans="1:27" ht="18" customHeight="1" thickBot="1">
      <c r="X4" s="96"/>
      <c r="Y4" s="96" t="s">
        <v>23</v>
      </c>
      <c r="AA4" s="111"/>
    </row>
    <row r="5" spans="1:27" ht="13.2" customHeight="1">
      <c r="A5" s="1561" t="s">
        <v>44</v>
      </c>
      <c r="B5" s="1562" t="s">
        <v>45</v>
      </c>
      <c r="C5" s="1563"/>
      <c r="D5" s="1563"/>
      <c r="E5" s="1563"/>
      <c r="F5" s="1567" t="s">
        <v>566</v>
      </c>
      <c r="G5" s="1568"/>
      <c r="H5" s="1568"/>
      <c r="I5" s="986">
        <f>'30面積按分'!D14</f>
        <v>1</v>
      </c>
      <c r="J5" s="1566" t="str">
        <f>'30面積按分'!E4</f>
        <v>○○事業専用</v>
      </c>
      <c r="K5" s="1556"/>
      <c r="L5" s="112"/>
      <c r="M5" s="987">
        <f>'30面積按分'!E14</f>
        <v>0</v>
      </c>
      <c r="N5" s="1555" t="str">
        <f>'30面積按分'!F4</f>
        <v>●●事業専用</v>
      </c>
      <c r="O5" s="1556"/>
      <c r="P5" s="112"/>
      <c r="Q5" s="987">
        <f>'30面積按分'!F14</f>
        <v>0</v>
      </c>
      <c r="R5" s="1555" t="str">
        <f>'30面積按分'!G4</f>
        <v>△△事業専用</v>
      </c>
      <c r="S5" s="1556"/>
      <c r="T5" s="112"/>
      <c r="U5" s="988">
        <f>'30面積按分'!G14</f>
        <v>0</v>
      </c>
      <c r="V5" s="1557" t="s">
        <v>54</v>
      </c>
      <c r="W5" s="1558"/>
      <c r="X5" s="241"/>
      <c r="Y5" s="113">
        <f>SUM(I5,M5,Q5,U5)</f>
        <v>1</v>
      </c>
      <c r="AA5" s="1547" t="s">
        <v>62</v>
      </c>
    </row>
    <row r="6" spans="1:27" ht="15" customHeight="1">
      <c r="A6" s="1561"/>
      <c r="B6" s="1564"/>
      <c r="C6" s="1565"/>
      <c r="D6" s="1565"/>
      <c r="E6" s="1565"/>
      <c r="F6" s="114" t="s">
        <v>46</v>
      </c>
      <c r="G6" s="115" t="s">
        <v>63</v>
      </c>
      <c r="H6" s="214" t="s">
        <v>63</v>
      </c>
      <c r="I6" s="206" t="s">
        <v>63</v>
      </c>
      <c r="J6" s="97" t="s">
        <v>46</v>
      </c>
      <c r="K6" s="116" t="str">
        <f>$G$6</f>
        <v>令和〇年度</v>
      </c>
      <c r="L6" s="230" t="str">
        <f>$H$6</f>
        <v>令和〇年度</v>
      </c>
      <c r="M6" s="222" t="str">
        <f>$I$6</f>
        <v>令和〇年度</v>
      </c>
      <c r="N6" s="100" t="s">
        <v>46</v>
      </c>
      <c r="O6" s="116" t="str">
        <f>$G$6</f>
        <v>令和〇年度</v>
      </c>
      <c r="P6" s="230" t="str">
        <f>$I$6</f>
        <v>令和〇年度</v>
      </c>
      <c r="Q6" s="233" t="str">
        <f>$I$6</f>
        <v>令和〇年度</v>
      </c>
      <c r="R6" s="99" t="s">
        <v>46</v>
      </c>
      <c r="S6" s="116" t="str">
        <f>$G$6</f>
        <v>令和〇年度</v>
      </c>
      <c r="T6" s="230" t="str">
        <f>$I$6</f>
        <v>令和〇年度</v>
      </c>
      <c r="U6" s="233" t="str">
        <f>$I$6</f>
        <v>令和〇年度</v>
      </c>
      <c r="V6" s="232" t="s">
        <v>46</v>
      </c>
      <c r="W6" s="116" t="str">
        <f>$G$6</f>
        <v>令和〇年度</v>
      </c>
      <c r="X6" s="230" t="str">
        <f>$I$6</f>
        <v>令和〇年度</v>
      </c>
      <c r="Y6" s="233" t="str">
        <f>$I$6</f>
        <v>令和〇年度</v>
      </c>
      <c r="AA6" s="1548"/>
    </row>
    <row r="7" spans="1:27" ht="15" customHeight="1">
      <c r="A7" s="1549" t="s">
        <v>64</v>
      </c>
      <c r="B7" s="1534" t="s">
        <v>47</v>
      </c>
      <c r="C7" s="1534"/>
      <c r="D7" s="1534"/>
      <c r="E7" s="1535"/>
      <c r="F7" s="117" t="e">
        <f t="shared" ref="F7:W7" si="0">SUM(F8:F14)</f>
        <v>#DIV/0!</v>
      </c>
      <c r="G7" s="118" t="e">
        <f t="shared" si="0"/>
        <v>#DIV/0!</v>
      </c>
      <c r="H7" s="215" t="e">
        <f t="shared" si="0"/>
        <v>#DIV/0!</v>
      </c>
      <c r="I7" s="207" t="e">
        <f>SUM(I8:I14)</f>
        <v>#DIV/0!</v>
      </c>
      <c r="J7" s="117" t="e">
        <f t="shared" si="0"/>
        <v>#DIV/0!</v>
      </c>
      <c r="K7" s="119" t="e">
        <f t="shared" si="0"/>
        <v>#DIV/0!</v>
      </c>
      <c r="L7" s="215" t="e">
        <f t="shared" si="0"/>
        <v>#DIV/0!</v>
      </c>
      <c r="M7" s="223" t="e">
        <f t="shared" si="0"/>
        <v>#DIV/0!</v>
      </c>
      <c r="N7" s="120" t="e">
        <f t="shared" si="0"/>
        <v>#DIV/0!</v>
      </c>
      <c r="O7" s="121" t="e">
        <f t="shared" si="0"/>
        <v>#DIV/0!</v>
      </c>
      <c r="P7" s="215" t="e">
        <f t="shared" si="0"/>
        <v>#DIV/0!</v>
      </c>
      <c r="Q7" s="223" t="e">
        <f>SUM(Q8:Q14)</f>
        <v>#DIV/0!</v>
      </c>
      <c r="R7" s="120" t="e">
        <f t="shared" si="0"/>
        <v>#DIV/0!</v>
      </c>
      <c r="S7" s="121" t="e">
        <f t="shared" si="0"/>
        <v>#DIV/0!</v>
      </c>
      <c r="T7" s="215" t="e">
        <f t="shared" ref="T7" si="1">SUM(T8:T14)</f>
        <v>#DIV/0!</v>
      </c>
      <c r="U7" s="223" t="e">
        <f>SUM(U8:U14)</f>
        <v>#DIV/0!</v>
      </c>
      <c r="V7" s="120" t="e">
        <f t="shared" si="0"/>
        <v>#DIV/0!</v>
      </c>
      <c r="W7" s="119" t="e">
        <f t="shared" si="0"/>
        <v>#DIV/0!</v>
      </c>
      <c r="X7" s="215" t="e">
        <f t="shared" ref="X7" si="2">SUM(X8:X14)</f>
        <v>#DIV/0!</v>
      </c>
      <c r="Y7" s="223" t="e">
        <f>SUM(Y8:Y14)</f>
        <v>#DIV/0!</v>
      </c>
      <c r="AA7" s="122"/>
    </row>
    <row r="8" spans="1:27" ht="15" customHeight="1">
      <c r="A8" s="1549"/>
      <c r="B8" s="123"/>
      <c r="C8" s="1551" t="str">
        <f>'15費目別内訳'!$C$6</f>
        <v>建築工事費</v>
      </c>
      <c r="D8" s="1552"/>
      <c r="E8" s="1552"/>
      <c r="F8" s="124" t="e">
        <f>ROUND(V8*$I$5,0)</f>
        <v>#DIV/0!</v>
      </c>
      <c r="G8" s="125" t="e">
        <f>ROUND(F8*$F$3,0)</f>
        <v>#DIV/0!</v>
      </c>
      <c r="H8" s="125" t="e">
        <f>ROUND(F8*$H$3,0)</f>
        <v>#DIV/0!</v>
      </c>
      <c r="I8" s="208" t="e">
        <f>F8-G8-H8</f>
        <v>#DIV/0!</v>
      </c>
      <c r="J8" s="126" t="e">
        <f t="shared" ref="J8:J18" si="3">V8-F8-N8-R8</f>
        <v>#DIV/0!</v>
      </c>
      <c r="K8" s="127" t="e">
        <f t="shared" ref="K8:K18" si="4">W8-G8-O8-S8</f>
        <v>#DIV/0!</v>
      </c>
      <c r="L8" s="216" t="e">
        <f t="shared" ref="L8:L18" si="5">I8-J8</f>
        <v>#DIV/0!</v>
      </c>
      <c r="M8" s="224" t="e">
        <f t="shared" ref="M8:M18" si="6">J8-K8</f>
        <v>#DIV/0!</v>
      </c>
      <c r="N8" s="128" t="e">
        <f>ROUND(V8*$Q$5,0)</f>
        <v>#DIV/0!</v>
      </c>
      <c r="O8" s="129" t="e">
        <f>ROUND(N8*$F$3,0)</f>
        <v>#DIV/0!</v>
      </c>
      <c r="P8" s="125" t="e">
        <f>ROUND(N8*$H$3,0)</f>
        <v>#DIV/0!</v>
      </c>
      <c r="Q8" s="224" t="e">
        <f>N8-O8-P8</f>
        <v>#DIV/0!</v>
      </c>
      <c r="R8" s="128" t="e">
        <f>ROUND(V8*$U$5,0)</f>
        <v>#DIV/0!</v>
      </c>
      <c r="S8" s="129" t="e">
        <f t="shared" ref="S8:S18" si="7">ROUND(R8*$F$3,0)</f>
        <v>#DIV/0!</v>
      </c>
      <c r="T8" s="216" t="e">
        <f>ROUND(R8*$H$3,0)</f>
        <v>#DIV/0!</v>
      </c>
      <c r="U8" s="224" t="e">
        <f>R8-S8-T8</f>
        <v>#DIV/0!</v>
      </c>
      <c r="V8" s="1019" t="e">
        <f>'15費目別内訳'!J6</f>
        <v>#DIV/0!</v>
      </c>
      <c r="W8" s="129" t="e">
        <f t="shared" ref="W8:W18" si="8">ROUND(V8*$F$3,0)</f>
        <v>#DIV/0!</v>
      </c>
      <c r="X8" s="237" t="e">
        <f>ROUND(V8*$H$3,0)</f>
        <v>#DIV/0!</v>
      </c>
      <c r="Y8" s="236" t="e">
        <f>V8-W8-X8</f>
        <v>#DIV/0!</v>
      </c>
      <c r="AA8" s="130" t="e">
        <f t="shared" ref="AA8:AA32" si="9">IF(INT(SUM(F8,J8,N8,R8))=V8,"OK","横計算が合ってません")</f>
        <v>#DIV/0!</v>
      </c>
    </row>
    <row r="9" spans="1:27" ht="15" customHeight="1">
      <c r="A9" s="1549"/>
      <c r="B9" s="123"/>
      <c r="C9" s="1551" t="str">
        <f>'15費目別内訳'!$C$7</f>
        <v>電気設備工事費</v>
      </c>
      <c r="D9" s="1552"/>
      <c r="E9" s="1552"/>
      <c r="F9" s="124" t="e">
        <f t="shared" ref="F9:F18" si="10">ROUND(V9*$I$5,0)</f>
        <v>#DIV/0!</v>
      </c>
      <c r="G9" s="125" t="e">
        <f t="shared" ref="G9:G18" si="11">ROUND(F9*$F$3,0)</f>
        <v>#DIV/0!</v>
      </c>
      <c r="H9" s="125" t="e">
        <f t="shared" ref="H9:H18" si="12">ROUND(F9*$H$3,0)</f>
        <v>#DIV/0!</v>
      </c>
      <c r="I9" s="208" t="e">
        <f t="shared" ref="I9:I18" si="13">F9-G9-H9</f>
        <v>#DIV/0!</v>
      </c>
      <c r="J9" s="126" t="e">
        <f t="shared" si="3"/>
        <v>#DIV/0!</v>
      </c>
      <c r="K9" s="127" t="e">
        <f t="shared" si="4"/>
        <v>#DIV/0!</v>
      </c>
      <c r="L9" s="216" t="e">
        <f t="shared" si="5"/>
        <v>#DIV/0!</v>
      </c>
      <c r="M9" s="224" t="e">
        <f t="shared" si="6"/>
        <v>#DIV/0!</v>
      </c>
      <c r="N9" s="128" t="e">
        <f t="shared" ref="N9:N18" si="14">ROUND(V9*$Q$5,0)</f>
        <v>#DIV/0!</v>
      </c>
      <c r="O9" s="129" t="e">
        <f t="shared" ref="O9:O18" si="15">ROUND(N9*$F$3,0)</f>
        <v>#DIV/0!</v>
      </c>
      <c r="P9" s="125" t="e">
        <f t="shared" ref="P9:P18" si="16">ROUND(N9*$H$3,0)</f>
        <v>#DIV/0!</v>
      </c>
      <c r="Q9" s="224" t="e">
        <f>N9-O9-P9</f>
        <v>#DIV/0!</v>
      </c>
      <c r="R9" s="128" t="e">
        <f t="shared" ref="R9:R18" si="17">ROUND(V9*$U$5,0)</f>
        <v>#DIV/0!</v>
      </c>
      <c r="S9" s="129" t="e">
        <f>ROUND(R9*$F$3,0)</f>
        <v>#DIV/0!</v>
      </c>
      <c r="T9" s="216" t="e">
        <f t="shared" ref="T9:T18" si="18">ROUND(R9*$H$3,0)</f>
        <v>#DIV/0!</v>
      </c>
      <c r="U9" s="224" t="e">
        <f t="shared" ref="U9:U18" si="19">R9-S9-T9</f>
        <v>#DIV/0!</v>
      </c>
      <c r="V9" s="1019" t="e">
        <f>'15費目別内訳'!J7</f>
        <v>#DIV/0!</v>
      </c>
      <c r="W9" s="129" t="e">
        <f>ROUND(V9*$F$3,0)</f>
        <v>#DIV/0!</v>
      </c>
      <c r="X9" s="237" t="e">
        <f t="shared" ref="X9:X18" si="20">ROUND(V9*$H$3,0)</f>
        <v>#DIV/0!</v>
      </c>
      <c r="Y9" s="236" t="e">
        <f t="shared" ref="Y9:Y18" si="21">V9-W9-X9</f>
        <v>#DIV/0!</v>
      </c>
      <c r="AA9" s="130" t="e">
        <f t="shared" si="9"/>
        <v>#DIV/0!</v>
      </c>
    </row>
    <row r="10" spans="1:27" ht="15" customHeight="1">
      <c r="A10" s="1549"/>
      <c r="B10" s="123"/>
      <c r="C10" s="1551" t="str">
        <f>'15費目別内訳'!$C$8</f>
        <v>給排水衛生設備工事費</v>
      </c>
      <c r="D10" s="1552"/>
      <c r="E10" s="1552"/>
      <c r="F10" s="124" t="e">
        <f t="shared" si="10"/>
        <v>#DIV/0!</v>
      </c>
      <c r="G10" s="125" t="e">
        <f t="shared" si="11"/>
        <v>#DIV/0!</v>
      </c>
      <c r="H10" s="125" t="e">
        <f t="shared" si="12"/>
        <v>#DIV/0!</v>
      </c>
      <c r="I10" s="208" t="e">
        <f t="shared" si="13"/>
        <v>#DIV/0!</v>
      </c>
      <c r="J10" s="126" t="e">
        <f t="shared" si="3"/>
        <v>#DIV/0!</v>
      </c>
      <c r="K10" s="127" t="e">
        <f t="shared" si="4"/>
        <v>#DIV/0!</v>
      </c>
      <c r="L10" s="216" t="e">
        <f t="shared" si="5"/>
        <v>#DIV/0!</v>
      </c>
      <c r="M10" s="224" t="e">
        <f t="shared" si="6"/>
        <v>#DIV/0!</v>
      </c>
      <c r="N10" s="128" t="e">
        <f t="shared" si="14"/>
        <v>#DIV/0!</v>
      </c>
      <c r="O10" s="129" t="e">
        <f t="shared" si="15"/>
        <v>#DIV/0!</v>
      </c>
      <c r="P10" s="125" t="e">
        <f t="shared" si="16"/>
        <v>#DIV/0!</v>
      </c>
      <c r="Q10" s="224" t="e">
        <f t="shared" ref="Q10:Q18" si="22">N10-O10-P10</f>
        <v>#DIV/0!</v>
      </c>
      <c r="R10" s="128" t="e">
        <f t="shared" si="17"/>
        <v>#DIV/0!</v>
      </c>
      <c r="S10" s="129" t="e">
        <f t="shared" si="7"/>
        <v>#DIV/0!</v>
      </c>
      <c r="T10" s="216" t="e">
        <f t="shared" si="18"/>
        <v>#DIV/0!</v>
      </c>
      <c r="U10" s="224" t="e">
        <f t="shared" si="19"/>
        <v>#DIV/0!</v>
      </c>
      <c r="V10" s="1019" t="e">
        <f>'15費目別内訳'!J8</f>
        <v>#DIV/0!</v>
      </c>
      <c r="W10" s="129" t="e">
        <f t="shared" si="8"/>
        <v>#DIV/0!</v>
      </c>
      <c r="X10" s="237" t="e">
        <f t="shared" si="20"/>
        <v>#DIV/0!</v>
      </c>
      <c r="Y10" s="236" t="e">
        <f t="shared" si="21"/>
        <v>#DIV/0!</v>
      </c>
      <c r="AA10" s="130" t="e">
        <f t="shared" si="9"/>
        <v>#DIV/0!</v>
      </c>
    </row>
    <row r="11" spans="1:27" ht="15" customHeight="1">
      <c r="A11" s="1549"/>
      <c r="B11" s="123"/>
      <c r="C11" s="1551" t="str">
        <f>'15費目別内訳'!$C$9</f>
        <v>冷暖房設備工事費</v>
      </c>
      <c r="D11" s="1553"/>
      <c r="E11" s="1553"/>
      <c r="F11" s="124" t="e">
        <f t="shared" si="10"/>
        <v>#DIV/0!</v>
      </c>
      <c r="G11" s="125" t="e">
        <f t="shared" si="11"/>
        <v>#DIV/0!</v>
      </c>
      <c r="H11" s="125" t="e">
        <f t="shared" si="12"/>
        <v>#DIV/0!</v>
      </c>
      <c r="I11" s="208" t="e">
        <f t="shared" si="13"/>
        <v>#DIV/0!</v>
      </c>
      <c r="J11" s="126" t="e">
        <f t="shared" si="3"/>
        <v>#DIV/0!</v>
      </c>
      <c r="K11" s="127" t="e">
        <f t="shared" si="4"/>
        <v>#DIV/0!</v>
      </c>
      <c r="L11" s="216" t="e">
        <f t="shared" si="5"/>
        <v>#DIV/0!</v>
      </c>
      <c r="M11" s="224" t="e">
        <f t="shared" si="6"/>
        <v>#DIV/0!</v>
      </c>
      <c r="N11" s="128" t="e">
        <f t="shared" si="14"/>
        <v>#DIV/0!</v>
      </c>
      <c r="O11" s="129" t="e">
        <f t="shared" si="15"/>
        <v>#DIV/0!</v>
      </c>
      <c r="P11" s="125" t="e">
        <f t="shared" si="16"/>
        <v>#DIV/0!</v>
      </c>
      <c r="Q11" s="224" t="e">
        <f t="shared" si="22"/>
        <v>#DIV/0!</v>
      </c>
      <c r="R11" s="128" t="e">
        <f t="shared" si="17"/>
        <v>#DIV/0!</v>
      </c>
      <c r="S11" s="129" t="e">
        <f t="shared" si="7"/>
        <v>#DIV/0!</v>
      </c>
      <c r="T11" s="216" t="e">
        <f t="shared" si="18"/>
        <v>#DIV/0!</v>
      </c>
      <c r="U11" s="224" t="e">
        <f t="shared" si="19"/>
        <v>#DIV/0!</v>
      </c>
      <c r="V11" s="1019" t="e">
        <f>'15費目別内訳'!J9</f>
        <v>#DIV/0!</v>
      </c>
      <c r="W11" s="129" t="e">
        <f t="shared" si="8"/>
        <v>#DIV/0!</v>
      </c>
      <c r="X11" s="237" t="e">
        <f t="shared" si="20"/>
        <v>#DIV/0!</v>
      </c>
      <c r="Y11" s="236" t="e">
        <f t="shared" si="21"/>
        <v>#DIV/0!</v>
      </c>
      <c r="AA11" s="130" t="e">
        <f t="shared" si="9"/>
        <v>#DIV/0!</v>
      </c>
    </row>
    <row r="12" spans="1:27" ht="15" customHeight="1">
      <c r="A12" s="1549"/>
      <c r="B12" s="123"/>
      <c r="C12" s="1551" t="str">
        <f>'15費目別内訳'!$C$10</f>
        <v>その他工事費</v>
      </c>
      <c r="D12" s="1552"/>
      <c r="E12" s="1552"/>
      <c r="F12" s="124" t="e">
        <f t="shared" si="10"/>
        <v>#DIV/0!</v>
      </c>
      <c r="G12" s="125" t="e">
        <f t="shared" si="11"/>
        <v>#DIV/0!</v>
      </c>
      <c r="H12" s="125" t="e">
        <f t="shared" si="12"/>
        <v>#DIV/0!</v>
      </c>
      <c r="I12" s="208" t="e">
        <f t="shared" si="13"/>
        <v>#DIV/0!</v>
      </c>
      <c r="J12" s="126" t="e">
        <f t="shared" si="3"/>
        <v>#DIV/0!</v>
      </c>
      <c r="K12" s="127" t="e">
        <f t="shared" si="4"/>
        <v>#DIV/0!</v>
      </c>
      <c r="L12" s="216" t="e">
        <f t="shared" si="5"/>
        <v>#DIV/0!</v>
      </c>
      <c r="M12" s="224" t="e">
        <f t="shared" si="6"/>
        <v>#DIV/0!</v>
      </c>
      <c r="N12" s="128" t="e">
        <f t="shared" si="14"/>
        <v>#DIV/0!</v>
      </c>
      <c r="O12" s="129" t="e">
        <f t="shared" si="15"/>
        <v>#DIV/0!</v>
      </c>
      <c r="P12" s="125" t="e">
        <f t="shared" si="16"/>
        <v>#DIV/0!</v>
      </c>
      <c r="Q12" s="224" t="e">
        <f t="shared" si="22"/>
        <v>#DIV/0!</v>
      </c>
      <c r="R12" s="128" t="e">
        <f t="shared" si="17"/>
        <v>#DIV/0!</v>
      </c>
      <c r="S12" s="129" t="e">
        <f t="shared" si="7"/>
        <v>#DIV/0!</v>
      </c>
      <c r="T12" s="216" t="e">
        <f t="shared" si="18"/>
        <v>#DIV/0!</v>
      </c>
      <c r="U12" s="224" t="e">
        <f t="shared" si="19"/>
        <v>#DIV/0!</v>
      </c>
      <c r="V12" s="1019" t="e">
        <f>'15費目別内訳'!J10</f>
        <v>#DIV/0!</v>
      </c>
      <c r="W12" s="129" t="e">
        <f t="shared" si="8"/>
        <v>#DIV/0!</v>
      </c>
      <c r="X12" s="237" t="e">
        <f t="shared" si="20"/>
        <v>#DIV/0!</v>
      </c>
      <c r="Y12" s="236" t="e">
        <f t="shared" si="21"/>
        <v>#DIV/0!</v>
      </c>
      <c r="AA12" s="130" t="e">
        <f t="shared" si="9"/>
        <v>#DIV/0!</v>
      </c>
    </row>
    <row r="13" spans="1:27" ht="15" customHeight="1">
      <c r="A13" s="1549"/>
      <c r="B13" s="123"/>
      <c r="C13" s="1539" t="s">
        <v>65</v>
      </c>
      <c r="D13" s="1539"/>
      <c r="E13" s="1539"/>
      <c r="F13" s="124">
        <f t="shared" si="10"/>
        <v>0</v>
      </c>
      <c r="G13" s="125">
        <f t="shared" si="11"/>
        <v>0</v>
      </c>
      <c r="H13" s="125">
        <f t="shared" si="12"/>
        <v>0</v>
      </c>
      <c r="I13" s="208">
        <f t="shared" si="13"/>
        <v>0</v>
      </c>
      <c r="J13" s="126">
        <f t="shared" si="3"/>
        <v>0</v>
      </c>
      <c r="K13" s="127">
        <f t="shared" si="4"/>
        <v>0</v>
      </c>
      <c r="L13" s="216">
        <f t="shared" si="5"/>
        <v>0</v>
      </c>
      <c r="M13" s="224">
        <f t="shared" si="6"/>
        <v>0</v>
      </c>
      <c r="N13" s="128">
        <f t="shared" si="14"/>
        <v>0</v>
      </c>
      <c r="O13" s="129">
        <f t="shared" si="15"/>
        <v>0</v>
      </c>
      <c r="P13" s="125">
        <f t="shared" si="16"/>
        <v>0</v>
      </c>
      <c r="Q13" s="224">
        <f t="shared" si="22"/>
        <v>0</v>
      </c>
      <c r="R13" s="128">
        <f t="shared" si="17"/>
        <v>0</v>
      </c>
      <c r="S13" s="129">
        <f t="shared" si="7"/>
        <v>0</v>
      </c>
      <c r="T13" s="216">
        <f t="shared" si="18"/>
        <v>0</v>
      </c>
      <c r="U13" s="224">
        <f t="shared" si="19"/>
        <v>0</v>
      </c>
      <c r="V13" s="131"/>
      <c r="W13" s="129">
        <f t="shared" si="8"/>
        <v>0</v>
      </c>
      <c r="X13" s="237">
        <f t="shared" si="20"/>
        <v>0</v>
      </c>
      <c r="Y13" s="236">
        <f t="shared" si="21"/>
        <v>0</v>
      </c>
      <c r="AA13" s="130" t="str">
        <f t="shared" si="9"/>
        <v>OK</v>
      </c>
    </row>
    <row r="14" spans="1:27" ht="15" customHeight="1">
      <c r="A14" s="1549"/>
      <c r="B14" s="123"/>
      <c r="C14" s="1554" t="s">
        <v>65</v>
      </c>
      <c r="D14" s="1554"/>
      <c r="E14" s="1554"/>
      <c r="F14" s="124">
        <f t="shared" si="10"/>
        <v>0</v>
      </c>
      <c r="G14" s="125">
        <f t="shared" si="11"/>
        <v>0</v>
      </c>
      <c r="H14" s="125">
        <f t="shared" si="12"/>
        <v>0</v>
      </c>
      <c r="I14" s="208">
        <f t="shared" si="13"/>
        <v>0</v>
      </c>
      <c r="J14" s="126">
        <f t="shared" si="3"/>
        <v>0</v>
      </c>
      <c r="K14" s="127">
        <f t="shared" si="4"/>
        <v>0</v>
      </c>
      <c r="L14" s="216">
        <f t="shared" si="5"/>
        <v>0</v>
      </c>
      <c r="M14" s="224">
        <f t="shared" si="6"/>
        <v>0</v>
      </c>
      <c r="N14" s="128">
        <f t="shared" si="14"/>
        <v>0</v>
      </c>
      <c r="O14" s="129">
        <f t="shared" si="15"/>
        <v>0</v>
      </c>
      <c r="P14" s="125">
        <f t="shared" si="16"/>
        <v>0</v>
      </c>
      <c r="Q14" s="224">
        <f t="shared" si="22"/>
        <v>0</v>
      </c>
      <c r="R14" s="128">
        <f t="shared" si="17"/>
        <v>0</v>
      </c>
      <c r="S14" s="129">
        <f t="shared" si="7"/>
        <v>0</v>
      </c>
      <c r="T14" s="216">
        <f t="shared" si="18"/>
        <v>0</v>
      </c>
      <c r="U14" s="224">
        <f t="shared" si="19"/>
        <v>0</v>
      </c>
      <c r="V14" s="131"/>
      <c r="W14" s="129">
        <f t="shared" si="8"/>
        <v>0</v>
      </c>
      <c r="X14" s="237">
        <f t="shared" si="20"/>
        <v>0</v>
      </c>
      <c r="Y14" s="236">
        <f t="shared" si="21"/>
        <v>0</v>
      </c>
      <c r="AA14" s="130" t="str">
        <f t="shared" si="9"/>
        <v>OK</v>
      </c>
    </row>
    <row r="15" spans="1:27" ht="15" customHeight="1">
      <c r="A15" s="1549"/>
      <c r="B15" s="1531" t="str">
        <f>'15費目別内訳'!$C$11</f>
        <v>昇降機設備工事費</v>
      </c>
      <c r="C15" s="1532"/>
      <c r="D15" s="1532"/>
      <c r="E15" s="1533"/>
      <c r="F15" s="124" t="e">
        <f t="shared" si="10"/>
        <v>#DIV/0!</v>
      </c>
      <c r="G15" s="125" t="e">
        <f t="shared" si="11"/>
        <v>#DIV/0!</v>
      </c>
      <c r="H15" s="125" t="e">
        <f t="shared" si="12"/>
        <v>#DIV/0!</v>
      </c>
      <c r="I15" s="208" t="e">
        <f t="shared" si="13"/>
        <v>#DIV/0!</v>
      </c>
      <c r="J15" s="126" t="e">
        <f t="shared" si="3"/>
        <v>#DIV/0!</v>
      </c>
      <c r="K15" s="127" t="e">
        <f t="shared" si="4"/>
        <v>#DIV/0!</v>
      </c>
      <c r="L15" s="216" t="e">
        <f t="shared" si="5"/>
        <v>#DIV/0!</v>
      </c>
      <c r="M15" s="224" t="e">
        <f t="shared" si="6"/>
        <v>#DIV/0!</v>
      </c>
      <c r="N15" s="128" t="e">
        <f t="shared" si="14"/>
        <v>#DIV/0!</v>
      </c>
      <c r="O15" s="129" t="e">
        <f t="shared" si="15"/>
        <v>#DIV/0!</v>
      </c>
      <c r="P15" s="125" t="e">
        <f t="shared" si="16"/>
        <v>#DIV/0!</v>
      </c>
      <c r="Q15" s="224" t="e">
        <f t="shared" si="22"/>
        <v>#DIV/0!</v>
      </c>
      <c r="R15" s="128" t="e">
        <f t="shared" si="17"/>
        <v>#DIV/0!</v>
      </c>
      <c r="S15" s="129" t="e">
        <f t="shared" si="7"/>
        <v>#DIV/0!</v>
      </c>
      <c r="T15" s="216" t="e">
        <f t="shared" si="18"/>
        <v>#DIV/0!</v>
      </c>
      <c r="U15" s="224" t="e">
        <f t="shared" si="19"/>
        <v>#DIV/0!</v>
      </c>
      <c r="V15" s="1019" t="e">
        <f>'15費目別内訳'!J11</f>
        <v>#DIV/0!</v>
      </c>
      <c r="W15" s="129" t="e">
        <f t="shared" si="8"/>
        <v>#DIV/0!</v>
      </c>
      <c r="X15" s="237" t="e">
        <f t="shared" si="20"/>
        <v>#DIV/0!</v>
      </c>
      <c r="Y15" s="236" t="e">
        <f t="shared" si="21"/>
        <v>#DIV/0!</v>
      </c>
      <c r="AA15" s="130" t="e">
        <f t="shared" si="9"/>
        <v>#DIV/0!</v>
      </c>
    </row>
    <row r="16" spans="1:27" ht="15" customHeight="1">
      <c r="A16" s="1549"/>
      <c r="B16" s="1531" t="str">
        <f>'15費目別内訳'!$C$12</f>
        <v>スプリンクラー工事費</v>
      </c>
      <c r="C16" s="1532"/>
      <c r="D16" s="1532"/>
      <c r="E16" s="1533"/>
      <c r="F16" s="124" t="e">
        <f t="shared" si="10"/>
        <v>#DIV/0!</v>
      </c>
      <c r="G16" s="125" t="e">
        <f t="shared" si="11"/>
        <v>#DIV/0!</v>
      </c>
      <c r="H16" s="125" t="e">
        <f t="shared" si="12"/>
        <v>#DIV/0!</v>
      </c>
      <c r="I16" s="208" t="e">
        <f t="shared" si="13"/>
        <v>#DIV/0!</v>
      </c>
      <c r="J16" s="126" t="e">
        <f t="shared" si="3"/>
        <v>#DIV/0!</v>
      </c>
      <c r="K16" s="127" t="e">
        <f t="shared" si="4"/>
        <v>#DIV/0!</v>
      </c>
      <c r="L16" s="216" t="e">
        <f t="shared" si="5"/>
        <v>#DIV/0!</v>
      </c>
      <c r="M16" s="224" t="e">
        <f t="shared" si="6"/>
        <v>#DIV/0!</v>
      </c>
      <c r="N16" s="128" t="e">
        <f t="shared" si="14"/>
        <v>#DIV/0!</v>
      </c>
      <c r="O16" s="129" t="e">
        <f t="shared" si="15"/>
        <v>#DIV/0!</v>
      </c>
      <c r="P16" s="125" t="e">
        <f t="shared" si="16"/>
        <v>#DIV/0!</v>
      </c>
      <c r="Q16" s="224" t="e">
        <f t="shared" si="22"/>
        <v>#DIV/0!</v>
      </c>
      <c r="R16" s="128" t="e">
        <f t="shared" si="17"/>
        <v>#DIV/0!</v>
      </c>
      <c r="S16" s="129" t="e">
        <f t="shared" si="7"/>
        <v>#DIV/0!</v>
      </c>
      <c r="T16" s="216" t="e">
        <f t="shared" si="18"/>
        <v>#DIV/0!</v>
      </c>
      <c r="U16" s="224" t="e">
        <f t="shared" si="19"/>
        <v>#DIV/0!</v>
      </c>
      <c r="V16" s="1019" t="e">
        <f>'15費目別内訳'!J12</f>
        <v>#DIV/0!</v>
      </c>
      <c r="W16" s="129" t="e">
        <f t="shared" si="8"/>
        <v>#DIV/0!</v>
      </c>
      <c r="X16" s="237" t="e">
        <f t="shared" si="20"/>
        <v>#DIV/0!</v>
      </c>
      <c r="Y16" s="236" t="e">
        <f t="shared" si="21"/>
        <v>#DIV/0!</v>
      </c>
      <c r="AA16" s="130" t="e">
        <f t="shared" si="9"/>
        <v>#DIV/0!</v>
      </c>
    </row>
    <row r="17" spans="1:27" ht="15" customHeight="1">
      <c r="A17" s="1549"/>
      <c r="B17" s="1534" t="s">
        <v>65</v>
      </c>
      <c r="C17" s="1534"/>
      <c r="D17" s="1534"/>
      <c r="E17" s="1535"/>
      <c r="F17" s="124">
        <f t="shared" si="10"/>
        <v>0</v>
      </c>
      <c r="G17" s="125">
        <f t="shared" si="11"/>
        <v>0</v>
      </c>
      <c r="H17" s="125">
        <f t="shared" si="12"/>
        <v>0</v>
      </c>
      <c r="I17" s="208">
        <f t="shared" si="13"/>
        <v>0</v>
      </c>
      <c r="J17" s="126">
        <f t="shared" si="3"/>
        <v>0</v>
      </c>
      <c r="K17" s="127">
        <f t="shared" si="4"/>
        <v>0</v>
      </c>
      <c r="L17" s="216">
        <f t="shared" si="5"/>
        <v>0</v>
      </c>
      <c r="M17" s="224">
        <f t="shared" si="6"/>
        <v>0</v>
      </c>
      <c r="N17" s="128">
        <f t="shared" si="14"/>
        <v>0</v>
      </c>
      <c r="O17" s="129">
        <f t="shared" si="15"/>
        <v>0</v>
      </c>
      <c r="P17" s="125">
        <f t="shared" si="16"/>
        <v>0</v>
      </c>
      <c r="Q17" s="224">
        <f t="shared" si="22"/>
        <v>0</v>
      </c>
      <c r="R17" s="128">
        <f t="shared" si="17"/>
        <v>0</v>
      </c>
      <c r="S17" s="129">
        <f t="shared" si="7"/>
        <v>0</v>
      </c>
      <c r="T17" s="216">
        <f t="shared" si="18"/>
        <v>0</v>
      </c>
      <c r="U17" s="224">
        <f t="shared" si="19"/>
        <v>0</v>
      </c>
      <c r="V17" s="1069"/>
      <c r="W17" s="129">
        <f t="shared" si="8"/>
        <v>0</v>
      </c>
      <c r="X17" s="237">
        <f t="shared" si="20"/>
        <v>0</v>
      </c>
      <c r="Y17" s="236">
        <f t="shared" si="21"/>
        <v>0</v>
      </c>
      <c r="AA17" s="130" t="str">
        <f t="shared" si="9"/>
        <v>OK</v>
      </c>
    </row>
    <row r="18" spans="1:27" ht="15" customHeight="1">
      <c r="A18" s="1549"/>
      <c r="B18" s="1534" t="s">
        <v>65</v>
      </c>
      <c r="C18" s="1534"/>
      <c r="D18" s="1534"/>
      <c r="E18" s="1535"/>
      <c r="F18" s="124">
        <f t="shared" si="10"/>
        <v>0</v>
      </c>
      <c r="G18" s="125">
        <f t="shared" si="11"/>
        <v>0</v>
      </c>
      <c r="H18" s="125">
        <f t="shared" si="12"/>
        <v>0</v>
      </c>
      <c r="I18" s="208">
        <f t="shared" si="13"/>
        <v>0</v>
      </c>
      <c r="J18" s="126">
        <f t="shared" si="3"/>
        <v>0</v>
      </c>
      <c r="K18" s="127">
        <f t="shared" si="4"/>
        <v>0</v>
      </c>
      <c r="L18" s="216">
        <f t="shared" si="5"/>
        <v>0</v>
      </c>
      <c r="M18" s="224">
        <f t="shared" si="6"/>
        <v>0</v>
      </c>
      <c r="N18" s="128">
        <f t="shared" si="14"/>
        <v>0</v>
      </c>
      <c r="O18" s="129">
        <f t="shared" si="15"/>
        <v>0</v>
      </c>
      <c r="P18" s="125">
        <f t="shared" si="16"/>
        <v>0</v>
      </c>
      <c r="Q18" s="224">
        <f t="shared" si="22"/>
        <v>0</v>
      </c>
      <c r="R18" s="128">
        <f t="shared" si="17"/>
        <v>0</v>
      </c>
      <c r="S18" s="129">
        <f t="shared" si="7"/>
        <v>0</v>
      </c>
      <c r="T18" s="216">
        <f t="shared" si="18"/>
        <v>0</v>
      </c>
      <c r="U18" s="224">
        <f t="shared" si="19"/>
        <v>0</v>
      </c>
      <c r="V18" s="132"/>
      <c r="W18" s="129">
        <f t="shared" si="8"/>
        <v>0</v>
      </c>
      <c r="X18" s="237">
        <f t="shared" si="20"/>
        <v>0</v>
      </c>
      <c r="Y18" s="236">
        <f t="shared" si="21"/>
        <v>0</v>
      </c>
      <c r="AA18" s="130" t="str">
        <f t="shared" si="9"/>
        <v>OK</v>
      </c>
    </row>
    <row r="19" spans="1:27" ht="15" customHeight="1">
      <c r="A19" s="1549"/>
      <c r="B19" s="133" t="s">
        <v>66</v>
      </c>
      <c r="C19" s="134"/>
      <c r="D19" s="134"/>
      <c r="E19" s="135" t="s">
        <v>67</v>
      </c>
      <c r="F19" s="136" t="e">
        <f>SUM(F7,F15:F18)</f>
        <v>#DIV/0!</v>
      </c>
      <c r="G19" s="137" t="e">
        <f t="shared" ref="G19:O19" si="23">SUM(G7,G15:G18)</f>
        <v>#DIV/0!</v>
      </c>
      <c r="H19" s="217" t="e">
        <f>SUM(H7,H15:H18)</f>
        <v>#DIV/0!</v>
      </c>
      <c r="I19" s="209" t="e">
        <f>SUM(I7,I15:I18)</f>
        <v>#DIV/0!</v>
      </c>
      <c r="J19" s="138" t="e">
        <f t="shared" si="23"/>
        <v>#DIV/0!</v>
      </c>
      <c r="K19" s="139" t="e">
        <f t="shared" si="23"/>
        <v>#DIV/0!</v>
      </c>
      <c r="L19" s="217" t="e">
        <f t="shared" si="23"/>
        <v>#DIV/0!</v>
      </c>
      <c r="M19" s="225" t="e">
        <f t="shared" si="23"/>
        <v>#DIV/0!</v>
      </c>
      <c r="N19" s="140" t="e">
        <f t="shared" si="23"/>
        <v>#DIV/0!</v>
      </c>
      <c r="O19" s="139" t="e">
        <f t="shared" si="23"/>
        <v>#DIV/0!</v>
      </c>
      <c r="P19" s="216" t="e">
        <f>SUM(P7,P15:P18)</f>
        <v>#DIV/0!</v>
      </c>
      <c r="Q19" s="234" t="e">
        <f>SUM(Q7,Q15:Q18)</f>
        <v>#DIV/0!</v>
      </c>
      <c r="R19" s="140" t="e">
        <f t="shared" ref="R19:W19" si="24">SUM(R7,R15:R18)</f>
        <v>#DIV/0!</v>
      </c>
      <c r="S19" s="139" t="e">
        <f t="shared" si="24"/>
        <v>#DIV/0!</v>
      </c>
      <c r="T19" s="217" t="e">
        <f>SUM(T7,T15:T18)</f>
        <v>#DIV/0!</v>
      </c>
      <c r="U19" s="225" t="e">
        <f>SUM(U7,U15:U18)</f>
        <v>#DIV/0!</v>
      </c>
      <c r="V19" s="140" t="e">
        <f>SUM(V7,V15:V18)</f>
        <v>#DIV/0!</v>
      </c>
      <c r="W19" s="139" t="e">
        <f t="shared" si="24"/>
        <v>#DIV/0!</v>
      </c>
      <c r="X19" s="217" t="e">
        <f>SUM(X7,X15:X18)</f>
        <v>#DIV/0!</v>
      </c>
      <c r="Y19" s="225" t="e">
        <f>SUM(Y7,Y15:Y18)</f>
        <v>#DIV/0!</v>
      </c>
      <c r="AA19" s="130" t="e">
        <f t="shared" si="9"/>
        <v>#DIV/0!</v>
      </c>
    </row>
    <row r="20" spans="1:27" ht="15" customHeight="1" thickBot="1">
      <c r="A20" s="1549"/>
      <c r="B20" s="141" t="s">
        <v>53</v>
      </c>
      <c r="C20" s="142"/>
      <c r="D20" s="142"/>
      <c r="E20" s="143" t="s">
        <v>68</v>
      </c>
      <c r="F20" s="144">
        <f>ROUND(V20*$I$5,0)</f>
        <v>0</v>
      </c>
      <c r="G20" s="145">
        <f>ROUND(F20*$F$3,0)</f>
        <v>0</v>
      </c>
      <c r="H20" s="145">
        <f>ROUND(F20*$H$3,0)</f>
        <v>0</v>
      </c>
      <c r="I20" s="210">
        <f>F20-G20-H20</f>
        <v>0</v>
      </c>
      <c r="J20" s="146">
        <f>V20-F20-N20-R20</f>
        <v>0</v>
      </c>
      <c r="K20" s="147">
        <f>W20-G20-O20-S20</f>
        <v>0</v>
      </c>
      <c r="L20" s="231">
        <f>I20-J20</f>
        <v>0</v>
      </c>
      <c r="M20" s="226">
        <f>J20-K20</f>
        <v>0</v>
      </c>
      <c r="N20" s="148">
        <f>ROUND(R20*$U$5,0)</f>
        <v>0</v>
      </c>
      <c r="O20" s="149">
        <f>ROUND(N20*$F$3,0)</f>
        <v>0</v>
      </c>
      <c r="P20" s="231">
        <f>ROUND(N20*$H$3,0)</f>
        <v>0</v>
      </c>
      <c r="Q20" s="226">
        <f>N20-O20-P20</f>
        <v>0</v>
      </c>
      <c r="R20" s="148">
        <f>ROUND(V20*$U$5,0)</f>
        <v>0</v>
      </c>
      <c r="S20" s="149">
        <f>ROUND(R20*$F$3,0)</f>
        <v>0</v>
      </c>
      <c r="T20" s="218">
        <f>ROUND(R20*$H$3,0)</f>
        <v>0</v>
      </c>
      <c r="U20" s="229">
        <f>R20-S20-T20</f>
        <v>0</v>
      </c>
      <c r="V20" s="150"/>
      <c r="W20" s="149">
        <f>ROUND(V20*$F$3,0)</f>
        <v>0</v>
      </c>
      <c r="X20" s="218">
        <f>ROUND(V20*$H$3,0)</f>
        <v>0</v>
      </c>
      <c r="Y20" s="229">
        <f>V20-W20-X20</f>
        <v>0</v>
      </c>
      <c r="AA20" s="130" t="str">
        <f t="shared" si="9"/>
        <v>OK</v>
      </c>
    </row>
    <row r="21" spans="1:27" ht="14.25" customHeight="1" thickTop="1">
      <c r="A21" s="1550"/>
      <c r="B21" s="1529" t="s">
        <v>46</v>
      </c>
      <c r="C21" s="1530"/>
      <c r="D21" s="1530"/>
      <c r="E21" s="1530"/>
      <c r="F21" s="151" t="e">
        <f t="shared" ref="F21:Y21" si="25">SUM(F19:F20)</f>
        <v>#DIV/0!</v>
      </c>
      <c r="G21" s="152" t="e">
        <f t="shared" si="25"/>
        <v>#DIV/0!</v>
      </c>
      <c r="H21" s="219" t="e">
        <f t="shared" si="25"/>
        <v>#DIV/0!</v>
      </c>
      <c r="I21" s="211" t="e">
        <f t="shared" si="25"/>
        <v>#DIV/0!</v>
      </c>
      <c r="J21" s="153" t="e">
        <f t="shared" si="25"/>
        <v>#DIV/0!</v>
      </c>
      <c r="K21" s="154" t="e">
        <f t="shared" si="25"/>
        <v>#DIV/0!</v>
      </c>
      <c r="L21" s="219" t="e">
        <f t="shared" si="25"/>
        <v>#DIV/0!</v>
      </c>
      <c r="M21" s="227" t="e">
        <f t="shared" si="25"/>
        <v>#DIV/0!</v>
      </c>
      <c r="N21" s="155" t="e">
        <f t="shared" si="25"/>
        <v>#DIV/0!</v>
      </c>
      <c r="O21" s="154" t="e">
        <f t="shared" si="25"/>
        <v>#DIV/0!</v>
      </c>
      <c r="P21" s="216" t="e">
        <f t="shared" si="25"/>
        <v>#DIV/0!</v>
      </c>
      <c r="Q21" s="1054" t="e">
        <f t="shared" si="25"/>
        <v>#DIV/0!</v>
      </c>
      <c r="R21" s="155" t="e">
        <f t="shared" si="25"/>
        <v>#DIV/0!</v>
      </c>
      <c r="S21" s="154" t="e">
        <f t="shared" si="25"/>
        <v>#DIV/0!</v>
      </c>
      <c r="T21" s="219" t="e">
        <f t="shared" si="25"/>
        <v>#DIV/0!</v>
      </c>
      <c r="U21" s="227" t="e">
        <f t="shared" si="25"/>
        <v>#DIV/0!</v>
      </c>
      <c r="V21" s="155" t="e">
        <f t="shared" si="25"/>
        <v>#DIV/0!</v>
      </c>
      <c r="W21" s="154" t="e">
        <f t="shared" si="25"/>
        <v>#DIV/0!</v>
      </c>
      <c r="X21" s="219" t="e">
        <f t="shared" si="25"/>
        <v>#DIV/0!</v>
      </c>
      <c r="Y21" s="227" t="e">
        <f t="shared" si="25"/>
        <v>#DIV/0!</v>
      </c>
      <c r="AA21" s="130" t="e">
        <f t="shared" si="9"/>
        <v>#DIV/0!</v>
      </c>
    </row>
    <row r="22" spans="1:27" ht="15" customHeight="1">
      <c r="A22" s="1536" t="s">
        <v>69</v>
      </c>
      <c r="B22" s="1531" t="str">
        <f>'15費目別内訳'!$C$14</f>
        <v>外構工事費</v>
      </c>
      <c r="C22" s="1532"/>
      <c r="D22" s="1532"/>
      <c r="E22" s="1533"/>
      <c r="F22" s="117" t="e">
        <f>ROUND(V22*$I$5,0)</f>
        <v>#DIV/0!</v>
      </c>
      <c r="G22" s="156" t="e">
        <f>ROUND(F22*$F$3,0)</f>
        <v>#DIV/0!</v>
      </c>
      <c r="H22" s="125" t="e">
        <f>ROUND(F22*$H$3,0)</f>
        <v>#DIV/0!</v>
      </c>
      <c r="I22" s="208" t="e">
        <f>F22-G22-H22</f>
        <v>#DIV/0!</v>
      </c>
      <c r="J22" s="126" t="e">
        <f t="shared" ref="J22:K26" si="26">V22-F22-N22-R22</f>
        <v>#DIV/0!</v>
      </c>
      <c r="K22" s="127" t="e">
        <f t="shared" si="26"/>
        <v>#DIV/0!</v>
      </c>
      <c r="L22" s="216" t="e">
        <f t="shared" ref="L22:M26" si="27">I22-J22</f>
        <v>#DIV/0!</v>
      </c>
      <c r="M22" s="224" t="e">
        <f t="shared" si="27"/>
        <v>#DIV/0!</v>
      </c>
      <c r="N22" s="120" t="e">
        <f>ROUND(V22*$Q$5,0)</f>
        <v>#DIV/0!</v>
      </c>
      <c r="O22" s="157" t="e">
        <f>ROUND(N22*$F$3,0)</f>
        <v>#DIV/0!</v>
      </c>
      <c r="P22" s="238" t="e">
        <f>ROUND(N22*$H$3,0)</f>
        <v>#DIV/0!</v>
      </c>
      <c r="Q22" s="239" t="e">
        <f>N22-O22-P22</f>
        <v>#DIV/0!</v>
      </c>
      <c r="R22" s="120" t="e">
        <f>ROUND(V22*$U$5,0)</f>
        <v>#DIV/0!</v>
      </c>
      <c r="S22" s="157" t="e">
        <f>ROUND(R22*$F$3,0)</f>
        <v>#DIV/0!</v>
      </c>
      <c r="T22" s="216" t="e">
        <f>ROUND(R22*$H$3,0)</f>
        <v>#DIV/0!</v>
      </c>
      <c r="U22" s="224" t="e">
        <f>R22-S22-T22</f>
        <v>#DIV/0!</v>
      </c>
      <c r="V22" s="1020" t="e">
        <f>'15費目別内訳'!J14</f>
        <v>#DIV/0!</v>
      </c>
      <c r="W22" s="129" t="e">
        <f>ROUND(V22*$F$3,0)</f>
        <v>#DIV/0!</v>
      </c>
      <c r="X22" s="237" t="e">
        <f>ROUND(V22*$H$3,0)</f>
        <v>#DIV/0!</v>
      </c>
      <c r="Y22" s="236" t="e">
        <f>V22-W22-X22</f>
        <v>#DIV/0!</v>
      </c>
      <c r="AA22" s="130" t="e">
        <f t="shared" si="9"/>
        <v>#DIV/0!</v>
      </c>
    </row>
    <row r="23" spans="1:27" ht="15" customHeight="1">
      <c r="A23" s="1536"/>
      <c r="B23" s="1531" t="str">
        <f>'15費目別内訳'!$C$15</f>
        <v>緑化工事</v>
      </c>
      <c r="C23" s="1532"/>
      <c r="D23" s="1532"/>
      <c r="E23" s="1533"/>
      <c r="F23" s="124">
        <f>ROUND(V23*$I$5,0)</f>
        <v>0</v>
      </c>
      <c r="G23" s="156">
        <f>ROUND(F23*$F$3,0)</f>
        <v>0</v>
      </c>
      <c r="H23" s="125">
        <f t="shared" ref="H23:H26" si="28">ROUND(F23*$H$3,0)</f>
        <v>0</v>
      </c>
      <c r="I23" s="208">
        <f t="shared" ref="I23:I28" si="29">F23-G23-H23</f>
        <v>0</v>
      </c>
      <c r="J23" s="126">
        <f t="shared" si="26"/>
        <v>0</v>
      </c>
      <c r="K23" s="157">
        <f t="shared" si="26"/>
        <v>0</v>
      </c>
      <c r="L23" s="216">
        <f t="shared" si="27"/>
        <v>0</v>
      </c>
      <c r="M23" s="205">
        <f t="shared" si="27"/>
        <v>0</v>
      </c>
      <c r="N23" s="128">
        <f>ROUND(V23*$Q$5,0)</f>
        <v>0</v>
      </c>
      <c r="O23" s="156">
        <f>ROUND(N23*$F$3,0)</f>
        <v>0</v>
      </c>
      <c r="P23" s="216">
        <f t="shared" ref="P23:P26" si="30">ROUND(N23*$H$3,0)</f>
        <v>0</v>
      </c>
      <c r="Q23" s="224">
        <f t="shared" ref="Q23:Q28" si="31">N23-O23-P23</f>
        <v>0</v>
      </c>
      <c r="R23" s="128">
        <f>ROUND(V23*$U$5,0)</f>
        <v>0</v>
      </c>
      <c r="S23" s="157">
        <f>ROUND(R23*$F$3,0)</f>
        <v>0</v>
      </c>
      <c r="T23" s="216">
        <f t="shared" ref="T23:T26" si="32">ROUND(R23*$H$3,0)</f>
        <v>0</v>
      </c>
      <c r="U23" s="224">
        <f t="shared" ref="U23:U26" si="33">R23-S23-T23</f>
        <v>0</v>
      </c>
      <c r="V23" s="1019">
        <f>'15費目別内訳'!J15</f>
        <v>0</v>
      </c>
      <c r="W23" s="129">
        <f t="shared" ref="W23:W26" si="34">ROUND(V23*$F$3,0)</f>
        <v>0</v>
      </c>
      <c r="X23" s="237">
        <f t="shared" ref="X23:X26" si="35">ROUND(V23*$H$3,0)</f>
        <v>0</v>
      </c>
      <c r="Y23" s="236">
        <f t="shared" ref="Y23:Y26" si="36">V23-W23-X23</f>
        <v>0</v>
      </c>
      <c r="AA23" s="130" t="str">
        <f t="shared" si="9"/>
        <v>OK</v>
      </c>
    </row>
    <row r="24" spans="1:27" ht="15" customHeight="1">
      <c r="A24" s="1536"/>
      <c r="B24" s="1534" t="s">
        <v>65</v>
      </c>
      <c r="C24" s="1534"/>
      <c r="D24" s="1534"/>
      <c r="E24" s="1535"/>
      <c r="F24" s="124">
        <f>ROUND(V24*$I$5,0)</f>
        <v>0</v>
      </c>
      <c r="G24" s="156">
        <f>ROUND(F24*$F$3,0)</f>
        <v>0</v>
      </c>
      <c r="H24" s="125">
        <f t="shared" si="28"/>
        <v>0</v>
      </c>
      <c r="I24" s="208">
        <f t="shared" si="29"/>
        <v>0</v>
      </c>
      <c r="J24" s="126">
        <f t="shared" si="26"/>
        <v>0</v>
      </c>
      <c r="K24" s="157">
        <f t="shared" si="26"/>
        <v>0</v>
      </c>
      <c r="L24" s="216">
        <f t="shared" si="27"/>
        <v>0</v>
      </c>
      <c r="M24" s="205">
        <f t="shared" si="27"/>
        <v>0</v>
      </c>
      <c r="N24" s="128">
        <f>ROUND(V24*$Q$5,0)</f>
        <v>0</v>
      </c>
      <c r="O24" s="156">
        <f>ROUND(N24*$F$3,0)</f>
        <v>0</v>
      </c>
      <c r="P24" s="216">
        <f t="shared" si="30"/>
        <v>0</v>
      </c>
      <c r="Q24" s="224">
        <f t="shared" si="31"/>
        <v>0</v>
      </c>
      <c r="R24" s="128">
        <f>ROUND(V24*$U$5,0)</f>
        <v>0</v>
      </c>
      <c r="S24" s="157">
        <f>ROUND(R24*$F$3,0)</f>
        <v>0</v>
      </c>
      <c r="T24" s="216">
        <f t="shared" si="32"/>
        <v>0</v>
      </c>
      <c r="U24" s="224">
        <f t="shared" si="33"/>
        <v>0</v>
      </c>
      <c r="V24" s="1069"/>
      <c r="W24" s="129">
        <f t="shared" si="34"/>
        <v>0</v>
      </c>
      <c r="X24" s="237">
        <f t="shared" si="35"/>
        <v>0</v>
      </c>
      <c r="Y24" s="236">
        <f t="shared" si="36"/>
        <v>0</v>
      </c>
      <c r="AA24" s="130" t="str">
        <f t="shared" si="9"/>
        <v>OK</v>
      </c>
    </row>
    <row r="25" spans="1:27" ht="15" customHeight="1">
      <c r="A25" s="1536"/>
      <c r="B25" s="1538" t="s">
        <v>65</v>
      </c>
      <c r="C25" s="1539"/>
      <c r="D25" s="1539"/>
      <c r="E25" s="1540"/>
      <c r="F25" s="124">
        <f>ROUND(V25*$I$5,0)</f>
        <v>0</v>
      </c>
      <c r="G25" s="156">
        <f>ROUND(F25*$F$3,0)</f>
        <v>0</v>
      </c>
      <c r="H25" s="125">
        <f t="shared" si="28"/>
        <v>0</v>
      </c>
      <c r="I25" s="208">
        <f t="shared" si="29"/>
        <v>0</v>
      </c>
      <c r="J25" s="126">
        <f t="shared" si="26"/>
        <v>0</v>
      </c>
      <c r="K25" s="157">
        <f t="shared" si="26"/>
        <v>0</v>
      </c>
      <c r="L25" s="216">
        <f t="shared" si="27"/>
        <v>0</v>
      </c>
      <c r="M25" s="205">
        <f t="shared" si="27"/>
        <v>0</v>
      </c>
      <c r="N25" s="128">
        <f>ROUND(V25*$Q$5,0)</f>
        <v>0</v>
      </c>
      <c r="O25" s="156">
        <f>ROUND(N25*$F$3,0)</f>
        <v>0</v>
      </c>
      <c r="P25" s="216">
        <f t="shared" si="30"/>
        <v>0</v>
      </c>
      <c r="Q25" s="224">
        <f t="shared" si="31"/>
        <v>0</v>
      </c>
      <c r="R25" s="128">
        <f>ROUND(V25*$U$5,0)</f>
        <v>0</v>
      </c>
      <c r="S25" s="157">
        <f>ROUND(R25*$F$3,0)</f>
        <v>0</v>
      </c>
      <c r="T25" s="216">
        <f t="shared" si="32"/>
        <v>0</v>
      </c>
      <c r="U25" s="224">
        <f t="shared" si="33"/>
        <v>0</v>
      </c>
      <c r="V25" s="131"/>
      <c r="W25" s="129">
        <f t="shared" si="34"/>
        <v>0</v>
      </c>
      <c r="X25" s="237">
        <f t="shared" si="35"/>
        <v>0</v>
      </c>
      <c r="Y25" s="236">
        <f t="shared" si="36"/>
        <v>0</v>
      </c>
      <c r="AA25" s="130" t="str">
        <f t="shared" si="9"/>
        <v>OK</v>
      </c>
    </row>
    <row r="26" spans="1:27" ht="15" customHeight="1">
      <c r="A26" s="1536"/>
      <c r="B26" s="1538" t="s">
        <v>65</v>
      </c>
      <c r="C26" s="1539"/>
      <c r="D26" s="1539"/>
      <c r="E26" s="1540"/>
      <c r="F26" s="124">
        <f>ROUND(V26*$I$5,0)</f>
        <v>0</v>
      </c>
      <c r="G26" s="156">
        <f>ROUND(F26*$F$3,0)</f>
        <v>0</v>
      </c>
      <c r="H26" s="125">
        <f t="shared" si="28"/>
        <v>0</v>
      </c>
      <c r="I26" s="208">
        <f t="shared" si="29"/>
        <v>0</v>
      </c>
      <c r="J26" s="126">
        <f t="shared" si="26"/>
        <v>0</v>
      </c>
      <c r="K26" s="157">
        <f t="shared" si="26"/>
        <v>0</v>
      </c>
      <c r="L26" s="216">
        <f t="shared" si="27"/>
        <v>0</v>
      </c>
      <c r="M26" s="205">
        <f t="shared" si="27"/>
        <v>0</v>
      </c>
      <c r="N26" s="128">
        <f>ROUND(V26*$Q$5,0)</f>
        <v>0</v>
      </c>
      <c r="O26" s="156">
        <f>ROUND(N26*$F$3,0)</f>
        <v>0</v>
      </c>
      <c r="P26" s="216">
        <f t="shared" si="30"/>
        <v>0</v>
      </c>
      <c r="Q26" s="224">
        <f t="shared" si="31"/>
        <v>0</v>
      </c>
      <c r="R26" s="128">
        <f>ROUND(V26*$U$5,0)</f>
        <v>0</v>
      </c>
      <c r="S26" s="157">
        <f>ROUND(R26*$F$3,0)</f>
        <v>0</v>
      </c>
      <c r="T26" s="216">
        <f t="shared" si="32"/>
        <v>0</v>
      </c>
      <c r="U26" s="224">
        <f t="shared" si="33"/>
        <v>0</v>
      </c>
      <c r="V26" s="131"/>
      <c r="W26" s="129">
        <f t="shared" si="34"/>
        <v>0</v>
      </c>
      <c r="X26" s="237">
        <f t="shared" si="35"/>
        <v>0</v>
      </c>
      <c r="Y26" s="236">
        <f t="shared" si="36"/>
        <v>0</v>
      </c>
      <c r="AA26" s="130" t="str">
        <f t="shared" si="9"/>
        <v>OK</v>
      </c>
    </row>
    <row r="27" spans="1:27" ht="15" customHeight="1">
      <c r="A27" s="1536"/>
      <c r="B27" s="133" t="s">
        <v>66</v>
      </c>
      <c r="C27" s="134"/>
      <c r="D27" s="134"/>
      <c r="E27" s="135" t="s">
        <v>579</v>
      </c>
      <c r="F27" s="136" t="e">
        <f t="shared" ref="F27:Q27" si="37">SUM(F22:F26)</f>
        <v>#DIV/0!</v>
      </c>
      <c r="G27" s="137" t="e">
        <f t="shared" si="37"/>
        <v>#DIV/0!</v>
      </c>
      <c r="H27" s="217" t="e">
        <f>SUM(H22:H26)</f>
        <v>#DIV/0!</v>
      </c>
      <c r="I27" s="209" t="e">
        <f t="shared" si="37"/>
        <v>#DIV/0!</v>
      </c>
      <c r="J27" s="138" t="e">
        <f t="shared" si="37"/>
        <v>#DIV/0!</v>
      </c>
      <c r="K27" s="139" t="e">
        <f t="shared" si="37"/>
        <v>#DIV/0!</v>
      </c>
      <c r="L27" s="217" t="e">
        <f t="shared" si="37"/>
        <v>#DIV/0!</v>
      </c>
      <c r="M27" s="225" t="e">
        <f t="shared" si="37"/>
        <v>#DIV/0!</v>
      </c>
      <c r="N27" s="140" t="e">
        <f t="shared" si="37"/>
        <v>#DIV/0!</v>
      </c>
      <c r="O27" s="139" t="e">
        <f t="shared" si="37"/>
        <v>#DIV/0!</v>
      </c>
      <c r="P27" s="235" t="e">
        <f>SUM(P22:P26)</f>
        <v>#DIV/0!</v>
      </c>
      <c r="Q27" s="234" t="e">
        <f t="shared" si="37"/>
        <v>#DIV/0!</v>
      </c>
      <c r="R27" s="140" t="e">
        <f t="shared" ref="R27:W27" si="38">SUM(R22:R26)</f>
        <v>#DIV/0!</v>
      </c>
      <c r="S27" s="139" t="e">
        <f t="shared" si="38"/>
        <v>#DIV/0!</v>
      </c>
      <c r="T27" s="217" t="e">
        <f>SUM(T22:T26)</f>
        <v>#DIV/0!</v>
      </c>
      <c r="U27" s="225" t="e">
        <f t="shared" ref="U27" si="39">SUM(U22:U26)</f>
        <v>#DIV/0!</v>
      </c>
      <c r="V27" s="140" t="e">
        <f t="shared" si="38"/>
        <v>#DIV/0!</v>
      </c>
      <c r="W27" s="139" t="e">
        <f t="shared" si="38"/>
        <v>#DIV/0!</v>
      </c>
      <c r="X27" s="217" t="e">
        <f>SUM(X22:X26)</f>
        <v>#DIV/0!</v>
      </c>
      <c r="Y27" s="225" t="e">
        <f t="shared" ref="Y27" si="40">SUM(Y22:Y26)</f>
        <v>#DIV/0!</v>
      </c>
      <c r="AA27" s="130" t="e">
        <f t="shared" si="9"/>
        <v>#DIV/0!</v>
      </c>
    </row>
    <row r="28" spans="1:27" ht="15" customHeight="1" thickBot="1">
      <c r="A28" s="1536"/>
      <c r="B28" s="1541" t="s">
        <v>70</v>
      </c>
      <c r="C28" s="1542"/>
      <c r="D28" s="1542"/>
      <c r="E28" s="143" t="s">
        <v>21</v>
      </c>
      <c r="F28" s="144">
        <f>ROUND(V28*$I$5,0)</f>
        <v>0</v>
      </c>
      <c r="G28" s="145">
        <f>ROUND(F28*$F$3,0)</f>
        <v>0</v>
      </c>
      <c r="H28" s="218">
        <f>ROUND(F28*$H$3,0)</f>
        <v>0</v>
      </c>
      <c r="I28" s="1114">
        <f t="shared" si="29"/>
        <v>0</v>
      </c>
      <c r="J28" s="146">
        <f>V28-F28-N28-R28</f>
        <v>0</v>
      </c>
      <c r="K28" s="147">
        <f>W28-G28-O28-S28</f>
        <v>0</v>
      </c>
      <c r="L28" s="231">
        <f>I28-J28</f>
        <v>0</v>
      </c>
      <c r="M28" s="226">
        <f>J28-K28</f>
        <v>0</v>
      </c>
      <c r="N28" s="148">
        <f>ROUND(V28*$Q$5,0)</f>
        <v>0</v>
      </c>
      <c r="O28" s="149">
        <f>ROUND(N28*$F$3,0)</f>
        <v>0</v>
      </c>
      <c r="P28" s="231">
        <f>ROUND(N28*$H$3,0)</f>
        <v>0</v>
      </c>
      <c r="Q28" s="226">
        <f t="shared" si="31"/>
        <v>0</v>
      </c>
      <c r="R28" s="148">
        <f>ROUND(V28*$U$5,0)</f>
        <v>0</v>
      </c>
      <c r="S28" s="149">
        <f>ROUND(R28*$F$3,0)</f>
        <v>0</v>
      </c>
      <c r="T28" s="218">
        <f>ROUND(R28*$H$3,0)</f>
        <v>0</v>
      </c>
      <c r="U28" s="229">
        <f t="shared" ref="U28" si="41">R28-S28-T28</f>
        <v>0</v>
      </c>
      <c r="V28" s="158"/>
      <c r="W28" s="149">
        <f>ROUND(V28*$F$3,0)</f>
        <v>0</v>
      </c>
      <c r="X28" s="218">
        <f>ROUND(V28*$H$3,0)</f>
        <v>0</v>
      </c>
      <c r="Y28" s="229">
        <f t="shared" ref="Y28" si="42">V28-W28-X28</f>
        <v>0</v>
      </c>
      <c r="AA28" s="130" t="str">
        <f t="shared" si="9"/>
        <v>OK</v>
      </c>
    </row>
    <row r="29" spans="1:27" ht="15" customHeight="1" thickTop="1">
      <c r="A29" s="1537"/>
      <c r="B29" s="1529" t="s">
        <v>46</v>
      </c>
      <c r="C29" s="1530"/>
      <c r="D29" s="1530"/>
      <c r="E29" s="1530"/>
      <c r="F29" s="151" t="e">
        <f t="shared" ref="F29:Y29" si="43">SUM(F27:F28)</f>
        <v>#DIV/0!</v>
      </c>
      <c r="G29" s="152" t="e">
        <f t="shared" si="43"/>
        <v>#DIV/0!</v>
      </c>
      <c r="H29" s="219" t="e">
        <f t="shared" si="43"/>
        <v>#DIV/0!</v>
      </c>
      <c r="I29" s="1065" t="e">
        <f t="shared" si="43"/>
        <v>#DIV/0!</v>
      </c>
      <c r="J29" s="153" t="e">
        <f t="shared" si="43"/>
        <v>#DIV/0!</v>
      </c>
      <c r="K29" s="154" t="e">
        <f t="shared" si="43"/>
        <v>#DIV/0!</v>
      </c>
      <c r="L29" s="219" t="e">
        <f t="shared" si="43"/>
        <v>#DIV/0!</v>
      </c>
      <c r="M29" s="227" t="e">
        <f t="shared" si="43"/>
        <v>#DIV/0!</v>
      </c>
      <c r="N29" s="155" t="e">
        <f t="shared" si="43"/>
        <v>#DIV/0!</v>
      </c>
      <c r="O29" s="154" t="e">
        <f t="shared" si="43"/>
        <v>#DIV/0!</v>
      </c>
      <c r="P29" s="216" t="e">
        <f t="shared" si="43"/>
        <v>#DIV/0!</v>
      </c>
      <c r="Q29" s="1066" t="e">
        <f t="shared" si="43"/>
        <v>#DIV/0!</v>
      </c>
      <c r="R29" s="155" t="e">
        <f t="shared" si="43"/>
        <v>#DIV/0!</v>
      </c>
      <c r="S29" s="154" t="e">
        <f t="shared" si="43"/>
        <v>#DIV/0!</v>
      </c>
      <c r="T29" s="219" t="e">
        <f t="shared" si="43"/>
        <v>#DIV/0!</v>
      </c>
      <c r="U29" s="227" t="e">
        <f t="shared" si="43"/>
        <v>#DIV/0!</v>
      </c>
      <c r="V29" s="155" t="e">
        <f t="shared" si="43"/>
        <v>#DIV/0!</v>
      </c>
      <c r="W29" s="154" t="e">
        <f t="shared" si="43"/>
        <v>#DIV/0!</v>
      </c>
      <c r="X29" s="219" t="e">
        <f t="shared" si="43"/>
        <v>#DIV/0!</v>
      </c>
      <c r="Y29" s="227" t="e">
        <f t="shared" si="43"/>
        <v>#DIV/0!</v>
      </c>
      <c r="AA29" s="130" t="e">
        <f t="shared" si="9"/>
        <v>#DIV/0!</v>
      </c>
    </row>
    <row r="30" spans="1:27" ht="15" customHeight="1">
      <c r="A30" s="1543" t="s">
        <v>71</v>
      </c>
      <c r="B30" s="1544"/>
      <c r="C30" s="1544"/>
      <c r="D30" s="1544"/>
      <c r="E30" s="1544"/>
      <c r="F30" s="159" t="e">
        <f t="shared" ref="F30:Y30" si="44">F19+F27</f>
        <v>#DIV/0!</v>
      </c>
      <c r="G30" s="160" t="e">
        <f t="shared" si="44"/>
        <v>#DIV/0!</v>
      </c>
      <c r="H30" s="220" t="e">
        <f t="shared" si="44"/>
        <v>#DIV/0!</v>
      </c>
      <c r="I30" s="212" t="e">
        <f t="shared" si="44"/>
        <v>#DIV/0!</v>
      </c>
      <c r="J30" s="161" t="e">
        <f t="shared" si="44"/>
        <v>#DIV/0!</v>
      </c>
      <c r="K30" s="162" t="e">
        <f t="shared" si="44"/>
        <v>#DIV/0!</v>
      </c>
      <c r="L30" s="220" t="e">
        <f t="shared" si="44"/>
        <v>#DIV/0!</v>
      </c>
      <c r="M30" s="228" t="e">
        <f t="shared" si="44"/>
        <v>#DIV/0!</v>
      </c>
      <c r="N30" s="163" t="e">
        <f t="shared" si="44"/>
        <v>#DIV/0!</v>
      </c>
      <c r="O30" s="162" t="e">
        <f t="shared" si="44"/>
        <v>#DIV/0!</v>
      </c>
      <c r="P30" s="240" t="e">
        <f t="shared" si="44"/>
        <v>#DIV/0!</v>
      </c>
      <c r="Q30" s="1115" t="e">
        <f t="shared" si="44"/>
        <v>#DIV/0!</v>
      </c>
      <c r="R30" s="163" t="e">
        <f t="shared" si="44"/>
        <v>#DIV/0!</v>
      </c>
      <c r="S30" s="162" t="e">
        <f t="shared" si="44"/>
        <v>#DIV/0!</v>
      </c>
      <c r="T30" s="220" t="e">
        <f t="shared" si="44"/>
        <v>#DIV/0!</v>
      </c>
      <c r="U30" s="228" t="e">
        <f t="shared" si="44"/>
        <v>#DIV/0!</v>
      </c>
      <c r="V30" s="163" t="e">
        <f t="shared" si="44"/>
        <v>#DIV/0!</v>
      </c>
      <c r="W30" s="162" t="e">
        <f t="shared" si="44"/>
        <v>#DIV/0!</v>
      </c>
      <c r="X30" s="220" t="e">
        <f t="shared" si="44"/>
        <v>#DIV/0!</v>
      </c>
      <c r="Y30" s="228" t="e">
        <f t="shared" si="44"/>
        <v>#DIV/0!</v>
      </c>
      <c r="AA30" s="130" t="e">
        <f t="shared" si="9"/>
        <v>#DIV/0!</v>
      </c>
    </row>
    <row r="31" spans="1:27" ht="15" customHeight="1" thickBot="1">
      <c r="A31" s="1545" t="s">
        <v>72</v>
      </c>
      <c r="B31" s="1546"/>
      <c r="C31" s="1546"/>
      <c r="D31" s="1546"/>
      <c r="E31" s="1546"/>
      <c r="F31" s="144">
        <f t="shared" ref="F31:Y31" si="45">F20+F28</f>
        <v>0</v>
      </c>
      <c r="G31" s="145">
        <f t="shared" si="45"/>
        <v>0</v>
      </c>
      <c r="H31" s="218">
        <f t="shared" si="45"/>
        <v>0</v>
      </c>
      <c r="I31" s="210">
        <f t="shared" si="45"/>
        <v>0</v>
      </c>
      <c r="J31" s="146">
        <f t="shared" si="45"/>
        <v>0</v>
      </c>
      <c r="K31" s="149">
        <f t="shared" si="45"/>
        <v>0</v>
      </c>
      <c r="L31" s="218">
        <f t="shared" si="45"/>
        <v>0</v>
      </c>
      <c r="M31" s="229">
        <f t="shared" si="45"/>
        <v>0</v>
      </c>
      <c r="N31" s="148">
        <f t="shared" si="45"/>
        <v>0</v>
      </c>
      <c r="O31" s="149">
        <f t="shared" si="45"/>
        <v>0</v>
      </c>
      <c r="P31" s="231">
        <f t="shared" si="45"/>
        <v>0</v>
      </c>
      <c r="Q31" s="226">
        <f t="shared" si="45"/>
        <v>0</v>
      </c>
      <c r="R31" s="148">
        <f t="shared" si="45"/>
        <v>0</v>
      </c>
      <c r="S31" s="149">
        <f t="shared" si="45"/>
        <v>0</v>
      </c>
      <c r="T31" s="218">
        <f t="shared" si="45"/>
        <v>0</v>
      </c>
      <c r="U31" s="229">
        <f t="shared" si="45"/>
        <v>0</v>
      </c>
      <c r="V31" s="148">
        <f t="shared" si="45"/>
        <v>0</v>
      </c>
      <c r="W31" s="149">
        <f t="shared" si="45"/>
        <v>0</v>
      </c>
      <c r="X31" s="218">
        <f t="shared" si="45"/>
        <v>0</v>
      </c>
      <c r="Y31" s="229">
        <f t="shared" si="45"/>
        <v>0</v>
      </c>
      <c r="AA31" s="130" t="str">
        <f t="shared" si="9"/>
        <v>OK</v>
      </c>
    </row>
    <row r="32" spans="1:27" ht="16.2" customHeight="1" thickTop="1" thickBot="1">
      <c r="A32" s="1529" t="s">
        <v>54</v>
      </c>
      <c r="B32" s="1530"/>
      <c r="C32" s="1530"/>
      <c r="D32" s="1530"/>
      <c r="E32" s="1530"/>
      <c r="F32" s="164" t="e">
        <f t="shared" ref="F32:Y32" si="46">SUM(F30:F31)</f>
        <v>#DIV/0!</v>
      </c>
      <c r="G32" s="165" t="e">
        <f t="shared" si="46"/>
        <v>#DIV/0!</v>
      </c>
      <c r="H32" s="221" t="e">
        <f t="shared" si="46"/>
        <v>#DIV/0!</v>
      </c>
      <c r="I32" s="213" t="e">
        <f t="shared" si="46"/>
        <v>#DIV/0!</v>
      </c>
      <c r="J32" s="153" t="e">
        <f t="shared" si="46"/>
        <v>#DIV/0!</v>
      </c>
      <c r="K32" s="154" t="e">
        <f t="shared" si="46"/>
        <v>#DIV/0!</v>
      </c>
      <c r="L32" s="219" t="e">
        <f t="shared" si="46"/>
        <v>#DIV/0!</v>
      </c>
      <c r="M32" s="227" t="e">
        <f t="shared" si="46"/>
        <v>#DIV/0!</v>
      </c>
      <c r="N32" s="155" t="e">
        <f t="shared" si="46"/>
        <v>#DIV/0!</v>
      </c>
      <c r="O32" s="154" t="e">
        <f t="shared" si="46"/>
        <v>#DIV/0!</v>
      </c>
      <c r="P32" s="1111" t="e">
        <f t="shared" si="46"/>
        <v>#DIV/0!</v>
      </c>
      <c r="Q32" s="1066" t="e">
        <f t="shared" si="46"/>
        <v>#DIV/0!</v>
      </c>
      <c r="R32" s="155" t="e">
        <f t="shared" si="46"/>
        <v>#DIV/0!</v>
      </c>
      <c r="S32" s="154" t="e">
        <f t="shared" si="46"/>
        <v>#DIV/0!</v>
      </c>
      <c r="T32" s="219" t="e">
        <f t="shared" si="46"/>
        <v>#DIV/0!</v>
      </c>
      <c r="U32" s="227" t="e">
        <f t="shared" si="46"/>
        <v>#DIV/0!</v>
      </c>
      <c r="V32" s="155" t="e">
        <f t="shared" si="46"/>
        <v>#DIV/0!</v>
      </c>
      <c r="W32" s="154" t="e">
        <f t="shared" si="46"/>
        <v>#DIV/0!</v>
      </c>
      <c r="X32" s="219" t="e">
        <f t="shared" si="46"/>
        <v>#DIV/0!</v>
      </c>
      <c r="Y32" s="227" t="e">
        <f t="shared" si="46"/>
        <v>#DIV/0!</v>
      </c>
      <c r="AA32" s="166" t="e">
        <f t="shared" si="9"/>
        <v>#DIV/0!</v>
      </c>
    </row>
    <row r="33" spans="2:27" ht="13.5" customHeight="1" thickBot="1"/>
    <row r="34" spans="2:27" s="171" customFormat="1">
      <c r="B34" s="167" t="s">
        <v>73</v>
      </c>
      <c r="C34" s="168"/>
      <c r="D34" s="168"/>
      <c r="E34" s="168"/>
      <c r="F34" s="169" t="e">
        <f t="shared" ref="F34:Y34" si="47">IF(INT(SUM(F7,F15:F18))=F19,"OK","要確認")</f>
        <v>#DIV/0!</v>
      </c>
      <c r="G34" s="169" t="e">
        <f t="shared" si="47"/>
        <v>#DIV/0!</v>
      </c>
      <c r="H34" s="169" t="e">
        <f t="shared" si="47"/>
        <v>#DIV/0!</v>
      </c>
      <c r="I34" s="169" t="e">
        <f t="shared" si="47"/>
        <v>#DIV/0!</v>
      </c>
      <c r="J34" s="169" t="e">
        <f t="shared" si="47"/>
        <v>#DIV/0!</v>
      </c>
      <c r="K34" s="169" t="e">
        <f t="shared" si="47"/>
        <v>#DIV/0!</v>
      </c>
      <c r="L34" s="169" t="e">
        <f t="shared" si="47"/>
        <v>#DIV/0!</v>
      </c>
      <c r="M34" s="169" t="e">
        <f t="shared" si="47"/>
        <v>#DIV/0!</v>
      </c>
      <c r="N34" s="169" t="e">
        <f t="shared" si="47"/>
        <v>#DIV/0!</v>
      </c>
      <c r="O34" s="169" t="e">
        <f t="shared" si="47"/>
        <v>#DIV/0!</v>
      </c>
      <c r="P34" s="169" t="e">
        <f t="shared" si="47"/>
        <v>#DIV/0!</v>
      </c>
      <c r="Q34" s="169" t="e">
        <f t="shared" si="47"/>
        <v>#DIV/0!</v>
      </c>
      <c r="R34" s="169" t="e">
        <f t="shared" si="47"/>
        <v>#DIV/0!</v>
      </c>
      <c r="S34" s="169" t="e">
        <f t="shared" si="47"/>
        <v>#DIV/0!</v>
      </c>
      <c r="T34" s="169" t="e">
        <f t="shared" si="47"/>
        <v>#DIV/0!</v>
      </c>
      <c r="U34" s="169" t="e">
        <f t="shared" si="47"/>
        <v>#DIV/0!</v>
      </c>
      <c r="V34" s="169" t="e">
        <f t="shared" si="47"/>
        <v>#DIV/0!</v>
      </c>
      <c r="W34" s="169" t="e">
        <f t="shared" si="47"/>
        <v>#DIV/0!</v>
      </c>
      <c r="X34" s="169" t="e">
        <f t="shared" si="47"/>
        <v>#DIV/0!</v>
      </c>
      <c r="Y34" s="170" t="e">
        <f t="shared" si="47"/>
        <v>#DIV/0!</v>
      </c>
      <c r="Z34" s="110"/>
      <c r="AA34" s="110"/>
    </row>
    <row r="35" spans="2:27" s="171" customFormat="1" ht="12.6" thickBot="1">
      <c r="B35" s="172" t="s">
        <v>74</v>
      </c>
      <c r="C35" s="173"/>
      <c r="D35" s="174"/>
      <c r="E35" s="173"/>
      <c r="F35" s="175" t="e">
        <f t="shared" ref="F35:Y35" si="48">IF(INT(SUM(F22:F26))=F27,"OK","要確認")</f>
        <v>#DIV/0!</v>
      </c>
      <c r="G35" s="175" t="e">
        <f t="shared" si="48"/>
        <v>#DIV/0!</v>
      </c>
      <c r="H35" s="175" t="e">
        <f t="shared" si="48"/>
        <v>#DIV/0!</v>
      </c>
      <c r="I35" s="175" t="e">
        <f t="shared" si="48"/>
        <v>#DIV/0!</v>
      </c>
      <c r="J35" s="175" t="e">
        <f t="shared" si="48"/>
        <v>#DIV/0!</v>
      </c>
      <c r="K35" s="175" t="e">
        <f t="shared" si="48"/>
        <v>#DIV/0!</v>
      </c>
      <c r="L35" s="175" t="e">
        <f t="shared" si="48"/>
        <v>#DIV/0!</v>
      </c>
      <c r="M35" s="175" t="e">
        <f t="shared" si="48"/>
        <v>#DIV/0!</v>
      </c>
      <c r="N35" s="175" t="e">
        <f t="shared" si="48"/>
        <v>#DIV/0!</v>
      </c>
      <c r="O35" s="175" t="e">
        <f t="shared" si="48"/>
        <v>#DIV/0!</v>
      </c>
      <c r="P35" s="175" t="e">
        <f t="shared" si="48"/>
        <v>#DIV/0!</v>
      </c>
      <c r="Q35" s="175" t="e">
        <f t="shared" si="48"/>
        <v>#DIV/0!</v>
      </c>
      <c r="R35" s="175" t="e">
        <f t="shared" si="48"/>
        <v>#DIV/0!</v>
      </c>
      <c r="S35" s="175" t="e">
        <f t="shared" si="48"/>
        <v>#DIV/0!</v>
      </c>
      <c r="T35" s="175" t="e">
        <f t="shared" si="48"/>
        <v>#DIV/0!</v>
      </c>
      <c r="U35" s="175" t="e">
        <f t="shared" si="48"/>
        <v>#DIV/0!</v>
      </c>
      <c r="V35" s="175" t="e">
        <f t="shared" si="48"/>
        <v>#DIV/0!</v>
      </c>
      <c r="W35" s="175" t="e">
        <f t="shared" si="48"/>
        <v>#DIV/0!</v>
      </c>
      <c r="X35" s="175" t="e">
        <f t="shared" si="48"/>
        <v>#DIV/0!</v>
      </c>
      <c r="Y35" s="176" t="e">
        <f t="shared" si="48"/>
        <v>#DIV/0!</v>
      </c>
      <c r="Z35" s="110"/>
      <c r="AA35" s="110"/>
    </row>
    <row r="37" spans="2:27">
      <c r="B37" s="177" t="s">
        <v>75</v>
      </c>
      <c r="C37" s="171"/>
      <c r="D37" s="171"/>
      <c r="E37" s="171"/>
      <c r="F37" s="171"/>
    </row>
    <row r="38" spans="2:27">
      <c r="B38" s="178" t="s">
        <v>76</v>
      </c>
      <c r="C38" s="171"/>
      <c r="D38" s="171"/>
      <c r="E38" s="171"/>
      <c r="F38" s="171"/>
    </row>
    <row r="39" spans="2:27">
      <c r="B39" s="171" t="s">
        <v>77</v>
      </c>
      <c r="C39" s="171"/>
      <c r="D39" s="171" t="e">
        <f>IF((G20&lt;=G19*0.026),"OK","限度を超えています。")</f>
        <v>#DIV/0!</v>
      </c>
      <c r="E39" s="171"/>
      <c r="F39" s="171"/>
    </row>
    <row r="40" spans="2:27">
      <c r="B40" s="171" t="s">
        <v>78</v>
      </c>
      <c r="C40" s="171"/>
      <c r="D40" s="171" t="e">
        <f>IF((I20&lt;=I19*0.026),"OK","限度を超えています。")</f>
        <v>#DIV/0!</v>
      </c>
      <c r="E40" s="171"/>
      <c r="F40" s="171"/>
    </row>
  </sheetData>
  <mergeCells count="35">
    <mergeCell ref="U3:X3"/>
    <mergeCell ref="J1:O1"/>
    <mergeCell ref="A5:A6"/>
    <mergeCell ref="B5:E6"/>
    <mergeCell ref="J5:K5"/>
    <mergeCell ref="N5:O5"/>
    <mergeCell ref="F5:H5"/>
    <mergeCell ref="AA5:AA6"/>
    <mergeCell ref="A7:A21"/>
    <mergeCell ref="B7:E7"/>
    <mergeCell ref="C8:E8"/>
    <mergeCell ref="C9:E9"/>
    <mergeCell ref="C10:E10"/>
    <mergeCell ref="C11:E11"/>
    <mergeCell ref="C12:E12"/>
    <mergeCell ref="C13:E13"/>
    <mergeCell ref="C14:E14"/>
    <mergeCell ref="R5:S5"/>
    <mergeCell ref="V5:W5"/>
    <mergeCell ref="A32:E32"/>
    <mergeCell ref="B15:E15"/>
    <mergeCell ref="B16:E16"/>
    <mergeCell ref="B17:E17"/>
    <mergeCell ref="B18:E18"/>
    <mergeCell ref="B21:E21"/>
    <mergeCell ref="A22:A29"/>
    <mergeCell ref="B22:E22"/>
    <mergeCell ref="B23:E23"/>
    <mergeCell ref="B24:E24"/>
    <mergeCell ref="B25:E25"/>
    <mergeCell ref="B26:E26"/>
    <mergeCell ref="B28:D28"/>
    <mergeCell ref="B29:E29"/>
    <mergeCell ref="A30:E30"/>
    <mergeCell ref="A31:E31"/>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C4C4C-0CA9-42B6-959A-A8845068B3E1}">
  <sheetPr>
    <pageSetUpPr fitToPage="1"/>
  </sheetPr>
  <dimension ref="A1:AA14"/>
  <sheetViews>
    <sheetView showGridLines="0" view="pageBreakPreview" zoomScale="80" zoomScaleNormal="81" zoomScaleSheetLayoutView="80" workbookViewId="0"/>
  </sheetViews>
  <sheetFormatPr defaultColWidth="9" defaultRowHeight="12"/>
  <cols>
    <col min="1" max="1" width="3.33203125" style="1112" customWidth="1"/>
    <col min="2" max="2" width="2.6640625" style="95" customWidth="1"/>
    <col min="3" max="3" width="5.6640625" style="95" customWidth="1"/>
    <col min="4" max="4" width="6.44140625" style="95" customWidth="1"/>
    <col min="5" max="5" width="7" style="95" customWidth="1"/>
    <col min="6" max="6" width="12" style="95" bestFit="1" customWidth="1"/>
    <col min="7" max="25" width="10.44140625" style="95" customWidth="1"/>
    <col min="26" max="26" width="3.21875" style="95" customWidth="1"/>
    <col min="27" max="27" width="7.21875" style="110" bestFit="1" customWidth="1"/>
    <col min="28" max="16384" width="9" style="95"/>
  </cols>
  <sheetData>
    <row r="1" spans="1:27" ht="19.2">
      <c r="B1" s="98"/>
      <c r="C1" s="98"/>
      <c r="D1" s="98"/>
      <c r="E1" s="98"/>
      <c r="F1" s="101"/>
      <c r="G1" s="102"/>
      <c r="H1" s="102"/>
      <c r="I1" s="102"/>
      <c r="J1" s="1560" t="s">
        <v>608</v>
      </c>
      <c r="K1" s="1560"/>
      <c r="L1" s="1560"/>
      <c r="M1" s="1560"/>
      <c r="N1" s="1560"/>
      <c r="O1" s="1560"/>
      <c r="P1" s="98"/>
      <c r="Q1" s="98"/>
      <c r="R1" s="98"/>
      <c r="S1" s="98"/>
      <c r="T1" s="98"/>
      <c r="U1" s="98"/>
      <c r="V1" s="98"/>
      <c r="W1" s="98"/>
      <c r="X1" s="98"/>
      <c r="Y1" s="98"/>
      <c r="AA1" s="103"/>
    </row>
    <row r="2" spans="1:27" ht="19.8"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984"/>
      <c r="G3" s="108" t="s">
        <v>59</v>
      </c>
      <c r="H3" s="984"/>
      <c r="I3" s="108" t="s">
        <v>60</v>
      </c>
      <c r="J3" s="985"/>
      <c r="T3" s="109" t="s">
        <v>61</v>
      </c>
      <c r="U3" s="1559">
        <f>'00提出書類一覧'!C3</f>
        <v>0</v>
      </c>
      <c r="V3" s="1559"/>
      <c r="W3" s="1559"/>
      <c r="X3" s="1559"/>
    </row>
    <row r="4" spans="1:27" ht="18" customHeight="1" thickBot="1">
      <c r="X4" s="96"/>
      <c r="Y4" s="96" t="s">
        <v>23</v>
      </c>
      <c r="AA4" s="111"/>
    </row>
    <row r="5" spans="1:27" ht="13.2" customHeight="1">
      <c r="A5" s="1569"/>
      <c r="B5" s="1562" t="s">
        <v>45</v>
      </c>
      <c r="C5" s="1563"/>
      <c r="D5" s="1563"/>
      <c r="E5" s="1563"/>
      <c r="F5" s="1567" t="s">
        <v>566</v>
      </c>
      <c r="G5" s="1568"/>
      <c r="H5" s="1568"/>
      <c r="I5" s="986">
        <f>'30面積按分'!D14</f>
        <v>1</v>
      </c>
      <c r="J5" s="1566" t="str">
        <f>'30面積按分'!E4</f>
        <v>○○事業専用</v>
      </c>
      <c r="K5" s="1556"/>
      <c r="L5" s="112"/>
      <c r="M5" s="987">
        <f>'30面積按分'!E14</f>
        <v>0</v>
      </c>
      <c r="N5" s="1555" t="str">
        <f>'30面積按分'!F4</f>
        <v>●●事業専用</v>
      </c>
      <c r="O5" s="1556"/>
      <c r="P5" s="112"/>
      <c r="Q5" s="987">
        <f>'30面積按分'!F14</f>
        <v>0</v>
      </c>
      <c r="R5" s="1555" t="str">
        <f>'30面積按分'!G4</f>
        <v>△△事業専用</v>
      </c>
      <c r="S5" s="1556"/>
      <c r="T5" s="112"/>
      <c r="U5" s="988">
        <f>'30面積按分'!G14</f>
        <v>0</v>
      </c>
      <c r="V5" s="1557" t="s">
        <v>54</v>
      </c>
      <c r="W5" s="1558"/>
      <c r="X5" s="241"/>
      <c r="Y5" s="113">
        <f>SUM(I5,M5,Q5,U5)</f>
        <v>1</v>
      </c>
      <c r="AA5" s="1547" t="s">
        <v>62</v>
      </c>
    </row>
    <row r="6" spans="1:27" ht="15" customHeight="1">
      <c r="A6" s="1569"/>
      <c r="B6" s="1564"/>
      <c r="C6" s="1565"/>
      <c r="D6" s="1565"/>
      <c r="E6" s="1565"/>
      <c r="F6" s="114" t="s">
        <v>46</v>
      </c>
      <c r="G6" s="115" t="s">
        <v>63</v>
      </c>
      <c r="H6" s="214" t="s">
        <v>63</v>
      </c>
      <c r="I6" s="206" t="s">
        <v>63</v>
      </c>
      <c r="J6" s="97" t="s">
        <v>46</v>
      </c>
      <c r="K6" s="116" t="str">
        <f>$G$6</f>
        <v>令和〇年度</v>
      </c>
      <c r="L6" s="230" t="str">
        <f>$H$6</f>
        <v>令和〇年度</v>
      </c>
      <c r="M6" s="222" t="str">
        <f>$I$6</f>
        <v>令和〇年度</v>
      </c>
      <c r="N6" s="100" t="s">
        <v>46</v>
      </c>
      <c r="O6" s="116" t="str">
        <f>$G$6</f>
        <v>令和〇年度</v>
      </c>
      <c r="P6" s="230" t="str">
        <f>$I$6</f>
        <v>令和〇年度</v>
      </c>
      <c r="Q6" s="233" t="str">
        <f>$I$6</f>
        <v>令和〇年度</v>
      </c>
      <c r="R6" s="99" t="s">
        <v>46</v>
      </c>
      <c r="S6" s="116" t="str">
        <f>$G$6</f>
        <v>令和〇年度</v>
      </c>
      <c r="T6" s="230" t="str">
        <f>$I$6</f>
        <v>令和〇年度</v>
      </c>
      <c r="U6" s="233" t="str">
        <f>$I$6</f>
        <v>令和〇年度</v>
      </c>
      <c r="V6" s="232" t="s">
        <v>46</v>
      </c>
      <c r="W6" s="116" t="str">
        <f>$G$6</f>
        <v>令和〇年度</v>
      </c>
      <c r="X6" s="230" t="str">
        <f>$I$6</f>
        <v>令和〇年度</v>
      </c>
      <c r="Y6" s="233" t="str">
        <f>$I$6</f>
        <v>令和〇年度</v>
      </c>
      <c r="AA6" s="1548"/>
    </row>
    <row r="7" spans="1:27" ht="15" customHeight="1">
      <c r="A7" s="1569"/>
      <c r="B7" s="1534" t="s">
        <v>599</v>
      </c>
      <c r="C7" s="1534"/>
      <c r="D7" s="1534"/>
      <c r="E7" s="1535"/>
      <c r="F7" s="117">
        <f>ROUND(V7*$I$5,0)</f>
        <v>0</v>
      </c>
      <c r="G7" s="118">
        <f t="shared" ref="G7" si="0">ROUND(F7*$F$3,0)</f>
        <v>0</v>
      </c>
      <c r="H7" s="215">
        <f t="shared" ref="H7" si="1">ROUND(F7*$H$3,0)</f>
        <v>0</v>
      </c>
      <c r="I7" s="207">
        <f t="shared" ref="I7" si="2">F7-G7-H7</f>
        <v>0</v>
      </c>
      <c r="J7" s="117">
        <f t="shared" ref="J7:K11" si="3">V7-F7-N7-R7</f>
        <v>0</v>
      </c>
      <c r="K7" s="119">
        <f t="shared" si="3"/>
        <v>0</v>
      </c>
      <c r="L7" s="215">
        <f t="shared" ref="L7" si="4">I7-J7</f>
        <v>0</v>
      </c>
      <c r="M7" s="223">
        <f t="shared" ref="M7" si="5">J7-K7</f>
        <v>0</v>
      </c>
      <c r="N7" s="120">
        <f t="shared" ref="N7" si="6">ROUND(V7*$Q$5,0)</f>
        <v>0</v>
      </c>
      <c r="O7" s="121">
        <f t="shared" ref="O7" si="7">ROUND(N7*$F$3,0)</f>
        <v>0</v>
      </c>
      <c r="P7" s="215">
        <f t="shared" ref="P7" si="8">ROUND(N7*$H$3,0)</f>
        <v>0</v>
      </c>
      <c r="Q7" s="223">
        <f t="shared" ref="Q7" si="9">N7-O7-P7</f>
        <v>0</v>
      </c>
      <c r="R7" s="120">
        <f t="shared" ref="R7" si="10">ROUND(V7*$U$5,0)</f>
        <v>0</v>
      </c>
      <c r="S7" s="121">
        <f t="shared" ref="S7" si="11">ROUND(R7*$F$3,0)</f>
        <v>0</v>
      </c>
      <c r="T7" s="215">
        <f t="shared" ref="T7" si="12">ROUND(R7*$H$3,0)</f>
        <v>0</v>
      </c>
      <c r="U7" s="223">
        <f t="shared" ref="U7" si="13">R7-S7-T7</f>
        <v>0</v>
      </c>
      <c r="V7" s="1110"/>
      <c r="W7" s="119">
        <f>ROUND(V7*$F$3,0)</f>
        <v>0</v>
      </c>
      <c r="X7" s="215">
        <f t="shared" ref="X7" si="14">ROUND(V7*$H$3,0)</f>
        <v>0</v>
      </c>
      <c r="Y7" s="223">
        <f t="shared" ref="Y7" si="15">V7-W7-X7</f>
        <v>0</v>
      </c>
      <c r="AA7" s="130" t="str">
        <f t="shared" ref="AA7:AA12" si="16">IF(INT(SUM(F7,J7,N7,R7))=V7,"OK","横計算が合ってません")</f>
        <v>OK</v>
      </c>
    </row>
    <row r="8" spans="1:27" ht="15" customHeight="1">
      <c r="A8" s="1569"/>
      <c r="B8" s="1535"/>
      <c r="C8" s="1554"/>
      <c r="D8" s="1554"/>
      <c r="E8" s="1573"/>
      <c r="F8" s="124">
        <f>ROUND(V8*$I$5,0)</f>
        <v>0</v>
      </c>
      <c r="G8" s="125">
        <f t="shared" ref="G8:G11" si="17">ROUND(F8*$F$3,0)</f>
        <v>0</v>
      </c>
      <c r="H8" s="125">
        <f t="shared" ref="H8:H11" si="18">ROUND(F8*$H$3,0)</f>
        <v>0</v>
      </c>
      <c r="I8" s="208">
        <f t="shared" ref="I8:I11" si="19">F8-G8-H8</f>
        <v>0</v>
      </c>
      <c r="J8" s="126">
        <f t="shared" si="3"/>
        <v>0</v>
      </c>
      <c r="K8" s="127">
        <f t="shared" si="3"/>
        <v>0</v>
      </c>
      <c r="L8" s="216">
        <f t="shared" ref="L8:M11" si="20">I8-J8</f>
        <v>0</v>
      </c>
      <c r="M8" s="224">
        <f t="shared" si="20"/>
        <v>0</v>
      </c>
      <c r="N8" s="128">
        <f t="shared" ref="N8:N11" si="21">ROUND(V8*$Q$5,0)</f>
        <v>0</v>
      </c>
      <c r="O8" s="129">
        <f t="shared" ref="O8:O11" si="22">ROUND(N8*$F$3,0)</f>
        <v>0</v>
      </c>
      <c r="P8" s="125">
        <f t="shared" ref="P8:P11" si="23">ROUND(N8*$H$3,0)</f>
        <v>0</v>
      </c>
      <c r="Q8" s="224">
        <f t="shared" ref="Q8:Q11" si="24">N8-O8-P8</f>
        <v>0</v>
      </c>
      <c r="R8" s="128">
        <f t="shared" ref="R8:R11" si="25">ROUND(V8*$U$5,0)</f>
        <v>0</v>
      </c>
      <c r="S8" s="129">
        <f t="shared" ref="S8:S11" si="26">ROUND(R8*$F$3,0)</f>
        <v>0</v>
      </c>
      <c r="T8" s="216">
        <f t="shared" ref="T8:T11" si="27">ROUND(R8*$H$3,0)</f>
        <v>0</v>
      </c>
      <c r="U8" s="224">
        <f t="shared" ref="U8:U11" si="28">R8-S8-T8</f>
        <v>0</v>
      </c>
      <c r="V8" s="131"/>
      <c r="W8" s="129">
        <f t="shared" ref="W8:W11" si="29">ROUND(V8*$F$3,0)</f>
        <v>0</v>
      </c>
      <c r="X8" s="237">
        <f t="shared" ref="X8:X11" si="30">ROUND(V8*$H$3,0)</f>
        <v>0</v>
      </c>
      <c r="Y8" s="236">
        <f t="shared" ref="Y8:Y11" si="31">V8-W8-X8</f>
        <v>0</v>
      </c>
      <c r="AA8" s="130" t="str">
        <f t="shared" si="16"/>
        <v>OK</v>
      </c>
    </row>
    <row r="9" spans="1:27" ht="15" customHeight="1">
      <c r="A9" s="1569"/>
      <c r="B9" s="1535"/>
      <c r="C9" s="1554"/>
      <c r="D9" s="1554"/>
      <c r="E9" s="1573"/>
      <c r="F9" s="124">
        <f t="shared" ref="F9:F11" si="32">ROUND(V9*$I$5,0)</f>
        <v>0</v>
      </c>
      <c r="G9" s="125">
        <f t="shared" si="17"/>
        <v>0</v>
      </c>
      <c r="H9" s="125">
        <f t="shared" si="18"/>
        <v>0</v>
      </c>
      <c r="I9" s="208">
        <f t="shared" si="19"/>
        <v>0</v>
      </c>
      <c r="J9" s="126">
        <f t="shared" si="3"/>
        <v>0</v>
      </c>
      <c r="K9" s="127">
        <f t="shared" si="3"/>
        <v>0</v>
      </c>
      <c r="L9" s="216">
        <f t="shared" si="20"/>
        <v>0</v>
      </c>
      <c r="M9" s="224">
        <f t="shared" si="20"/>
        <v>0</v>
      </c>
      <c r="N9" s="128">
        <f t="shared" si="21"/>
        <v>0</v>
      </c>
      <c r="O9" s="129">
        <f t="shared" si="22"/>
        <v>0</v>
      </c>
      <c r="P9" s="125">
        <f t="shared" si="23"/>
        <v>0</v>
      </c>
      <c r="Q9" s="224">
        <f t="shared" si="24"/>
        <v>0</v>
      </c>
      <c r="R9" s="128">
        <f t="shared" si="25"/>
        <v>0</v>
      </c>
      <c r="S9" s="129">
        <f t="shared" si="26"/>
        <v>0</v>
      </c>
      <c r="T9" s="216">
        <f t="shared" si="27"/>
        <v>0</v>
      </c>
      <c r="U9" s="224">
        <f t="shared" si="28"/>
        <v>0</v>
      </c>
      <c r="V9" s="131"/>
      <c r="W9" s="129">
        <f t="shared" si="29"/>
        <v>0</v>
      </c>
      <c r="X9" s="237">
        <f t="shared" si="30"/>
        <v>0</v>
      </c>
      <c r="Y9" s="236">
        <f t="shared" si="31"/>
        <v>0</v>
      </c>
      <c r="AA9" s="130" t="str">
        <f t="shared" si="16"/>
        <v>OK</v>
      </c>
    </row>
    <row r="10" spans="1:27" ht="15" customHeight="1">
      <c r="A10" s="1569"/>
      <c r="B10" s="1535"/>
      <c r="C10" s="1554"/>
      <c r="D10" s="1554"/>
      <c r="E10" s="1573"/>
      <c r="F10" s="124">
        <f t="shared" si="32"/>
        <v>0</v>
      </c>
      <c r="G10" s="125">
        <f t="shared" si="17"/>
        <v>0</v>
      </c>
      <c r="H10" s="125">
        <f t="shared" si="18"/>
        <v>0</v>
      </c>
      <c r="I10" s="208">
        <f t="shared" si="19"/>
        <v>0</v>
      </c>
      <c r="J10" s="126">
        <f t="shared" si="3"/>
        <v>0</v>
      </c>
      <c r="K10" s="127">
        <f t="shared" si="3"/>
        <v>0</v>
      </c>
      <c r="L10" s="216">
        <f t="shared" si="20"/>
        <v>0</v>
      </c>
      <c r="M10" s="224">
        <f t="shared" si="20"/>
        <v>0</v>
      </c>
      <c r="N10" s="128">
        <f t="shared" si="21"/>
        <v>0</v>
      </c>
      <c r="O10" s="129">
        <f t="shared" si="22"/>
        <v>0</v>
      </c>
      <c r="P10" s="125">
        <f t="shared" si="23"/>
        <v>0</v>
      </c>
      <c r="Q10" s="224">
        <f t="shared" si="24"/>
        <v>0</v>
      </c>
      <c r="R10" s="128">
        <f t="shared" si="25"/>
        <v>0</v>
      </c>
      <c r="S10" s="129">
        <f t="shared" si="26"/>
        <v>0</v>
      </c>
      <c r="T10" s="216">
        <f t="shared" si="27"/>
        <v>0</v>
      </c>
      <c r="U10" s="224">
        <f t="shared" si="28"/>
        <v>0</v>
      </c>
      <c r="V10" s="1069"/>
      <c r="W10" s="129">
        <f t="shared" si="29"/>
        <v>0</v>
      </c>
      <c r="X10" s="237">
        <f t="shared" si="30"/>
        <v>0</v>
      </c>
      <c r="Y10" s="236">
        <f t="shared" si="31"/>
        <v>0</v>
      </c>
      <c r="AA10" s="130" t="str">
        <f t="shared" si="16"/>
        <v>OK</v>
      </c>
    </row>
    <row r="11" spans="1:27" ht="15" customHeight="1" thickBot="1">
      <c r="A11" s="1569"/>
      <c r="B11" s="1574"/>
      <c r="C11" s="1575"/>
      <c r="D11" s="1575"/>
      <c r="E11" s="1576"/>
      <c r="F11" s="1055">
        <f t="shared" si="32"/>
        <v>0</v>
      </c>
      <c r="G11" s="1056">
        <f t="shared" si="17"/>
        <v>0</v>
      </c>
      <c r="H11" s="1056">
        <f t="shared" si="18"/>
        <v>0</v>
      </c>
      <c r="I11" s="1067">
        <f t="shared" si="19"/>
        <v>0</v>
      </c>
      <c r="J11" s="1057">
        <f t="shared" si="3"/>
        <v>0</v>
      </c>
      <c r="K11" s="1058">
        <f t="shared" si="3"/>
        <v>0</v>
      </c>
      <c r="L11" s="1059">
        <f t="shared" si="20"/>
        <v>0</v>
      </c>
      <c r="M11" s="1060">
        <f t="shared" si="20"/>
        <v>0</v>
      </c>
      <c r="N11" s="1061">
        <f t="shared" si="21"/>
        <v>0</v>
      </c>
      <c r="O11" s="1062">
        <f t="shared" si="22"/>
        <v>0</v>
      </c>
      <c r="P11" s="1056">
        <f t="shared" si="23"/>
        <v>0</v>
      </c>
      <c r="Q11" s="1060">
        <f t="shared" si="24"/>
        <v>0</v>
      </c>
      <c r="R11" s="1061">
        <f t="shared" si="25"/>
        <v>0</v>
      </c>
      <c r="S11" s="1062">
        <f t="shared" si="26"/>
        <v>0</v>
      </c>
      <c r="T11" s="1059">
        <f t="shared" si="27"/>
        <v>0</v>
      </c>
      <c r="U11" s="1060">
        <f t="shared" si="28"/>
        <v>0</v>
      </c>
      <c r="V11" s="1068"/>
      <c r="W11" s="1062">
        <f t="shared" si="29"/>
        <v>0</v>
      </c>
      <c r="X11" s="1063">
        <f t="shared" si="30"/>
        <v>0</v>
      </c>
      <c r="Y11" s="1064">
        <f t="shared" si="31"/>
        <v>0</v>
      </c>
      <c r="AA11" s="130" t="str">
        <f t="shared" si="16"/>
        <v>OK</v>
      </c>
    </row>
    <row r="12" spans="1:27" ht="16.2" customHeight="1" thickTop="1" thickBot="1">
      <c r="A12" s="95"/>
      <c r="B12" s="1570" t="s">
        <v>54</v>
      </c>
      <c r="C12" s="1571"/>
      <c r="D12" s="1571"/>
      <c r="E12" s="1572"/>
      <c r="F12" s="164">
        <f>SUM(F7:F11)</f>
        <v>0</v>
      </c>
      <c r="G12" s="165">
        <f t="shared" ref="G12:Y12" si="33">SUM(G7:G11)</f>
        <v>0</v>
      </c>
      <c r="H12" s="221">
        <f t="shared" si="33"/>
        <v>0</v>
      </c>
      <c r="I12" s="213">
        <f t="shared" si="33"/>
        <v>0</v>
      </c>
      <c r="J12" s="153">
        <f t="shared" si="33"/>
        <v>0</v>
      </c>
      <c r="K12" s="154">
        <f t="shared" si="33"/>
        <v>0</v>
      </c>
      <c r="L12" s="219">
        <f t="shared" si="33"/>
        <v>0</v>
      </c>
      <c r="M12" s="227">
        <f t="shared" si="33"/>
        <v>0</v>
      </c>
      <c r="N12" s="155">
        <f t="shared" si="33"/>
        <v>0</v>
      </c>
      <c r="O12" s="154">
        <f t="shared" si="33"/>
        <v>0</v>
      </c>
      <c r="P12" s="1111">
        <f t="shared" si="33"/>
        <v>0</v>
      </c>
      <c r="Q12" s="1066">
        <f t="shared" si="33"/>
        <v>0</v>
      </c>
      <c r="R12" s="155">
        <f t="shared" si="33"/>
        <v>0</v>
      </c>
      <c r="S12" s="154">
        <f t="shared" si="33"/>
        <v>0</v>
      </c>
      <c r="T12" s="219">
        <f t="shared" si="33"/>
        <v>0</v>
      </c>
      <c r="U12" s="227">
        <f t="shared" si="33"/>
        <v>0</v>
      </c>
      <c r="V12" s="155">
        <f t="shared" si="33"/>
        <v>0</v>
      </c>
      <c r="W12" s="154">
        <f t="shared" si="33"/>
        <v>0</v>
      </c>
      <c r="X12" s="219">
        <f t="shared" si="33"/>
        <v>0</v>
      </c>
      <c r="Y12" s="227">
        <f t="shared" si="33"/>
        <v>0</v>
      </c>
      <c r="AA12" s="166" t="str">
        <f t="shared" si="16"/>
        <v>OK</v>
      </c>
    </row>
    <row r="13" spans="1:27" ht="12.6" thickBot="1"/>
    <row r="14" spans="1:27" s="171" customFormat="1" ht="12.6" thickBot="1">
      <c r="A14" s="1113"/>
      <c r="B14" s="1116" t="s">
        <v>600</v>
      </c>
      <c r="C14" s="1117"/>
      <c r="D14" s="1117"/>
      <c r="E14" s="1117"/>
      <c r="F14" s="1118" t="str">
        <f>IF(INT(SUM(F7:F11))=F12,"OK","要確認")</f>
        <v>OK</v>
      </c>
      <c r="G14" s="1118" t="str">
        <f t="shared" ref="G14:Y14" si="34">IF(INT(SUM(G7:G11))=G12,"OK","要確認")</f>
        <v>OK</v>
      </c>
      <c r="H14" s="1118" t="str">
        <f t="shared" si="34"/>
        <v>OK</v>
      </c>
      <c r="I14" s="1118" t="str">
        <f t="shared" si="34"/>
        <v>OK</v>
      </c>
      <c r="J14" s="1118" t="str">
        <f t="shared" si="34"/>
        <v>OK</v>
      </c>
      <c r="K14" s="1118" t="str">
        <f t="shared" si="34"/>
        <v>OK</v>
      </c>
      <c r="L14" s="1118" t="str">
        <f t="shared" si="34"/>
        <v>OK</v>
      </c>
      <c r="M14" s="1118" t="str">
        <f t="shared" si="34"/>
        <v>OK</v>
      </c>
      <c r="N14" s="1118" t="str">
        <f t="shared" si="34"/>
        <v>OK</v>
      </c>
      <c r="O14" s="1118" t="str">
        <f t="shared" si="34"/>
        <v>OK</v>
      </c>
      <c r="P14" s="1118" t="str">
        <f t="shared" si="34"/>
        <v>OK</v>
      </c>
      <c r="Q14" s="1118" t="str">
        <f t="shared" si="34"/>
        <v>OK</v>
      </c>
      <c r="R14" s="1118" t="str">
        <f t="shared" si="34"/>
        <v>OK</v>
      </c>
      <c r="S14" s="1118" t="str">
        <f t="shared" si="34"/>
        <v>OK</v>
      </c>
      <c r="T14" s="1118" t="str">
        <f t="shared" si="34"/>
        <v>OK</v>
      </c>
      <c r="U14" s="1118" t="str">
        <f t="shared" si="34"/>
        <v>OK</v>
      </c>
      <c r="V14" s="1118" t="str">
        <f t="shared" si="34"/>
        <v>OK</v>
      </c>
      <c r="W14" s="1118" t="str">
        <f t="shared" si="34"/>
        <v>OK</v>
      </c>
      <c r="X14" s="1118" t="str">
        <f t="shared" si="34"/>
        <v>OK</v>
      </c>
      <c r="Y14" s="1119" t="str">
        <f t="shared" si="34"/>
        <v>OK</v>
      </c>
      <c r="Z14" s="110"/>
      <c r="AA14" s="110"/>
    </row>
  </sheetData>
  <mergeCells count="17">
    <mergeCell ref="B12:E12"/>
    <mergeCell ref="B10:E10"/>
    <mergeCell ref="B11:E11"/>
    <mergeCell ref="AA5:AA6"/>
    <mergeCell ref="A7:A11"/>
    <mergeCell ref="B7:E7"/>
    <mergeCell ref="B8:E8"/>
    <mergeCell ref="B9:E9"/>
    <mergeCell ref="J1:O1"/>
    <mergeCell ref="U3:X3"/>
    <mergeCell ref="A5:A6"/>
    <mergeCell ref="B5:E6"/>
    <mergeCell ref="F5:H5"/>
    <mergeCell ref="J5:K5"/>
    <mergeCell ref="N5:O5"/>
    <mergeCell ref="R5:S5"/>
    <mergeCell ref="V5:W5"/>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84E6-BA0E-490C-97C5-2B8FEBC3F034}">
  <dimension ref="A1:K104"/>
  <sheetViews>
    <sheetView view="pageBreakPreview" zoomScaleNormal="85" zoomScaleSheetLayoutView="100" workbookViewId="0"/>
  </sheetViews>
  <sheetFormatPr defaultColWidth="8.88671875" defaultRowHeight="13.2"/>
  <cols>
    <col min="1" max="1" width="3" customWidth="1"/>
    <col min="2" max="2" width="2.21875" customWidth="1"/>
    <col min="3" max="3" width="16.88671875" customWidth="1"/>
    <col min="4" max="10" width="8.6640625" customWidth="1"/>
    <col min="11" max="11" width="21.6640625" customWidth="1"/>
  </cols>
  <sheetData>
    <row r="1" spans="1:11">
      <c r="A1" s="676"/>
      <c r="B1" s="676"/>
      <c r="C1" s="677"/>
      <c r="D1" s="676"/>
      <c r="E1" s="676"/>
      <c r="F1" s="676"/>
      <c r="G1" s="676"/>
      <c r="H1" s="676"/>
      <c r="I1" s="676"/>
      <c r="J1" s="676"/>
      <c r="K1" s="803"/>
    </row>
    <row r="2" spans="1:11" ht="14.4">
      <c r="A2" s="1585" t="s">
        <v>333</v>
      </c>
      <c r="B2" s="1585"/>
      <c r="C2" s="1585"/>
      <c r="D2" s="1585"/>
      <c r="E2" s="1585"/>
      <c r="F2" s="1585"/>
      <c r="G2" s="1585"/>
      <c r="H2" s="1586"/>
      <c r="I2" s="1586"/>
      <c r="J2" s="1586"/>
      <c r="K2" s="1586"/>
    </row>
    <row r="3" spans="1:11">
      <c r="A3" s="802" t="s">
        <v>332</v>
      </c>
      <c r="B3" s="676"/>
      <c r="C3" s="1607">
        <f>'00提出書類一覧'!G3</f>
        <v>0</v>
      </c>
      <c r="D3" s="1607"/>
      <c r="E3" s="676"/>
      <c r="F3" s="676"/>
      <c r="G3" s="676"/>
      <c r="H3" s="1586"/>
      <c r="I3" s="1586"/>
      <c r="J3" s="1586"/>
      <c r="K3" s="1586"/>
    </row>
    <row r="4" spans="1:11" ht="13.8" thickBot="1">
      <c r="A4" s="801"/>
      <c r="B4" s="800" t="s">
        <v>331</v>
      </c>
      <c r="C4" s="800"/>
      <c r="D4" s="676"/>
      <c r="E4" s="676"/>
      <c r="F4" s="676"/>
      <c r="G4" s="676"/>
      <c r="H4" s="676"/>
      <c r="I4" s="676"/>
      <c r="J4" s="676"/>
      <c r="K4" s="799" t="s">
        <v>330</v>
      </c>
    </row>
    <row r="5" spans="1:11" ht="13.2" customHeight="1">
      <c r="A5" s="1587" t="s">
        <v>44</v>
      </c>
      <c r="B5" s="1589" t="s">
        <v>329</v>
      </c>
      <c r="C5" s="1580"/>
      <c r="D5" s="1592" t="s">
        <v>328</v>
      </c>
      <c r="E5" s="1592"/>
      <c r="F5" s="1592"/>
      <c r="G5" s="1592"/>
      <c r="H5" s="1592"/>
      <c r="I5" s="1592"/>
      <c r="J5" s="1592"/>
      <c r="K5" s="1593" t="s">
        <v>327</v>
      </c>
    </row>
    <row r="6" spans="1:11" ht="13.2" customHeight="1" thickBot="1">
      <c r="A6" s="1588"/>
      <c r="B6" s="1590"/>
      <c r="C6" s="1591"/>
      <c r="D6" s="798" t="s">
        <v>326</v>
      </c>
      <c r="E6" s="797" t="s">
        <v>325</v>
      </c>
      <c r="F6" s="797" t="s">
        <v>324</v>
      </c>
      <c r="G6" s="797" t="s">
        <v>323</v>
      </c>
      <c r="H6" s="797" t="s">
        <v>322</v>
      </c>
      <c r="I6" s="796" t="s">
        <v>321</v>
      </c>
      <c r="J6" s="795" t="s">
        <v>46</v>
      </c>
      <c r="K6" s="1594"/>
    </row>
    <row r="7" spans="1:11" ht="13.2" customHeight="1">
      <c r="A7" s="1577" t="s">
        <v>320</v>
      </c>
      <c r="B7" s="1579" t="s">
        <v>319</v>
      </c>
      <c r="C7" s="1580"/>
      <c r="D7" s="762">
        <v>1</v>
      </c>
      <c r="E7" s="761">
        <v>1</v>
      </c>
      <c r="F7" s="761">
        <v>1</v>
      </c>
      <c r="G7" s="761">
        <v>1</v>
      </c>
      <c r="H7" s="761">
        <v>1</v>
      </c>
      <c r="I7" s="760"/>
      <c r="J7" s="750">
        <f t="shared" ref="J7:J38" si="0">SUM(D7:I7)</f>
        <v>5</v>
      </c>
      <c r="K7" s="771" t="s">
        <v>318</v>
      </c>
    </row>
    <row r="8" spans="1:11" ht="13.2" customHeight="1">
      <c r="A8" s="1577"/>
      <c r="B8" s="1581"/>
      <c r="C8" s="1582"/>
      <c r="D8" s="759">
        <v>1</v>
      </c>
      <c r="E8" s="758">
        <v>1</v>
      </c>
      <c r="F8" s="758">
        <v>1</v>
      </c>
      <c r="G8" s="758">
        <v>1</v>
      </c>
      <c r="H8" s="758">
        <v>1</v>
      </c>
      <c r="I8" s="757"/>
      <c r="J8" s="763">
        <f t="shared" si="0"/>
        <v>5</v>
      </c>
      <c r="K8" s="771" t="s">
        <v>317</v>
      </c>
    </row>
    <row r="9" spans="1:11">
      <c r="A9" s="1577"/>
      <c r="B9" s="1581"/>
      <c r="C9" s="1582"/>
      <c r="D9" s="775">
        <v>0</v>
      </c>
      <c r="E9" s="774">
        <v>0</v>
      </c>
      <c r="F9" s="774">
        <v>0</v>
      </c>
      <c r="G9" s="774">
        <v>0</v>
      </c>
      <c r="H9" s="774">
        <v>0</v>
      </c>
      <c r="I9" s="792"/>
      <c r="J9" s="781">
        <f t="shared" si="0"/>
        <v>0</v>
      </c>
      <c r="K9" s="771"/>
    </row>
    <row r="10" spans="1:11">
      <c r="A10" s="1577"/>
      <c r="B10" s="1583"/>
      <c r="C10" s="1584"/>
      <c r="D10" s="780">
        <f>D9</f>
        <v>0</v>
      </c>
      <c r="E10" s="779">
        <f>E9</f>
        <v>0</v>
      </c>
      <c r="F10" s="779">
        <f>F9</f>
        <v>0</v>
      </c>
      <c r="G10" s="779">
        <f>G9</f>
        <v>0</v>
      </c>
      <c r="H10" s="779">
        <f>H9</f>
        <v>0</v>
      </c>
      <c r="I10" s="792"/>
      <c r="J10" s="794">
        <f t="shared" si="0"/>
        <v>0</v>
      </c>
      <c r="K10" s="714"/>
    </row>
    <row r="11" spans="1:11">
      <c r="A11" s="1577"/>
      <c r="B11" s="1595">
        <v>2</v>
      </c>
      <c r="C11" s="1596"/>
      <c r="D11" s="744">
        <v>1</v>
      </c>
      <c r="E11" s="743">
        <v>1</v>
      </c>
      <c r="F11" s="743">
        <v>1</v>
      </c>
      <c r="G11" s="743">
        <v>1</v>
      </c>
      <c r="H11" s="743">
        <v>1</v>
      </c>
      <c r="I11" s="742"/>
      <c r="J11" s="741">
        <f t="shared" si="0"/>
        <v>5</v>
      </c>
      <c r="K11" s="771"/>
    </row>
    <row r="12" spans="1:11">
      <c r="A12" s="1577"/>
      <c r="B12" s="1597"/>
      <c r="C12" s="1598"/>
      <c r="D12" s="759">
        <v>1</v>
      </c>
      <c r="E12" s="758">
        <v>1</v>
      </c>
      <c r="F12" s="758">
        <v>1</v>
      </c>
      <c r="G12" s="758">
        <v>1</v>
      </c>
      <c r="H12" s="758">
        <v>1</v>
      </c>
      <c r="I12" s="757"/>
      <c r="J12" s="763">
        <f t="shared" si="0"/>
        <v>5</v>
      </c>
      <c r="K12" s="771" t="s">
        <v>316</v>
      </c>
    </row>
    <row r="13" spans="1:11">
      <c r="A13" s="1577"/>
      <c r="B13" s="1597"/>
      <c r="C13" s="1598"/>
      <c r="D13" s="775">
        <v>0</v>
      </c>
      <c r="E13" s="774">
        <v>0</v>
      </c>
      <c r="F13" s="774">
        <v>0</v>
      </c>
      <c r="G13" s="774">
        <v>0</v>
      </c>
      <c r="H13" s="774">
        <v>0</v>
      </c>
      <c r="I13" s="792"/>
      <c r="J13" s="781">
        <f t="shared" si="0"/>
        <v>0</v>
      </c>
      <c r="K13" s="771"/>
    </row>
    <row r="14" spans="1:11">
      <c r="A14" s="1577"/>
      <c r="B14" s="1599"/>
      <c r="C14" s="1600"/>
      <c r="D14" s="780">
        <f>$B$11*D13</f>
        <v>0</v>
      </c>
      <c r="E14" s="779">
        <f>$B$11*E13</f>
        <v>0</v>
      </c>
      <c r="F14" s="779">
        <f>$B$11*F13</f>
        <v>0</v>
      </c>
      <c r="G14" s="779">
        <f>$B$11*G13</f>
        <v>0</v>
      </c>
      <c r="H14" s="779">
        <f>$B$11*H13</f>
        <v>0</v>
      </c>
      <c r="I14" s="773"/>
      <c r="J14" s="793">
        <f t="shared" si="0"/>
        <v>0</v>
      </c>
      <c r="K14" s="714"/>
    </row>
    <row r="15" spans="1:11">
      <c r="A15" s="1577"/>
      <c r="B15" s="1595">
        <v>3</v>
      </c>
      <c r="C15" s="1596"/>
      <c r="D15" s="744">
        <v>1</v>
      </c>
      <c r="E15" s="743">
        <v>1</v>
      </c>
      <c r="F15" s="743">
        <v>1</v>
      </c>
      <c r="G15" s="743">
        <v>1</v>
      </c>
      <c r="H15" s="743">
        <v>1</v>
      </c>
      <c r="I15" s="742"/>
      <c r="J15" s="741">
        <f t="shared" si="0"/>
        <v>5</v>
      </c>
      <c r="K15" s="771"/>
    </row>
    <row r="16" spans="1:11">
      <c r="A16" s="1577"/>
      <c r="B16" s="1597"/>
      <c r="C16" s="1598"/>
      <c r="D16" s="759">
        <v>1</v>
      </c>
      <c r="E16" s="758">
        <v>1</v>
      </c>
      <c r="F16" s="758">
        <v>1</v>
      </c>
      <c r="G16" s="758">
        <v>1</v>
      </c>
      <c r="H16" s="758">
        <v>1</v>
      </c>
      <c r="I16" s="757"/>
      <c r="J16" s="763">
        <f t="shared" si="0"/>
        <v>5</v>
      </c>
      <c r="K16" s="771" t="s">
        <v>315</v>
      </c>
    </row>
    <row r="17" spans="1:11">
      <c r="A17" s="1577"/>
      <c r="B17" s="1597"/>
      <c r="C17" s="1598"/>
      <c r="D17" s="775">
        <v>0</v>
      </c>
      <c r="E17" s="774">
        <v>0</v>
      </c>
      <c r="F17" s="774">
        <v>0</v>
      </c>
      <c r="G17" s="774">
        <v>0</v>
      </c>
      <c r="H17" s="774">
        <v>0</v>
      </c>
      <c r="I17" s="792"/>
      <c r="J17" s="781">
        <f t="shared" si="0"/>
        <v>0</v>
      </c>
      <c r="K17" s="771"/>
    </row>
    <row r="18" spans="1:11">
      <c r="A18" s="1577"/>
      <c r="B18" s="1599"/>
      <c r="C18" s="1600"/>
      <c r="D18" s="780">
        <f>$B$15*D17</f>
        <v>0</v>
      </c>
      <c r="E18" s="779">
        <f>$B$15*E17</f>
        <v>0</v>
      </c>
      <c r="F18" s="779">
        <f>$B$15*F17</f>
        <v>0</v>
      </c>
      <c r="G18" s="779">
        <f>$B$15*G17</f>
        <v>0</v>
      </c>
      <c r="H18" s="779">
        <f>$B$15*H17</f>
        <v>0</v>
      </c>
      <c r="I18" s="773"/>
      <c r="J18" s="793">
        <f t="shared" si="0"/>
        <v>0</v>
      </c>
      <c r="K18" s="771"/>
    </row>
    <row r="19" spans="1:11">
      <c r="A19" s="1577"/>
      <c r="B19" s="1595">
        <v>4</v>
      </c>
      <c r="C19" s="1596"/>
      <c r="D19" s="744">
        <v>1</v>
      </c>
      <c r="E19" s="743">
        <v>1</v>
      </c>
      <c r="F19" s="743">
        <v>1</v>
      </c>
      <c r="G19" s="743">
        <v>1</v>
      </c>
      <c r="H19" s="743">
        <v>1</v>
      </c>
      <c r="I19" s="742"/>
      <c r="J19" s="741">
        <f t="shared" si="0"/>
        <v>5</v>
      </c>
      <c r="K19" s="771"/>
    </row>
    <row r="20" spans="1:11">
      <c r="A20" s="1577"/>
      <c r="B20" s="1597"/>
      <c r="C20" s="1598"/>
      <c r="D20" s="759">
        <v>1</v>
      </c>
      <c r="E20" s="758">
        <v>1</v>
      </c>
      <c r="F20" s="758">
        <v>1</v>
      </c>
      <c r="G20" s="758">
        <v>1</v>
      </c>
      <c r="H20" s="758">
        <v>1</v>
      </c>
      <c r="I20" s="757"/>
      <c r="J20" s="763">
        <f t="shared" si="0"/>
        <v>5</v>
      </c>
      <c r="K20" s="771" t="s">
        <v>314</v>
      </c>
    </row>
    <row r="21" spans="1:11">
      <c r="A21" s="1577"/>
      <c r="B21" s="1597"/>
      <c r="C21" s="1598"/>
      <c r="D21" s="775">
        <v>0</v>
      </c>
      <c r="E21" s="774">
        <v>0</v>
      </c>
      <c r="F21" s="774">
        <v>0</v>
      </c>
      <c r="G21" s="774">
        <v>0</v>
      </c>
      <c r="H21" s="774">
        <v>0</v>
      </c>
      <c r="I21" s="792"/>
      <c r="J21" s="781">
        <f t="shared" si="0"/>
        <v>0</v>
      </c>
      <c r="K21" s="771"/>
    </row>
    <row r="22" spans="1:11">
      <c r="A22" s="1577"/>
      <c r="B22" s="1599"/>
      <c r="C22" s="1600"/>
      <c r="D22" s="791">
        <f>$B$19*D21</f>
        <v>0</v>
      </c>
      <c r="E22" s="790">
        <f>$B$19*E21</f>
        <v>0</v>
      </c>
      <c r="F22" s="790">
        <f>$B$19*F21</f>
        <v>0</v>
      </c>
      <c r="G22" s="790">
        <f>$B$19*G21</f>
        <v>0</v>
      </c>
      <c r="H22" s="790">
        <f>$B$19*H21</f>
        <v>0</v>
      </c>
      <c r="I22" s="789"/>
      <c r="J22" s="777">
        <f t="shared" si="0"/>
        <v>0</v>
      </c>
      <c r="K22" s="771"/>
    </row>
    <row r="23" spans="1:11">
      <c r="A23" s="1577"/>
      <c r="B23" s="1601" t="s">
        <v>313</v>
      </c>
      <c r="C23" s="1602"/>
      <c r="D23" s="788">
        <f t="shared" ref="D23:H24" si="1">D7+D11+D15+D19</f>
        <v>4</v>
      </c>
      <c r="E23" s="787">
        <f t="shared" si="1"/>
        <v>4</v>
      </c>
      <c r="F23" s="787">
        <f t="shared" si="1"/>
        <v>4</v>
      </c>
      <c r="G23" s="787">
        <f t="shared" si="1"/>
        <v>4</v>
      </c>
      <c r="H23" s="787">
        <f t="shared" si="1"/>
        <v>4</v>
      </c>
      <c r="I23" s="786"/>
      <c r="J23" s="750">
        <f t="shared" si="0"/>
        <v>20</v>
      </c>
      <c r="K23" s="771"/>
    </row>
    <row r="24" spans="1:11">
      <c r="A24" s="1577"/>
      <c r="B24" s="1603"/>
      <c r="C24" s="1604"/>
      <c r="D24" s="785">
        <f t="shared" si="1"/>
        <v>4</v>
      </c>
      <c r="E24" s="784">
        <f t="shared" si="1"/>
        <v>4</v>
      </c>
      <c r="F24" s="784">
        <f t="shared" si="1"/>
        <v>4</v>
      </c>
      <c r="G24" s="784">
        <f t="shared" si="1"/>
        <v>4</v>
      </c>
      <c r="H24" s="784">
        <f t="shared" si="1"/>
        <v>4</v>
      </c>
      <c r="I24" s="783"/>
      <c r="J24" s="763">
        <f t="shared" si="0"/>
        <v>20</v>
      </c>
      <c r="K24" s="771"/>
    </row>
    <row r="25" spans="1:11">
      <c r="A25" s="1577"/>
      <c r="B25" s="1603"/>
      <c r="C25" s="1604"/>
      <c r="D25" s="775">
        <f t="shared" ref="D25:H26" si="2">SUM(D9,D13,D17,D21)</f>
        <v>0</v>
      </c>
      <c r="E25" s="774">
        <f t="shared" si="2"/>
        <v>0</v>
      </c>
      <c r="F25" s="774">
        <f t="shared" si="2"/>
        <v>0</v>
      </c>
      <c r="G25" s="774">
        <f t="shared" si="2"/>
        <v>0</v>
      </c>
      <c r="H25" s="774">
        <f t="shared" si="2"/>
        <v>0</v>
      </c>
      <c r="I25" s="782"/>
      <c r="J25" s="781">
        <f t="shared" si="0"/>
        <v>0</v>
      </c>
      <c r="K25" s="771"/>
    </row>
    <row r="26" spans="1:11">
      <c r="A26" s="1578"/>
      <c r="B26" s="1605"/>
      <c r="C26" s="1606"/>
      <c r="D26" s="780">
        <f t="shared" si="2"/>
        <v>0</v>
      </c>
      <c r="E26" s="779">
        <f t="shared" si="2"/>
        <v>0</v>
      </c>
      <c r="F26" s="779">
        <f t="shared" si="2"/>
        <v>0</v>
      </c>
      <c r="G26" s="779">
        <f t="shared" si="2"/>
        <v>0</v>
      </c>
      <c r="H26" s="779">
        <f t="shared" si="2"/>
        <v>0</v>
      </c>
      <c r="I26" s="778"/>
      <c r="J26" s="777">
        <f t="shared" si="0"/>
        <v>0</v>
      </c>
      <c r="K26" s="776"/>
    </row>
    <row r="27" spans="1:11" ht="13.2" customHeight="1">
      <c r="A27" s="1616" t="s">
        <v>312</v>
      </c>
      <c r="B27" s="1617" t="s">
        <v>311</v>
      </c>
      <c r="C27" s="1618"/>
      <c r="D27" s="770">
        <v>1</v>
      </c>
      <c r="E27" s="769">
        <v>1</v>
      </c>
      <c r="F27" s="769">
        <v>1</v>
      </c>
      <c r="G27" s="769">
        <v>1</v>
      </c>
      <c r="H27" s="769">
        <v>1</v>
      </c>
      <c r="I27" s="768"/>
      <c r="J27" s="767">
        <f t="shared" si="0"/>
        <v>5</v>
      </c>
      <c r="K27" s="771"/>
    </row>
    <row r="28" spans="1:11" ht="13.2" customHeight="1">
      <c r="A28" s="1577"/>
      <c r="B28" s="1619"/>
      <c r="C28" s="1615"/>
      <c r="D28" s="759">
        <v>1</v>
      </c>
      <c r="E28" s="758">
        <v>1</v>
      </c>
      <c r="F28" s="758">
        <v>1</v>
      </c>
      <c r="G28" s="758">
        <v>1</v>
      </c>
      <c r="H28" s="758">
        <v>1</v>
      </c>
      <c r="I28" s="757"/>
      <c r="J28" s="763">
        <f t="shared" si="0"/>
        <v>5</v>
      </c>
      <c r="K28" s="771"/>
    </row>
    <row r="29" spans="1:11">
      <c r="A29" s="1577"/>
      <c r="B29" s="1612"/>
      <c r="C29" s="1613"/>
      <c r="D29" s="775">
        <v>0</v>
      </c>
      <c r="E29" s="774">
        <v>0</v>
      </c>
      <c r="F29" s="774">
        <v>0</v>
      </c>
      <c r="G29" s="774">
        <v>0</v>
      </c>
      <c r="H29" s="774">
        <v>0</v>
      </c>
      <c r="I29" s="773"/>
      <c r="J29" s="772">
        <f t="shared" si="0"/>
        <v>0</v>
      </c>
      <c r="K29" s="771"/>
    </row>
    <row r="30" spans="1:11" ht="13.2" customHeight="1">
      <c r="A30" s="1577"/>
      <c r="B30" s="1610" t="s">
        <v>310</v>
      </c>
      <c r="C30" s="1611"/>
      <c r="D30" s="744">
        <v>1</v>
      </c>
      <c r="E30" s="743">
        <v>1</v>
      </c>
      <c r="F30" s="743">
        <v>1</v>
      </c>
      <c r="G30" s="743">
        <v>1</v>
      </c>
      <c r="H30" s="743">
        <v>1</v>
      </c>
      <c r="I30" s="742"/>
      <c r="J30" s="741">
        <f t="shared" si="0"/>
        <v>5</v>
      </c>
      <c r="K30" s="771"/>
    </row>
    <row r="31" spans="1:11" ht="13.2" customHeight="1">
      <c r="A31" s="1577"/>
      <c r="B31" s="1612"/>
      <c r="C31" s="1613"/>
      <c r="D31" s="766">
        <v>1</v>
      </c>
      <c r="E31" s="765">
        <v>1</v>
      </c>
      <c r="F31" s="765">
        <v>1</v>
      </c>
      <c r="G31" s="765">
        <v>1</v>
      </c>
      <c r="H31" s="765">
        <v>1</v>
      </c>
      <c r="I31" s="764"/>
      <c r="J31" s="737">
        <f t="shared" si="0"/>
        <v>5</v>
      </c>
      <c r="K31" s="714"/>
    </row>
    <row r="32" spans="1:11" ht="13.2" customHeight="1">
      <c r="A32" s="1577"/>
      <c r="B32" s="1614" t="s">
        <v>309</v>
      </c>
      <c r="C32" s="1615"/>
      <c r="D32" s="762">
        <v>1</v>
      </c>
      <c r="E32" s="761">
        <v>1</v>
      </c>
      <c r="F32" s="761">
        <v>1</v>
      </c>
      <c r="G32" s="761">
        <v>1</v>
      </c>
      <c r="H32" s="761">
        <v>1</v>
      </c>
      <c r="I32" s="760"/>
      <c r="J32" s="750">
        <f t="shared" si="0"/>
        <v>5</v>
      </c>
      <c r="K32" s="771"/>
    </row>
    <row r="33" spans="1:11" ht="13.2" customHeight="1">
      <c r="A33" s="1577"/>
      <c r="B33" s="1612"/>
      <c r="C33" s="1613"/>
      <c r="D33" s="759">
        <v>1</v>
      </c>
      <c r="E33" s="758">
        <v>1</v>
      </c>
      <c r="F33" s="758">
        <v>1</v>
      </c>
      <c r="G33" s="758">
        <v>1</v>
      </c>
      <c r="H33" s="758">
        <v>1</v>
      </c>
      <c r="I33" s="757"/>
      <c r="J33" s="763">
        <f t="shared" si="0"/>
        <v>5</v>
      </c>
      <c r="K33" s="771"/>
    </row>
    <row r="34" spans="1:11" ht="13.2" customHeight="1">
      <c r="A34" s="1577"/>
      <c r="B34" s="1610" t="s">
        <v>308</v>
      </c>
      <c r="C34" s="1611"/>
      <c r="D34" s="744">
        <v>1</v>
      </c>
      <c r="E34" s="743">
        <v>1</v>
      </c>
      <c r="F34" s="743">
        <v>1</v>
      </c>
      <c r="G34" s="743">
        <v>1</v>
      </c>
      <c r="H34" s="743">
        <v>1</v>
      </c>
      <c r="I34" s="742"/>
      <c r="J34" s="741">
        <f t="shared" si="0"/>
        <v>5</v>
      </c>
      <c r="K34" s="714"/>
    </row>
    <row r="35" spans="1:11" ht="13.2" customHeight="1">
      <c r="A35" s="1577"/>
      <c r="B35" s="1612"/>
      <c r="C35" s="1613"/>
      <c r="D35" s="766">
        <v>1</v>
      </c>
      <c r="E35" s="765">
        <v>1</v>
      </c>
      <c r="F35" s="765">
        <v>1</v>
      </c>
      <c r="G35" s="765">
        <v>1</v>
      </c>
      <c r="H35" s="765">
        <v>1</v>
      </c>
      <c r="I35" s="764"/>
      <c r="J35" s="737">
        <f t="shared" si="0"/>
        <v>5</v>
      </c>
      <c r="K35" s="714"/>
    </row>
    <row r="36" spans="1:11" ht="13.2" customHeight="1">
      <c r="A36" s="1577"/>
      <c r="B36" s="1614" t="s">
        <v>307</v>
      </c>
      <c r="C36" s="1620"/>
      <c r="D36" s="762">
        <v>1</v>
      </c>
      <c r="E36" s="761">
        <v>1</v>
      </c>
      <c r="F36" s="761">
        <v>1</v>
      </c>
      <c r="G36" s="761">
        <v>1</v>
      </c>
      <c r="H36" s="761">
        <v>1</v>
      </c>
      <c r="I36" s="760"/>
      <c r="J36" s="750">
        <f t="shared" si="0"/>
        <v>5</v>
      </c>
      <c r="K36" s="714"/>
    </row>
    <row r="37" spans="1:11" ht="13.2" customHeight="1">
      <c r="A37" s="1577"/>
      <c r="B37" s="1621"/>
      <c r="C37" s="1622"/>
      <c r="D37" s="759">
        <v>1</v>
      </c>
      <c r="E37" s="758">
        <v>1</v>
      </c>
      <c r="F37" s="758">
        <v>1</v>
      </c>
      <c r="G37" s="758">
        <v>1</v>
      </c>
      <c r="H37" s="758">
        <v>1</v>
      </c>
      <c r="I37" s="757"/>
      <c r="J37" s="763">
        <f t="shared" si="0"/>
        <v>5</v>
      </c>
      <c r="K37" s="714"/>
    </row>
    <row r="38" spans="1:11">
      <c r="A38" s="1577"/>
      <c r="B38" s="1608" t="s">
        <v>306</v>
      </c>
      <c r="C38" s="1609"/>
      <c r="D38" s="735"/>
      <c r="E38" s="734"/>
      <c r="F38" s="734"/>
      <c r="G38" s="734"/>
      <c r="H38" s="734"/>
      <c r="I38" s="733"/>
      <c r="J38" s="732">
        <f t="shared" si="0"/>
        <v>0</v>
      </c>
      <c r="K38" s="714" t="s">
        <v>305</v>
      </c>
    </row>
    <row r="39" spans="1:11">
      <c r="A39" s="1577"/>
      <c r="B39" s="1608" t="s">
        <v>304</v>
      </c>
      <c r="C39" s="1609"/>
      <c r="D39" s="735"/>
      <c r="E39" s="734"/>
      <c r="F39" s="734"/>
      <c r="G39" s="734"/>
      <c r="H39" s="734"/>
      <c r="I39" s="733"/>
      <c r="J39" s="732">
        <f t="shared" ref="J39:J70" si="3">SUM(D39:I39)</f>
        <v>0</v>
      </c>
      <c r="K39" s="714"/>
    </row>
    <row r="40" spans="1:11">
      <c r="A40" s="1577"/>
      <c r="B40" s="1608" t="s">
        <v>303</v>
      </c>
      <c r="C40" s="1609"/>
      <c r="D40" s="722"/>
      <c r="E40" s="721"/>
      <c r="F40" s="721"/>
      <c r="G40" s="721"/>
      <c r="H40" s="721"/>
      <c r="I40" s="720"/>
      <c r="J40" s="719">
        <f t="shared" si="3"/>
        <v>0</v>
      </c>
      <c r="K40" s="714"/>
    </row>
    <row r="41" spans="1:11">
      <c r="A41" s="1577"/>
      <c r="B41" s="1608" t="s">
        <v>302</v>
      </c>
      <c r="C41" s="1609"/>
      <c r="D41" s="722"/>
      <c r="E41" s="721"/>
      <c r="F41" s="721"/>
      <c r="G41" s="721"/>
      <c r="H41" s="721"/>
      <c r="I41" s="720"/>
      <c r="J41" s="719">
        <f t="shared" si="3"/>
        <v>0</v>
      </c>
      <c r="K41" s="714"/>
    </row>
    <row r="42" spans="1:11">
      <c r="A42" s="1577"/>
      <c r="B42" s="1608" t="s">
        <v>301</v>
      </c>
      <c r="C42" s="1609"/>
      <c r="D42" s="722"/>
      <c r="E42" s="721"/>
      <c r="F42" s="721"/>
      <c r="G42" s="721"/>
      <c r="H42" s="721"/>
      <c r="I42" s="720"/>
      <c r="J42" s="719">
        <f t="shared" si="3"/>
        <v>0</v>
      </c>
      <c r="K42" s="714"/>
    </row>
    <row r="43" spans="1:11">
      <c r="A43" s="1577"/>
      <c r="B43" s="1626" t="s">
        <v>300</v>
      </c>
      <c r="C43" s="1627"/>
      <c r="D43" s="718"/>
      <c r="E43" s="717"/>
      <c r="F43" s="717"/>
      <c r="G43" s="717"/>
      <c r="H43" s="717"/>
      <c r="I43" s="716"/>
      <c r="J43" s="715">
        <f t="shared" si="3"/>
        <v>0</v>
      </c>
      <c r="K43" s="714"/>
    </row>
    <row r="44" spans="1:11">
      <c r="A44" s="1578"/>
      <c r="B44" s="1605" t="s">
        <v>174</v>
      </c>
      <c r="C44" s="1606"/>
      <c r="D44" s="731">
        <f t="shared" ref="D44:I44" si="4">SUM(D27,D30,D32,D34,D36,D38:D43)</f>
        <v>5</v>
      </c>
      <c r="E44" s="730">
        <f t="shared" si="4"/>
        <v>5</v>
      </c>
      <c r="F44" s="730">
        <f t="shared" si="4"/>
        <v>5</v>
      </c>
      <c r="G44" s="730">
        <f t="shared" si="4"/>
        <v>5</v>
      </c>
      <c r="H44" s="730">
        <f t="shared" si="4"/>
        <v>5</v>
      </c>
      <c r="I44" s="729">
        <f t="shared" si="4"/>
        <v>0</v>
      </c>
      <c r="J44" s="728">
        <f t="shared" si="3"/>
        <v>25</v>
      </c>
      <c r="K44" s="727"/>
    </row>
    <row r="45" spans="1:11" ht="13.2" customHeight="1">
      <c r="A45" s="1639" t="s">
        <v>299</v>
      </c>
      <c r="B45" s="1628" t="s">
        <v>298</v>
      </c>
      <c r="C45" s="1618"/>
      <c r="D45" s="770">
        <v>1</v>
      </c>
      <c r="E45" s="769"/>
      <c r="F45" s="769"/>
      <c r="G45" s="769"/>
      <c r="H45" s="769"/>
      <c r="I45" s="768"/>
      <c r="J45" s="767">
        <f t="shared" si="3"/>
        <v>1</v>
      </c>
      <c r="K45" s="714"/>
    </row>
    <row r="46" spans="1:11" ht="13.2" customHeight="1">
      <c r="A46" s="1639"/>
      <c r="B46" s="1612"/>
      <c r="C46" s="1613"/>
      <c r="D46" s="766">
        <v>1</v>
      </c>
      <c r="E46" s="765"/>
      <c r="F46" s="765"/>
      <c r="G46" s="765"/>
      <c r="H46" s="765"/>
      <c r="I46" s="764"/>
      <c r="J46" s="763">
        <f t="shared" si="3"/>
        <v>1</v>
      </c>
      <c r="K46" s="714"/>
    </row>
    <row r="47" spans="1:11">
      <c r="A47" s="1639"/>
      <c r="B47" s="1629" t="s">
        <v>297</v>
      </c>
      <c r="C47" s="1611"/>
      <c r="D47" s="744">
        <v>1</v>
      </c>
      <c r="E47" s="743"/>
      <c r="F47" s="743"/>
      <c r="G47" s="743"/>
      <c r="H47" s="743"/>
      <c r="I47" s="742"/>
      <c r="J47" s="741">
        <f t="shared" si="3"/>
        <v>1</v>
      </c>
      <c r="K47" s="714"/>
    </row>
    <row r="48" spans="1:11">
      <c r="A48" s="1639"/>
      <c r="B48" s="1619"/>
      <c r="C48" s="1630"/>
      <c r="D48" s="740">
        <v>1</v>
      </c>
      <c r="E48" s="739"/>
      <c r="F48" s="739"/>
      <c r="G48" s="739"/>
      <c r="H48" s="739"/>
      <c r="I48" s="738"/>
      <c r="J48" s="737">
        <f t="shared" si="3"/>
        <v>1</v>
      </c>
      <c r="K48" s="714"/>
    </row>
    <row r="49" spans="1:11" ht="13.2" customHeight="1">
      <c r="A49" s="1639"/>
      <c r="B49" s="1631"/>
      <c r="C49" s="1632" t="s">
        <v>296</v>
      </c>
      <c r="D49" s="762">
        <v>1</v>
      </c>
      <c r="E49" s="761"/>
      <c r="F49" s="761"/>
      <c r="G49" s="761"/>
      <c r="H49" s="761"/>
      <c r="I49" s="760"/>
      <c r="J49" s="750">
        <f t="shared" si="3"/>
        <v>1</v>
      </c>
      <c r="K49" s="1623" t="s">
        <v>295</v>
      </c>
    </row>
    <row r="50" spans="1:11" ht="13.2" customHeight="1">
      <c r="A50" s="1639"/>
      <c r="B50" s="1631"/>
      <c r="C50" s="1633"/>
      <c r="D50" s="740">
        <v>1</v>
      </c>
      <c r="E50" s="739"/>
      <c r="F50" s="739"/>
      <c r="G50" s="739"/>
      <c r="H50" s="739"/>
      <c r="I50" s="738"/>
      <c r="J50" s="737">
        <f t="shared" si="3"/>
        <v>1</v>
      </c>
      <c r="K50" s="1624"/>
    </row>
    <row r="51" spans="1:11">
      <c r="A51" s="1639"/>
      <c r="B51" s="755"/>
      <c r="C51" s="756" t="s">
        <v>294</v>
      </c>
      <c r="D51" s="759"/>
      <c r="E51" s="758"/>
      <c r="F51" s="758"/>
      <c r="G51" s="758"/>
      <c r="H51" s="758"/>
      <c r="I51" s="757"/>
      <c r="J51" s="750">
        <f t="shared" si="3"/>
        <v>0</v>
      </c>
      <c r="K51" s="1625"/>
    </row>
    <row r="52" spans="1:11">
      <c r="A52" s="1639"/>
      <c r="B52" s="755"/>
      <c r="C52" s="756" t="s">
        <v>293</v>
      </c>
      <c r="D52" s="753"/>
      <c r="E52" s="752"/>
      <c r="F52" s="752"/>
      <c r="G52" s="752"/>
      <c r="H52" s="752"/>
      <c r="I52" s="751"/>
      <c r="J52" s="750">
        <f t="shared" si="3"/>
        <v>0</v>
      </c>
      <c r="K52" s="749"/>
    </row>
    <row r="53" spans="1:11">
      <c r="A53" s="1639"/>
      <c r="B53" s="755"/>
      <c r="C53" s="754" t="s">
        <v>292</v>
      </c>
      <c r="D53" s="753"/>
      <c r="E53" s="752"/>
      <c r="F53" s="752"/>
      <c r="G53" s="752"/>
      <c r="H53" s="752"/>
      <c r="I53" s="751"/>
      <c r="J53" s="750">
        <f t="shared" si="3"/>
        <v>0</v>
      </c>
      <c r="K53" s="749"/>
    </row>
    <row r="54" spans="1:11">
      <c r="A54" s="1639"/>
      <c r="B54" s="1612" t="s">
        <v>291</v>
      </c>
      <c r="C54" s="1609"/>
      <c r="D54" s="722"/>
      <c r="E54" s="721"/>
      <c r="F54" s="721"/>
      <c r="G54" s="721"/>
      <c r="H54" s="721"/>
      <c r="I54" s="720"/>
      <c r="J54" s="719">
        <f t="shared" si="3"/>
        <v>0</v>
      </c>
      <c r="K54" s="714"/>
    </row>
    <row r="55" spans="1:11">
      <c r="A55" s="1639"/>
      <c r="B55" s="1608" t="s">
        <v>290</v>
      </c>
      <c r="C55" s="1609"/>
      <c r="D55" s="722"/>
      <c r="E55" s="721"/>
      <c r="F55" s="721"/>
      <c r="G55" s="721"/>
      <c r="H55" s="721"/>
      <c r="I55" s="720"/>
      <c r="J55" s="719">
        <f t="shared" si="3"/>
        <v>0</v>
      </c>
      <c r="K55" s="714"/>
    </row>
    <row r="56" spans="1:11">
      <c r="A56" s="1639"/>
      <c r="B56" s="1626" t="s">
        <v>289</v>
      </c>
      <c r="C56" s="1627"/>
      <c r="D56" s="718"/>
      <c r="E56" s="717"/>
      <c r="F56" s="717"/>
      <c r="G56" s="717"/>
      <c r="H56" s="717"/>
      <c r="I56" s="716"/>
      <c r="J56" s="715">
        <f t="shared" si="3"/>
        <v>0</v>
      </c>
      <c r="K56" s="714"/>
    </row>
    <row r="57" spans="1:11">
      <c r="A57" s="1639"/>
      <c r="B57" s="1634" t="s">
        <v>174</v>
      </c>
      <c r="C57" s="1635"/>
      <c r="D57" s="748">
        <f t="shared" ref="D57:I57" si="5">SUM(D45,D47,D54,D55,D56)</f>
        <v>2</v>
      </c>
      <c r="E57" s="747">
        <f t="shared" si="5"/>
        <v>0</v>
      </c>
      <c r="F57" s="747">
        <f t="shared" si="5"/>
        <v>0</v>
      </c>
      <c r="G57" s="747">
        <f t="shared" si="5"/>
        <v>0</v>
      </c>
      <c r="H57" s="747">
        <f t="shared" si="5"/>
        <v>0</v>
      </c>
      <c r="I57" s="746">
        <f t="shared" si="5"/>
        <v>0</v>
      </c>
      <c r="J57" s="745">
        <f t="shared" si="3"/>
        <v>2</v>
      </c>
      <c r="K57" s="727"/>
    </row>
    <row r="58" spans="1:11" ht="13.2" customHeight="1">
      <c r="A58" s="1636" t="s">
        <v>288</v>
      </c>
      <c r="B58" s="1637" t="s">
        <v>287</v>
      </c>
      <c r="C58" s="1638"/>
      <c r="D58" s="726"/>
      <c r="E58" s="725"/>
      <c r="F58" s="725"/>
      <c r="G58" s="725"/>
      <c r="H58" s="725"/>
      <c r="I58" s="724"/>
      <c r="J58" s="723">
        <f t="shared" si="3"/>
        <v>0</v>
      </c>
      <c r="K58" s="714"/>
    </row>
    <row r="59" spans="1:11" ht="13.2" customHeight="1">
      <c r="A59" s="1636"/>
      <c r="B59" s="1608" t="s">
        <v>286</v>
      </c>
      <c r="C59" s="1609"/>
      <c r="D59" s="722"/>
      <c r="E59" s="721"/>
      <c r="F59" s="721"/>
      <c r="G59" s="721"/>
      <c r="H59" s="721"/>
      <c r="I59" s="720"/>
      <c r="J59" s="719">
        <f t="shared" si="3"/>
        <v>0</v>
      </c>
      <c r="K59" s="714"/>
    </row>
    <row r="60" spans="1:11">
      <c r="A60" s="1636"/>
      <c r="B60" s="1608" t="s">
        <v>285</v>
      </c>
      <c r="C60" s="1609"/>
      <c r="D60" s="744">
        <v>1</v>
      </c>
      <c r="E60" s="743"/>
      <c r="F60" s="743"/>
      <c r="G60" s="743"/>
      <c r="H60" s="743"/>
      <c r="I60" s="742"/>
      <c r="J60" s="741">
        <f t="shared" si="3"/>
        <v>1</v>
      </c>
      <c r="K60" s="736" t="s">
        <v>284</v>
      </c>
    </row>
    <row r="61" spans="1:11">
      <c r="A61" s="1636"/>
      <c r="B61" s="1608"/>
      <c r="C61" s="1609"/>
      <c r="D61" s="740">
        <v>1</v>
      </c>
      <c r="E61" s="739"/>
      <c r="F61" s="739"/>
      <c r="G61" s="739"/>
      <c r="H61" s="739"/>
      <c r="I61" s="738"/>
      <c r="J61" s="737">
        <f t="shared" si="3"/>
        <v>1</v>
      </c>
      <c r="K61" s="736" t="s">
        <v>283</v>
      </c>
    </row>
    <row r="62" spans="1:11">
      <c r="A62" s="1636"/>
      <c r="B62" s="1608" t="s">
        <v>282</v>
      </c>
      <c r="C62" s="1609"/>
      <c r="D62" s="722">
        <v>1</v>
      </c>
      <c r="E62" s="721"/>
      <c r="F62" s="721"/>
      <c r="G62" s="721"/>
      <c r="H62" s="721"/>
      <c r="I62" s="720"/>
      <c r="J62" s="719">
        <f t="shared" si="3"/>
        <v>1</v>
      </c>
      <c r="K62" s="714"/>
    </row>
    <row r="63" spans="1:11">
      <c r="A63" s="1636"/>
      <c r="B63" s="1608" t="s">
        <v>281</v>
      </c>
      <c r="C63" s="1609"/>
      <c r="D63" s="722">
        <v>1</v>
      </c>
      <c r="E63" s="721"/>
      <c r="F63" s="721"/>
      <c r="G63" s="721"/>
      <c r="H63" s="721"/>
      <c r="I63" s="720"/>
      <c r="J63" s="719">
        <f t="shared" si="3"/>
        <v>1</v>
      </c>
      <c r="K63" s="714"/>
    </row>
    <row r="64" spans="1:11">
      <c r="A64" s="1636"/>
      <c r="B64" s="1608" t="s">
        <v>280</v>
      </c>
      <c r="C64" s="1609"/>
      <c r="D64" s="735">
        <v>1</v>
      </c>
      <c r="E64" s="734"/>
      <c r="F64" s="734"/>
      <c r="G64" s="734"/>
      <c r="H64" s="734"/>
      <c r="I64" s="733"/>
      <c r="J64" s="732">
        <f t="shared" si="3"/>
        <v>1</v>
      </c>
      <c r="K64" s="714"/>
    </row>
    <row r="65" spans="1:11">
      <c r="A65" s="1636"/>
      <c r="B65" s="1608" t="s">
        <v>279</v>
      </c>
      <c r="C65" s="1609"/>
      <c r="D65" s="735">
        <v>1</v>
      </c>
      <c r="E65" s="734"/>
      <c r="F65" s="734"/>
      <c r="G65" s="734"/>
      <c r="H65" s="734"/>
      <c r="I65" s="733"/>
      <c r="J65" s="732">
        <f t="shared" si="3"/>
        <v>1</v>
      </c>
      <c r="K65" s="714"/>
    </row>
    <row r="66" spans="1:11">
      <c r="A66" s="1636"/>
      <c r="B66" s="1608" t="s">
        <v>278</v>
      </c>
      <c r="C66" s="1609"/>
      <c r="D66" s="722">
        <v>1</v>
      </c>
      <c r="E66" s="721"/>
      <c r="F66" s="721"/>
      <c r="G66" s="721"/>
      <c r="H66" s="721"/>
      <c r="I66" s="720"/>
      <c r="J66" s="719">
        <f t="shared" si="3"/>
        <v>1</v>
      </c>
      <c r="K66" s="714"/>
    </row>
    <row r="67" spans="1:11">
      <c r="A67" s="1636"/>
      <c r="B67" s="1608" t="s">
        <v>277</v>
      </c>
      <c r="C67" s="1609"/>
      <c r="D67" s="722">
        <v>1</v>
      </c>
      <c r="E67" s="721">
        <v>1</v>
      </c>
      <c r="F67" s="721">
        <v>1</v>
      </c>
      <c r="G67" s="721">
        <v>1</v>
      </c>
      <c r="H67" s="721">
        <v>1</v>
      </c>
      <c r="I67" s="720">
        <v>1</v>
      </c>
      <c r="J67" s="719">
        <f t="shared" si="3"/>
        <v>6</v>
      </c>
      <c r="K67" s="714"/>
    </row>
    <row r="68" spans="1:11">
      <c r="A68" s="1636"/>
      <c r="B68" s="1608" t="s">
        <v>276</v>
      </c>
      <c r="C68" s="1609"/>
      <c r="D68" s="722">
        <v>1</v>
      </c>
      <c r="E68" s="721">
        <v>1</v>
      </c>
      <c r="F68" s="721">
        <v>1</v>
      </c>
      <c r="G68" s="721">
        <v>1</v>
      </c>
      <c r="H68" s="721">
        <v>1</v>
      </c>
      <c r="I68" s="720">
        <v>1</v>
      </c>
      <c r="J68" s="719">
        <f t="shared" si="3"/>
        <v>6</v>
      </c>
      <c r="K68" s="714"/>
    </row>
    <row r="69" spans="1:11">
      <c r="A69" s="1636"/>
      <c r="B69" s="1626" t="s">
        <v>275</v>
      </c>
      <c r="C69" s="1627"/>
      <c r="D69" s="718">
        <v>1</v>
      </c>
      <c r="E69" s="717"/>
      <c r="F69" s="717"/>
      <c r="G69" s="717"/>
      <c r="H69" s="717"/>
      <c r="I69" s="716"/>
      <c r="J69" s="715">
        <f t="shared" si="3"/>
        <v>1</v>
      </c>
      <c r="K69" s="714"/>
    </row>
    <row r="70" spans="1:11">
      <c r="A70" s="1636"/>
      <c r="B70" s="1605" t="s">
        <v>174</v>
      </c>
      <c r="C70" s="1606"/>
      <c r="D70" s="731">
        <f t="shared" ref="D70:I70" si="6">SUM(D58,D59,D60,D62:D69)</f>
        <v>9</v>
      </c>
      <c r="E70" s="730">
        <f t="shared" si="6"/>
        <v>2</v>
      </c>
      <c r="F70" s="730">
        <f t="shared" si="6"/>
        <v>2</v>
      </c>
      <c r="G70" s="730">
        <f t="shared" si="6"/>
        <v>2</v>
      </c>
      <c r="H70" s="730">
        <f t="shared" si="6"/>
        <v>2</v>
      </c>
      <c r="I70" s="729">
        <f t="shared" si="6"/>
        <v>2</v>
      </c>
      <c r="J70" s="728">
        <f t="shared" si="3"/>
        <v>19</v>
      </c>
      <c r="K70" s="727"/>
    </row>
    <row r="71" spans="1:11" ht="13.2" customHeight="1">
      <c r="A71" s="1643" t="s">
        <v>274</v>
      </c>
      <c r="B71" s="1637" t="s">
        <v>273</v>
      </c>
      <c r="C71" s="1638"/>
      <c r="D71" s="726">
        <v>1</v>
      </c>
      <c r="E71" s="725"/>
      <c r="F71" s="725"/>
      <c r="G71" s="725"/>
      <c r="H71" s="725"/>
      <c r="I71" s="724"/>
      <c r="J71" s="723">
        <f t="shared" ref="J71:J84" si="7">SUM(D71:I71)</f>
        <v>1</v>
      </c>
      <c r="K71" s="714"/>
    </row>
    <row r="72" spans="1:11" ht="13.2" customHeight="1">
      <c r="A72" s="1643"/>
      <c r="B72" s="1608" t="s">
        <v>272</v>
      </c>
      <c r="C72" s="1609"/>
      <c r="D72" s="722">
        <v>1</v>
      </c>
      <c r="E72" s="721"/>
      <c r="F72" s="721"/>
      <c r="G72" s="721"/>
      <c r="H72" s="721"/>
      <c r="I72" s="720"/>
      <c r="J72" s="719">
        <f t="shared" si="7"/>
        <v>1</v>
      </c>
      <c r="K72" s="714"/>
    </row>
    <row r="73" spans="1:11">
      <c r="A73" s="1643"/>
      <c r="B73" s="1608" t="s">
        <v>271</v>
      </c>
      <c r="C73" s="1609"/>
      <c r="D73" s="722">
        <v>1</v>
      </c>
      <c r="E73" s="721"/>
      <c r="F73" s="721"/>
      <c r="G73" s="721"/>
      <c r="H73" s="721"/>
      <c r="I73" s="720"/>
      <c r="J73" s="719">
        <f t="shared" si="7"/>
        <v>1</v>
      </c>
      <c r="K73" s="714"/>
    </row>
    <row r="74" spans="1:11">
      <c r="A74" s="1643"/>
      <c r="B74" s="1626" t="s">
        <v>270</v>
      </c>
      <c r="C74" s="1627"/>
      <c r="D74" s="718">
        <v>1</v>
      </c>
      <c r="E74" s="717"/>
      <c r="F74" s="717"/>
      <c r="G74" s="717"/>
      <c r="H74" s="717"/>
      <c r="I74" s="716"/>
      <c r="J74" s="715">
        <f t="shared" si="7"/>
        <v>1</v>
      </c>
      <c r="K74" s="714"/>
    </row>
    <row r="75" spans="1:11">
      <c r="A75" s="1643"/>
      <c r="B75" s="1605" t="s">
        <v>174</v>
      </c>
      <c r="C75" s="1606"/>
      <c r="D75" s="731">
        <f t="shared" ref="D75:I75" si="8">SUM(D71:D74)</f>
        <v>4</v>
      </c>
      <c r="E75" s="730">
        <f t="shared" si="8"/>
        <v>0</v>
      </c>
      <c r="F75" s="730">
        <f t="shared" si="8"/>
        <v>0</v>
      </c>
      <c r="G75" s="730">
        <f t="shared" si="8"/>
        <v>0</v>
      </c>
      <c r="H75" s="730">
        <f t="shared" si="8"/>
        <v>0</v>
      </c>
      <c r="I75" s="729">
        <f t="shared" si="8"/>
        <v>0</v>
      </c>
      <c r="J75" s="728">
        <f t="shared" si="7"/>
        <v>4</v>
      </c>
      <c r="K75" s="727"/>
    </row>
    <row r="76" spans="1:11" ht="13.2" customHeight="1">
      <c r="A76" s="1636" t="s">
        <v>269</v>
      </c>
      <c r="B76" s="1637" t="s">
        <v>268</v>
      </c>
      <c r="C76" s="1638"/>
      <c r="D76" s="726">
        <v>1</v>
      </c>
      <c r="E76" s="725">
        <v>1</v>
      </c>
      <c r="F76" s="725">
        <v>1</v>
      </c>
      <c r="G76" s="725">
        <v>1</v>
      </c>
      <c r="H76" s="725">
        <v>1</v>
      </c>
      <c r="I76" s="724">
        <v>1</v>
      </c>
      <c r="J76" s="723">
        <f t="shared" si="7"/>
        <v>6</v>
      </c>
      <c r="K76" s="714" t="s">
        <v>267</v>
      </c>
    </row>
    <row r="77" spans="1:11" ht="13.2" customHeight="1">
      <c r="A77" s="1636"/>
      <c r="B77" s="1608" t="s">
        <v>266</v>
      </c>
      <c r="C77" s="1609"/>
      <c r="D77" s="722">
        <v>1</v>
      </c>
      <c r="E77" s="721">
        <v>1</v>
      </c>
      <c r="F77" s="721">
        <v>1</v>
      </c>
      <c r="G77" s="721">
        <v>1</v>
      </c>
      <c r="H77" s="721">
        <v>1</v>
      </c>
      <c r="I77" s="720">
        <v>1</v>
      </c>
      <c r="J77" s="719">
        <f t="shared" si="7"/>
        <v>6</v>
      </c>
      <c r="K77" s="714" t="s">
        <v>261</v>
      </c>
    </row>
    <row r="78" spans="1:11">
      <c r="A78" s="1636"/>
      <c r="B78" s="1608" t="s">
        <v>265</v>
      </c>
      <c r="C78" s="1609"/>
      <c r="D78" s="722">
        <v>1</v>
      </c>
      <c r="E78" s="721">
        <v>1</v>
      </c>
      <c r="F78" s="721">
        <v>1</v>
      </c>
      <c r="G78" s="721">
        <v>1</v>
      </c>
      <c r="H78" s="721">
        <v>1</v>
      </c>
      <c r="I78" s="720">
        <v>1</v>
      </c>
      <c r="J78" s="719">
        <f t="shared" si="7"/>
        <v>6</v>
      </c>
      <c r="K78" s="714" t="s">
        <v>260</v>
      </c>
    </row>
    <row r="79" spans="1:11">
      <c r="A79" s="1636"/>
      <c r="B79" s="1608" t="s">
        <v>264</v>
      </c>
      <c r="C79" s="1609"/>
      <c r="D79" s="722">
        <v>1</v>
      </c>
      <c r="E79" s="721">
        <v>1</v>
      </c>
      <c r="F79" s="721">
        <v>1</v>
      </c>
      <c r="G79" s="721">
        <v>1</v>
      </c>
      <c r="H79" s="721">
        <v>1</v>
      </c>
      <c r="I79" s="720">
        <v>1</v>
      </c>
      <c r="J79" s="719">
        <f t="shared" si="7"/>
        <v>6</v>
      </c>
      <c r="K79" s="714" t="s">
        <v>263</v>
      </c>
    </row>
    <row r="80" spans="1:11">
      <c r="A80" s="1636"/>
      <c r="B80" s="1608" t="s">
        <v>262</v>
      </c>
      <c r="C80" s="1609"/>
      <c r="D80" s="722">
        <v>1</v>
      </c>
      <c r="E80" s="721">
        <v>1</v>
      </c>
      <c r="F80" s="721">
        <v>1</v>
      </c>
      <c r="G80" s="721">
        <v>1</v>
      </c>
      <c r="H80" s="721">
        <v>1</v>
      </c>
      <c r="I80" s="720">
        <v>1</v>
      </c>
      <c r="J80" s="719">
        <f t="shared" si="7"/>
        <v>6</v>
      </c>
      <c r="K80" s="714" t="s">
        <v>261</v>
      </c>
    </row>
    <row r="81" spans="1:11">
      <c r="A81" s="1616"/>
      <c r="B81" s="1608"/>
      <c r="C81" s="1609"/>
      <c r="D81" s="722"/>
      <c r="E81" s="721"/>
      <c r="F81" s="721"/>
      <c r="G81" s="721"/>
      <c r="H81" s="721"/>
      <c r="I81" s="720"/>
      <c r="J81" s="719">
        <f t="shared" si="7"/>
        <v>0</v>
      </c>
      <c r="K81" s="714" t="s">
        <v>260</v>
      </c>
    </row>
    <row r="82" spans="1:11">
      <c r="A82" s="1616"/>
      <c r="B82" s="1626"/>
      <c r="C82" s="1627"/>
      <c r="D82" s="718"/>
      <c r="E82" s="717"/>
      <c r="F82" s="717"/>
      <c r="G82" s="717"/>
      <c r="H82" s="717"/>
      <c r="I82" s="716"/>
      <c r="J82" s="715">
        <f t="shared" si="7"/>
        <v>0</v>
      </c>
      <c r="K82" s="714"/>
    </row>
    <row r="83" spans="1:11" ht="13.8" thickBot="1">
      <c r="A83" s="1640"/>
      <c r="B83" s="1641" t="s">
        <v>174</v>
      </c>
      <c r="C83" s="1642"/>
      <c r="D83" s="713">
        <f t="shared" ref="D83:I83" si="9">SUM(D76:D82)</f>
        <v>5</v>
      </c>
      <c r="E83" s="712">
        <f t="shared" si="9"/>
        <v>5</v>
      </c>
      <c r="F83" s="712">
        <f t="shared" si="9"/>
        <v>5</v>
      </c>
      <c r="G83" s="712">
        <f t="shared" si="9"/>
        <v>5</v>
      </c>
      <c r="H83" s="712">
        <f t="shared" si="9"/>
        <v>5</v>
      </c>
      <c r="I83" s="711">
        <f t="shared" si="9"/>
        <v>5</v>
      </c>
      <c r="J83" s="710">
        <f t="shared" si="7"/>
        <v>30</v>
      </c>
      <c r="K83" s="709"/>
    </row>
    <row r="84" spans="1:11" ht="13.8" thickBot="1">
      <c r="A84" s="1647" t="s">
        <v>568</v>
      </c>
      <c r="B84" s="1648"/>
      <c r="C84" s="1649"/>
      <c r="D84" s="693">
        <f t="shared" ref="D84:I84" si="10">D23+D44+D57+D70+D75+D83</f>
        <v>29</v>
      </c>
      <c r="E84" s="692">
        <f t="shared" si="10"/>
        <v>16</v>
      </c>
      <c r="F84" s="692">
        <f t="shared" si="10"/>
        <v>16</v>
      </c>
      <c r="G84" s="692">
        <f t="shared" si="10"/>
        <v>16</v>
      </c>
      <c r="H84" s="692">
        <f t="shared" si="10"/>
        <v>16</v>
      </c>
      <c r="I84" s="691">
        <f t="shared" si="10"/>
        <v>7</v>
      </c>
      <c r="J84" s="690">
        <f t="shared" si="7"/>
        <v>100</v>
      </c>
      <c r="K84" s="708" t="s">
        <v>259</v>
      </c>
    </row>
    <row r="85" spans="1:11" ht="13.8" thickBot="1">
      <c r="A85" s="1650"/>
      <c r="B85" s="1650"/>
      <c r="C85" s="1650"/>
      <c r="D85" s="1650"/>
      <c r="E85" s="1650"/>
      <c r="F85" s="1650"/>
      <c r="G85" s="1650"/>
      <c r="H85" s="1650"/>
      <c r="I85" s="1650"/>
      <c r="J85" s="1650"/>
      <c r="K85" s="1650"/>
    </row>
    <row r="86" spans="1:11" ht="13.2" customHeight="1">
      <c r="A86" s="1651" t="s">
        <v>258</v>
      </c>
      <c r="B86" s="1653" t="s">
        <v>553</v>
      </c>
      <c r="C86" s="1654"/>
      <c r="D86" s="707"/>
      <c r="E86" s="706"/>
      <c r="F86" s="706"/>
      <c r="G86" s="706"/>
      <c r="H86" s="706"/>
      <c r="I86" s="705"/>
      <c r="J86" s="695">
        <f>SUM(D86:I86)</f>
        <v>0</v>
      </c>
      <c r="K86" s="1655"/>
    </row>
    <row r="87" spans="1:11" ht="13.2" customHeight="1">
      <c r="A87" s="1639"/>
      <c r="B87" s="1608" t="s">
        <v>552</v>
      </c>
      <c r="C87" s="1609"/>
      <c r="D87" s="704"/>
      <c r="E87" s="703"/>
      <c r="F87" s="703"/>
      <c r="G87" s="703"/>
      <c r="H87" s="703"/>
      <c r="I87" s="702"/>
      <c r="J87" s="701">
        <f>SUM(D87:I87)</f>
        <v>0</v>
      </c>
      <c r="K87" s="1656"/>
    </row>
    <row r="88" spans="1:11" ht="13.8" thickBot="1">
      <c r="A88" s="1652"/>
      <c r="B88" s="1629" t="s">
        <v>554</v>
      </c>
      <c r="C88" s="1611"/>
      <c r="D88" s="700"/>
      <c r="E88" s="699"/>
      <c r="F88" s="699"/>
      <c r="G88" s="699"/>
      <c r="H88" s="699"/>
      <c r="I88" s="698"/>
      <c r="J88" s="697">
        <f>SUM(D88:I88)</f>
        <v>0</v>
      </c>
      <c r="K88" s="1657"/>
    </row>
    <row r="89" spans="1:11" ht="13.8" thickBot="1">
      <c r="A89" s="1647" t="s">
        <v>257</v>
      </c>
      <c r="B89" s="1648"/>
      <c r="C89" s="1649"/>
      <c r="D89" s="693">
        <f t="shared" ref="D89:I89" si="11">SUM(D86:D88)</f>
        <v>0</v>
      </c>
      <c r="E89" s="692">
        <f t="shared" si="11"/>
        <v>0</v>
      </c>
      <c r="F89" s="692">
        <f t="shared" si="11"/>
        <v>0</v>
      </c>
      <c r="G89" s="692">
        <f t="shared" si="11"/>
        <v>0</v>
      </c>
      <c r="H89" s="692">
        <f t="shared" si="11"/>
        <v>0</v>
      </c>
      <c r="I89" s="691">
        <f t="shared" si="11"/>
        <v>0</v>
      </c>
      <c r="J89" s="690">
        <f>SUM(D89:I89)</f>
        <v>0</v>
      </c>
      <c r="K89" s="696"/>
    </row>
    <row r="90" spans="1:11" ht="13.8" thickBot="1">
      <c r="A90" s="1650"/>
      <c r="B90" s="1650"/>
      <c r="C90" s="1650"/>
      <c r="D90" s="1650"/>
      <c r="E90" s="1650"/>
      <c r="F90" s="1650"/>
      <c r="G90" s="1650"/>
      <c r="H90" s="1650"/>
      <c r="I90" s="1650"/>
      <c r="J90" s="1650"/>
      <c r="K90" s="1650"/>
    </row>
    <row r="91" spans="1:11" ht="13.2" customHeight="1">
      <c r="A91" s="1658" t="s">
        <v>256</v>
      </c>
      <c r="B91" s="1653" t="s">
        <v>569</v>
      </c>
      <c r="C91" s="1654"/>
      <c r="D91" s="707"/>
      <c r="E91" s="706"/>
      <c r="F91" s="706"/>
      <c r="G91" s="706"/>
      <c r="H91" s="706"/>
      <c r="I91" s="705"/>
      <c r="J91" s="695">
        <f>SUM(D91:I91)</f>
        <v>0</v>
      </c>
      <c r="K91" s="1660" t="s">
        <v>255</v>
      </c>
    </row>
    <row r="92" spans="1:11" ht="13.2" customHeight="1" thickBot="1">
      <c r="A92" s="1659"/>
      <c r="B92" s="1663" t="s">
        <v>254</v>
      </c>
      <c r="C92" s="1664"/>
      <c r="D92" s="1001"/>
      <c r="E92" s="1002"/>
      <c r="F92" s="1002"/>
      <c r="G92" s="1002"/>
      <c r="H92" s="1002"/>
      <c r="I92" s="1003"/>
      <c r="J92" s="694">
        <f>SUM(D92:I92)</f>
        <v>0</v>
      </c>
      <c r="K92" s="1661"/>
    </row>
    <row r="93" spans="1:11" ht="13.8" thickBot="1">
      <c r="A93" s="1644" t="s">
        <v>253</v>
      </c>
      <c r="B93" s="1645"/>
      <c r="C93" s="1646"/>
      <c r="D93" s="693">
        <f t="shared" ref="D93:I93" si="12">SUM(D91:D92)</f>
        <v>0</v>
      </c>
      <c r="E93" s="692">
        <f t="shared" si="12"/>
        <v>0</v>
      </c>
      <c r="F93" s="692">
        <f t="shared" si="12"/>
        <v>0</v>
      </c>
      <c r="G93" s="692">
        <f t="shared" si="12"/>
        <v>0</v>
      </c>
      <c r="H93" s="692">
        <f t="shared" si="12"/>
        <v>0</v>
      </c>
      <c r="I93" s="691">
        <f t="shared" si="12"/>
        <v>0</v>
      </c>
      <c r="J93" s="690">
        <f>SUM(D93:I93)</f>
        <v>0</v>
      </c>
      <c r="K93" s="1662"/>
    </row>
    <row r="94" spans="1:11" ht="13.8" thickBot="1">
      <c r="A94" s="1669"/>
      <c r="B94" s="1669"/>
      <c r="C94" s="1669"/>
      <c r="D94" s="1669"/>
      <c r="E94" s="1669"/>
      <c r="F94" s="1669"/>
      <c r="G94" s="1669"/>
      <c r="H94" s="1669"/>
      <c r="I94" s="1669"/>
      <c r="J94" s="1669"/>
      <c r="K94" s="1669"/>
    </row>
    <row r="95" spans="1:11" ht="14.4" thickTop="1" thickBot="1">
      <c r="A95" s="1670" t="s">
        <v>570</v>
      </c>
      <c r="B95" s="1671"/>
      <c r="C95" s="1672"/>
      <c r="D95" s="689">
        <f t="shared" ref="D95:I95" si="13">D84+D91</f>
        <v>29</v>
      </c>
      <c r="E95" s="688">
        <f t="shared" si="13"/>
        <v>16</v>
      </c>
      <c r="F95" s="688">
        <f t="shared" si="13"/>
        <v>16</v>
      </c>
      <c r="G95" s="688">
        <f t="shared" si="13"/>
        <v>16</v>
      </c>
      <c r="H95" s="688">
        <f t="shared" si="13"/>
        <v>16</v>
      </c>
      <c r="I95" s="687">
        <f t="shared" si="13"/>
        <v>7</v>
      </c>
      <c r="J95" s="686">
        <f>SUM(D95:I95)</f>
        <v>100</v>
      </c>
      <c r="K95" s="685"/>
    </row>
    <row r="96" spans="1:11" ht="14.4" thickTop="1" thickBot="1">
      <c r="A96" s="1670" t="s">
        <v>252</v>
      </c>
      <c r="B96" s="1671"/>
      <c r="C96" s="1672"/>
      <c r="D96" s="689">
        <f t="shared" ref="D96:I96" si="14">D89+D92</f>
        <v>0</v>
      </c>
      <c r="E96" s="688">
        <f t="shared" si="14"/>
        <v>0</v>
      </c>
      <c r="F96" s="688">
        <f t="shared" si="14"/>
        <v>0</v>
      </c>
      <c r="G96" s="688">
        <f t="shared" si="14"/>
        <v>0</v>
      </c>
      <c r="H96" s="688">
        <f t="shared" si="14"/>
        <v>0</v>
      </c>
      <c r="I96" s="687">
        <f t="shared" si="14"/>
        <v>0</v>
      </c>
      <c r="J96" s="686">
        <f>SUM(D96:I96)</f>
        <v>0</v>
      </c>
      <c r="K96" s="685"/>
    </row>
    <row r="97" spans="1:11" ht="14.4" thickTop="1" thickBot="1">
      <c r="A97" s="1673" t="s">
        <v>251</v>
      </c>
      <c r="B97" s="1674"/>
      <c r="C97" s="1675"/>
      <c r="D97" s="684">
        <f t="shared" ref="D97:I97" si="15">SUM(D95:D96)</f>
        <v>29</v>
      </c>
      <c r="E97" s="683">
        <f t="shared" si="15"/>
        <v>16</v>
      </c>
      <c r="F97" s="683">
        <f t="shared" si="15"/>
        <v>16</v>
      </c>
      <c r="G97" s="683">
        <f t="shared" si="15"/>
        <v>16</v>
      </c>
      <c r="H97" s="683">
        <f t="shared" si="15"/>
        <v>16</v>
      </c>
      <c r="I97" s="682">
        <f t="shared" si="15"/>
        <v>7</v>
      </c>
      <c r="J97" s="681">
        <f>SUM(D97:I97)</f>
        <v>100</v>
      </c>
      <c r="K97" s="680"/>
    </row>
    <row r="98" spans="1:11">
      <c r="A98" s="678"/>
      <c r="B98" s="678"/>
      <c r="C98" s="679"/>
      <c r="D98" s="678"/>
      <c r="E98" s="678"/>
      <c r="F98" s="678"/>
      <c r="G98" s="678"/>
      <c r="H98" s="678"/>
      <c r="I98" s="678"/>
      <c r="J98" s="678"/>
      <c r="K98" s="678"/>
    </row>
    <row r="99" spans="1:11">
      <c r="A99" s="676" t="s">
        <v>250</v>
      </c>
      <c r="B99" s="676"/>
      <c r="C99" s="677"/>
      <c r="D99" s="676"/>
      <c r="E99" s="676"/>
      <c r="F99" s="676"/>
      <c r="G99" s="676"/>
      <c r="H99" s="676"/>
      <c r="I99" s="676"/>
      <c r="J99" s="676"/>
      <c r="K99" s="676"/>
    </row>
    <row r="100" spans="1:11">
      <c r="A100" s="1676" t="s">
        <v>249</v>
      </c>
      <c r="B100" s="1676"/>
      <c r="C100" s="1676"/>
      <c r="D100" s="1676"/>
      <c r="E100" s="1676"/>
      <c r="F100" s="1676"/>
      <c r="G100" s="1676"/>
      <c r="H100" s="1676"/>
      <c r="I100" s="1676"/>
      <c r="J100" s="1676"/>
      <c r="K100" s="1676"/>
    </row>
    <row r="101" spans="1:11" ht="26.4" customHeight="1">
      <c r="A101" s="674" t="s">
        <v>248</v>
      </c>
      <c r="B101" s="1667" t="s">
        <v>567</v>
      </c>
      <c r="C101" s="1667"/>
      <c r="D101" s="1667"/>
      <c r="E101" s="1667"/>
      <c r="F101" s="1667"/>
      <c r="G101" s="1667"/>
      <c r="H101" s="1667"/>
      <c r="I101" s="1667"/>
      <c r="J101" s="1667"/>
      <c r="K101" s="1667"/>
    </row>
    <row r="102" spans="1:11" ht="26.4" customHeight="1">
      <c r="A102" s="674" t="s">
        <v>247</v>
      </c>
      <c r="B102" s="1665" t="s">
        <v>246</v>
      </c>
      <c r="C102" s="1665"/>
      <c r="D102" s="1666"/>
      <c r="E102" s="1666"/>
      <c r="F102" s="1666"/>
      <c r="G102" s="1666"/>
      <c r="H102" s="1666"/>
      <c r="I102" s="1666"/>
      <c r="J102" s="1666"/>
      <c r="K102" s="1666"/>
    </row>
    <row r="103" spans="1:11" ht="13.2" customHeight="1">
      <c r="A103" s="674" t="s">
        <v>244</v>
      </c>
      <c r="B103" s="1665" t="s">
        <v>245</v>
      </c>
      <c r="C103" s="1665"/>
      <c r="D103" s="1667"/>
      <c r="E103" s="1667"/>
      <c r="F103" s="1667"/>
      <c r="G103" s="1667"/>
      <c r="H103" s="1667"/>
      <c r="I103" s="1667"/>
      <c r="J103" s="1667"/>
      <c r="K103" s="1667"/>
    </row>
    <row r="104" spans="1:11" ht="13.2" customHeight="1">
      <c r="A104" s="673" t="s">
        <v>244</v>
      </c>
      <c r="B104" s="1668" t="s">
        <v>243</v>
      </c>
      <c r="C104" s="1668"/>
      <c r="D104" s="1668"/>
      <c r="E104" s="1668"/>
      <c r="F104" s="1668"/>
      <c r="G104" s="1668"/>
      <c r="H104" s="1668"/>
      <c r="I104" s="1668"/>
      <c r="J104" s="1668"/>
      <c r="K104" s="1668"/>
    </row>
  </sheetData>
  <mergeCells count="87">
    <mergeCell ref="B102:K102"/>
    <mergeCell ref="B103:K103"/>
    <mergeCell ref="B104:K104"/>
    <mergeCell ref="A94:K94"/>
    <mergeCell ref="A95:C95"/>
    <mergeCell ref="A96:C96"/>
    <mergeCell ref="A97:C97"/>
    <mergeCell ref="A100:K100"/>
    <mergeCell ref="B101:K101"/>
    <mergeCell ref="A93:C93"/>
    <mergeCell ref="A84:C84"/>
    <mergeCell ref="A85:K85"/>
    <mergeCell ref="A86:A88"/>
    <mergeCell ref="B86:C86"/>
    <mergeCell ref="K86:K88"/>
    <mergeCell ref="B87:C87"/>
    <mergeCell ref="B88:C88"/>
    <mergeCell ref="A89:C89"/>
    <mergeCell ref="A90:K90"/>
    <mergeCell ref="A91:A92"/>
    <mergeCell ref="B91:C91"/>
    <mergeCell ref="K91:K93"/>
    <mergeCell ref="B92:C92"/>
    <mergeCell ref="B75:C75"/>
    <mergeCell ref="A76:A83"/>
    <mergeCell ref="B76:C76"/>
    <mergeCell ref="B77:C77"/>
    <mergeCell ref="B78:C78"/>
    <mergeCell ref="B79:C79"/>
    <mergeCell ref="B80:C80"/>
    <mergeCell ref="B81:C81"/>
    <mergeCell ref="B82:C82"/>
    <mergeCell ref="B83:C83"/>
    <mergeCell ref="A71:A75"/>
    <mergeCell ref="B71:C71"/>
    <mergeCell ref="B72:C72"/>
    <mergeCell ref="B73:C73"/>
    <mergeCell ref="B74:C74"/>
    <mergeCell ref="B56:C56"/>
    <mergeCell ref="B57:C57"/>
    <mergeCell ref="A58:A70"/>
    <mergeCell ref="B58:C58"/>
    <mergeCell ref="B59:C59"/>
    <mergeCell ref="B60:C61"/>
    <mergeCell ref="B62:C62"/>
    <mergeCell ref="B63:C63"/>
    <mergeCell ref="B64:C64"/>
    <mergeCell ref="B65:C65"/>
    <mergeCell ref="A45:A57"/>
    <mergeCell ref="B66:C66"/>
    <mergeCell ref="B67:C67"/>
    <mergeCell ref="B68:C68"/>
    <mergeCell ref="B69:C69"/>
    <mergeCell ref="B70:C70"/>
    <mergeCell ref="B55:C55"/>
    <mergeCell ref="K49:K51"/>
    <mergeCell ref="B54:C54"/>
    <mergeCell ref="B42:C42"/>
    <mergeCell ref="B43:C43"/>
    <mergeCell ref="B44:C44"/>
    <mergeCell ref="B45:C46"/>
    <mergeCell ref="B47:C48"/>
    <mergeCell ref="B49:B50"/>
    <mergeCell ref="C49:C50"/>
    <mergeCell ref="B38:C38"/>
    <mergeCell ref="B39:C39"/>
    <mergeCell ref="B30:C31"/>
    <mergeCell ref="B32:C33"/>
    <mergeCell ref="A27:A44"/>
    <mergeCell ref="B27:C29"/>
    <mergeCell ref="B34:C35"/>
    <mergeCell ref="B36:C37"/>
    <mergeCell ref="B40:C40"/>
    <mergeCell ref="B41:C41"/>
    <mergeCell ref="A7:A26"/>
    <mergeCell ref="B7:C10"/>
    <mergeCell ref="A2:G2"/>
    <mergeCell ref="H2:K3"/>
    <mergeCell ref="A5:A6"/>
    <mergeCell ref="B5:C6"/>
    <mergeCell ref="D5:J5"/>
    <mergeCell ref="K5:K6"/>
    <mergeCell ref="B11:C14"/>
    <mergeCell ref="B15:C18"/>
    <mergeCell ref="B19:C22"/>
    <mergeCell ref="B23:C26"/>
    <mergeCell ref="C3:D3"/>
  </mergeCells>
  <phoneticPr fontId="2"/>
  <pageMargins left="0.7" right="0.7" top="0.75" bottom="0.75" header="0.3" footer="0.3"/>
  <pageSetup paperSize="9" scale="8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B21B3-FC1A-4411-8D06-ADF3F93F9054}">
  <dimension ref="A1:R34"/>
  <sheetViews>
    <sheetView view="pageBreakPreview" zoomScale="85" zoomScaleNormal="85" zoomScaleSheetLayoutView="85" workbookViewId="0">
      <selection sqref="A1:L1"/>
    </sheetView>
  </sheetViews>
  <sheetFormatPr defaultRowHeight="13.2"/>
  <cols>
    <col min="1" max="1" width="14.77734375" style="675" customWidth="1"/>
    <col min="2" max="2" width="12.6640625" style="675" customWidth="1"/>
    <col min="3" max="3" width="11.21875" style="675" customWidth="1"/>
    <col min="4" max="4" width="14.6640625" style="675" customWidth="1"/>
    <col min="5" max="6" width="12.6640625" style="675" customWidth="1"/>
    <col min="7" max="7" width="11.77734375" style="675" customWidth="1"/>
    <col min="8" max="8" width="14" style="675" customWidth="1"/>
    <col min="9" max="9" width="1.109375" style="675" customWidth="1"/>
    <col min="10" max="10" width="13.6640625" style="675" customWidth="1"/>
    <col min="11" max="11" width="1.109375" style="675" customWidth="1"/>
    <col min="12" max="12" width="15" style="675" customWidth="1"/>
  </cols>
  <sheetData>
    <row r="1" spans="1:18" ht="16.2">
      <c r="A1" s="1679" t="s">
        <v>565</v>
      </c>
      <c r="B1" s="1679"/>
      <c r="C1" s="1679"/>
      <c r="D1" s="1679"/>
      <c r="E1" s="1679"/>
      <c r="F1" s="1679"/>
      <c r="G1" s="1679"/>
      <c r="H1" s="1679"/>
      <c r="I1" s="1679"/>
      <c r="J1" s="1679"/>
      <c r="K1" s="1679"/>
      <c r="L1" s="1679"/>
      <c r="M1" s="811"/>
      <c r="N1" s="814"/>
      <c r="O1" s="811"/>
      <c r="P1" s="811"/>
      <c r="Q1" s="811"/>
      <c r="R1" s="811"/>
    </row>
    <row r="2" spans="1:18" ht="13.8" thickBot="1">
      <c r="A2" s="811" t="s">
        <v>352</v>
      </c>
      <c r="B2" s="811"/>
      <c r="C2" s="811"/>
      <c r="D2" s="811"/>
      <c r="E2" s="811"/>
      <c r="F2" s="811"/>
      <c r="G2" s="811"/>
      <c r="H2" s="811"/>
      <c r="I2" s="811"/>
      <c r="J2" s="811"/>
      <c r="K2" s="811"/>
      <c r="L2" s="811"/>
      <c r="M2" s="811"/>
      <c r="N2" s="814"/>
      <c r="O2" s="811"/>
      <c r="P2" s="811"/>
      <c r="Q2" s="811"/>
      <c r="R2" s="811"/>
    </row>
    <row r="3" spans="1:18" ht="13.8" thickTop="1">
      <c r="A3" s="1680" t="s">
        <v>351</v>
      </c>
      <c r="B3" s="1680" t="s">
        <v>350</v>
      </c>
      <c r="C3" s="1683"/>
      <c r="D3" s="1683"/>
      <c r="E3" s="1683"/>
      <c r="F3" s="1683"/>
      <c r="G3" s="1683"/>
      <c r="H3" s="1684"/>
      <c r="I3" s="813"/>
      <c r="J3" s="1685" t="s">
        <v>349</v>
      </c>
      <c r="K3" s="813"/>
      <c r="L3" s="1688" t="s">
        <v>55</v>
      </c>
      <c r="M3" s="811"/>
      <c r="N3" s="814"/>
      <c r="O3" s="811"/>
      <c r="P3" s="811"/>
      <c r="Q3" s="811"/>
      <c r="R3" s="811"/>
    </row>
    <row r="4" spans="1:18">
      <c r="A4" s="1681"/>
      <c r="B4" s="1691" t="s">
        <v>566</v>
      </c>
      <c r="C4" s="1692"/>
      <c r="D4" s="1693"/>
      <c r="E4" s="1694" t="str">
        <f>'29部門別面積表'!B86</f>
        <v>○○事業専用</v>
      </c>
      <c r="F4" s="1694" t="str">
        <f>'29部門別面積表'!B87</f>
        <v>●●事業専用</v>
      </c>
      <c r="G4" s="1694" t="str">
        <f>'29部門別面積表'!B88</f>
        <v>△△事業専用</v>
      </c>
      <c r="H4" s="1696" t="s">
        <v>46</v>
      </c>
      <c r="I4" s="813"/>
      <c r="J4" s="1686"/>
      <c r="K4" s="813"/>
      <c r="L4" s="1689"/>
      <c r="M4" s="811"/>
      <c r="N4" s="814"/>
      <c r="O4" s="811"/>
      <c r="P4" s="811"/>
      <c r="Q4" s="811"/>
      <c r="R4" s="811"/>
    </row>
    <row r="5" spans="1:18">
      <c r="A5" s="1682"/>
      <c r="B5" s="865" t="s">
        <v>348</v>
      </c>
      <c r="C5" s="864" t="s">
        <v>347</v>
      </c>
      <c r="D5" s="863" t="s">
        <v>174</v>
      </c>
      <c r="E5" s="1695"/>
      <c r="F5" s="1695"/>
      <c r="G5" s="1695"/>
      <c r="H5" s="1697"/>
      <c r="I5" s="813"/>
      <c r="J5" s="1687"/>
      <c r="K5" s="813"/>
      <c r="L5" s="1690"/>
      <c r="M5" s="813"/>
      <c r="N5" s="813"/>
      <c r="O5" s="813"/>
      <c r="P5" s="813"/>
      <c r="Q5" s="813"/>
      <c r="R5" s="813"/>
    </row>
    <row r="6" spans="1:18">
      <c r="A6" s="862" t="s">
        <v>346</v>
      </c>
      <c r="B6" s="1021">
        <f>'29部門別面積表'!I84-C6</f>
        <v>7</v>
      </c>
      <c r="C6" s="1022">
        <f>'29部門別面積表'!I47</f>
        <v>0</v>
      </c>
      <c r="D6" s="858">
        <f t="shared" ref="D6:D11" si="0">SUM(B6:C6)</f>
        <v>7</v>
      </c>
      <c r="E6" s="1027">
        <f>'29部門別面積表'!I86</f>
        <v>0</v>
      </c>
      <c r="F6" s="1027">
        <f>'29部門別面積表'!I87</f>
        <v>0</v>
      </c>
      <c r="G6" s="1028">
        <f>'29部門別面積表'!I88</f>
        <v>0</v>
      </c>
      <c r="H6" s="860">
        <f t="shared" ref="H6:H11" si="1">SUM(D6:G6)</f>
        <v>7</v>
      </c>
      <c r="I6" s="819"/>
      <c r="J6" s="861"/>
      <c r="K6" s="826"/>
      <c r="L6" s="860">
        <f t="shared" ref="L6:L11" si="2">H6+J6</f>
        <v>7</v>
      </c>
      <c r="M6" s="817"/>
      <c r="N6" s="818"/>
      <c r="O6" s="817"/>
      <c r="P6" s="817"/>
      <c r="Q6" s="817"/>
      <c r="R6" s="817"/>
    </row>
    <row r="7" spans="1:18">
      <c r="A7" s="859">
        <v>4</v>
      </c>
      <c r="B7" s="1023">
        <f>'29部門別面積表'!H84-C7</f>
        <v>16</v>
      </c>
      <c r="C7" s="1024">
        <f>'29部門別面積表'!H47</f>
        <v>0</v>
      </c>
      <c r="D7" s="858">
        <f t="shared" si="0"/>
        <v>16</v>
      </c>
      <c r="E7" s="1029">
        <f>'29部門別面積表'!H86</f>
        <v>0</v>
      </c>
      <c r="F7" s="1029">
        <f>'29部門別面積表'!H87</f>
        <v>0</v>
      </c>
      <c r="G7" s="1030">
        <f>'29部門別面積表'!H88</f>
        <v>0</v>
      </c>
      <c r="H7" s="856">
        <f t="shared" si="1"/>
        <v>16</v>
      </c>
      <c r="I7" s="819"/>
      <c r="J7" s="857"/>
      <c r="K7" s="826"/>
      <c r="L7" s="856">
        <f t="shared" si="2"/>
        <v>16</v>
      </c>
      <c r="M7" s="817"/>
      <c r="N7" s="818"/>
      <c r="O7" s="817"/>
      <c r="P7" s="817"/>
      <c r="Q7" s="817"/>
      <c r="R7" s="817"/>
    </row>
    <row r="8" spans="1:18">
      <c r="A8" s="859">
        <v>3</v>
      </c>
      <c r="B8" s="1023">
        <f>'29部門別面積表'!G84-C8</f>
        <v>16</v>
      </c>
      <c r="C8" s="1024">
        <f>'29部門別面積表'!G47</f>
        <v>0</v>
      </c>
      <c r="D8" s="858">
        <f t="shared" si="0"/>
        <v>16</v>
      </c>
      <c r="E8" s="1029">
        <f>'29部門別面積表'!G86</f>
        <v>0</v>
      </c>
      <c r="F8" s="1029">
        <f>'29部門別面積表'!G87</f>
        <v>0</v>
      </c>
      <c r="G8" s="1030">
        <f>'29部門別面積表'!G88</f>
        <v>0</v>
      </c>
      <c r="H8" s="856">
        <f t="shared" si="1"/>
        <v>16</v>
      </c>
      <c r="I8" s="819"/>
      <c r="J8" s="857"/>
      <c r="K8" s="826"/>
      <c r="L8" s="856">
        <f t="shared" si="2"/>
        <v>16</v>
      </c>
      <c r="M8" s="817"/>
      <c r="N8" s="818"/>
      <c r="O8" s="817"/>
      <c r="P8" s="817"/>
      <c r="Q8" s="817"/>
      <c r="R8" s="817"/>
    </row>
    <row r="9" spans="1:18">
      <c r="A9" s="859">
        <v>2</v>
      </c>
      <c r="B9" s="1023">
        <f>'29部門別面積表'!F84-C9</f>
        <v>16</v>
      </c>
      <c r="C9" s="1024">
        <f>'29部門別面積表'!F47</f>
        <v>0</v>
      </c>
      <c r="D9" s="858">
        <f t="shared" si="0"/>
        <v>16</v>
      </c>
      <c r="E9" s="1029">
        <f>'29部門別面積表'!F86</f>
        <v>0</v>
      </c>
      <c r="F9" s="1029">
        <f>'29部門別面積表'!F87</f>
        <v>0</v>
      </c>
      <c r="G9" s="1030">
        <f>'29部門別面積表'!F88</f>
        <v>0</v>
      </c>
      <c r="H9" s="856">
        <f t="shared" si="1"/>
        <v>16</v>
      </c>
      <c r="I9" s="819"/>
      <c r="J9" s="857"/>
      <c r="K9" s="826"/>
      <c r="L9" s="856">
        <f t="shared" si="2"/>
        <v>16</v>
      </c>
      <c r="M9" s="817"/>
      <c r="N9" s="818"/>
      <c r="O9" s="817"/>
      <c r="P9" s="817"/>
      <c r="Q9" s="817"/>
      <c r="R9" s="817"/>
    </row>
    <row r="10" spans="1:18">
      <c r="A10" s="859">
        <v>1</v>
      </c>
      <c r="B10" s="1023">
        <f>'29部門別面積表'!E84-C10</f>
        <v>16</v>
      </c>
      <c r="C10" s="1024">
        <f>'29部門別面積表'!E47</f>
        <v>0</v>
      </c>
      <c r="D10" s="858">
        <f t="shared" si="0"/>
        <v>16</v>
      </c>
      <c r="E10" s="1029">
        <f>'29部門別面積表'!E86</f>
        <v>0</v>
      </c>
      <c r="F10" s="1029">
        <f>'29部門別面積表'!E87</f>
        <v>0</v>
      </c>
      <c r="G10" s="1030">
        <f>'29部門別面積表'!E88</f>
        <v>0</v>
      </c>
      <c r="H10" s="856">
        <f t="shared" si="1"/>
        <v>16</v>
      </c>
      <c r="I10" s="819"/>
      <c r="J10" s="857"/>
      <c r="K10" s="826"/>
      <c r="L10" s="856">
        <f t="shared" si="2"/>
        <v>16</v>
      </c>
      <c r="M10" s="817"/>
      <c r="N10" s="818"/>
      <c r="O10" s="817"/>
      <c r="P10" s="817"/>
      <c r="Q10" s="817"/>
      <c r="R10" s="817"/>
    </row>
    <row r="11" spans="1:18">
      <c r="A11" s="855" t="s">
        <v>345</v>
      </c>
      <c r="B11" s="1025">
        <f>'29部門別面積表'!D84-C11</f>
        <v>28</v>
      </c>
      <c r="C11" s="1026">
        <f>'29部門別面積表'!D47</f>
        <v>1</v>
      </c>
      <c r="D11" s="854">
        <f t="shared" si="0"/>
        <v>29</v>
      </c>
      <c r="E11" s="1031">
        <f>'29部門別面積表'!D86</f>
        <v>0</v>
      </c>
      <c r="F11" s="1031">
        <f>'29部門別面積表'!D87</f>
        <v>0</v>
      </c>
      <c r="G11" s="1032">
        <f>'29部門別面積表'!D88</f>
        <v>0</v>
      </c>
      <c r="H11" s="852">
        <f t="shared" si="1"/>
        <v>29</v>
      </c>
      <c r="I11" s="819"/>
      <c r="J11" s="853"/>
      <c r="K11" s="826"/>
      <c r="L11" s="852">
        <f t="shared" si="2"/>
        <v>29</v>
      </c>
      <c r="M11" s="817"/>
      <c r="N11" s="818"/>
      <c r="O11" s="817"/>
      <c r="P11" s="817"/>
      <c r="Q11" s="817"/>
      <c r="R11" s="817"/>
    </row>
    <row r="12" spans="1:18" ht="13.8" thickBot="1">
      <c r="A12" s="851" t="s">
        <v>46</v>
      </c>
      <c r="B12" s="850">
        <f t="shared" ref="B12:H12" si="3">SUM(B6:B11)</f>
        <v>99</v>
      </c>
      <c r="C12" s="849">
        <f t="shared" si="3"/>
        <v>1</v>
      </c>
      <c r="D12" s="848">
        <f t="shared" si="3"/>
        <v>100</v>
      </c>
      <c r="E12" s="847">
        <f t="shared" si="3"/>
        <v>0</v>
      </c>
      <c r="F12" s="847">
        <f t="shared" si="3"/>
        <v>0</v>
      </c>
      <c r="G12" s="846">
        <f t="shared" si="3"/>
        <v>0</v>
      </c>
      <c r="H12" s="845">
        <f t="shared" si="3"/>
        <v>100</v>
      </c>
      <c r="I12" s="819"/>
      <c r="J12" s="844">
        <f>SUM(J6:J11)</f>
        <v>0</v>
      </c>
      <c r="K12" s="826"/>
      <c r="L12" s="843">
        <f>SUM(L6:L11)</f>
        <v>100</v>
      </c>
      <c r="M12" s="817"/>
      <c r="N12" s="818" t="str">
        <f>IF(J12='29部門別面積表'!J93,"共有部分合計→合致","共有部分合計→確認ください")</f>
        <v>共有部分合計→合致</v>
      </c>
      <c r="O12" s="817"/>
      <c r="P12" s="817"/>
      <c r="Q12" s="817"/>
      <c r="R12" s="817"/>
    </row>
    <row r="13" spans="1:18" ht="13.8" thickTop="1">
      <c r="A13" s="842"/>
      <c r="B13" s="842"/>
      <c r="C13" s="842"/>
      <c r="D13" s="841"/>
      <c r="E13" s="841"/>
      <c r="F13" s="841"/>
      <c r="G13" s="841"/>
      <c r="H13" s="841"/>
      <c r="I13" s="819"/>
      <c r="J13" s="819"/>
      <c r="K13" s="819"/>
      <c r="L13" s="819"/>
      <c r="M13" s="817"/>
      <c r="N13" s="817"/>
      <c r="O13" s="817"/>
      <c r="P13" s="817"/>
      <c r="Q13" s="817"/>
      <c r="R13" s="817"/>
    </row>
    <row r="14" spans="1:18" ht="39.6">
      <c r="A14" s="840" t="s">
        <v>344</v>
      </c>
      <c r="B14" s="839">
        <f>B12/H12</f>
        <v>0.99</v>
      </c>
      <c r="C14" s="838">
        <f>C12/H12</f>
        <v>0.01</v>
      </c>
      <c r="D14" s="837">
        <f>D12/H12</f>
        <v>1</v>
      </c>
      <c r="E14" s="836">
        <f>E12/H12</f>
        <v>0</v>
      </c>
      <c r="F14" s="836">
        <f>F12/H12</f>
        <v>0</v>
      </c>
      <c r="G14" s="835">
        <f>G12/H12</f>
        <v>0</v>
      </c>
      <c r="H14" s="834">
        <f>SUM(D14:G14)</f>
        <v>1</v>
      </c>
      <c r="I14" s="833"/>
      <c r="J14" s="833"/>
      <c r="K14" s="833"/>
      <c r="L14" s="819"/>
      <c r="M14" s="817"/>
      <c r="N14" s="818"/>
      <c r="O14" s="817"/>
      <c r="P14" s="817"/>
      <c r="Q14" s="817"/>
      <c r="R14" s="817"/>
    </row>
    <row r="15" spans="1:18" ht="26.4">
      <c r="A15" s="832" t="s">
        <v>343</v>
      </c>
      <c r="B15" s="831">
        <f>J12*B14</f>
        <v>0</v>
      </c>
      <c r="C15" s="830">
        <f>J12*C14</f>
        <v>0</v>
      </c>
      <c r="D15" s="829">
        <f>J12*D14</f>
        <v>0</v>
      </c>
      <c r="E15" s="828">
        <f>J12*E14</f>
        <v>0</v>
      </c>
      <c r="F15" s="828">
        <f>J12*F14</f>
        <v>0</v>
      </c>
      <c r="G15" s="828">
        <f>J12*G14</f>
        <v>0</v>
      </c>
      <c r="H15" s="827">
        <f>SUM(D15:G15)</f>
        <v>0</v>
      </c>
      <c r="I15" s="819"/>
      <c r="J15" s="819"/>
      <c r="K15" s="819"/>
      <c r="L15" s="819"/>
      <c r="M15" s="817"/>
      <c r="N15" s="818"/>
      <c r="O15" s="817"/>
      <c r="P15" s="817"/>
      <c r="Q15" s="817"/>
      <c r="R15" s="817"/>
    </row>
    <row r="16" spans="1:18" ht="13.8" thickBot="1">
      <c r="A16" s="816"/>
      <c r="B16" s="816"/>
      <c r="C16" s="816"/>
      <c r="D16" s="826"/>
      <c r="E16" s="826"/>
      <c r="F16" s="826"/>
      <c r="G16" s="826"/>
      <c r="H16" s="826"/>
      <c r="I16" s="819"/>
      <c r="J16" s="819"/>
      <c r="K16" s="819"/>
      <c r="L16" s="819"/>
      <c r="M16" s="817"/>
      <c r="N16" s="817"/>
      <c r="O16" s="817"/>
      <c r="P16" s="817"/>
      <c r="Q16" s="817"/>
      <c r="R16" s="817"/>
    </row>
    <row r="17" spans="1:18" ht="27.6" thickTop="1" thickBot="1">
      <c r="A17" s="825" t="s">
        <v>342</v>
      </c>
      <c r="B17" s="824">
        <f t="shared" ref="B17:G17" si="4">B12+B15</f>
        <v>99</v>
      </c>
      <c r="C17" s="823">
        <f t="shared" si="4"/>
        <v>1</v>
      </c>
      <c r="D17" s="822">
        <f t="shared" si="4"/>
        <v>100</v>
      </c>
      <c r="E17" s="822">
        <f t="shared" si="4"/>
        <v>0</v>
      </c>
      <c r="F17" s="822">
        <f t="shared" si="4"/>
        <v>0</v>
      </c>
      <c r="G17" s="821">
        <f t="shared" si="4"/>
        <v>0</v>
      </c>
      <c r="H17" s="820">
        <f>SUM(D17:G17)</f>
        <v>100</v>
      </c>
      <c r="I17" s="819"/>
      <c r="J17" s="819"/>
      <c r="K17" s="819"/>
      <c r="L17" s="819"/>
      <c r="M17" s="817"/>
      <c r="N17" s="818"/>
      <c r="O17" s="817"/>
      <c r="P17" s="817"/>
      <c r="Q17" s="817"/>
      <c r="R17" s="817"/>
    </row>
    <row r="18" spans="1:18" ht="13.8" thickTop="1">
      <c r="A18" s="816"/>
      <c r="B18" s="816"/>
      <c r="C18" s="816"/>
      <c r="D18" s="815"/>
      <c r="E18" s="815"/>
      <c r="F18" s="815"/>
      <c r="G18" s="815"/>
      <c r="H18" s="815"/>
      <c r="I18" s="815"/>
      <c r="J18" s="815"/>
      <c r="K18" s="815"/>
      <c r="L18" s="815"/>
      <c r="M18" s="811"/>
      <c r="N18" s="814"/>
      <c r="O18" s="811"/>
      <c r="P18" s="811"/>
      <c r="Q18" s="811"/>
      <c r="R18" s="811"/>
    </row>
    <row r="19" spans="1:18">
      <c r="A19" s="1677" t="s">
        <v>564</v>
      </c>
      <c r="B19" s="1677"/>
      <c r="C19" s="1677"/>
      <c r="D19" s="1677"/>
      <c r="E19" s="1677"/>
      <c r="F19" s="1677"/>
      <c r="G19" s="1677"/>
      <c r="H19" s="1677"/>
      <c r="I19" s="1677"/>
      <c r="J19" s="1677"/>
      <c r="K19" s="1677"/>
      <c r="L19" s="1677"/>
      <c r="M19" s="811"/>
      <c r="N19" s="809"/>
      <c r="O19" s="811"/>
      <c r="P19" s="811"/>
      <c r="Q19" s="811"/>
      <c r="R19" s="811"/>
    </row>
    <row r="20" spans="1:18">
      <c r="A20" s="1677"/>
      <c r="B20" s="1677"/>
      <c r="C20" s="1677"/>
      <c r="D20" s="1677"/>
      <c r="E20" s="1677"/>
      <c r="F20" s="1677"/>
      <c r="G20" s="1677"/>
      <c r="H20" s="1677"/>
      <c r="I20" s="1677"/>
      <c r="J20" s="1677"/>
      <c r="K20" s="1677"/>
      <c r="L20" s="1677"/>
      <c r="M20" s="808"/>
      <c r="N20" s="812"/>
      <c r="O20" s="811"/>
      <c r="P20" s="811"/>
      <c r="Q20" s="811"/>
      <c r="R20" s="811"/>
    </row>
    <row r="21" spans="1:18">
      <c r="A21" s="1677"/>
      <c r="B21" s="1677"/>
      <c r="C21" s="1677"/>
      <c r="D21" s="1677"/>
      <c r="E21" s="1677"/>
      <c r="F21" s="1677"/>
      <c r="G21" s="1677"/>
      <c r="H21" s="1677"/>
      <c r="I21" s="1677"/>
      <c r="J21" s="1677"/>
      <c r="K21" s="1677"/>
      <c r="L21" s="1677"/>
      <c r="M21" s="808"/>
      <c r="N21" s="812"/>
      <c r="O21" s="811"/>
      <c r="P21" s="811"/>
      <c r="Q21" s="811"/>
      <c r="R21" s="811"/>
    </row>
    <row r="22" spans="1:18">
      <c r="A22" s="1677"/>
      <c r="B22" s="1677"/>
      <c r="C22" s="1677"/>
      <c r="D22" s="1677"/>
      <c r="E22" s="1677"/>
      <c r="F22" s="1677"/>
      <c r="G22" s="1677"/>
      <c r="H22" s="1677"/>
      <c r="I22" s="1677"/>
      <c r="J22" s="1677"/>
      <c r="K22" s="1677"/>
      <c r="L22" s="1677"/>
      <c r="M22" s="808"/>
      <c r="N22" s="812"/>
      <c r="O22" s="811"/>
      <c r="P22" s="811"/>
      <c r="Q22" s="811"/>
      <c r="R22" s="811"/>
    </row>
    <row r="23" spans="1:18">
      <c r="A23" s="1677"/>
      <c r="B23" s="1677"/>
      <c r="C23" s="1677"/>
      <c r="D23" s="1677"/>
      <c r="E23" s="1677"/>
      <c r="F23" s="1677"/>
      <c r="G23" s="1677"/>
      <c r="H23" s="1677"/>
      <c r="I23" s="1677"/>
      <c r="J23" s="1677"/>
      <c r="K23" s="1677"/>
      <c r="L23" s="1677"/>
      <c r="M23" s="808"/>
      <c r="N23" s="812"/>
      <c r="O23" s="811"/>
      <c r="P23" s="811"/>
      <c r="Q23" s="811"/>
      <c r="R23" s="811"/>
    </row>
    <row r="24" spans="1:18">
      <c r="A24" s="1677"/>
      <c r="B24" s="1677"/>
      <c r="C24" s="1677"/>
      <c r="D24" s="1677"/>
      <c r="E24" s="1677"/>
      <c r="F24" s="1677"/>
      <c r="G24" s="1677"/>
      <c r="H24" s="1677"/>
      <c r="I24" s="1677"/>
      <c r="J24" s="1677"/>
      <c r="K24" s="1677"/>
      <c r="L24" s="1677"/>
      <c r="M24" s="808"/>
      <c r="N24" s="812"/>
      <c r="O24" s="811"/>
      <c r="P24" s="811"/>
      <c r="Q24" s="811"/>
      <c r="R24" s="811"/>
    </row>
    <row r="25" spans="1:18">
      <c r="A25" s="1677"/>
      <c r="B25" s="1677"/>
      <c r="C25" s="1677"/>
      <c r="D25" s="1677"/>
      <c r="E25" s="1677"/>
      <c r="F25" s="1677"/>
      <c r="G25" s="1677"/>
      <c r="H25" s="1677"/>
      <c r="I25" s="1677"/>
      <c r="J25" s="1677"/>
      <c r="K25" s="1677"/>
      <c r="L25" s="1677"/>
      <c r="M25" s="808"/>
      <c r="N25" s="812"/>
      <c r="O25" s="811"/>
      <c r="P25" s="811"/>
      <c r="Q25" s="811"/>
      <c r="R25" s="811"/>
    </row>
    <row r="26" spans="1:18">
      <c r="A26" s="1677"/>
      <c r="B26" s="1677"/>
      <c r="C26" s="1677"/>
      <c r="D26" s="1677"/>
      <c r="E26" s="1677"/>
      <c r="F26" s="1677"/>
      <c r="G26" s="1677"/>
      <c r="H26" s="1677"/>
      <c r="I26" s="1677"/>
      <c r="J26" s="1677"/>
      <c r="K26" s="1677"/>
      <c r="L26" s="1677"/>
      <c r="M26" s="808"/>
      <c r="N26" s="812"/>
      <c r="O26" s="811"/>
      <c r="P26" s="811"/>
      <c r="Q26" s="811"/>
      <c r="R26" s="811"/>
    </row>
    <row r="27" spans="1:18">
      <c r="A27" s="1677"/>
      <c r="B27" s="1677"/>
      <c r="C27" s="1677"/>
      <c r="D27" s="1677"/>
      <c r="E27" s="1677"/>
      <c r="F27" s="1677"/>
      <c r="G27" s="1677"/>
      <c r="H27" s="1677"/>
      <c r="I27" s="1677"/>
      <c r="J27" s="1677"/>
      <c r="K27" s="1677"/>
      <c r="L27" s="1677"/>
      <c r="M27" s="808"/>
      <c r="N27" s="812"/>
      <c r="O27" s="811"/>
      <c r="P27" s="811"/>
      <c r="Q27" s="811"/>
      <c r="R27" s="811"/>
    </row>
    <row r="28" spans="1:18">
      <c r="A28" s="813"/>
      <c r="B28" s="813"/>
      <c r="C28" s="813"/>
      <c r="D28" s="811"/>
      <c r="E28" s="809"/>
      <c r="F28" s="809"/>
      <c r="G28" s="809"/>
      <c r="H28" s="811"/>
      <c r="I28" s="811"/>
      <c r="J28" s="811"/>
      <c r="K28" s="811"/>
      <c r="L28" s="811"/>
      <c r="M28" s="808"/>
      <c r="N28" s="807"/>
      <c r="O28" s="806"/>
      <c r="P28" s="806"/>
      <c r="Q28" s="806"/>
      <c r="R28" s="806"/>
    </row>
    <row r="29" spans="1:18" ht="13.2" customHeight="1">
      <c r="A29" s="1678" t="s">
        <v>341</v>
      </c>
      <c r="B29" s="1678"/>
      <c r="C29" s="810"/>
      <c r="D29" s="1678" t="s">
        <v>340</v>
      </c>
      <c r="E29" s="1678"/>
      <c r="F29" s="1678"/>
      <c r="G29" s="1678"/>
      <c r="H29" s="1678"/>
      <c r="I29" s="1678"/>
      <c r="J29" s="1678"/>
      <c r="K29" s="1678"/>
      <c r="L29" s="1678"/>
      <c r="M29" s="808"/>
      <c r="N29" s="807"/>
      <c r="O29" s="811"/>
      <c r="P29" s="811"/>
      <c r="Q29" s="811"/>
      <c r="R29" s="811"/>
    </row>
    <row r="30" spans="1:18">
      <c r="A30" s="1678" t="s">
        <v>339</v>
      </c>
      <c r="B30" s="1678"/>
      <c r="C30" s="810"/>
      <c r="D30" s="1698" t="s">
        <v>338</v>
      </c>
      <c r="E30" s="1698"/>
      <c r="F30" s="1698"/>
      <c r="G30" s="1698"/>
      <c r="H30" s="1698"/>
      <c r="I30" s="1698"/>
      <c r="J30" s="1698"/>
      <c r="K30" s="1698"/>
      <c r="L30" s="1698"/>
      <c r="M30" s="808"/>
      <c r="N30" s="807"/>
      <c r="O30" s="811"/>
      <c r="P30" s="811"/>
      <c r="Q30" s="811"/>
      <c r="R30" s="811"/>
    </row>
    <row r="31" spans="1:18">
      <c r="A31" s="1698" t="s">
        <v>337</v>
      </c>
      <c r="B31" s="1698"/>
      <c r="C31" s="810"/>
      <c r="D31" s="1678" t="s">
        <v>336</v>
      </c>
      <c r="E31" s="1678"/>
      <c r="F31" s="1678"/>
      <c r="G31" s="1678"/>
      <c r="H31" s="1678"/>
      <c r="I31" s="1678"/>
      <c r="J31" s="1678"/>
      <c r="K31" s="1678"/>
      <c r="L31" s="1678"/>
      <c r="M31" s="808"/>
      <c r="N31" s="807"/>
      <c r="O31" s="811"/>
      <c r="P31" s="811"/>
      <c r="Q31" s="811"/>
      <c r="R31" s="811"/>
    </row>
    <row r="32" spans="1:18" ht="13.2" customHeight="1">
      <c r="A32" s="1678" t="s">
        <v>335</v>
      </c>
      <c r="B32" s="1678"/>
      <c r="C32" s="810"/>
      <c r="D32" s="1678" t="s">
        <v>334</v>
      </c>
      <c r="E32" s="1678"/>
      <c r="F32" s="1678"/>
      <c r="G32" s="1678"/>
      <c r="H32" s="1678"/>
      <c r="I32" s="1678"/>
      <c r="J32" s="1678"/>
      <c r="K32" s="1678"/>
      <c r="L32" s="1678"/>
      <c r="M32" s="808"/>
      <c r="N32" s="807"/>
      <c r="O32" s="806"/>
      <c r="P32" s="806"/>
      <c r="Q32" s="806"/>
      <c r="R32" s="806"/>
    </row>
    <row r="33" spans="1:8">
      <c r="A33" s="805"/>
      <c r="H33" s="804"/>
    </row>
    <row r="34" spans="1:8">
      <c r="A34" s="805"/>
      <c r="H34" s="804"/>
    </row>
  </sheetData>
  <mergeCells count="19">
    <mergeCell ref="A31:B31"/>
    <mergeCell ref="D31:L31"/>
    <mergeCell ref="A32:B32"/>
    <mergeCell ref="D32:L32"/>
    <mergeCell ref="A30:B30"/>
    <mergeCell ref="D30:L30"/>
    <mergeCell ref="A19:L27"/>
    <mergeCell ref="A29:B29"/>
    <mergeCell ref="A1:L1"/>
    <mergeCell ref="A3:A5"/>
    <mergeCell ref="B3:H3"/>
    <mergeCell ref="J3:J5"/>
    <mergeCell ref="L3:L5"/>
    <mergeCell ref="B4:D4"/>
    <mergeCell ref="E4:E5"/>
    <mergeCell ref="F4:F5"/>
    <mergeCell ref="G4:G5"/>
    <mergeCell ref="H4:H5"/>
    <mergeCell ref="D29:L29"/>
  </mergeCells>
  <phoneticPr fontId="2"/>
  <pageMargins left="0.7" right="0.7"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75"/>
  <sheetViews>
    <sheetView showGridLines="0" view="pageBreakPreview" zoomScaleNormal="85" zoomScaleSheetLayoutView="100" workbookViewId="0"/>
  </sheetViews>
  <sheetFormatPr defaultColWidth="9" defaultRowHeight="13.2"/>
  <cols>
    <col min="1" max="1" width="0.88671875" style="251" customWidth="1"/>
    <col min="2" max="2" width="3.6640625" style="251" customWidth="1"/>
    <col min="3" max="3" width="15.6640625" style="251" customWidth="1"/>
    <col min="4" max="4" width="11.6640625" style="251" customWidth="1"/>
    <col min="5" max="5" width="25.6640625" style="251" customWidth="1"/>
    <col min="6" max="6" width="15.6640625" style="251" customWidth="1"/>
    <col min="7" max="7" width="14.6640625" style="251" customWidth="1"/>
    <col min="8" max="8" width="12.109375" style="242" customWidth="1"/>
    <col min="9" max="9" width="12.6640625" style="251" customWidth="1"/>
    <col min="10" max="16384" width="9" style="251"/>
  </cols>
  <sheetData>
    <row r="1" spans="2:10" s="261" customFormat="1" ht="30" customHeight="1">
      <c r="B1" s="1254" t="s">
        <v>105</v>
      </c>
      <c r="C1" s="1254"/>
      <c r="D1" s="1254"/>
      <c r="E1" s="1254"/>
      <c r="F1" s="1254"/>
      <c r="G1" s="1254"/>
      <c r="H1" s="260"/>
    </row>
    <row r="2" spans="2:10" s="261" customFormat="1" ht="2.25" customHeight="1">
      <c r="B2" s="262"/>
      <c r="C2" s="262"/>
      <c r="D2" s="262"/>
      <c r="E2" s="262"/>
      <c r="F2" s="262"/>
      <c r="G2" s="262"/>
      <c r="H2" s="260"/>
    </row>
    <row r="3" spans="2:10" ht="10.5" customHeight="1" thickBot="1">
      <c r="F3" s="242"/>
      <c r="I3" s="257"/>
    </row>
    <row r="4" spans="2:10" ht="16.5" customHeight="1" thickBot="1">
      <c r="B4" s="1255"/>
      <c r="C4" s="1256"/>
      <c r="D4" s="1256"/>
      <c r="E4" s="1257"/>
      <c r="F4" s="263" t="s">
        <v>106</v>
      </c>
      <c r="G4" s="264" t="s">
        <v>107</v>
      </c>
      <c r="H4" s="243"/>
      <c r="I4" s="265"/>
    </row>
    <row r="5" spans="2:10" ht="16.5" customHeight="1">
      <c r="B5" s="1258" t="s">
        <v>108</v>
      </c>
      <c r="C5" s="1248" t="s">
        <v>109</v>
      </c>
      <c r="D5" s="1261"/>
      <c r="E5" s="1249"/>
      <c r="F5" s="1004">
        <f>'12事業費等一覧（事業別）'!G5</f>
        <v>0</v>
      </c>
      <c r="G5" s="299" t="e">
        <f>F5/$F$21</f>
        <v>#DIV/0!</v>
      </c>
      <c r="H5" s="243"/>
      <c r="I5" s="244"/>
      <c r="J5" s="267"/>
    </row>
    <row r="6" spans="2:10" ht="16.5" customHeight="1">
      <c r="B6" s="1259"/>
      <c r="C6" s="1240" t="s">
        <v>110</v>
      </c>
      <c r="D6" s="1262" t="s">
        <v>111</v>
      </c>
      <c r="E6" s="268" t="s">
        <v>112</v>
      </c>
      <c r="F6" s="1005" t="e">
        <f>'12事業費等一覧（事業別）'!G6</f>
        <v>#DIV/0!</v>
      </c>
      <c r="G6" s="270"/>
      <c r="H6" s="243"/>
      <c r="I6" s="244"/>
      <c r="J6" s="267"/>
    </row>
    <row r="7" spans="2:10" ht="16.5" customHeight="1">
      <c r="B7" s="1259"/>
      <c r="C7" s="1210"/>
      <c r="D7" s="1263"/>
      <c r="E7" s="271" t="s">
        <v>113</v>
      </c>
      <c r="F7" s="1006">
        <f>'12事業費等一覧（事業別）'!G7</f>
        <v>0</v>
      </c>
      <c r="G7" s="272"/>
      <c r="H7" s="243"/>
      <c r="I7" s="244"/>
      <c r="J7" s="267"/>
    </row>
    <row r="8" spans="2:10" ht="16.5" customHeight="1">
      <c r="B8" s="1259"/>
      <c r="C8" s="1210"/>
      <c r="D8" s="1263"/>
      <c r="E8" s="1033" t="s">
        <v>577</v>
      </c>
      <c r="F8" s="1006">
        <f>'12事業費等一覧（事業別）'!G8</f>
        <v>0</v>
      </c>
      <c r="G8" s="276"/>
      <c r="H8" s="243"/>
      <c r="I8" s="244"/>
      <c r="J8" s="267"/>
    </row>
    <row r="9" spans="2:10" ht="16.5" customHeight="1">
      <c r="B9" s="1259"/>
      <c r="C9" s="1210"/>
      <c r="D9" s="1264"/>
      <c r="E9" s="273" t="s">
        <v>46</v>
      </c>
      <c r="F9" s="352" t="e">
        <f>SUM(F6:F8)</f>
        <v>#DIV/0!</v>
      </c>
      <c r="G9" s="300" t="e">
        <f>F9/F21</f>
        <v>#DIV/0!</v>
      </c>
      <c r="H9" s="243"/>
      <c r="I9" s="244"/>
      <c r="J9" s="267"/>
    </row>
    <row r="10" spans="2:10" ht="16.5" customHeight="1">
      <c r="B10" s="1259"/>
      <c r="C10" s="1210"/>
      <c r="D10" s="1262" t="s">
        <v>114</v>
      </c>
      <c r="E10" s="274" t="s">
        <v>112</v>
      </c>
      <c r="F10" s="1006" t="e">
        <f>'12事業費等一覧（事業別）'!G10</f>
        <v>#DIV/0!</v>
      </c>
      <c r="G10" s="272"/>
      <c r="H10" s="243"/>
      <c r="I10" s="244"/>
      <c r="J10" s="267"/>
    </row>
    <row r="11" spans="2:10" ht="16.5" customHeight="1">
      <c r="B11" s="1259"/>
      <c r="C11" s="1210"/>
      <c r="D11" s="1263"/>
      <c r="E11" s="275" t="s">
        <v>113</v>
      </c>
      <c r="F11" s="1007">
        <f>'12事業費等一覧（事業別）'!G11</f>
        <v>0</v>
      </c>
      <c r="G11" s="276"/>
      <c r="H11" s="243"/>
      <c r="I11" s="244"/>
      <c r="J11" s="267"/>
    </row>
    <row r="12" spans="2:10" ht="16.5" customHeight="1">
      <c r="B12" s="1259"/>
      <c r="C12" s="1210"/>
      <c r="D12" s="1263"/>
      <c r="E12" s="1033" t="s">
        <v>577</v>
      </c>
      <c r="F12" s="1007">
        <f>'12事業費等一覧（事業別）'!G12</f>
        <v>0</v>
      </c>
      <c r="G12" s="276"/>
      <c r="H12" s="243"/>
      <c r="I12" s="244"/>
      <c r="J12" s="267"/>
    </row>
    <row r="13" spans="2:10" ht="16.5" customHeight="1">
      <c r="B13" s="1259"/>
      <c r="C13" s="1210"/>
      <c r="D13" s="1264"/>
      <c r="E13" s="277" t="s">
        <v>46</v>
      </c>
      <c r="F13" s="421" t="e">
        <f>SUM(F10:F12)</f>
        <v>#DIV/0!</v>
      </c>
      <c r="G13" s="301" t="e">
        <f>F13/F21</f>
        <v>#DIV/0!</v>
      </c>
      <c r="H13" s="243"/>
      <c r="I13" s="244"/>
      <c r="J13" s="267"/>
    </row>
    <row r="14" spans="2:10" ht="16.5" customHeight="1">
      <c r="B14" s="1259"/>
      <c r="C14" s="1210"/>
      <c r="D14" s="1265" t="s">
        <v>115</v>
      </c>
      <c r="E14" s="278" t="s">
        <v>112</v>
      </c>
      <c r="F14" s="356" t="e">
        <f>F6+F10</f>
        <v>#DIV/0!</v>
      </c>
      <c r="G14" s="302" t="e">
        <f>F14/F21</f>
        <v>#DIV/0!</v>
      </c>
      <c r="H14" s="243"/>
      <c r="I14" s="244"/>
      <c r="J14" s="267"/>
    </row>
    <row r="15" spans="2:10" ht="16.5" customHeight="1">
      <c r="B15" s="1259"/>
      <c r="C15" s="1210"/>
      <c r="D15" s="1266"/>
      <c r="E15" s="1035" t="s">
        <v>113</v>
      </c>
      <c r="F15" s="1036">
        <f>F7+F11</f>
        <v>0</v>
      </c>
      <c r="G15" s="1037" t="e">
        <f>F15/F21</f>
        <v>#DIV/0!</v>
      </c>
      <c r="H15" s="243"/>
      <c r="I15" s="244"/>
      <c r="J15" s="267"/>
    </row>
    <row r="16" spans="2:10" ht="16.5" customHeight="1">
      <c r="B16" s="1259"/>
      <c r="C16" s="1210"/>
      <c r="D16" s="1267"/>
      <c r="E16" s="1035" t="s">
        <v>577</v>
      </c>
      <c r="F16" s="1036">
        <f>F8+F12</f>
        <v>0</v>
      </c>
      <c r="G16" s="1037" t="e">
        <f>F16/F21</f>
        <v>#DIV/0!</v>
      </c>
      <c r="H16" s="243"/>
      <c r="I16" s="244"/>
      <c r="J16" s="267"/>
    </row>
    <row r="17" spans="2:10" ht="16.5" customHeight="1">
      <c r="B17" s="1259"/>
      <c r="C17" s="1211"/>
      <c r="D17" s="1268"/>
      <c r="E17" s="1034" t="s">
        <v>46</v>
      </c>
      <c r="F17" s="352" t="e">
        <f>SUM(F14:F16)</f>
        <v>#DIV/0!</v>
      </c>
      <c r="G17" s="300" t="e">
        <f>F17/$F$21</f>
        <v>#DIV/0!</v>
      </c>
      <c r="H17" s="243"/>
      <c r="I17" s="244"/>
      <c r="J17" s="267"/>
    </row>
    <row r="18" spans="2:10" ht="16.5" customHeight="1">
      <c r="B18" s="1259"/>
      <c r="C18" s="1269" t="s">
        <v>116</v>
      </c>
      <c r="D18" s="1270"/>
      <c r="E18" s="1271"/>
      <c r="F18" s="279"/>
      <c r="G18" s="300" t="e">
        <f>F18/$F$21</f>
        <v>#DIV/0!</v>
      </c>
      <c r="H18" s="243"/>
      <c r="I18" s="244"/>
      <c r="J18" s="267"/>
    </row>
    <row r="19" spans="2:10" ht="16.5" customHeight="1">
      <c r="B19" s="1259"/>
      <c r="C19" s="1269" t="s">
        <v>117</v>
      </c>
      <c r="D19" s="1270"/>
      <c r="E19" s="1271"/>
      <c r="F19" s="280"/>
      <c r="G19" s="303" t="e">
        <f>F19/$F$21</f>
        <v>#DIV/0!</v>
      </c>
      <c r="H19" s="243"/>
      <c r="I19" s="244"/>
      <c r="J19" s="267"/>
    </row>
    <row r="20" spans="2:10" ht="16.5" customHeight="1">
      <c r="B20" s="1259"/>
      <c r="C20" s="1239" t="s">
        <v>118</v>
      </c>
      <c r="D20" s="1239"/>
      <c r="E20" s="1239"/>
      <c r="F20" s="280"/>
      <c r="G20" s="303" t="e">
        <f>F20/$F$21</f>
        <v>#DIV/0!</v>
      </c>
      <c r="H20" s="243"/>
      <c r="I20" s="244"/>
      <c r="J20" s="267"/>
    </row>
    <row r="21" spans="2:10" ht="16.5" customHeight="1" thickBot="1">
      <c r="B21" s="1260"/>
      <c r="C21" s="1205" t="s">
        <v>119</v>
      </c>
      <c r="D21" s="1206"/>
      <c r="E21" s="1207"/>
      <c r="F21" s="360" t="e">
        <f>F5+F17+F18+F19+F20</f>
        <v>#DIV/0!</v>
      </c>
      <c r="G21" s="304" t="e">
        <f>F21/$F$21</f>
        <v>#DIV/0!</v>
      </c>
      <c r="H21" s="243"/>
      <c r="I21" s="245"/>
    </row>
    <row r="22" spans="2:10" ht="6.75" customHeight="1" thickBot="1">
      <c r="B22" s="246"/>
      <c r="C22" s="247"/>
      <c r="D22" s="247"/>
      <c r="E22" s="247"/>
      <c r="F22" s="248"/>
      <c r="G22" s="248"/>
      <c r="H22" s="249"/>
      <c r="I22" s="250"/>
    </row>
    <row r="23" spans="2:10" ht="16.5" customHeight="1">
      <c r="B23" s="1235" t="s">
        <v>120</v>
      </c>
      <c r="C23" s="1238" t="s">
        <v>109</v>
      </c>
      <c r="D23" s="1241" t="s">
        <v>121</v>
      </c>
      <c r="E23" s="1242"/>
      <c r="F23" s="1156"/>
      <c r="G23" s="299" t="e">
        <f t="shared" ref="G23:G43" si="0">F23/$F$43</f>
        <v>#DIV/0!</v>
      </c>
      <c r="H23" s="252"/>
      <c r="I23" s="244"/>
    </row>
    <row r="24" spans="2:10" ht="16.5" customHeight="1">
      <c r="B24" s="1236"/>
      <c r="C24" s="1211"/>
      <c r="D24" s="1243" t="s">
        <v>122</v>
      </c>
      <c r="E24" s="1244"/>
      <c r="F24" s="244"/>
      <c r="G24" s="1155" t="e">
        <f t="shared" si="0"/>
        <v>#DIV/0!</v>
      </c>
      <c r="H24" s="252"/>
      <c r="I24" s="244"/>
    </row>
    <row r="25" spans="2:10" ht="16.5" customHeight="1">
      <c r="B25" s="1236"/>
      <c r="C25" s="1239"/>
      <c r="D25" s="1230" t="s">
        <v>123</v>
      </c>
      <c r="E25" s="1231"/>
      <c r="F25" s="281"/>
      <c r="G25" s="306" t="e">
        <f t="shared" si="0"/>
        <v>#DIV/0!</v>
      </c>
      <c r="H25" s="252"/>
      <c r="I25" s="244"/>
    </row>
    <row r="26" spans="2:10" ht="16.5" customHeight="1">
      <c r="B26" s="1236"/>
      <c r="C26" s="1239"/>
      <c r="D26" s="1232" t="s">
        <v>124</v>
      </c>
      <c r="E26" s="1233"/>
      <c r="F26" s="282"/>
      <c r="G26" s="307" t="e">
        <f t="shared" si="0"/>
        <v>#DIV/0!</v>
      </c>
      <c r="H26" s="252"/>
      <c r="I26" s="244"/>
    </row>
    <row r="27" spans="2:10" ht="16.5" customHeight="1" thickBot="1">
      <c r="B27" s="1236"/>
      <c r="C27" s="1240"/>
      <c r="D27" s="1234" t="s">
        <v>66</v>
      </c>
      <c r="E27" s="1218"/>
      <c r="F27" s="376">
        <f>SUM(F23:F26)</f>
        <v>0</v>
      </c>
      <c r="G27" s="308" t="e">
        <f t="shared" si="0"/>
        <v>#DIV/0!</v>
      </c>
      <c r="H27" s="252" t="str">
        <f>IF(F5=F27,"ＯＫ","違います")</f>
        <v>ＯＫ</v>
      </c>
      <c r="I27" s="244"/>
    </row>
    <row r="28" spans="2:10" ht="16.5" customHeight="1">
      <c r="B28" s="1236"/>
      <c r="C28" s="1245" t="s">
        <v>110</v>
      </c>
      <c r="D28" s="1250" t="s">
        <v>121</v>
      </c>
      <c r="E28" s="1251"/>
      <c r="F28" s="1008" t="e">
        <f>'12事業費等一覧（事業別）'!G28</f>
        <v>#DIV/0!</v>
      </c>
      <c r="G28" s="305" t="e">
        <f t="shared" si="0"/>
        <v>#DIV/0!</v>
      </c>
      <c r="H28" s="252"/>
      <c r="I28" s="244"/>
    </row>
    <row r="29" spans="2:10" ht="16.5" customHeight="1">
      <c r="B29" s="1236"/>
      <c r="C29" s="1210"/>
      <c r="D29" s="1252" t="s">
        <v>125</v>
      </c>
      <c r="E29" s="1253"/>
      <c r="F29" s="283"/>
      <c r="G29" s="301" t="e">
        <f t="shared" si="0"/>
        <v>#DIV/0!</v>
      </c>
      <c r="H29" s="252"/>
      <c r="I29" s="244"/>
    </row>
    <row r="30" spans="2:10" ht="16.5" customHeight="1">
      <c r="B30" s="1236"/>
      <c r="C30" s="1210"/>
      <c r="D30" s="1228" t="s">
        <v>126</v>
      </c>
      <c r="E30" s="1229"/>
      <c r="F30" s="284"/>
      <c r="G30" s="302" t="e">
        <f t="shared" si="0"/>
        <v>#DIV/0!</v>
      </c>
      <c r="H30" s="252"/>
      <c r="I30" s="244"/>
    </row>
    <row r="31" spans="2:10" ht="16.5" customHeight="1">
      <c r="B31" s="1236"/>
      <c r="C31" s="1210"/>
      <c r="D31" s="1230" t="s">
        <v>123</v>
      </c>
      <c r="E31" s="1231"/>
      <c r="F31" s="281"/>
      <c r="G31" s="306" t="e">
        <f t="shared" si="0"/>
        <v>#DIV/0!</v>
      </c>
      <c r="H31" s="252"/>
      <c r="I31" s="244"/>
    </row>
    <row r="32" spans="2:10" ht="16.5" customHeight="1">
      <c r="B32" s="1236"/>
      <c r="C32" s="1210"/>
      <c r="D32" s="1232" t="s">
        <v>124</v>
      </c>
      <c r="E32" s="1233"/>
      <c r="F32" s="282"/>
      <c r="G32" s="307" t="e">
        <f t="shared" si="0"/>
        <v>#DIV/0!</v>
      </c>
      <c r="H32" s="252"/>
      <c r="I32" s="244"/>
    </row>
    <row r="33" spans="2:9" ht="16.5" customHeight="1" thickBot="1">
      <c r="B33" s="1236"/>
      <c r="C33" s="1246"/>
      <c r="D33" s="1227" t="s">
        <v>66</v>
      </c>
      <c r="E33" s="1207"/>
      <c r="F33" s="387" t="e">
        <f>SUM(F28:F32)</f>
        <v>#DIV/0!</v>
      </c>
      <c r="G33" s="304" t="e">
        <f t="shared" si="0"/>
        <v>#DIV/0!</v>
      </c>
      <c r="H33" s="252" t="e">
        <f>IF(F17=F33,"ＯＫ","違います")</f>
        <v>#DIV/0!</v>
      </c>
      <c r="I33" s="244"/>
    </row>
    <row r="34" spans="2:9" ht="16.5" customHeight="1">
      <c r="B34" s="1236"/>
      <c r="C34" s="1210" t="s">
        <v>116</v>
      </c>
      <c r="D34" s="1228" t="s">
        <v>126</v>
      </c>
      <c r="E34" s="1229"/>
      <c r="F34" s="284"/>
      <c r="G34" s="302" t="e">
        <f t="shared" si="0"/>
        <v>#DIV/0!</v>
      </c>
      <c r="H34" s="252"/>
      <c r="I34" s="244"/>
    </row>
    <row r="35" spans="2:9" ht="16.5" customHeight="1">
      <c r="B35" s="1236"/>
      <c r="C35" s="1210"/>
      <c r="D35" s="1230" t="s">
        <v>123</v>
      </c>
      <c r="E35" s="1231"/>
      <c r="F35" s="281"/>
      <c r="G35" s="306" t="e">
        <f t="shared" si="0"/>
        <v>#DIV/0!</v>
      </c>
      <c r="H35" s="252"/>
      <c r="I35" s="244"/>
    </row>
    <row r="36" spans="2:9" ht="16.5" customHeight="1">
      <c r="B36" s="1236"/>
      <c r="C36" s="1210"/>
      <c r="D36" s="1232" t="s">
        <v>124</v>
      </c>
      <c r="E36" s="1233"/>
      <c r="F36" s="285"/>
      <c r="G36" s="308" t="e">
        <f t="shared" si="0"/>
        <v>#DIV/0!</v>
      </c>
      <c r="H36" s="252"/>
      <c r="I36" s="244"/>
    </row>
    <row r="37" spans="2:9" ht="16.5" customHeight="1" thickBot="1">
      <c r="B37" s="1236"/>
      <c r="C37" s="1210"/>
      <c r="D37" s="1234" t="s">
        <v>66</v>
      </c>
      <c r="E37" s="1218"/>
      <c r="F37" s="376">
        <f>SUM(F34:F36)</f>
        <v>0</v>
      </c>
      <c r="G37" s="308" t="e">
        <f t="shared" si="0"/>
        <v>#DIV/0!</v>
      </c>
      <c r="H37" s="252" t="str">
        <f>IF(F18=F37,"ＯＫ","違います")</f>
        <v>ＯＫ</v>
      </c>
      <c r="I37" s="244"/>
    </row>
    <row r="38" spans="2:9" ht="16.5" customHeight="1">
      <c r="B38" s="1236"/>
      <c r="C38" s="1247" t="s">
        <v>127</v>
      </c>
      <c r="D38" s="1248" t="s">
        <v>124</v>
      </c>
      <c r="E38" s="1249"/>
      <c r="F38" s="286"/>
      <c r="G38" s="309" t="e">
        <f t="shared" si="0"/>
        <v>#DIV/0!</v>
      </c>
      <c r="H38" s="252"/>
      <c r="I38" s="244"/>
    </row>
    <row r="39" spans="2:9" ht="16.5" customHeight="1" thickBot="1">
      <c r="B39" s="1236"/>
      <c r="C39" s="1246"/>
      <c r="D39" s="1205" t="s">
        <v>66</v>
      </c>
      <c r="E39" s="1207"/>
      <c r="F39" s="387">
        <f>SUM(F38)</f>
        <v>0</v>
      </c>
      <c r="G39" s="304" t="e">
        <f t="shared" si="0"/>
        <v>#DIV/0!</v>
      </c>
      <c r="H39" s="252" t="str">
        <f>IF(F19=F39,"ＯＫ","違います")</f>
        <v>ＯＫ</v>
      </c>
      <c r="I39" s="244"/>
    </row>
    <row r="40" spans="2:9" ht="16.5" customHeight="1">
      <c r="B40" s="1236"/>
      <c r="C40" s="1210" t="s">
        <v>118</v>
      </c>
      <c r="D40" s="287" t="s">
        <v>124</v>
      </c>
      <c r="E40" s="288"/>
      <c r="F40" s="1157">
        <f>'12事業費等一覧（事業別）'!G40</f>
        <v>0</v>
      </c>
      <c r="G40" s="310" t="e">
        <f t="shared" si="0"/>
        <v>#DIV/0!</v>
      </c>
      <c r="H40" s="252"/>
      <c r="I40" s="244"/>
    </row>
    <row r="41" spans="2:9" ht="16.5" customHeight="1">
      <c r="B41" s="1236"/>
      <c r="C41" s="1210"/>
      <c r="D41" s="1212"/>
      <c r="E41" s="1213"/>
      <c r="F41" s="289"/>
      <c r="G41" s="311" t="e">
        <f t="shared" si="0"/>
        <v>#DIV/0!</v>
      </c>
      <c r="H41" s="252"/>
      <c r="I41" s="244"/>
    </row>
    <row r="42" spans="2:9" ht="16.5" customHeight="1">
      <c r="B42" s="1236"/>
      <c r="C42" s="1211"/>
      <c r="D42" s="1214" t="s">
        <v>66</v>
      </c>
      <c r="E42" s="1215"/>
      <c r="F42" s="388">
        <f>SUM(F40:F41)</f>
        <v>0</v>
      </c>
      <c r="G42" s="303" t="e">
        <f t="shared" si="0"/>
        <v>#DIV/0!</v>
      </c>
      <c r="H42" s="252" t="str">
        <f>IF(F20=F42,"ＯＫ","違います")</f>
        <v>ＯＫ</v>
      </c>
      <c r="I42" s="244"/>
    </row>
    <row r="43" spans="2:9" ht="16.5" customHeight="1" thickBot="1">
      <c r="B43" s="1236"/>
      <c r="C43" s="1216" t="s">
        <v>119</v>
      </c>
      <c r="D43" s="1217"/>
      <c r="E43" s="1218"/>
      <c r="F43" s="376" t="e">
        <f>F27+F33+F37+F39+F42</f>
        <v>#DIV/0!</v>
      </c>
      <c r="G43" s="308" t="e">
        <f t="shared" si="0"/>
        <v>#DIV/0!</v>
      </c>
      <c r="H43" s="252" t="e">
        <f>IF(F21=F43,"ＯＫ","違います")</f>
        <v>#DIV/0!</v>
      </c>
      <c r="I43" s="253"/>
    </row>
    <row r="44" spans="2:9" ht="16.5" customHeight="1" thickTop="1">
      <c r="B44" s="1236"/>
      <c r="C44" s="1219" t="s">
        <v>128</v>
      </c>
      <c r="D44" s="1220"/>
      <c r="E44" s="254" t="s">
        <v>129</v>
      </c>
      <c r="F44" s="389" t="e">
        <f>F23+F28</f>
        <v>#DIV/0!</v>
      </c>
      <c r="G44" s="312" t="e">
        <f>G23+G28</f>
        <v>#DIV/0!</v>
      </c>
      <c r="H44" s="252"/>
      <c r="I44" s="250"/>
    </row>
    <row r="45" spans="2:9" ht="16.5" customHeight="1">
      <c r="B45" s="1236"/>
      <c r="C45" s="1221"/>
      <c r="D45" s="1222"/>
      <c r="E45" s="255" t="s">
        <v>125</v>
      </c>
      <c r="F45" s="390">
        <f>F29</f>
        <v>0</v>
      </c>
      <c r="G45" s="313" t="e">
        <f>G29</f>
        <v>#DIV/0!</v>
      </c>
      <c r="H45" s="252"/>
      <c r="I45" s="250"/>
    </row>
    <row r="46" spans="2:9" ht="16.5" customHeight="1">
      <c r="B46" s="1236"/>
      <c r="C46" s="1223"/>
      <c r="D46" s="1224"/>
      <c r="E46" s="290" t="s">
        <v>46</v>
      </c>
      <c r="F46" s="376" t="e">
        <f>SUM(F44:F45)</f>
        <v>#DIV/0!</v>
      </c>
      <c r="G46" s="308" t="e">
        <f>SUM(G44:G45)</f>
        <v>#DIV/0!</v>
      </c>
      <c r="H46" s="252"/>
      <c r="I46" s="250"/>
    </row>
    <row r="47" spans="2:9" ht="16.5" customHeight="1">
      <c r="B47" s="1236"/>
      <c r="C47" s="1225" t="s">
        <v>130</v>
      </c>
      <c r="D47" s="1226"/>
      <c r="E47" s="291" t="s">
        <v>126</v>
      </c>
      <c r="F47" s="391">
        <f>F23+F30+F34</f>
        <v>0</v>
      </c>
      <c r="G47" s="307" t="e">
        <f>G23+G30+G34</f>
        <v>#DIV/0!</v>
      </c>
      <c r="H47" s="243"/>
      <c r="I47" s="256"/>
    </row>
    <row r="48" spans="2:9" ht="16.5" customHeight="1" thickBot="1">
      <c r="B48" s="1236"/>
      <c r="C48" s="1221"/>
      <c r="D48" s="1222"/>
      <c r="E48" s="255" t="s">
        <v>131</v>
      </c>
      <c r="F48" s="392">
        <f>F25+F31+F35</f>
        <v>0</v>
      </c>
      <c r="G48" s="310" t="e">
        <f>G25+G31+G35</f>
        <v>#DIV/0!</v>
      </c>
      <c r="H48" s="243"/>
      <c r="I48" s="256"/>
    </row>
    <row r="49" spans="2:9" ht="16.5" customHeight="1" thickBot="1">
      <c r="B49" s="1236"/>
      <c r="C49" s="1223"/>
      <c r="D49" s="1224"/>
      <c r="E49" s="290" t="s">
        <v>46</v>
      </c>
      <c r="F49" s="388">
        <f>SUM(F47:F48)</f>
        <v>0</v>
      </c>
      <c r="G49" s="314" t="e">
        <f>SUM(G47:G48)</f>
        <v>#DIV/0!</v>
      </c>
      <c r="H49" s="252"/>
      <c r="I49" s="244"/>
    </row>
    <row r="50" spans="2:9" ht="16.5" customHeight="1" thickBot="1">
      <c r="B50" s="1236"/>
      <c r="C50" s="292" t="s">
        <v>132</v>
      </c>
      <c r="D50" s="293"/>
      <c r="E50" s="294"/>
      <c r="F50" s="376">
        <f>F26+F32+F36+F38+F40</f>
        <v>0</v>
      </c>
      <c r="G50" s="314" t="e">
        <f>G26+G32+G36+G38+G40</f>
        <v>#DIV/0!</v>
      </c>
      <c r="H50" s="252"/>
      <c r="I50" s="244"/>
    </row>
    <row r="51" spans="2:9" ht="16.5" customHeight="1" thickBot="1">
      <c r="B51" s="1237"/>
      <c r="C51" s="1205" t="s">
        <v>119</v>
      </c>
      <c r="D51" s="1206"/>
      <c r="E51" s="1207"/>
      <c r="F51" s="387" t="e">
        <f>F46+F49+F50</f>
        <v>#DIV/0!</v>
      </c>
      <c r="G51" s="315" t="e">
        <f>G46+G49+G50</f>
        <v>#DIV/0!</v>
      </c>
      <c r="H51" s="252" t="e">
        <f>IF(F43=F51,"ＯＫ","違います")</f>
        <v>#DIV/0!</v>
      </c>
      <c r="I51" s="253"/>
    </row>
    <row r="52" spans="2:9" ht="2.25" customHeight="1"/>
    <row r="53" spans="2:9" s="296" customFormat="1" ht="13.5" customHeight="1">
      <c r="B53" s="295" t="s">
        <v>133</v>
      </c>
      <c r="H53" s="297"/>
    </row>
    <row r="54" spans="2:9" s="296" customFormat="1" ht="10.8">
      <c r="C54" s="1208" t="s">
        <v>134</v>
      </c>
      <c r="D54" s="1208"/>
      <c r="E54" s="1208"/>
      <c r="F54" s="1208"/>
      <c r="G54" s="1208"/>
      <c r="H54" s="297"/>
    </row>
    <row r="55" spans="2:9" s="296" customFormat="1" ht="37.5" customHeight="1">
      <c r="C55" s="1209" t="s">
        <v>135</v>
      </c>
      <c r="D55" s="1209"/>
      <c r="E55" s="1209"/>
      <c r="F55" s="1209"/>
      <c r="G55" s="1209"/>
      <c r="H55" s="297"/>
    </row>
    <row r="56" spans="2:9" s="296" customFormat="1" ht="10.8">
      <c r="C56" s="296" t="s">
        <v>136</v>
      </c>
      <c r="H56" s="297"/>
    </row>
    <row r="57" spans="2:9" s="296" customFormat="1" ht="10.8">
      <c r="C57" s="296" t="s">
        <v>137</v>
      </c>
      <c r="H57" s="297"/>
    </row>
    <row r="58" spans="2:9">
      <c r="C58" s="298"/>
      <c r="D58" s="298"/>
      <c r="E58" s="298"/>
      <c r="F58" s="298"/>
      <c r="G58" s="298"/>
    </row>
    <row r="71" spans="11:13">
      <c r="K71" s="242"/>
      <c r="L71" s="242"/>
      <c r="M71" s="242"/>
    </row>
    <row r="72" spans="11:13">
      <c r="K72" s="242"/>
      <c r="L72" s="242"/>
      <c r="M72" s="242"/>
    </row>
    <row r="73" spans="11:13">
      <c r="K73" s="242"/>
      <c r="L73" s="242"/>
      <c r="M73" s="242"/>
    </row>
    <row r="74" spans="11:13">
      <c r="K74" s="242"/>
      <c r="L74" s="242"/>
      <c r="M74" s="242"/>
    </row>
    <row r="75" spans="11:13">
      <c r="K75" s="242"/>
      <c r="L75" s="242"/>
      <c r="M75" s="242"/>
    </row>
  </sheetData>
  <mergeCells count="43">
    <mergeCell ref="B1:G1"/>
    <mergeCell ref="B4:E4"/>
    <mergeCell ref="B5:B21"/>
    <mergeCell ref="C5:E5"/>
    <mergeCell ref="C6:C17"/>
    <mergeCell ref="D6:D9"/>
    <mergeCell ref="D10:D13"/>
    <mergeCell ref="D14:D17"/>
    <mergeCell ref="C18:E18"/>
    <mergeCell ref="C19:E19"/>
    <mergeCell ref="C20:E20"/>
    <mergeCell ref="C21:E21"/>
    <mergeCell ref="B23:B51"/>
    <mergeCell ref="C23:C27"/>
    <mergeCell ref="D23:E23"/>
    <mergeCell ref="D24:E24"/>
    <mergeCell ref="D25:E25"/>
    <mergeCell ref="D26:E26"/>
    <mergeCell ref="D27:E27"/>
    <mergeCell ref="C28:C33"/>
    <mergeCell ref="C38:C39"/>
    <mergeCell ref="D38:E38"/>
    <mergeCell ref="D39:E39"/>
    <mergeCell ref="D28:E28"/>
    <mergeCell ref="D29:E29"/>
    <mergeCell ref="D30:E30"/>
    <mergeCell ref="D31:E31"/>
    <mergeCell ref="D32:E32"/>
    <mergeCell ref="D33:E33"/>
    <mergeCell ref="C34:C37"/>
    <mergeCell ref="D34:E34"/>
    <mergeCell ref="D35:E35"/>
    <mergeCell ref="D36:E36"/>
    <mergeCell ref="D37:E37"/>
    <mergeCell ref="C51:E51"/>
    <mergeCell ref="C54:G54"/>
    <mergeCell ref="C55:G55"/>
    <mergeCell ref="C40:C42"/>
    <mergeCell ref="D41:E41"/>
    <mergeCell ref="D42:E42"/>
    <mergeCell ref="C43:E43"/>
    <mergeCell ref="C44:D46"/>
    <mergeCell ref="C47:D49"/>
  </mergeCells>
  <phoneticPr fontId="2"/>
  <printOptions horizontalCentered="1" verticalCentered="1"/>
  <pageMargins left="0.69" right="0.39370078740157483" top="0.31" bottom="0.3" header="0.33" footer="0.21"/>
  <pageSetup paperSize="9" scale="95" orientation="portrait" horizontalDpi="300" r:id="rId1"/>
  <headerFooter alignWithMargins="0">
    <oddHeader>&amp;R&amp;"ＭＳ ゴシック,標準"&amp;12（様式７）</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73"/>
  <sheetViews>
    <sheetView showGridLines="0" view="pageBreakPreview" zoomScaleNormal="75" zoomScaleSheetLayoutView="100" workbookViewId="0"/>
  </sheetViews>
  <sheetFormatPr defaultColWidth="9" defaultRowHeight="13.2"/>
  <cols>
    <col min="1" max="1" width="2.88671875" style="251" customWidth="1"/>
    <col min="2" max="2" width="3.6640625" style="251" customWidth="1"/>
    <col min="3" max="3" width="17.44140625" style="251" customWidth="1"/>
    <col min="4" max="4" width="11.6640625" style="251" customWidth="1"/>
    <col min="5" max="5" width="25.6640625" style="251" customWidth="1"/>
    <col min="6" max="10" width="15.6640625" style="251" customWidth="1"/>
    <col min="11" max="12" width="9" style="251"/>
    <col min="13" max="13" width="13.21875" style="251" customWidth="1"/>
    <col min="14" max="16384" width="9" style="251"/>
  </cols>
  <sheetData>
    <row r="1" spans="2:10" s="261" customFormat="1" ht="18" customHeight="1">
      <c r="B1" s="316" t="s">
        <v>138</v>
      </c>
      <c r="C1" s="316"/>
      <c r="D1" s="316"/>
      <c r="E1" s="316"/>
      <c r="F1" s="317"/>
      <c r="H1" s="316"/>
      <c r="I1" s="316"/>
      <c r="J1" s="316"/>
    </row>
    <row r="2" spans="2:10" s="261" customFormat="1" ht="18" customHeight="1">
      <c r="B2" s="262"/>
      <c r="C2" s="262"/>
      <c r="D2" s="262"/>
      <c r="F2" s="262"/>
      <c r="G2" s="262"/>
      <c r="H2" s="262"/>
      <c r="I2" s="262"/>
      <c r="J2" s="262"/>
    </row>
    <row r="3" spans="2:10" ht="17.25" customHeight="1" thickBot="1">
      <c r="F3" s="242"/>
      <c r="G3" s="242"/>
      <c r="H3" s="242"/>
      <c r="I3" s="257"/>
      <c r="J3" s="257" t="s">
        <v>23</v>
      </c>
    </row>
    <row r="4" spans="2:10" ht="29.25" customHeight="1" thickBot="1">
      <c r="B4" s="1255"/>
      <c r="C4" s="1256"/>
      <c r="D4" s="1256"/>
      <c r="E4" s="1256"/>
      <c r="F4" s="318" t="s">
        <v>55</v>
      </c>
      <c r="G4" s="385" t="str">
        <f>'15事業費目別内訳'!F5</f>
        <v>介護老人保健施設</v>
      </c>
      <c r="H4" s="386" t="str">
        <f>'15事業費目別内訳'!J5</f>
        <v>○○事業専用</v>
      </c>
      <c r="I4" s="394" t="str">
        <f>'15事業費目別内訳'!N5</f>
        <v>●●事業専用</v>
      </c>
      <c r="J4" s="393" t="str">
        <f>'15事業費目別内訳'!R5</f>
        <v>△△事業専用</v>
      </c>
    </row>
    <row r="5" spans="2:10" ht="15" customHeight="1">
      <c r="B5" s="1284" t="s">
        <v>108</v>
      </c>
      <c r="C5" s="1261" t="s">
        <v>109</v>
      </c>
      <c r="D5" s="1261"/>
      <c r="E5" s="1261"/>
      <c r="F5" s="344">
        <f>SUM(G5:J5)</f>
        <v>0</v>
      </c>
      <c r="G5" s="319"/>
      <c r="H5" s="266"/>
      <c r="I5" s="266"/>
      <c r="J5" s="395"/>
    </row>
    <row r="6" spans="2:10" ht="15" customHeight="1">
      <c r="B6" s="1285"/>
      <c r="C6" s="1233" t="s">
        <v>110</v>
      </c>
      <c r="D6" s="1295" t="s">
        <v>111</v>
      </c>
      <c r="E6" s="320" t="s">
        <v>112</v>
      </c>
      <c r="F6" s="345" t="e">
        <f>SUM(G6:J6)</f>
        <v>#DIV/0!</v>
      </c>
      <c r="G6" s="1009" t="e">
        <f>'15事業費目別内訳'!F19</f>
        <v>#DIV/0!</v>
      </c>
      <c r="H6" s="1005" t="e">
        <f>'15事業費目別内訳'!J19</f>
        <v>#DIV/0!</v>
      </c>
      <c r="I6" s="1005" t="e">
        <f>'15事業費目別内訳'!N19</f>
        <v>#DIV/0!</v>
      </c>
      <c r="J6" s="1044" t="e">
        <f>'15事業費目別内訳'!R19</f>
        <v>#DIV/0!</v>
      </c>
    </row>
    <row r="7" spans="2:10" ht="15" customHeight="1">
      <c r="B7" s="1285"/>
      <c r="C7" s="1277"/>
      <c r="D7" s="1296"/>
      <c r="E7" s="321" t="s">
        <v>113</v>
      </c>
      <c r="F7" s="346">
        <f t="shared" ref="F7:F14" si="0">SUM(G7:J7)</f>
        <v>0</v>
      </c>
      <c r="G7" s="1010">
        <f>'15事業費目別内訳'!F20</f>
        <v>0</v>
      </c>
      <c r="H7" s="1006">
        <f>'15事業費目別内訳'!J20</f>
        <v>0</v>
      </c>
      <c r="I7" s="1006">
        <f>'15事業費目別内訳'!N20</f>
        <v>0</v>
      </c>
      <c r="J7" s="1045">
        <f>'15事業費目別内訳'!R20</f>
        <v>0</v>
      </c>
    </row>
    <row r="8" spans="2:10" ht="15" customHeight="1">
      <c r="B8" s="1285"/>
      <c r="C8" s="1277"/>
      <c r="D8" s="1296"/>
      <c r="E8" s="1039" t="s">
        <v>577</v>
      </c>
      <c r="F8" s="1040">
        <f>SUM(G8:J8)</f>
        <v>0</v>
      </c>
      <c r="G8" s="1041">
        <f>'15事業費按分表 (DX)'!F12</f>
        <v>0</v>
      </c>
      <c r="H8" s="1007"/>
      <c r="I8" s="1007"/>
      <c r="J8" s="1046"/>
    </row>
    <row r="9" spans="2:10" ht="15" customHeight="1">
      <c r="B9" s="1285"/>
      <c r="C9" s="1277"/>
      <c r="D9" s="1297"/>
      <c r="E9" s="322" t="s">
        <v>46</v>
      </c>
      <c r="F9" s="347" t="e">
        <f>SUM(G9:J9)</f>
        <v>#DIV/0!</v>
      </c>
      <c r="G9" s="351" t="e">
        <f>SUM(G6:G8)</f>
        <v>#DIV/0!</v>
      </c>
      <c r="H9" s="352" t="e">
        <f>SUM(H6:H8)</f>
        <v>#DIV/0!</v>
      </c>
      <c r="I9" s="352" t="e">
        <f t="shared" ref="I9:J9" si="1">SUM(I6:I8)</f>
        <v>#DIV/0!</v>
      </c>
      <c r="J9" s="397" t="e">
        <f t="shared" si="1"/>
        <v>#DIV/0!</v>
      </c>
    </row>
    <row r="10" spans="2:10" ht="15" customHeight="1">
      <c r="B10" s="1285"/>
      <c r="C10" s="1277"/>
      <c r="D10" s="1295" t="s">
        <v>139</v>
      </c>
      <c r="E10" s="320" t="s">
        <v>112</v>
      </c>
      <c r="F10" s="345" t="e">
        <f t="shared" si="0"/>
        <v>#DIV/0!</v>
      </c>
      <c r="G10" s="1009" t="e">
        <f>'15事業費目別内訳'!F27</f>
        <v>#DIV/0!</v>
      </c>
      <c r="H10" s="1011" t="e">
        <f>'15事業費目別内訳'!J27</f>
        <v>#DIV/0!</v>
      </c>
      <c r="I10" s="1005" t="e">
        <f>'15事業費目別内訳'!N27</f>
        <v>#DIV/0!</v>
      </c>
      <c r="J10" s="1047" t="e">
        <f>'15事業費目別内訳'!R27</f>
        <v>#DIV/0!</v>
      </c>
    </row>
    <row r="11" spans="2:10" ht="15" customHeight="1">
      <c r="B11" s="1285"/>
      <c r="C11" s="1277"/>
      <c r="D11" s="1296"/>
      <c r="E11" s="321" t="s">
        <v>113</v>
      </c>
      <c r="F11" s="346">
        <f t="shared" si="0"/>
        <v>0</v>
      </c>
      <c r="G11" s="1010">
        <f>'15事業費目別内訳'!F28</f>
        <v>0</v>
      </c>
      <c r="H11" s="1007">
        <f>'15事業費目別内訳'!J28</f>
        <v>0</v>
      </c>
      <c r="I11" s="1012">
        <f>'15事業費目別内訳'!N28</f>
        <v>0</v>
      </c>
      <c r="J11" s="1048">
        <f>'15事業費目別内訳'!R28</f>
        <v>0</v>
      </c>
    </row>
    <row r="12" spans="2:10" ht="15" customHeight="1">
      <c r="B12" s="1285"/>
      <c r="C12" s="1277"/>
      <c r="D12" s="1296"/>
      <c r="E12" s="1039" t="s">
        <v>577</v>
      </c>
      <c r="F12" s="346">
        <f t="shared" si="0"/>
        <v>0</v>
      </c>
      <c r="G12" s="1041"/>
      <c r="H12" s="1007">
        <f>'15事業費按分表 (DX)'!J12</f>
        <v>0</v>
      </c>
      <c r="I12" s="1007">
        <f>'15事業費按分表 (DX)'!N12</f>
        <v>0</v>
      </c>
      <c r="J12" s="1046">
        <f>'15事業費按分表 (DX)'!R12</f>
        <v>0</v>
      </c>
    </row>
    <row r="13" spans="2:10" ht="15" customHeight="1">
      <c r="B13" s="1285"/>
      <c r="C13" s="1277"/>
      <c r="D13" s="1297"/>
      <c r="E13" s="322" t="s">
        <v>46</v>
      </c>
      <c r="F13" s="348" t="e">
        <f>SUM(G13:J13)</f>
        <v>#DIV/0!</v>
      </c>
      <c r="G13" s="353" t="e">
        <f>SUM(G10:G12)</f>
        <v>#DIV/0!</v>
      </c>
      <c r="H13" s="354" t="e">
        <f t="shared" ref="H13:J13" si="2">SUM(H10:H12)</f>
        <v>#DIV/0!</v>
      </c>
      <c r="I13" s="354" t="e">
        <f t="shared" si="2"/>
        <v>#DIV/0!</v>
      </c>
      <c r="J13" s="398" t="e">
        <f t="shared" si="2"/>
        <v>#DIV/0!</v>
      </c>
    </row>
    <row r="14" spans="2:10" ht="15" customHeight="1">
      <c r="B14" s="1285"/>
      <c r="C14" s="1277"/>
      <c r="D14" s="1295" t="s">
        <v>115</v>
      </c>
      <c r="E14" s="320" t="s">
        <v>112</v>
      </c>
      <c r="F14" s="345" t="e">
        <f t="shared" si="0"/>
        <v>#DIV/0!</v>
      </c>
      <c r="G14" s="355" t="e">
        <f>G6+G10</f>
        <v>#DIV/0!</v>
      </c>
      <c r="H14" s="356" t="e">
        <f>H6+H10</f>
        <v>#DIV/0!</v>
      </c>
      <c r="I14" s="356" t="e">
        <f t="shared" ref="I14" si="3">I6+I10</f>
        <v>#DIV/0!</v>
      </c>
      <c r="J14" s="399" t="e">
        <f>J6+J10</f>
        <v>#DIV/0!</v>
      </c>
    </row>
    <row r="15" spans="2:10" ht="15" customHeight="1">
      <c r="B15" s="1285"/>
      <c r="C15" s="1277"/>
      <c r="D15" s="1296"/>
      <c r="E15" s="321" t="s">
        <v>113</v>
      </c>
      <c r="F15" s="346">
        <f t="shared" ref="F15:F21" si="4">SUM(G15:J15)</f>
        <v>0</v>
      </c>
      <c r="G15" s="357">
        <f>G7+G11</f>
        <v>0</v>
      </c>
      <c r="H15" s="358">
        <f>H7+H11</f>
        <v>0</v>
      </c>
      <c r="I15" s="358">
        <f t="shared" ref="I15" si="5">I7+I11</f>
        <v>0</v>
      </c>
      <c r="J15" s="400">
        <f>J7+J11</f>
        <v>0</v>
      </c>
    </row>
    <row r="16" spans="2:10" ht="15" customHeight="1">
      <c r="B16" s="1285"/>
      <c r="C16" s="1277"/>
      <c r="D16" s="1296"/>
      <c r="E16" s="1039" t="s">
        <v>577</v>
      </c>
      <c r="F16" s="1040">
        <f t="shared" si="4"/>
        <v>0</v>
      </c>
      <c r="G16" s="1042">
        <f>G8+G12</f>
        <v>0</v>
      </c>
      <c r="H16" s="1036">
        <f t="shared" ref="H16:J16" si="6">H8+H12</f>
        <v>0</v>
      </c>
      <c r="I16" s="1036">
        <f t="shared" si="6"/>
        <v>0</v>
      </c>
      <c r="J16" s="1043">
        <f t="shared" si="6"/>
        <v>0</v>
      </c>
    </row>
    <row r="17" spans="2:10" ht="15" customHeight="1">
      <c r="B17" s="1285"/>
      <c r="C17" s="1277"/>
      <c r="D17" s="1297"/>
      <c r="E17" s="322" t="s">
        <v>46</v>
      </c>
      <c r="F17" s="347" t="e">
        <f t="shared" si="4"/>
        <v>#DIV/0!</v>
      </c>
      <c r="G17" s="351" t="e">
        <f>SUM(G14:G16)</f>
        <v>#DIV/0!</v>
      </c>
      <c r="H17" s="352" t="e">
        <f t="shared" ref="H17:J17" si="7">SUM(H14:H16)</f>
        <v>#DIV/0!</v>
      </c>
      <c r="I17" s="352" t="e">
        <f t="shared" si="7"/>
        <v>#DIV/0!</v>
      </c>
      <c r="J17" s="397" t="e">
        <f t="shared" si="7"/>
        <v>#DIV/0!</v>
      </c>
    </row>
    <row r="18" spans="2:10" ht="15" customHeight="1">
      <c r="B18" s="1285"/>
      <c r="C18" s="1270" t="s">
        <v>116</v>
      </c>
      <c r="D18" s="1298"/>
      <c r="E18" s="1298"/>
      <c r="F18" s="347">
        <f t="shared" si="4"/>
        <v>0</v>
      </c>
      <c r="G18" s="323"/>
      <c r="H18" s="279"/>
      <c r="I18" s="279"/>
      <c r="J18" s="401"/>
    </row>
    <row r="19" spans="2:10" ht="15" customHeight="1">
      <c r="B19" s="1285"/>
      <c r="C19" s="1270" t="s">
        <v>117</v>
      </c>
      <c r="D19" s="1270"/>
      <c r="E19" s="1270"/>
      <c r="F19" s="349">
        <f t="shared" si="4"/>
        <v>0</v>
      </c>
      <c r="G19" s="324"/>
      <c r="H19" s="280"/>
      <c r="I19" s="280"/>
      <c r="J19" s="402"/>
    </row>
    <row r="20" spans="2:10" ht="15" customHeight="1">
      <c r="B20" s="1285"/>
      <c r="C20" s="1271" t="s">
        <v>118</v>
      </c>
      <c r="D20" s="1239"/>
      <c r="E20" s="1269"/>
      <c r="F20" s="349">
        <f t="shared" si="4"/>
        <v>0</v>
      </c>
      <c r="G20" s="1013">
        <f>'12法人事務費'!E22</f>
        <v>0</v>
      </c>
      <c r="H20" s="1014">
        <f>'12法人事務費'!F22</f>
        <v>0</v>
      </c>
      <c r="I20" s="1015">
        <f>'12法人事務費'!G22</f>
        <v>0</v>
      </c>
      <c r="J20" s="1049">
        <f>'12法人事務費'!H22</f>
        <v>0</v>
      </c>
    </row>
    <row r="21" spans="2:10" ht="15" customHeight="1" thickBot="1">
      <c r="B21" s="1286"/>
      <c r="C21" s="1206" t="s">
        <v>119</v>
      </c>
      <c r="D21" s="1206"/>
      <c r="E21" s="1206"/>
      <c r="F21" s="350" t="e">
        <f t="shared" si="4"/>
        <v>#DIV/0!</v>
      </c>
      <c r="G21" s="359" t="e">
        <f>SUM(G5,G17:G20)</f>
        <v>#DIV/0!</v>
      </c>
      <c r="H21" s="360" t="e">
        <f>SUM(H5,H17:H20)</f>
        <v>#DIV/0!</v>
      </c>
      <c r="I21" s="360" t="e">
        <f>SUM(I5,I17:I20)</f>
        <v>#DIV/0!</v>
      </c>
      <c r="J21" s="403" t="e">
        <f>SUM(J5,J17:J20)</f>
        <v>#DIV/0!</v>
      </c>
    </row>
    <row r="22" spans="2:10" ht="7.5" customHeight="1" thickBot="1">
      <c r="B22" s="246"/>
      <c r="C22" s="247"/>
      <c r="D22" s="247"/>
      <c r="E22" s="247"/>
      <c r="F22" s="248"/>
      <c r="G22" s="248"/>
      <c r="H22" s="248"/>
      <c r="I22" s="248"/>
      <c r="J22" s="248"/>
    </row>
    <row r="23" spans="2:10" ht="15" customHeight="1">
      <c r="B23" s="1284" t="s">
        <v>140</v>
      </c>
      <c r="C23" s="1249" t="s">
        <v>109</v>
      </c>
      <c r="D23" s="1287" t="s">
        <v>121</v>
      </c>
      <c r="E23" s="1288"/>
      <c r="F23" s="361">
        <f>SUM(G23:J23)</f>
        <v>0</v>
      </c>
      <c r="G23" s="325"/>
      <c r="H23" s="326"/>
      <c r="I23" s="326"/>
      <c r="J23" s="404"/>
    </row>
    <row r="24" spans="2:10" ht="15" customHeight="1">
      <c r="B24" s="1285"/>
      <c r="C24" s="1278"/>
      <c r="D24" s="1289" t="s">
        <v>122</v>
      </c>
      <c r="E24" s="1290"/>
      <c r="F24" s="1038">
        <f>SUM(G24:J24)</f>
        <v>0</v>
      </c>
      <c r="G24" s="327"/>
      <c r="H24" s="328"/>
      <c r="I24" s="328"/>
      <c r="J24" s="405"/>
    </row>
    <row r="25" spans="2:10" ht="15" customHeight="1">
      <c r="B25" s="1285"/>
      <c r="C25" s="1271"/>
      <c r="D25" s="1230" t="s">
        <v>123</v>
      </c>
      <c r="E25" s="1281"/>
      <c r="F25" s="348">
        <f t="shared" ref="F25:F51" si="8">SUM(G25:J25)</f>
        <v>0</v>
      </c>
      <c r="G25" s="329"/>
      <c r="H25" s="330"/>
      <c r="I25" s="330"/>
      <c r="J25" s="406"/>
    </row>
    <row r="26" spans="2:10" ht="15" customHeight="1">
      <c r="B26" s="1285"/>
      <c r="C26" s="1271"/>
      <c r="D26" s="1232" t="s">
        <v>124</v>
      </c>
      <c r="E26" s="1282"/>
      <c r="F26" s="362">
        <f t="shared" si="8"/>
        <v>0</v>
      </c>
      <c r="G26" s="331"/>
      <c r="H26" s="332"/>
      <c r="I26" s="332"/>
      <c r="J26" s="407"/>
    </row>
    <row r="27" spans="2:10" ht="15" customHeight="1" thickBot="1">
      <c r="B27" s="1285"/>
      <c r="C27" s="1233"/>
      <c r="D27" s="1234" t="s">
        <v>66</v>
      </c>
      <c r="E27" s="1217"/>
      <c r="F27" s="363">
        <f>SUM(G27:J27)</f>
        <v>0</v>
      </c>
      <c r="G27" s="371">
        <f>SUM(G23:G26)</f>
        <v>0</v>
      </c>
      <c r="H27" s="372">
        <f>SUM(H23:H26)</f>
        <v>0</v>
      </c>
      <c r="I27" s="372">
        <f>SUM(I23:I26)</f>
        <v>0</v>
      </c>
      <c r="J27" s="408">
        <f>SUM(J23:J26)</f>
        <v>0</v>
      </c>
    </row>
    <row r="28" spans="2:10" ht="15" customHeight="1">
      <c r="B28" s="1285"/>
      <c r="C28" s="1291" t="s">
        <v>110</v>
      </c>
      <c r="D28" s="1250" t="s">
        <v>121</v>
      </c>
      <c r="E28" s="1292"/>
      <c r="F28" s="361" t="e">
        <f t="shared" si="8"/>
        <v>#DIV/0!</v>
      </c>
      <c r="G28" s="1016" t="e">
        <f>'12算出内訳（ユニット型）'!AC12+'12算出内訳（従来型）'!AC14+'12算出内訳（DXコンサル経費）'!M11</f>
        <v>#DIV/0!</v>
      </c>
      <c r="H28" s="1153"/>
      <c r="I28" s="1153"/>
      <c r="J28" s="1154"/>
    </row>
    <row r="29" spans="2:10" ht="15" customHeight="1">
      <c r="B29" s="1285"/>
      <c r="C29" s="1277"/>
      <c r="D29" s="1252" t="s">
        <v>125</v>
      </c>
      <c r="E29" s="1294"/>
      <c r="F29" s="364">
        <f t="shared" si="8"/>
        <v>0</v>
      </c>
      <c r="G29" s="333"/>
      <c r="H29" s="334"/>
      <c r="I29" s="334"/>
      <c r="J29" s="409"/>
    </row>
    <row r="30" spans="2:10" ht="15" customHeight="1">
      <c r="B30" s="1285"/>
      <c r="C30" s="1277"/>
      <c r="D30" s="1228" t="s">
        <v>126</v>
      </c>
      <c r="E30" s="1293"/>
      <c r="F30" s="345">
        <f t="shared" si="8"/>
        <v>0</v>
      </c>
      <c r="G30" s="335"/>
      <c r="H30" s="269"/>
      <c r="I30" s="269"/>
      <c r="J30" s="396"/>
    </row>
    <row r="31" spans="2:10" ht="15" customHeight="1">
      <c r="B31" s="1285"/>
      <c r="C31" s="1277"/>
      <c r="D31" s="1230" t="s">
        <v>123</v>
      </c>
      <c r="E31" s="1281"/>
      <c r="F31" s="348">
        <f t="shared" si="8"/>
        <v>0</v>
      </c>
      <c r="G31" s="329"/>
      <c r="H31" s="330"/>
      <c r="I31" s="330"/>
      <c r="J31" s="406"/>
    </row>
    <row r="32" spans="2:10" ht="15" customHeight="1">
      <c r="B32" s="1285"/>
      <c r="C32" s="1277"/>
      <c r="D32" s="1232" t="s">
        <v>124</v>
      </c>
      <c r="E32" s="1282"/>
      <c r="F32" s="362">
        <f t="shared" si="8"/>
        <v>0</v>
      </c>
      <c r="G32" s="331"/>
      <c r="H32" s="332"/>
      <c r="I32" s="332"/>
      <c r="J32" s="407"/>
    </row>
    <row r="33" spans="2:10" ht="15" customHeight="1" thickBot="1">
      <c r="B33" s="1285"/>
      <c r="C33" s="1276"/>
      <c r="D33" s="1227" t="s">
        <v>66</v>
      </c>
      <c r="E33" s="1206"/>
      <c r="F33" s="350" t="e">
        <f t="shared" si="8"/>
        <v>#DIV/0!</v>
      </c>
      <c r="G33" s="373" t="e">
        <f>SUM(G28:G32)</f>
        <v>#DIV/0!</v>
      </c>
      <c r="H33" s="360">
        <f>SUM(H28:H32)</f>
        <v>0</v>
      </c>
      <c r="I33" s="360">
        <f>SUM(I28:I32)</f>
        <v>0</v>
      </c>
      <c r="J33" s="403">
        <f>SUM(J28:J32)</f>
        <v>0</v>
      </c>
    </row>
    <row r="34" spans="2:10" ht="15" customHeight="1">
      <c r="B34" s="1285"/>
      <c r="C34" s="1277" t="s">
        <v>116</v>
      </c>
      <c r="D34" s="1228" t="s">
        <v>126</v>
      </c>
      <c r="E34" s="1293"/>
      <c r="F34" s="345">
        <f t="shared" si="8"/>
        <v>0</v>
      </c>
      <c r="G34" s="335"/>
      <c r="H34" s="269"/>
      <c r="I34" s="326"/>
      <c r="J34" s="396"/>
    </row>
    <row r="35" spans="2:10" ht="15" customHeight="1">
      <c r="B35" s="1285"/>
      <c r="C35" s="1277"/>
      <c r="D35" s="1230" t="s">
        <v>123</v>
      </c>
      <c r="E35" s="1281"/>
      <c r="F35" s="348">
        <f t="shared" si="8"/>
        <v>0</v>
      </c>
      <c r="G35" s="329"/>
      <c r="H35" s="330"/>
      <c r="I35" s="330"/>
      <c r="J35" s="406"/>
    </row>
    <row r="36" spans="2:10" ht="15" customHeight="1">
      <c r="B36" s="1285"/>
      <c r="C36" s="1277"/>
      <c r="D36" s="1232" t="s">
        <v>124</v>
      </c>
      <c r="E36" s="1282"/>
      <c r="F36" s="363">
        <f t="shared" si="8"/>
        <v>0</v>
      </c>
      <c r="G36" s="294"/>
      <c r="H36" s="336"/>
      <c r="I36" s="336"/>
      <c r="J36" s="410"/>
    </row>
    <row r="37" spans="2:10" ht="15" customHeight="1" thickBot="1">
      <c r="B37" s="1285"/>
      <c r="C37" s="1277"/>
      <c r="D37" s="1234" t="s">
        <v>66</v>
      </c>
      <c r="E37" s="1217"/>
      <c r="F37" s="363">
        <f t="shared" si="8"/>
        <v>0</v>
      </c>
      <c r="G37" s="371">
        <f>SUM(G34:G36)</f>
        <v>0</v>
      </c>
      <c r="H37" s="372">
        <f>SUM(H34:H36)</f>
        <v>0</v>
      </c>
      <c r="I37" s="372">
        <f>SUM(I34:I36)</f>
        <v>0</v>
      </c>
      <c r="J37" s="408">
        <f>SUM(J34:J36)</f>
        <v>0</v>
      </c>
    </row>
    <row r="38" spans="2:10" ht="15" customHeight="1">
      <c r="B38" s="1285"/>
      <c r="C38" s="1275" t="s">
        <v>127</v>
      </c>
      <c r="D38" s="1248" t="s">
        <v>124</v>
      </c>
      <c r="E38" s="1261"/>
      <c r="F38" s="365">
        <f t="shared" si="8"/>
        <v>0</v>
      </c>
      <c r="G38" s="337"/>
      <c r="H38" s="338"/>
      <c r="I38" s="338"/>
      <c r="J38" s="411"/>
    </row>
    <row r="39" spans="2:10" ht="15" customHeight="1" thickBot="1">
      <c r="B39" s="1285"/>
      <c r="C39" s="1276"/>
      <c r="D39" s="1205" t="s">
        <v>66</v>
      </c>
      <c r="E39" s="1206"/>
      <c r="F39" s="350">
        <f t="shared" si="8"/>
        <v>0</v>
      </c>
      <c r="G39" s="373">
        <f>SUM(G38)</f>
        <v>0</v>
      </c>
      <c r="H39" s="360">
        <f>SUM(H38)</f>
        <v>0</v>
      </c>
      <c r="I39" s="360">
        <f>SUM(I38)</f>
        <v>0</v>
      </c>
      <c r="J39" s="403">
        <f>SUM(J38)</f>
        <v>0</v>
      </c>
    </row>
    <row r="40" spans="2:10" ht="17.25" customHeight="1">
      <c r="B40" s="1285"/>
      <c r="C40" s="1277" t="s">
        <v>118</v>
      </c>
      <c r="D40" s="287" t="s">
        <v>124</v>
      </c>
      <c r="E40" s="339"/>
      <c r="F40" s="366">
        <f t="shared" si="8"/>
        <v>0</v>
      </c>
      <c r="G40" s="1017">
        <f>'12法人事務費'!E22</f>
        <v>0</v>
      </c>
      <c r="H40" s="1017">
        <f>'12法人事務費'!F22</f>
        <v>0</v>
      </c>
      <c r="I40" s="1017">
        <f>'12法人事務費'!G22</f>
        <v>0</v>
      </c>
      <c r="J40" s="1017">
        <f>'12法人事務費'!H22</f>
        <v>0</v>
      </c>
    </row>
    <row r="41" spans="2:10" ht="17.25" customHeight="1">
      <c r="B41" s="1285"/>
      <c r="C41" s="1277"/>
      <c r="D41" s="1212"/>
      <c r="E41" s="1279"/>
      <c r="F41" s="367">
        <f t="shared" si="8"/>
        <v>0</v>
      </c>
      <c r="G41" s="340"/>
      <c r="H41" s="341"/>
      <c r="I41" s="341"/>
      <c r="J41" s="412"/>
    </row>
    <row r="42" spans="2:10" ht="15" customHeight="1">
      <c r="B42" s="1285"/>
      <c r="C42" s="1278"/>
      <c r="D42" s="1214" t="s">
        <v>66</v>
      </c>
      <c r="E42" s="1280"/>
      <c r="F42" s="349">
        <f t="shared" si="8"/>
        <v>0</v>
      </c>
      <c r="G42" s="374">
        <f>SUM(G40:G41)</f>
        <v>0</v>
      </c>
      <c r="H42" s="375">
        <f>SUM(H40:H41)</f>
        <v>0</v>
      </c>
      <c r="I42" s="375">
        <f>SUM(I40:I41)</f>
        <v>0</v>
      </c>
      <c r="J42" s="413">
        <f>SUM(J40:J41)</f>
        <v>0</v>
      </c>
    </row>
    <row r="43" spans="2:10" ht="15" customHeight="1" thickBot="1">
      <c r="B43" s="1285"/>
      <c r="C43" s="1217" t="s">
        <v>119</v>
      </c>
      <c r="D43" s="1217"/>
      <c r="E43" s="1217"/>
      <c r="F43" s="363" t="e">
        <f t="shared" si="8"/>
        <v>#DIV/0!</v>
      </c>
      <c r="G43" s="376" t="e">
        <f>G27+G33+G39+G37+G42</f>
        <v>#DIV/0!</v>
      </c>
      <c r="H43" s="372">
        <f>H27+H33+H39+H37+H42</f>
        <v>0</v>
      </c>
      <c r="I43" s="372">
        <f>I27+I33+I39+I37+I42</f>
        <v>0</v>
      </c>
      <c r="J43" s="408">
        <f>J27+J33+J39+J37+J42</f>
        <v>0</v>
      </c>
    </row>
    <row r="44" spans="2:10" ht="15" customHeight="1" thickTop="1">
      <c r="B44" s="1285"/>
      <c r="C44" s="1283" t="s">
        <v>128</v>
      </c>
      <c r="D44" s="1220"/>
      <c r="E44" s="258" t="s">
        <v>129</v>
      </c>
      <c r="F44" s="368" t="e">
        <f t="shared" si="8"/>
        <v>#DIV/0!</v>
      </c>
      <c r="G44" s="377" t="e">
        <f>G23+G28</f>
        <v>#DIV/0!</v>
      </c>
      <c r="H44" s="378">
        <f t="shared" ref="G44:J45" si="9">H28</f>
        <v>0</v>
      </c>
      <c r="I44" s="378">
        <f t="shared" ref="I44" si="10">I28</f>
        <v>0</v>
      </c>
      <c r="J44" s="414">
        <f t="shared" si="9"/>
        <v>0</v>
      </c>
    </row>
    <row r="45" spans="2:10" ht="15" customHeight="1">
      <c r="B45" s="1285"/>
      <c r="C45" s="1273"/>
      <c r="D45" s="1222"/>
      <c r="E45" s="259" t="s">
        <v>125</v>
      </c>
      <c r="F45" s="369">
        <f t="shared" si="8"/>
        <v>0</v>
      </c>
      <c r="G45" s="379">
        <f t="shared" si="9"/>
        <v>0</v>
      </c>
      <c r="H45" s="380">
        <f t="shared" si="9"/>
        <v>0</v>
      </c>
      <c r="I45" s="380">
        <f t="shared" ref="I45" si="11">I29</f>
        <v>0</v>
      </c>
      <c r="J45" s="415">
        <f t="shared" si="9"/>
        <v>0</v>
      </c>
    </row>
    <row r="46" spans="2:10" ht="15" customHeight="1">
      <c r="B46" s="1285"/>
      <c r="C46" s="1274"/>
      <c r="D46" s="1224"/>
      <c r="E46" s="293" t="s">
        <v>46</v>
      </c>
      <c r="F46" s="363" t="e">
        <f t="shared" si="8"/>
        <v>#DIV/0!</v>
      </c>
      <c r="G46" s="371" t="e">
        <f>SUM(G44:G45)</f>
        <v>#DIV/0!</v>
      </c>
      <c r="H46" s="372">
        <f>SUM(H44:H45)</f>
        <v>0</v>
      </c>
      <c r="I46" s="372">
        <f>SUM(I44:I45)</f>
        <v>0</v>
      </c>
      <c r="J46" s="408">
        <f>SUM(J44:J45)</f>
        <v>0</v>
      </c>
    </row>
    <row r="47" spans="2:10" ht="15" customHeight="1">
      <c r="B47" s="1285"/>
      <c r="C47" s="1272" t="s">
        <v>130</v>
      </c>
      <c r="D47" s="1226"/>
      <c r="E47" s="342" t="s">
        <v>126</v>
      </c>
      <c r="F47" s="362">
        <f t="shared" si="8"/>
        <v>0</v>
      </c>
      <c r="G47" s="381">
        <f>G23+G30+G34</f>
        <v>0</v>
      </c>
      <c r="H47" s="382">
        <f>H23+H30+H34</f>
        <v>0</v>
      </c>
      <c r="I47" s="382">
        <f>I23+I30+I34</f>
        <v>0</v>
      </c>
      <c r="J47" s="416">
        <f>J23+J30+J34</f>
        <v>0</v>
      </c>
    </row>
    <row r="48" spans="2:10" ht="15" customHeight="1">
      <c r="B48" s="1285"/>
      <c r="C48" s="1273"/>
      <c r="D48" s="1222"/>
      <c r="E48" s="259" t="s">
        <v>131</v>
      </c>
      <c r="F48" s="370">
        <f t="shared" si="8"/>
        <v>0</v>
      </c>
      <c r="G48" s="383">
        <f t="shared" ref="G48:J48" si="12">G25+G31+G35</f>
        <v>0</v>
      </c>
      <c r="H48" s="384">
        <f t="shared" si="12"/>
        <v>0</v>
      </c>
      <c r="I48" s="384">
        <f t="shared" ref="I48" si="13">I25+I31+I35</f>
        <v>0</v>
      </c>
      <c r="J48" s="417">
        <f t="shared" si="12"/>
        <v>0</v>
      </c>
    </row>
    <row r="49" spans="2:10" ht="15" customHeight="1">
      <c r="B49" s="1285"/>
      <c r="C49" s="1274"/>
      <c r="D49" s="1224"/>
      <c r="E49" s="343" t="s">
        <v>46</v>
      </c>
      <c r="F49" s="349">
        <f t="shared" si="8"/>
        <v>0</v>
      </c>
      <c r="G49" s="374">
        <f>SUM(G47:G48)</f>
        <v>0</v>
      </c>
      <c r="H49" s="375">
        <f>SUM(H47:H48)</f>
        <v>0</v>
      </c>
      <c r="I49" s="375">
        <f>SUM(I47:I48)</f>
        <v>0</v>
      </c>
      <c r="J49" s="413">
        <f>SUM(J47:J48)</f>
        <v>0</v>
      </c>
    </row>
    <row r="50" spans="2:10" ht="15" customHeight="1">
      <c r="B50" s="1285"/>
      <c r="C50" s="293" t="s">
        <v>141</v>
      </c>
      <c r="D50" s="293"/>
      <c r="E50" s="293"/>
      <c r="F50" s="363">
        <f t="shared" si="8"/>
        <v>0</v>
      </c>
      <c r="G50" s="371">
        <f>G26+G32+G36+G38+G40</f>
        <v>0</v>
      </c>
      <c r="H50" s="372">
        <f>H26+H32+H36+H38+H40</f>
        <v>0</v>
      </c>
      <c r="I50" s="372">
        <f>I26+I32+I36+I38+I40</f>
        <v>0</v>
      </c>
      <c r="J50" s="408">
        <f>J26+J32+J36+J38+J40</f>
        <v>0</v>
      </c>
    </row>
    <row r="51" spans="2:10" ht="15" customHeight="1" thickBot="1">
      <c r="B51" s="1286"/>
      <c r="C51" s="1206" t="s">
        <v>119</v>
      </c>
      <c r="D51" s="1206"/>
      <c r="E51" s="1206"/>
      <c r="F51" s="350" t="e">
        <f t="shared" si="8"/>
        <v>#DIV/0!</v>
      </c>
      <c r="G51" s="373" t="e">
        <f>G46+G49+G50</f>
        <v>#DIV/0!</v>
      </c>
      <c r="H51" s="360">
        <f>H46+H49+H50</f>
        <v>0</v>
      </c>
      <c r="I51" s="360">
        <f>I46+I49+I50</f>
        <v>0</v>
      </c>
      <c r="J51" s="403">
        <f>J46+J49+J50</f>
        <v>0</v>
      </c>
    </row>
    <row r="69" spans="11:12">
      <c r="K69" s="242"/>
      <c r="L69" s="242"/>
    </row>
    <row r="70" spans="11:12">
      <c r="K70" s="242"/>
      <c r="L70" s="242"/>
    </row>
    <row r="71" spans="11:12">
      <c r="K71" s="242"/>
      <c r="L71" s="242"/>
    </row>
    <row r="72" spans="11:12">
      <c r="K72" s="242"/>
      <c r="L72" s="242"/>
    </row>
    <row r="73" spans="11:12">
      <c r="K73" s="242"/>
      <c r="L73" s="242"/>
    </row>
  </sheetData>
  <mergeCells count="40">
    <mergeCell ref="B4:E4"/>
    <mergeCell ref="B5:B21"/>
    <mergeCell ref="C5:E5"/>
    <mergeCell ref="C6:C17"/>
    <mergeCell ref="D6:D9"/>
    <mergeCell ref="D10:D13"/>
    <mergeCell ref="D14:D17"/>
    <mergeCell ref="C18:E18"/>
    <mergeCell ref="C19:E19"/>
    <mergeCell ref="C20:E20"/>
    <mergeCell ref="C21:E21"/>
    <mergeCell ref="B23:B51"/>
    <mergeCell ref="C23:C27"/>
    <mergeCell ref="D23:E23"/>
    <mergeCell ref="D24:E24"/>
    <mergeCell ref="D25:E25"/>
    <mergeCell ref="D26:E26"/>
    <mergeCell ref="D27:E27"/>
    <mergeCell ref="C28:C33"/>
    <mergeCell ref="D28:E28"/>
    <mergeCell ref="C34:C37"/>
    <mergeCell ref="D34:E34"/>
    <mergeCell ref="D35:E35"/>
    <mergeCell ref="D36:E36"/>
    <mergeCell ref="D37:E37"/>
    <mergeCell ref="D29:E29"/>
    <mergeCell ref="D30:E30"/>
    <mergeCell ref="D31:E31"/>
    <mergeCell ref="D32:E32"/>
    <mergeCell ref="D33:E33"/>
    <mergeCell ref="C43:E43"/>
    <mergeCell ref="C44:D46"/>
    <mergeCell ref="C47:D49"/>
    <mergeCell ref="C51:E51"/>
    <mergeCell ref="C38:C39"/>
    <mergeCell ref="D38:E38"/>
    <mergeCell ref="D39:E39"/>
    <mergeCell ref="C40:C42"/>
    <mergeCell ref="D41:E41"/>
    <mergeCell ref="D42:E42"/>
  </mergeCells>
  <phoneticPr fontId="2"/>
  <printOptions horizontalCentered="1" verticalCentered="1"/>
  <pageMargins left="0.98425196850393704" right="0.98425196850393704" top="0.59055118110236227" bottom="0.59055118110236227" header="0.35" footer="0.51181102362204722"/>
  <pageSetup paperSize="9" scale="72" orientation="landscape" horizontalDpi="300" r:id="rId1"/>
  <headerFooter alignWithMargins="0">
    <oddHeader>&amp;R&amp;"ＭＳ ゴシック,標準"&amp;12（様式７ー２）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2"/>
  <sheetViews>
    <sheetView view="pageBreakPreview" zoomScaleNormal="100" zoomScaleSheetLayoutView="100" workbookViewId="0"/>
  </sheetViews>
  <sheetFormatPr defaultRowHeight="13.2"/>
  <cols>
    <col min="1" max="1" width="1.6640625" customWidth="1"/>
    <col min="2" max="2" width="13.6640625" customWidth="1"/>
    <col min="3" max="3" width="26.109375" customWidth="1"/>
    <col min="4" max="4" width="16.44140625" customWidth="1"/>
    <col min="5" max="5" width="18.21875" customWidth="1"/>
    <col min="6" max="6" width="14.6640625" customWidth="1"/>
    <col min="7" max="7" width="15.6640625" customWidth="1"/>
    <col min="8" max="8" width="14.6640625" customWidth="1"/>
  </cols>
  <sheetData>
    <row r="1" spans="1:8" ht="19.2">
      <c r="A1" s="179" t="s">
        <v>81</v>
      </c>
      <c r="F1" s="180"/>
      <c r="H1" s="180" t="s">
        <v>82</v>
      </c>
    </row>
    <row r="2" spans="1:8" ht="6" customHeight="1">
      <c r="A2" s="179"/>
    </row>
    <row r="3" spans="1:8">
      <c r="A3" s="102"/>
      <c r="H3" t="s">
        <v>23</v>
      </c>
    </row>
    <row r="4" spans="1:8">
      <c r="A4" s="102"/>
    </row>
    <row r="5" spans="1:8">
      <c r="A5" s="102"/>
      <c r="B5" s="181"/>
      <c r="C5" s="182"/>
      <c r="D5" s="183" t="s">
        <v>55</v>
      </c>
      <c r="E5" s="418" t="str">
        <f>'15事業費目別内訳'!F5</f>
        <v>介護老人保健施設</v>
      </c>
      <c r="F5" s="419" t="str">
        <f>'15事業費目別内訳'!J5</f>
        <v>○○事業専用</v>
      </c>
      <c r="G5" s="418" t="str">
        <f>'15事業費目別内訳'!N5</f>
        <v>●●事業専用</v>
      </c>
      <c r="H5" s="419" t="str">
        <f>'15事業費目別内訳'!R5</f>
        <v>△△事業専用</v>
      </c>
    </row>
    <row r="6" spans="1:8">
      <c r="A6" s="1304"/>
      <c r="B6" s="1303" t="s">
        <v>83</v>
      </c>
      <c r="C6" s="184" t="s">
        <v>84</v>
      </c>
      <c r="D6" s="185">
        <v>2000000</v>
      </c>
      <c r="E6" s="186"/>
      <c r="F6" s="187"/>
      <c r="G6" s="186"/>
      <c r="H6" s="187"/>
    </row>
    <row r="7" spans="1:8">
      <c r="A7" s="1304"/>
      <c r="B7" s="1305"/>
      <c r="C7" s="188" t="s">
        <v>85</v>
      </c>
      <c r="D7" s="189">
        <v>50000000</v>
      </c>
      <c r="E7" s="190"/>
      <c r="F7" s="191"/>
      <c r="G7" s="190"/>
      <c r="H7" s="191"/>
    </row>
    <row r="8" spans="1:8">
      <c r="A8" s="1304"/>
      <c r="B8" s="1305" t="s">
        <v>86</v>
      </c>
      <c r="C8" s="192" t="s">
        <v>87</v>
      </c>
      <c r="D8" s="193">
        <v>200000</v>
      </c>
      <c r="E8" s="194"/>
      <c r="F8" s="195"/>
      <c r="G8" s="194"/>
      <c r="H8" s="195"/>
    </row>
    <row r="9" spans="1:8">
      <c r="A9" s="1304"/>
      <c r="B9" s="1305"/>
      <c r="C9" s="188" t="s">
        <v>88</v>
      </c>
      <c r="D9" s="189">
        <v>100000</v>
      </c>
      <c r="E9" s="190"/>
      <c r="F9" s="191"/>
      <c r="G9" s="190"/>
      <c r="H9" s="191"/>
    </row>
    <row r="10" spans="1:8">
      <c r="A10" s="1304"/>
      <c r="B10" s="1305" t="s">
        <v>89</v>
      </c>
      <c r="C10" s="192" t="s">
        <v>90</v>
      </c>
      <c r="D10" s="193">
        <v>30000000</v>
      </c>
      <c r="E10" s="194"/>
      <c r="F10" s="195"/>
      <c r="G10" s="194"/>
      <c r="H10" s="195"/>
    </row>
    <row r="11" spans="1:8">
      <c r="A11" s="1304"/>
      <c r="B11" s="1305"/>
      <c r="C11" s="188" t="s">
        <v>91</v>
      </c>
      <c r="D11" s="189"/>
      <c r="E11" s="190"/>
      <c r="F11" s="191"/>
      <c r="G11" s="190"/>
      <c r="H11" s="191"/>
    </row>
    <row r="12" spans="1:8">
      <c r="A12" s="102"/>
      <c r="B12" s="1299" t="s">
        <v>92</v>
      </c>
      <c r="C12" s="192" t="s">
        <v>93</v>
      </c>
      <c r="D12" s="193">
        <v>0</v>
      </c>
      <c r="E12" s="194"/>
      <c r="F12" s="195"/>
      <c r="G12" s="194"/>
      <c r="H12" s="195"/>
    </row>
    <row r="13" spans="1:8">
      <c r="A13" s="102"/>
      <c r="B13" s="1303"/>
      <c r="C13" s="196"/>
      <c r="D13" s="197"/>
      <c r="E13" s="198"/>
      <c r="F13" s="199"/>
      <c r="G13" s="198"/>
      <c r="H13" s="199"/>
    </row>
    <row r="14" spans="1:8">
      <c r="A14" s="1304"/>
      <c r="B14" s="1305" t="s">
        <v>94</v>
      </c>
      <c r="C14" s="192" t="s">
        <v>95</v>
      </c>
      <c r="D14" s="193">
        <v>800000</v>
      </c>
      <c r="E14" s="194"/>
      <c r="F14" s="195"/>
      <c r="G14" s="194"/>
      <c r="H14" s="195"/>
    </row>
    <row r="15" spans="1:8">
      <c r="A15" s="1304"/>
      <c r="B15" s="1305"/>
      <c r="C15" s="188" t="s">
        <v>96</v>
      </c>
      <c r="D15" s="189">
        <v>400000</v>
      </c>
      <c r="E15" s="190"/>
      <c r="F15" s="191"/>
      <c r="G15" s="190"/>
      <c r="H15" s="191"/>
    </row>
    <row r="16" spans="1:8">
      <c r="A16" s="1304"/>
      <c r="B16" s="1305" t="s">
        <v>97</v>
      </c>
      <c r="C16" s="192" t="s">
        <v>98</v>
      </c>
      <c r="D16" s="193">
        <v>1000000</v>
      </c>
      <c r="E16" s="194"/>
      <c r="F16" s="195"/>
      <c r="G16" s="194"/>
      <c r="H16" s="195"/>
    </row>
    <row r="17" spans="1:8">
      <c r="A17" s="1304"/>
      <c r="B17" s="1305"/>
      <c r="C17" s="188" t="s">
        <v>99</v>
      </c>
      <c r="D17" s="189">
        <v>500000</v>
      </c>
      <c r="E17" s="190"/>
      <c r="F17" s="191"/>
      <c r="G17" s="190"/>
      <c r="H17" s="191"/>
    </row>
    <row r="18" spans="1:8">
      <c r="A18" s="1304"/>
      <c r="B18" s="1305" t="s">
        <v>100</v>
      </c>
      <c r="C18" s="192" t="s">
        <v>101</v>
      </c>
      <c r="D18" s="193">
        <v>10000000</v>
      </c>
      <c r="E18" s="194"/>
      <c r="F18" s="195"/>
      <c r="G18" s="194"/>
      <c r="H18" s="195"/>
    </row>
    <row r="19" spans="1:8">
      <c r="A19" s="1304"/>
      <c r="B19" s="1305"/>
      <c r="C19" s="188" t="s">
        <v>102</v>
      </c>
      <c r="D19" s="189">
        <v>0</v>
      </c>
      <c r="E19" s="190"/>
      <c r="F19" s="191"/>
      <c r="G19" s="190"/>
      <c r="H19" s="191"/>
    </row>
    <row r="20" spans="1:8">
      <c r="A20" s="102"/>
      <c r="B20" s="1299" t="s">
        <v>103</v>
      </c>
      <c r="C20" s="192" t="s">
        <v>103</v>
      </c>
      <c r="D20" s="193">
        <v>5000000</v>
      </c>
      <c r="E20" s="194"/>
      <c r="F20" s="195"/>
      <c r="G20" s="194"/>
      <c r="H20" s="195"/>
    </row>
    <row r="21" spans="1:8" ht="13.8" thickBot="1">
      <c r="A21" s="102"/>
      <c r="B21" s="1300"/>
      <c r="C21" s="200"/>
      <c r="D21" s="201"/>
      <c r="E21" s="202"/>
      <c r="F21" s="203"/>
      <c r="G21" s="202"/>
      <c r="H21" s="203"/>
    </row>
    <row r="22" spans="1:8" ht="13.8" thickBot="1">
      <c r="A22" s="102"/>
      <c r="B22" s="1301" t="s">
        <v>104</v>
      </c>
      <c r="C22" s="1302"/>
      <c r="D22" s="204">
        <f>SUM(D6:D20)</f>
        <v>100000000</v>
      </c>
      <c r="E22" s="420">
        <f>SUM(E6:E21)</f>
        <v>0</v>
      </c>
      <c r="F22" s="420">
        <f t="shared" ref="F22:H22" si="0">SUM(F6:F21)</f>
        <v>0</v>
      </c>
      <c r="G22" s="420">
        <f t="shared" si="0"/>
        <v>0</v>
      </c>
      <c r="H22" s="420">
        <f t="shared" si="0"/>
        <v>0</v>
      </c>
    </row>
  </sheetData>
  <mergeCells count="15">
    <mergeCell ref="A6:A7"/>
    <mergeCell ref="B6:B7"/>
    <mergeCell ref="A8:A9"/>
    <mergeCell ref="B8:B9"/>
    <mergeCell ref="A10:A11"/>
    <mergeCell ref="B10:B11"/>
    <mergeCell ref="B20:B21"/>
    <mergeCell ref="B22:C22"/>
    <mergeCell ref="B12:B13"/>
    <mergeCell ref="A14:A15"/>
    <mergeCell ref="B14:B15"/>
    <mergeCell ref="A16:A17"/>
    <mergeCell ref="B16:B17"/>
    <mergeCell ref="A18:A19"/>
    <mergeCell ref="B18:B19"/>
  </mergeCells>
  <phoneticPr fontId="2"/>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80"/>
  <sheetViews>
    <sheetView view="pageBreakPreview" zoomScale="73" zoomScaleNormal="69" zoomScaleSheetLayoutView="73" workbookViewId="0"/>
  </sheetViews>
  <sheetFormatPr defaultColWidth="9" defaultRowHeight="13.2"/>
  <cols>
    <col min="1" max="1" width="4.44140625" style="425" customWidth="1"/>
    <col min="2" max="2" width="20.21875" style="425" customWidth="1"/>
    <col min="3" max="3" width="12.44140625" style="425" customWidth="1"/>
    <col min="4" max="4" width="13.6640625" style="508" customWidth="1"/>
    <col min="5" max="5" width="17.88671875" style="508" customWidth="1"/>
    <col min="6" max="6" width="5.21875" style="425" customWidth="1"/>
    <col min="7" max="8" width="15.6640625" style="425" customWidth="1"/>
    <col min="9" max="9" width="12.109375" style="425" customWidth="1"/>
    <col min="10" max="10" width="15.33203125" style="425" customWidth="1"/>
    <col min="11" max="11" width="2.77734375" style="425" customWidth="1"/>
    <col min="12" max="12" width="11.88671875" style="425" customWidth="1"/>
    <col min="13" max="15" width="2.88671875" style="425" customWidth="1"/>
    <col min="16" max="16" width="5.33203125" style="425" customWidth="1"/>
    <col min="17" max="17" width="2.88671875" style="425" customWidth="1"/>
    <col min="18" max="18" width="2.6640625" style="425" customWidth="1"/>
    <col min="19" max="19" width="6" style="425" customWidth="1"/>
    <col min="20" max="20" width="3.88671875" style="425" customWidth="1"/>
    <col min="21" max="21" width="2.88671875" style="425" customWidth="1"/>
    <col min="22" max="22" width="5.21875" style="425" customWidth="1"/>
    <col min="23" max="24" width="2.88671875" style="425" customWidth="1"/>
    <col min="25" max="25" width="14.6640625" style="425" bestFit="1" customWidth="1"/>
    <col min="26" max="26" width="3.109375" style="425" customWidth="1"/>
    <col min="27" max="27" width="15" style="425" customWidth="1"/>
    <col min="28" max="28" width="10.6640625" style="504" bestFit="1" customWidth="1"/>
    <col min="29" max="29" width="16" style="425" customWidth="1"/>
    <col min="30" max="30" width="1" style="425" customWidth="1"/>
    <col min="31" max="31" width="15" style="425" customWidth="1"/>
    <col min="32" max="32" width="13.33203125" style="425" customWidth="1"/>
    <col min="33" max="33" width="15.6640625" style="425" customWidth="1"/>
    <col min="34" max="34" width="16.109375" style="425" customWidth="1"/>
    <col min="35" max="38" width="9" style="425"/>
    <col min="39" max="39" width="10" style="425" bestFit="1" customWidth="1"/>
    <col min="40" max="16384" width="9" style="425"/>
  </cols>
  <sheetData>
    <row r="1" spans="1:39" ht="24.9" customHeight="1" thickTop="1" thickBot="1">
      <c r="A1" s="422"/>
      <c r="B1" s="1138" t="s">
        <v>212</v>
      </c>
      <c r="C1" s="1405" t="s">
        <v>215</v>
      </c>
      <c r="D1" s="1406"/>
      <c r="E1" s="422" t="s">
        <v>573</v>
      </c>
      <c r="F1" s="422"/>
      <c r="G1" s="422"/>
      <c r="H1" s="422"/>
      <c r="I1" s="422"/>
      <c r="J1" s="422"/>
      <c r="K1" s="422"/>
      <c r="L1" s="422"/>
      <c r="M1" s="423"/>
      <c r="N1" s="423"/>
      <c r="O1" s="423"/>
      <c r="P1" s="423"/>
      <c r="Q1" s="423"/>
      <c r="R1" s="423"/>
      <c r="S1" s="423"/>
      <c r="T1" s="423"/>
      <c r="U1" s="423"/>
      <c r="V1" s="423"/>
      <c r="W1" s="423"/>
      <c r="X1" s="423"/>
      <c r="Y1" s="423"/>
      <c r="Z1" s="423"/>
      <c r="AA1" s="1403" t="s">
        <v>142</v>
      </c>
      <c r="AB1" s="1404"/>
      <c r="AF1" s="426"/>
    </row>
    <row r="2" spans="1:39" ht="24.9" customHeight="1" thickTop="1" thickBot="1">
      <c r="A2" s="427"/>
      <c r="B2" s="427"/>
      <c r="C2" s="427"/>
      <c r="D2" s="427"/>
      <c r="E2" s="427"/>
      <c r="F2" s="427"/>
      <c r="G2" s="427"/>
      <c r="H2" s="427"/>
      <c r="I2" s="427"/>
      <c r="J2" s="427"/>
      <c r="K2" s="427"/>
      <c r="L2" s="427"/>
      <c r="M2" s="553"/>
      <c r="N2" s="553"/>
      <c r="O2" s="553"/>
      <c r="P2" s="553"/>
      <c r="Q2" s="423"/>
      <c r="R2" s="423"/>
      <c r="S2" s="423"/>
      <c r="T2" s="423"/>
      <c r="U2" s="423"/>
      <c r="V2" s="423"/>
      <c r="W2" s="423"/>
      <c r="X2" s="423"/>
      <c r="Y2" s="423"/>
      <c r="Z2" s="423"/>
      <c r="AA2" s="423"/>
      <c r="AB2" s="424"/>
      <c r="AC2" s="423"/>
      <c r="AD2" s="423"/>
      <c r="AE2" s="428"/>
      <c r="AF2" s="429"/>
      <c r="AK2" s="425" t="s">
        <v>215</v>
      </c>
      <c r="AL2" s="982" t="s">
        <v>546</v>
      </c>
      <c r="AM2" s="989">
        <v>6110000</v>
      </c>
    </row>
    <row r="3" spans="1:39" s="423" customFormat="1" ht="42.75" customHeight="1">
      <c r="A3" s="1364"/>
      <c r="B3" s="1366" t="s">
        <v>143</v>
      </c>
      <c r="C3" s="1367"/>
      <c r="D3" s="1370" t="s">
        <v>44</v>
      </c>
      <c r="E3" s="1371"/>
      <c r="F3" s="1372" t="s">
        <v>144</v>
      </c>
      <c r="G3" s="430" t="s">
        <v>145</v>
      </c>
      <c r="H3" s="431" t="s">
        <v>146</v>
      </c>
      <c r="I3" s="432" t="s">
        <v>147</v>
      </c>
      <c r="J3" s="433" t="s">
        <v>148</v>
      </c>
      <c r="K3" s="1374" t="s">
        <v>149</v>
      </c>
      <c r="L3" s="1375"/>
      <c r="M3" s="1375"/>
      <c r="N3" s="1375"/>
      <c r="O3" s="1375"/>
      <c r="P3" s="1375"/>
      <c r="Q3" s="1375"/>
      <c r="R3" s="1375"/>
      <c r="S3" s="1375"/>
      <c r="T3" s="1375"/>
      <c r="U3" s="1375"/>
      <c r="V3" s="1375"/>
      <c r="W3" s="1375"/>
      <c r="X3" s="1375"/>
      <c r="Y3" s="1375"/>
      <c r="Z3" s="1376"/>
      <c r="AA3" s="430" t="s">
        <v>150</v>
      </c>
      <c r="AB3" s="434" t="s">
        <v>151</v>
      </c>
      <c r="AC3" s="435" t="s">
        <v>152</v>
      </c>
      <c r="AD3" s="436"/>
      <c r="AE3" s="428"/>
      <c r="AF3" s="437"/>
      <c r="AK3" s="423" t="s">
        <v>216</v>
      </c>
      <c r="AL3" s="983" t="s">
        <v>547</v>
      </c>
      <c r="AM3" s="990">
        <v>6110000</v>
      </c>
    </row>
    <row r="4" spans="1:39" s="423" customFormat="1" ht="51.75" customHeight="1" thickBot="1">
      <c r="A4" s="1365"/>
      <c r="B4" s="1368"/>
      <c r="C4" s="1369"/>
      <c r="D4" s="578" t="s">
        <v>153</v>
      </c>
      <c r="E4" s="439" t="s">
        <v>154</v>
      </c>
      <c r="F4" s="1419"/>
      <c r="G4" s="440" t="s">
        <v>155</v>
      </c>
      <c r="H4" s="441" t="s">
        <v>156</v>
      </c>
      <c r="I4" s="442" t="s">
        <v>157</v>
      </c>
      <c r="J4" s="443" t="s">
        <v>158</v>
      </c>
      <c r="K4" s="444"/>
      <c r="L4" s="587" t="s">
        <v>159</v>
      </c>
      <c r="M4" s="445"/>
      <c r="N4" s="445"/>
      <c r="O4" s="445"/>
      <c r="P4" s="445" t="s">
        <v>160</v>
      </c>
      <c r="Q4" s="445"/>
      <c r="R4" s="1398" t="s">
        <v>213</v>
      </c>
      <c r="S4" s="1420"/>
      <c r="T4" s="1420"/>
      <c r="U4" s="445"/>
      <c r="V4" s="445" t="s">
        <v>162</v>
      </c>
      <c r="W4" s="445"/>
      <c r="X4" s="446"/>
      <c r="Y4" s="447" t="s">
        <v>163</v>
      </c>
      <c r="Z4" s="447"/>
      <c r="AA4" s="448" t="s">
        <v>164</v>
      </c>
      <c r="AB4" s="449" t="s">
        <v>165</v>
      </c>
      <c r="AC4" s="450" t="s">
        <v>166</v>
      </c>
      <c r="AD4" s="436"/>
      <c r="AE4" s="428"/>
      <c r="AF4" s="437"/>
      <c r="AK4" s="423" t="s">
        <v>217</v>
      </c>
      <c r="AL4" s="983" t="s">
        <v>548</v>
      </c>
      <c r="AM4" s="990">
        <v>7340000</v>
      </c>
    </row>
    <row r="5" spans="1:39" s="423" customFormat="1" ht="30" customHeight="1" thickTop="1" thickBot="1">
      <c r="A5" s="451"/>
      <c r="B5" s="452" t="s">
        <v>566</v>
      </c>
      <c r="C5" s="575"/>
      <c r="D5" s="1424"/>
      <c r="E5" s="1052" t="s">
        <v>167</v>
      </c>
      <c r="F5" s="589"/>
      <c r="G5" s="1381"/>
      <c r="H5" s="1381"/>
      <c r="I5" s="1381"/>
      <c r="J5" s="1382"/>
      <c r="K5" s="455"/>
      <c r="L5" s="1050"/>
      <c r="M5" s="456" t="s">
        <v>168</v>
      </c>
      <c r="N5" s="456"/>
      <c r="O5" s="457" t="s">
        <v>169</v>
      </c>
      <c r="P5" s="533">
        <f>F5</f>
        <v>0</v>
      </c>
      <c r="Q5" s="458" t="s">
        <v>170</v>
      </c>
      <c r="R5" s="457" t="s">
        <v>169</v>
      </c>
      <c r="S5" s="1426">
        <v>1</v>
      </c>
      <c r="T5" s="1427"/>
      <c r="U5" s="456" t="s">
        <v>169</v>
      </c>
      <c r="V5" s="1362">
        <f>A9</f>
        <v>0</v>
      </c>
      <c r="W5" s="1363"/>
      <c r="X5" s="457" t="s">
        <v>172</v>
      </c>
      <c r="Y5" s="535">
        <f>L5*V5*P5*S5</f>
        <v>0</v>
      </c>
      <c r="Z5" s="456" t="s">
        <v>168</v>
      </c>
      <c r="AA5" s="488"/>
      <c r="AB5" s="459"/>
      <c r="AC5" s="460"/>
      <c r="AD5" s="461"/>
      <c r="AF5" s="461"/>
      <c r="AL5" s="983" t="s">
        <v>549</v>
      </c>
      <c r="AM5" s="990">
        <v>4590000</v>
      </c>
    </row>
    <row r="6" spans="1:39" s="423" customFormat="1" ht="30" customHeight="1" thickTop="1" thickBot="1">
      <c r="A6" s="451" t="s">
        <v>173</v>
      </c>
      <c r="B6" s="462"/>
      <c r="C6" s="576"/>
      <c r="D6" s="1425"/>
      <c r="E6" s="577" t="s">
        <v>174</v>
      </c>
      <c r="F6" s="1053">
        <f>SUM(F5:F5)</f>
        <v>0</v>
      </c>
      <c r="G6" s="1383"/>
      <c r="H6" s="1384"/>
      <c r="I6" s="1384"/>
      <c r="J6" s="1385"/>
      <c r="K6" s="1388"/>
      <c r="L6" s="1428"/>
      <c r="M6" s="1389"/>
      <c r="N6" s="1389"/>
      <c r="O6" s="1354"/>
      <c r="P6" s="1355"/>
      <c r="Q6" s="1356"/>
      <c r="R6" s="1354"/>
      <c r="S6" s="1358"/>
      <c r="T6" s="1359"/>
      <c r="U6" s="1354"/>
      <c r="V6" s="1355"/>
      <c r="W6" s="1356"/>
      <c r="X6" s="464"/>
      <c r="Y6" s="536">
        <f>SUM(Y5:Y5)</f>
        <v>0</v>
      </c>
      <c r="Z6" s="465" t="s">
        <v>168</v>
      </c>
      <c r="AA6" s="466"/>
      <c r="AB6" s="467"/>
      <c r="AC6" s="468"/>
      <c r="AD6" s="461"/>
      <c r="AF6" s="461"/>
      <c r="AL6" s="983" t="s">
        <v>550</v>
      </c>
      <c r="AM6" s="990">
        <v>3050000</v>
      </c>
    </row>
    <row r="7" spans="1:39" s="423" customFormat="1" ht="30" customHeight="1" thickTop="1" thickBot="1">
      <c r="A7" s="469" t="s">
        <v>175</v>
      </c>
      <c r="B7" s="462"/>
      <c r="C7" s="463"/>
      <c r="D7" s="1391"/>
      <c r="E7" s="559" t="s">
        <v>176</v>
      </c>
      <c r="F7" s="560"/>
      <c r="G7" s="1384"/>
      <c r="H7" s="1384"/>
      <c r="I7" s="1384"/>
      <c r="J7" s="1385"/>
      <c r="K7" s="471"/>
      <c r="L7" s="532">
        <f>E53</f>
        <v>0</v>
      </c>
      <c r="M7" s="472" t="s">
        <v>168</v>
      </c>
      <c r="N7" s="465"/>
      <c r="O7" s="473" t="s">
        <v>169</v>
      </c>
      <c r="P7" s="534">
        <f>F7</f>
        <v>0</v>
      </c>
      <c r="Q7" s="474" t="s">
        <v>170</v>
      </c>
      <c r="R7" s="464" t="s">
        <v>169</v>
      </c>
      <c r="S7" s="1393">
        <f>S5</f>
        <v>1</v>
      </c>
      <c r="T7" s="1394"/>
      <c r="U7" s="473" t="s">
        <v>169</v>
      </c>
      <c r="V7" s="1360">
        <f>A9</f>
        <v>0</v>
      </c>
      <c r="W7" s="1361"/>
      <c r="X7" s="473" t="s">
        <v>172</v>
      </c>
      <c r="Y7" s="537">
        <f>L7*V7*P7*S7</f>
        <v>0</v>
      </c>
      <c r="Z7" s="465" t="s">
        <v>168</v>
      </c>
      <c r="AA7" s="475"/>
      <c r="AB7" s="467"/>
      <c r="AC7" s="476"/>
      <c r="AD7" s="461"/>
      <c r="AF7" s="461"/>
      <c r="AL7" s="983" t="s">
        <v>551</v>
      </c>
      <c r="AM7" s="990">
        <v>4590000</v>
      </c>
    </row>
    <row r="8" spans="1:39" s="423" customFormat="1" ht="30" customHeight="1" thickTop="1" thickBot="1">
      <c r="A8" s="469"/>
      <c r="B8" s="462"/>
      <c r="C8" s="463"/>
      <c r="D8" s="1391"/>
      <c r="E8" s="561" t="s">
        <v>556</v>
      </c>
      <c r="F8" s="573"/>
      <c r="G8" s="1384"/>
      <c r="H8" s="1384"/>
      <c r="I8" s="1384"/>
      <c r="J8" s="1385"/>
      <c r="K8" s="478"/>
      <c r="L8" s="1051"/>
      <c r="M8" s="479" t="s">
        <v>168</v>
      </c>
      <c r="N8" s="480"/>
      <c r="O8" s="473" t="s">
        <v>169</v>
      </c>
      <c r="P8" s="534">
        <f>F8</f>
        <v>0</v>
      </c>
      <c r="Q8" s="465" t="s">
        <v>170</v>
      </c>
      <c r="R8" s="1395" t="s">
        <v>214</v>
      </c>
      <c r="S8" s="1396"/>
      <c r="T8" s="1397"/>
      <c r="U8" s="465" t="s">
        <v>169</v>
      </c>
      <c r="V8" s="1360">
        <f>A9</f>
        <v>0</v>
      </c>
      <c r="W8" s="1361"/>
      <c r="X8" s="473" t="s">
        <v>172</v>
      </c>
      <c r="Y8" s="536">
        <f>L8*P8</f>
        <v>0</v>
      </c>
      <c r="Z8" s="465" t="s">
        <v>168</v>
      </c>
      <c r="AA8" s="475"/>
      <c r="AB8" s="467"/>
      <c r="AC8" s="481"/>
      <c r="AD8" s="461"/>
      <c r="AF8" s="461"/>
      <c r="AL8" s="423" t="s">
        <v>578</v>
      </c>
    </row>
    <row r="9" spans="1:39" s="423" customFormat="1" ht="30" customHeight="1" thickTop="1" thickBot="1">
      <c r="A9" s="1401">
        <f>SUM(A22,A33,A41)</f>
        <v>0</v>
      </c>
      <c r="B9" s="482"/>
      <c r="C9" s="483"/>
      <c r="D9" s="1392"/>
      <c r="E9" s="549" t="s">
        <v>178</v>
      </c>
      <c r="F9" s="574"/>
      <c r="G9" s="1349"/>
      <c r="H9" s="1350"/>
      <c r="I9" s="1350"/>
      <c r="J9" s="1351"/>
      <c r="K9" s="1352"/>
      <c r="L9" s="1339"/>
      <c r="M9" s="1353"/>
      <c r="N9" s="1353"/>
      <c r="O9" s="1354"/>
      <c r="P9" s="1355"/>
      <c r="Q9" s="1356"/>
      <c r="R9" s="1357"/>
      <c r="S9" s="1358"/>
      <c r="T9" s="1359"/>
      <c r="U9" s="1354"/>
      <c r="V9" s="1355"/>
      <c r="W9" s="1356"/>
      <c r="X9" s="485"/>
      <c r="Y9" s="538">
        <f>SUM(Y6:Y8)</f>
        <v>0</v>
      </c>
      <c r="Z9" s="486" t="s">
        <v>168</v>
      </c>
      <c r="AA9" s="539">
        <f>Y9</f>
        <v>0</v>
      </c>
      <c r="AB9" s="487"/>
      <c r="AC9" s="540">
        <f>ROUNDDOWN(AA9,-3)</f>
        <v>0</v>
      </c>
      <c r="AD9" s="461"/>
      <c r="AE9" s="461"/>
      <c r="AF9" s="461"/>
    </row>
    <row r="10" spans="1:39" s="423" customFormat="1" ht="30" customHeight="1">
      <c r="A10" s="1402"/>
      <c r="B10" s="1329" t="s">
        <v>179</v>
      </c>
      <c r="C10" s="1330"/>
      <c r="D10" s="1330"/>
      <c r="E10" s="1330"/>
      <c r="F10" s="1330"/>
      <c r="G10" s="1139" t="e">
        <f>'15事業費目別内訳'!F30</f>
        <v>#DIV/0!</v>
      </c>
      <c r="H10" s="1140" t="e">
        <f>'15事業費目別内訳'!F19</f>
        <v>#DIV/0!</v>
      </c>
      <c r="I10" s="1331"/>
      <c r="J10" s="1377"/>
      <c r="K10" s="1334"/>
      <c r="L10" s="1335"/>
      <c r="M10" s="1335"/>
      <c r="N10" s="1335"/>
      <c r="O10" s="1335"/>
      <c r="P10" s="1335"/>
      <c r="Q10" s="1335"/>
      <c r="R10" s="1335"/>
      <c r="S10" s="1335"/>
      <c r="T10" s="1335"/>
      <c r="U10" s="1335"/>
      <c r="V10" s="1335"/>
      <c r="W10" s="1335"/>
      <c r="X10" s="1337"/>
      <c r="Y10" s="1409"/>
      <c r="Z10" s="1410"/>
      <c r="AA10" s="1417"/>
      <c r="AB10" s="1415"/>
      <c r="AC10" s="1413"/>
      <c r="AD10" s="489"/>
      <c r="AE10" s="1322"/>
      <c r="AF10" s="1323"/>
    </row>
    <row r="11" spans="1:39" s="423" customFormat="1" ht="30" customHeight="1" thickBot="1">
      <c r="A11" s="469"/>
      <c r="B11" s="1324" t="s">
        <v>180</v>
      </c>
      <c r="C11" s="1325"/>
      <c r="D11" s="1325"/>
      <c r="E11" s="1325"/>
      <c r="F11" s="1325"/>
      <c r="G11" s="1168">
        <f>'15事業費目別内訳'!F31</f>
        <v>0</v>
      </c>
      <c r="H11" s="1140">
        <f>'15事業費目別内訳'!F20</f>
        <v>0</v>
      </c>
      <c r="I11" s="1331"/>
      <c r="J11" s="1333"/>
      <c r="K11" s="1336"/>
      <c r="L11" s="1337"/>
      <c r="M11" s="1337"/>
      <c r="N11" s="1337"/>
      <c r="O11" s="1337"/>
      <c r="P11" s="1337"/>
      <c r="Q11" s="1337"/>
      <c r="R11" s="1337"/>
      <c r="S11" s="1337"/>
      <c r="T11" s="1337"/>
      <c r="U11" s="1337"/>
      <c r="V11" s="1337"/>
      <c r="W11" s="1337"/>
      <c r="X11" s="1337"/>
      <c r="Y11" s="1411"/>
      <c r="Z11" s="1412"/>
      <c r="AA11" s="1418"/>
      <c r="AB11" s="1416"/>
      <c r="AC11" s="1414"/>
      <c r="AD11" s="489"/>
      <c r="AE11" s="1323"/>
      <c r="AF11" s="1323"/>
    </row>
    <row r="12" spans="1:39" s="423" customFormat="1" ht="30" customHeight="1" thickBot="1">
      <c r="A12" s="490"/>
      <c r="B12" s="1326" t="s">
        <v>119</v>
      </c>
      <c r="C12" s="1326"/>
      <c r="D12" s="1326"/>
      <c r="E12" s="1326"/>
      <c r="F12" s="1326"/>
      <c r="G12" s="528" t="e">
        <f>SUM(G10:G11)</f>
        <v>#DIV/0!</v>
      </c>
      <c r="H12" s="529" t="e">
        <f>SUM(H10:H11)</f>
        <v>#DIV/0!</v>
      </c>
      <c r="I12" s="547">
        <f>SUM(I23,I34,I41)</f>
        <v>0</v>
      </c>
      <c r="J12" s="530" t="e">
        <f>G12-I12</f>
        <v>#DIV/0!</v>
      </c>
      <c r="K12" s="1338"/>
      <c r="L12" s="1339"/>
      <c r="M12" s="1339"/>
      <c r="N12" s="1339"/>
      <c r="O12" s="1339"/>
      <c r="P12" s="1339"/>
      <c r="Q12" s="1339"/>
      <c r="R12" s="1339"/>
      <c r="S12" s="1339"/>
      <c r="T12" s="1339"/>
      <c r="U12" s="1339"/>
      <c r="V12" s="1339"/>
      <c r="W12" s="1339"/>
      <c r="X12" s="1339"/>
      <c r="Y12" s="543">
        <f>Y9</f>
        <v>0</v>
      </c>
      <c r="Z12" s="491" t="s">
        <v>168</v>
      </c>
      <c r="AA12" s="542" t="e">
        <f>MIN(H12,J12,Y12)</f>
        <v>#DIV/0!</v>
      </c>
      <c r="AB12" s="1148">
        <f>SUM(AB23,AB34,AB41)</f>
        <v>0</v>
      </c>
      <c r="AC12" s="541" t="e">
        <f>MIN(ROUNDDOWN(AA12-AB12,-3),SUM(AC6:AC9))</f>
        <v>#DIV/0!</v>
      </c>
      <c r="AD12" s="461"/>
      <c r="AE12" s="461"/>
      <c r="AF12" s="461"/>
    </row>
    <row r="13" spans="1:39" s="423" customFormat="1" ht="12" customHeight="1" thickBot="1">
      <c r="A13" s="492"/>
      <c r="B13" s="428"/>
      <c r="C13" s="428"/>
      <c r="D13" s="428"/>
      <c r="E13" s="428"/>
      <c r="F13" s="428"/>
      <c r="G13" s="429"/>
      <c r="H13" s="429"/>
      <c r="I13" s="429"/>
      <c r="J13" s="429"/>
      <c r="K13" s="489"/>
      <c r="L13" s="489"/>
      <c r="M13" s="489"/>
      <c r="N13" s="489"/>
      <c r="O13" s="489"/>
      <c r="P13" s="489"/>
      <c r="Q13" s="489"/>
      <c r="R13" s="489"/>
      <c r="S13" s="489"/>
      <c r="T13" s="489"/>
      <c r="U13" s="489"/>
      <c r="V13" s="489"/>
      <c r="W13" s="489"/>
      <c r="X13" s="489"/>
      <c r="Y13" s="489"/>
      <c r="Z13" s="489"/>
      <c r="AA13" s="493"/>
      <c r="AB13" s="494"/>
      <c r="AC13" s="461"/>
      <c r="AD13" s="461"/>
      <c r="AE13" s="461"/>
      <c r="AF13" s="461"/>
    </row>
    <row r="14" spans="1:39" s="423" customFormat="1" ht="42.75" customHeight="1">
      <c r="A14" s="1364" t="s">
        <v>181</v>
      </c>
      <c r="B14" s="1366" t="s">
        <v>143</v>
      </c>
      <c r="C14" s="1367"/>
      <c r="D14" s="1370" t="s">
        <v>44</v>
      </c>
      <c r="E14" s="1371"/>
      <c r="F14" s="1372" t="s">
        <v>144</v>
      </c>
      <c r="G14" s="430" t="s">
        <v>145</v>
      </c>
      <c r="H14" s="431" t="s">
        <v>146</v>
      </c>
      <c r="I14" s="432" t="s">
        <v>147</v>
      </c>
      <c r="J14" s="433" t="s">
        <v>148</v>
      </c>
      <c r="K14" s="1374" t="s">
        <v>149</v>
      </c>
      <c r="L14" s="1375"/>
      <c r="M14" s="1375"/>
      <c r="N14" s="1375"/>
      <c r="O14" s="1375"/>
      <c r="P14" s="1375"/>
      <c r="Q14" s="1375"/>
      <c r="R14" s="1375"/>
      <c r="S14" s="1375"/>
      <c r="T14" s="1375"/>
      <c r="U14" s="1375"/>
      <c r="V14" s="1375"/>
      <c r="W14" s="1375"/>
      <c r="X14" s="1375"/>
      <c r="Y14" s="1375"/>
      <c r="Z14" s="1376"/>
      <c r="AA14" s="430" t="s">
        <v>150</v>
      </c>
      <c r="AB14" s="434" t="s">
        <v>151</v>
      </c>
      <c r="AC14" s="435" t="s">
        <v>152</v>
      </c>
      <c r="AD14" s="436"/>
      <c r="AE14" s="428"/>
      <c r="AF14" s="437"/>
    </row>
    <row r="15" spans="1:39" s="423" customFormat="1" ht="29.25" customHeight="1" thickBot="1">
      <c r="A15" s="1365"/>
      <c r="B15" s="1368"/>
      <c r="C15" s="1369"/>
      <c r="D15" s="438" t="s">
        <v>153</v>
      </c>
      <c r="E15" s="439" t="s">
        <v>154</v>
      </c>
      <c r="F15" s="1373"/>
      <c r="G15" s="440" t="s">
        <v>155</v>
      </c>
      <c r="H15" s="441" t="s">
        <v>156</v>
      </c>
      <c r="I15" s="442" t="s">
        <v>157</v>
      </c>
      <c r="J15" s="443" t="s">
        <v>158</v>
      </c>
      <c r="K15" s="444"/>
      <c r="L15" s="445" t="s">
        <v>159</v>
      </c>
      <c r="M15" s="445"/>
      <c r="N15" s="445"/>
      <c r="O15" s="445"/>
      <c r="P15" s="445" t="s">
        <v>160</v>
      </c>
      <c r="Q15" s="445"/>
      <c r="R15" s="1398" t="s">
        <v>213</v>
      </c>
      <c r="S15" s="1398"/>
      <c r="T15" s="1398"/>
      <c r="U15" s="445"/>
      <c r="V15" s="445" t="s">
        <v>162</v>
      </c>
      <c r="W15" s="445"/>
      <c r="X15" s="446"/>
      <c r="Y15" s="447" t="s">
        <v>163</v>
      </c>
      <c r="Z15" s="447"/>
      <c r="AA15" s="448" t="s">
        <v>164</v>
      </c>
      <c r="AB15" s="449" t="s">
        <v>165</v>
      </c>
      <c r="AC15" s="450" t="s">
        <v>166</v>
      </c>
      <c r="AD15" s="436"/>
      <c r="AE15" s="428"/>
      <c r="AF15" s="437"/>
    </row>
    <row r="16" spans="1:39" s="423" customFormat="1" ht="30" customHeight="1">
      <c r="A16" s="1421" t="str">
        <f>'15事業費目別内訳'!G6</f>
        <v>令和〇年度</v>
      </c>
      <c r="B16" s="452" t="s">
        <v>566</v>
      </c>
      <c r="C16" s="453"/>
      <c r="D16" s="1378">
        <f>D5</f>
        <v>0</v>
      </c>
      <c r="E16" s="454" t="s">
        <v>167</v>
      </c>
      <c r="F16" s="544">
        <f>F5</f>
        <v>0</v>
      </c>
      <c r="G16" s="1380"/>
      <c r="H16" s="1381"/>
      <c r="I16" s="1381"/>
      <c r="J16" s="1382"/>
      <c r="K16" s="455"/>
      <c r="L16" s="551">
        <f>L5</f>
        <v>0</v>
      </c>
      <c r="M16" s="456" t="s">
        <v>168</v>
      </c>
      <c r="N16" s="456"/>
      <c r="O16" s="457" t="s">
        <v>169</v>
      </c>
      <c r="P16" s="533">
        <f>F6</f>
        <v>0</v>
      </c>
      <c r="Q16" s="458" t="s">
        <v>170</v>
      </c>
      <c r="R16" s="457" t="s">
        <v>169</v>
      </c>
      <c r="S16" s="1386">
        <f>S5</f>
        <v>1</v>
      </c>
      <c r="T16" s="1387"/>
      <c r="U16" s="457" t="s">
        <v>169</v>
      </c>
      <c r="V16" s="1362">
        <f>A22</f>
        <v>0</v>
      </c>
      <c r="W16" s="1363"/>
      <c r="X16" s="457" t="s">
        <v>172</v>
      </c>
      <c r="Y16" s="535">
        <f>L16*V16*P16*S16</f>
        <v>0</v>
      </c>
      <c r="Z16" s="456" t="s">
        <v>168</v>
      </c>
      <c r="AA16" s="488"/>
      <c r="AB16" s="459"/>
      <c r="AC16" s="460"/>
      <c r="AD16" s="461"/>
      <c r="AF16" s="461"/>
    </row>
    <row r="17" spans="1:32" s="423" customFormat="1" ht="30" customHeight="1">
      <c r="A17" s="1422"/>
      <c r="B17" s="462"/>
      <c r="C17" s="463"/>
      <c r="D17" s="1379"/>
      <c r="E17" s="548" t="s">
        <v>174</v>
      </c>
      <c r="F17" s="527">
        <f>SUM(F16:F16)</f>
        <v>0</v>
      </c>
      <c r="G17" s="1383"/>
      <c r="H17" s="1384"/>
      <c r="I17" s="1384"/>
      <c r="J17" s="1385"/>
      <c r="K17" s="1388"/>
      <c r="L17" s="1389"/>
      <c r="M17" s="1389"/>
      <c r="N17" s="1389"/>
      <c r="O17" s="1354"/>
      <c r="P17" s="1355"/>
      <c r="Q17" s="1356"/>
      <c r="R17" s="1354"/>
      <c r="S17" s="1355"/>
      <c r="T17" s="1356"/>
      <c r="U17" s="1354"/>
      <c r="V17" s="1355"/>
      <c r="W17" s="1356"/>
      <c r="X17" s="464"/>
      <c r="Y17" s="536">
        <f>SUM(Y16:Y16)</f>
        <v>0</v>
      </c>
      <c r="Z17" s="465" t="s">
        <v>168</v>
      </c>
      <c r="AA17" s="466"/>
      <c r="AB17" s="467"/>
      <c r="AC17" s="468"/>
      <c r="AD17" s="461"/>
      <c r="AF17" s="461"/>
    </row>
    <row r="18" spans="1:32" s="423" customFormat="1" ht="30" customHeight="1" thickBot="1">
      <c r="A18" s="1422"/>
      <c r="B18" s="462"/>
      <c r="C18" s="463"/>
      <c r="D18" s="1390"/>
      <c r="E18" s="470" t="s">
        <v>176</v>
      </c>
      <c r="F18" s="545">
        <f>F7</f>
        <v>0</v>
      </c>
      <c r="G18" s="1384"/>
      <c r="H18" s="1384"/>
      <c r="I18" s="1384"/>
      <c r="J18" s="1385"/>
      <c r="K18" s="471"/>
      <c r="L18" s="531">
        <f>E53</f>
        <v>0</v>
      </c>
      <c r="M18" s="472" t="s">
        <v>168</v>
      </c>
      <c r="N18" s="465"/>
      <c r="O18" s="473" t="s">
        <v>169</v>
      </c>
      <c r="P18" s="534">
        <f>F7</f>
        <v>0</v>
      </c>
      <c r="Q18" s="474" t="s">
        <v>170</v>
      </c>
      <c r="R18" s="464" t="s">
        <v>169</v>
      </c>
      <c r="S18" s="1393">
        <f>S5</f>
        <v>1</v>
      </c>
      <c r="T18" s="1394"/>
      <c r="U18" s="473" t="s">
        <v>169</v>
      </c>
      <c r="V18" s="1407">
        <f>A22</f>
        <v>0</v>
      </c>
      <c r="W18" s="1408"/>
      <c r="X18" s="473" t="s">
        <v>172</v>
      </c>
      <c r="Y18" s="537">
        <f>L18*V18*P18*S18</f>
        <v>0</v>
      </c>
      <c r="Z18" s="465" t="s">
        <v>168</v>
      </c>
      <c r="AA18" s="475"/>
      <c r="AB18" s="467"/>
      <c r="AC18" s="476"/>
      <c r="AD18" s="461"/>
      <c r="AF18" s="461"/>
    </row>
    <row r="19" spans="1:32" s="423" customFormat="1" ht="30" customHeight="1" thickBot="1">
      <c r="A19" s="1422"/>
      <c r="B19" s="462"/>
      <c r="C19" s="463"/>
      <c r="D19" s="1391"/>
      <c r="E19" s="477" t="s">
        <v>556</v>
      </c>
      <c r="F19" s="546">
        <f>F8</f>
        <v>0</v>
      </c>
      <c r="G19" s="1384"/>
      <c r="H19" s="1384"/>
      <c r="I19" s="1384"/>
      <c r="J19" s="1385"/>
      <c r="K19" s="478"/>
      <c r="L19" s="532">
        <f>L8</f>
        <v>0</v>
      </c>
      <c r="M19" s="479" t="s">
        <v>168</v>
      </c>
      <c r="N19" s="480"/>
      <c r="O19" s="473" t="s">
        <v>169</v>
      </c>
      <c r="P19" s="534">
        <f>F19</f>
        <v>0</v>
      </c>
      <c r="Q19" s="465" t="s">
        <v>170</v>
      </c>
      <c r="R19" s="1395" t="s">
        <v>214</v>
      </c>
      <c r="S19" s="1396"/>
      <c r="T19" s="1397"/>
      <c r="U19" s="465" t="s">
        <v>169</v>
      </c>
      <c r="V19" s="1407">
        <f>A22</f>
        <v>0</v>
      </c>
      <c r="W19" s="1408"/>
      <c r="X19" s="473" t="s">
        <v>172</v>
      </c>
      <c r="Y19" s="536">
        <f>L19*P19*V19</f>
        <v>0</v>
      </c>
      <c r="Z19" s="465" t="s">
        <v>168</v>
      </c>
      <c r="AA19" s="475"/>
      <c r="AB19" s="467"/>
      <c r="AC19" s="481"/>
      <c r="AD19" s="461"/>
      <c r="AF19" s="461"/>
    </row>
    <row r="20" spans="1:32" s="423" customFormat="1" ht="30" customHeight="1" thickBot="1">
      <c r="A20" s="1422"/>
      <c r="B20" s="482"/>
      <c r="C20" s="483"/>
      <c r="D20" s="1392"/>
      <c r="E20" s="549" t="s">
        <v>178</v>
      </c>
      <c r="F20" s="484"/>
      <c r="G20" s="1349"/>
      <c r="H20" s="1350"/>
      <c r="I20" s="1350"/>
      <c r="J20" s="1351"/>
      <c r="K20" s="1352"/>
      <c r="L20" s="1353"/>
      <c r="M20" s="1353"/>
      <c r="N20" s="1353"/>
      <c r="O20" s="1354"/>
      <c r="P20" s="1355"/>
      <c r="Q20" s="1356"/>
      <c r="R20" s="1357"/>
      <c r="S20" s="1358"/>
      <c r="T20" s="1359"/>
      <c r="U20" s="1354"/>
      <c r="V20" s="1355"/>
      <c r="W20" s="1356"/>
      <c r="X20" s="485"/>
      <c r="Y20" s="538">
        <f>SUM(Y17:Y19)</f>
        <v>0</v>
      </c>
      <c r="Z20" s="486" t="s">
        <v>168</v>
      </c>
      <c r="AA20" s="539">
        <f>Y20</f>
        <v>0</v>
      </c>
      <c r="AB20" s="487"/>
      <c r="AC20" s="540">
        <f>ROUNDDOWN(AA20,-3)</f>
        <v>0</v>
      </c>
      <c r="AD20" s="461"/>
      <c r="AE20" s="461"/>
      <c r="AF20" s="461"/>
    </row>
    <row r="21" spans="1:32" s="423" customFormat="1" ht="30" customHeight="1">
      <c r="A21" s="1422"/>
      <c r="B21" s="1329" t="s">
        <v>179</v>
      </c>
      <c r="C21" s="1330"/>
      <c r="D21" s="1330"/>
      <c r="E21" s="1330"/>
      <c r="F21" s="1330"/>
      <c r="G21" s="1139" t="e">
        <f>'15事業費目別内訳'!G30</f>
        <v>#DIV/0!</v>
      </c>
      <c r="H21" s="1139" t="e">
        <f>'15事業費目別内訳'!G19</f>
        <v>#DIV/0!</v>
      </c>
      <c r="I21" s="1331"/>
      <c r="J21" s="1377"/>
      <c r="K21" s="1334"/>
      <c r="L21" s="1335"/>
      <c r="M21" s="1335"/>
      <c r="N21" s="1335"/>
      <c r="O21" s="1335"/>
      <c r="P21" s="1335"/>
      <c r="Q21" s="1335"/>
      <c r="R21" s="1335"/>
      <c r="S21" s="1335"/>
      <c r="T21" s="1335"/>
      <c r="U21" s="1335"/>
      <c r="V21" s="1335"/>
      <c r="W21" s="1335"/>
      <c r="X21" s="1337"/>
      <c r="Y21" s="1340"/>
      <c r="Z21" s="1341"/>
      <c r="AA21" s="1343"/>
      <c r="AB21" s="1318"/>
      <c r="AC21" s="1320"/>
      <c r="AD21" s="489"/>
      <c r="AE21" s="1322"/>
      <c r="AF21" s="1323"/>
    </row>
    <row r="22" spans="1:32" s="423" customFormat="1" ht="30" customHeight="1" thickBot="1">
      <c r="A22" s="1399">
        <f>'15事業費目別内訳'!F3</f>
        <v>0</v>
      </c>
      <c r="B22" s="1324" t="s">
        <v>180</v>
      </c>
      <c r="C22" s="1325"/>
      <c r="D22" s="1325"/>
      <c r="E22" s="1325"/>
      <c r="F22" s="1325"/>
      <c r="G22" s="1139">
        <f>'15事業費目別内訳'!G31</f>
        <v>0</v>
      </c>
      <c r="H22" s="1139">
        <f>'15事業費目別内訳'!H20</f>
        <v>0</v>
      </c>
      <c r="I22" s="1331"/>
      <c r="J22" s="1333"/>
      <c r="K22" s="1336"/>
      <c r="L22" s="1337"/>
      <c r="M22" s="1337"/>
      <c r="N22" s="1337"/>
      <c r="O22" s="1337"/>
      <c r="P22" s="1337"/>
      <c r="Q22" s="1337"/>
      <c r="R22" s="1337"/>
      <c r="S22" s="1337"/>
      <c r="T22" s="1337"/>
      <c r="U22" s="1337"/>
      <c r="V22" s="1337"/>
      <c r="W22" s="1337"/>
      <c r="X22" s="1337"/>
      <c r="Y22" s="1342"/>
      <c r="Z22" s="1341"/>
      <c r="AA22" s="1344"/>
      <c r="AB22" s="1319"/>
      <c r="AC22" s="1321"/>
      <c r="AD22" s="489"/>
      <c r="AE22" s="1323"/>
      <c r="AF22" s="1323"/>
    </row>
    <row r="23" spans="1:32" s="423" customFormat="1" ht="30" customHeight="1" thickTop="1" thickBot="1">
      <c r="A23" s="1423"/>
      <c r="B23" s="1326" t="s">
        <v>119</v>
      </c>
      <c r="C23" s="1326"/>
      <c r="D23" s="1326"/>
      <c r="E23" s="1326"/>
      <c r="F23" s="1326"/>
      <c r="G23" s="528" t="e">
        <f>SUM(G21:G22)</f>
        <v>#DIV/0!</v>
      </c>
      <c r="H23" s="562" t="e">
        <f>SUM(H21:H22)</f>
        <v>#DIV/0!</v>
      </c>
      <c r="I23" s="564"/>
      <c r="J23" s="563" t="e">
        <f>G23-I23</f>
        <v>#DIV/0!</v>
      </c>
      <c r="K23" s="1338"/>
      <c r="L23" s="1339"/>
      <c r="M23" s="1339"/>
      <c r="N23" s="1339"/>
      <c r="O23" s="1339"/>
      <c r="P23" s="1339"/>
      <c r="Q23" s="1339"/>
      <c r="R23" s="1339"/>
      <c r="S23" s="1339"/>
      <c r="T23" s="1339"/>
      <c r="U23" s="1339"/>
      <c r="V23" s="1339"/>
      <c r="W23" s="1339"/>
      <c r="X23" s="1339"/>
      <c r="Y23" s="543">
        <f>Y20</f>
        <v>0</v>
      </c>
      <c r="Z23" s="491" t="s">
        <v>168</v>
      </c>
      <c r="AA23" s="1149" t="e">
        <f>MIN(H23,J23,Y23)</f>
        <v>#DIV/0!</v>
      </c>
      <c r="AB23" s="1151">
        <v>0</v>
      </c>
      <c r="AC23" s="1150" t="e">
        <f>MIN(ROUNDDOWN(AA23-AB23,-3),SUM(AC17:AC20))</f>
        <v>#DIV/0!</v>
      </c>
      <c r="AD23" s="461"/>
      <c r="AE23" s="461"/>
      <c r="AF23" s="461"/>
    </row>
    <row r="24" spans="1:32" s="423" customFormat="1" ht="12" customHeight="1" thickBot="1">
      <c r="A24" s="492"/>
      <c r="B24" s="428"/>
      <c r="C24" s="428"/>
      <c r="D24" s="428"/>
      <c r="E24" s="428"/>
      <c r="F24" s="428"/>
      <c r="G24" s="429"/>
      <c r="H24" s="429"/>
      <c r="I24" s="429"/>
      <c r="J24" s="429"/>
      <c r="K24" s="489"/>
      <c r="L24" s="489"/>
      <c r="M24" s="489"/>
      <c r="N24" s="489"/>
      <c r="O24" s="489"/>
      <c r="P24" s="489"/>
      <c r="Q24" s="489"/>
      <c r="R24" s="489"/>
      <c r="S24" s="489"/>
      <c r="T24" s="489"/>
      <c r="U24" s="489"/>
      <c r="V24" s="489"/>
      <c r="W24" s="489"/>
      <c r="X24" s="489"/>
      <c r="Y24" s="489"/>
      <c r="Z24" s="489"/>
      <c r="AA24" s="493"/>
      <c r="AB24" s="494"/>
      <c r="AC24" s="461"/>
      <c r="AD24" s="461"/>
      <c r="AE24" s="461"/>
      <c r="AF24" s="461"/>
    </row>
    <row r="25" spans="1:32" s="423" customFormat="1" ht="42.75" customHeight="1">
      <c r="A25" s="1364" t="s">
        <v>181</v>
      </c>
      <c r="B25" s="1366" t="s">
        <v>143</v>
      </c>
      <c r="C25" s="1367"/>
      <c r="D25" s="1370" t="s">
        <v>44</v>
      </c>
      <c r="E25" s="1371"/>
      <c r="F25" s="1372" t="s">
        <v>144</v>
      </c>
      <c r="G25" s="430" t="s">
        <v>145</v>
      </c>
      <c r="H25" s="431" t="s">
        <v>146</v>
      </c>
      <c r="I25" s="432" t="s">
        <v>147</v>
      </c>
      <c r="J25" s="433" t="s">
        <v>148</v>
      </c>
      <c r="K25" s="1374" t="s">
        <v>149</v>
      </c>
      <c r="L25" s="1375"/>
      <c r="M25" s="1375"/>
      <c r="N25" s="1375"/>
      <c r="O25" s="1375"/>
      <c r="P25" s="1375"/>
      <c r="Q25" s="1375"/>
      <c r="R25" s="1375"/>
      <c r="S25" s="1375"/>
      <c r="T25" s="1375"/>
      <c r="U25" s="1375"/>
      <c r="V25" s="1375"/>
      <c r="W25" s="1375"/>
      <c r="X25" s="1375"/>
      <c r="Y25" s="1375"/>
      <c r="Z25" s="1376"/>
      <c r="AA25" s="430" t="s">
        <v>150</v>
      </c>
      <c r="AB25" s="434" t="s">
        <v>151</v>
      </c>
      <c r="AC25" s="435" t="s">
        <v>152</v>
      </c>
      <c r="AD25" s="436"/>
      <c r="AE25" s="428"/>
      <c r="AF25" s="437"/>
    </row>
    <row r="26" spans="1:32" s="423" customFormat="1" ht="29.25" customHeight="1" thickBot="1">
      <c r="A26" s="1365"/>
      <c r="B26" s="1368"/>
      <c r="C26" s="1369"/>
      <c r="D26" s="438" t="s">
        <v>153</v>
      </c>
      <c r="E26" s="439" t="s">
        <v>154</v>
      </c>
      <c r="F26" s="1373"/>
      <c r="G26" s="440" t="s">
        <v>155</v>
      </c>
      <c r="H26" s="441" t="s">
        <v>156</v>
      </c>
      <c r="I26" s="442" t="s">
        <v>157</v>
      </c>
      <c r="J26" s="443" t="s">
        <v>158</v>
      </c>
      <c r="K26" s="444"/>
      <c r="L26" s="445" t="s">
        <v>159</v>
      </c>
      <c r="M26" s="445"/>
      <c r="N26" s="445"/>
      <c r="O26" s="445"/>
      <c r="P26" s="445" t="s">
        <v>160</v>
      </c>
      <c r="Q26" s="445"/>
      <c r="R26" s="1398" t="s">
        <v>213</v>
      </c>
      <c r="S26" s="1398"/>
      <c r="T26" s="1398"/>
      <c r="U26" s="445"/>
      <c r="V26" s="445" t="s">
        <v>162</v>
      </c>
      <c r="W26" s="445"/>
      <c r="X26" s="446"/>
      <c r="Y26" s="447" t="s">
        <v>163</v>
      </c>
      <c r="Z26" s="447"/>
      <c r="AA26" s="448" t="s">
        <v>164</v>
      </c>
      <c r="AB26" s="449" t="s">
        <v>165</v>
      </c>
      <c r="AC26" s="450" t="s">
        <v>166</v>
      </c>
      <c r="AD26" s="436"/>
      <c r="AE26" s="428"/>
      <c r="AF26" s="437"/>
    </row>
    <row r="27" spans="1:32" s="423" customFormat="1" ht="30" customHeight="1">
      <c r="A27" s="1421" t="str">
        <f>'15事業費目別内訳'!H6</f>
        <v>令和〇年度</v>
      </c>
      <c r="B27" s="452" t="s">
        <v>566</v>
      </c>
      <c r="C27" s="453"/>
      <c r="D27" s="1378">
        <f>D5</f>
        <v>0</v>
      </c>
      <c r="E27" s="454" t="s">
        <v>167</v>
      </c>
      <c r="F27" s="544">
        <f>F16</f>
        <v>0</v>
      </c>
      <c r="G27" s="1380"/>
      <c r="H27" s="1381"/>
      <c r="I27" s="1381"/>
      <c r="J27" s="1382"/>
      <c r="K27" s="455"/>
      <c r="L27" s="551">
        <f>L5</f>
        <v>0</v>
      </c>
      <c r="M27" s="456" t="s">
        <v>168</v>
      </c>
      <c r="N27" s="456"/>
      <c r="O27" s="457" t="s">
        <v>169</v>
      </c>
      <c r="P27" s="533">
        <f>F17</f>
        <v>0</v>
      </c>
      <c r="Q27" s="458" t="s">
        <v>170</v>
      </c>
      <c r="R27" s="457" t="s">
        <v>169</v>
      </c>
      <c r="S27" s="1386">
        <f>S16</f>
        <v>1</v>
      </c>
      <c r="T27" s="1387"/>
      <c r="U27" s="457" t="s">
        <v>169</v>
      </c>
      <c r="V27" s="1362">
        <f>A33</f>
        <v>0</v>
      </c>
      <c r="W27" s="1363"/>
      <c r="X27" s="457" t="s">
        <v>172</v>
      </c>
      <c r="Y27" s="535">
        <f>L27*V27*P27*S27</f>
        <v>0</v>
      </c>
      <c r="Z27" s="456" t="s">
        <v>168</v>
      </c>
      <c r="AA27" s="488"/>
      <c r="AB27" s="459"/>
      <c r="AC27" s="460"/>
      <c r="AD27" s="461"/>
      <c r="AF27" s="461"/>
    </row>
    <row r="28" spans="1:32" s="423" customFormat="1" ht="30" customHeight="1">
      <c r="A28" s="1422"/>
      <c r="B28" s="462"/>
      <c r="C28" s="463"/>
      <c r="D28" s="1379"/>
      <c r="E28" s="548" t="s">
        <v>174</v>
      </c>
      <c r="F28" s="527">
        <f>SUM(F27:F27)</f>
        <v>0</v>
      </c>
      <c r="G28" s="1383"/>
      <c r="H28" s="1384"/>
      <c r="I28" s="1384"/>
      <c r="J28" s="1385"/>
      <c r="K28" s="1388"/>
      <c r="L28" s="1389"/>
      <c r="M28" s="1389"/>
      <c r="N28" s="1389"/>
      <c r="O28" s="1354"/>
      <c r="P28" s="1355"/>
      <c r="Q28" s="1356"/>
      <c r="R28" s="1354"/>
      <c r="S28" s="1355"/>
      <c r="T28" s="1356"/>
      <c r="U28" s="1354"/>
      <c r="V28" s="1355"/>
      <c r="W28" s="1356"/>
      <c r="X28" s="464"/>
      <c r="Y28" s="536">
        <f>SUM(Y27:Y27)</f>
        <v>0</v>
      </c>
      <c r="Z28" s="465" t="s">
        <v>168</v>
      </c>
      <c r="AA28" s="466"/>
      <c r="AB28" s="467"/>
      <c r="AC28" s="468"/>
      <c r="AD28" s="461"/>
      <c r="AF28" s="461"/>
    </row>
    <row r="29" spans="1:32" s="423" customFormat="1" ht="30" customHeight="1" thickBot="1">
      <c r="A29" s="1422"/>
      <c r="B29" s="462"/>
      <c r="C29" s="463"/>
      <c r="D29" s="1390"/>
      <c r="E29" s="470" t="s">
        <v>176</v>
      </c>
      <c r="F29" s="545">
        <f>F18</f>
        <v>0</v>
      </c>
      <c r="G29" s="1384"/>
      <c r="H29" s="1384"/>
      <c r="I29" s="1384"/>
      <c r="J29" s="1385"/>
      <c r="K29" s="471"/>
      <c r="L29" s="531">
        <f>E64</f>
        <v>0</v>
      </c>
      <c r="M29" s="472" t="s">
        <v>168</v>
      </c>
      <c r="N29" s="465"/>
      <c r="O29" s="473" t="s">
        <v>169</v>
      </c>
      <c r="P29" s="534">
        <f>F18</f>
        <v>0</v>
      </c>
      <c r="Q29" s="474" t="s">
        <v>170</v>
      </c>
      <c r="R29" s="464" t="s">
        <v>169</v>
      </c>
      <c r="S29" s="1393">
        <f>S16</f>
        <v>1</v>
      </c>
      <c r="T29" s="1394"/>
      <c r="U29" s="473" t="s">
        <v>169</v>
      </c>
      <c r="V29" s="1360">
        <f>A33</f>
        <v>0</v>
      </c>
      <c r="W29" s="1361"/>
      <c r="X29" s="473" t="s">
        <v>172</v>
      </c>
      <c r="Y29" s="537">
        <f>L29*V29*P29*S29</f>
        <v>0</v>
      </c>
      <c r="Z29" s="465" t="s">
        <v>168</v>
      </c>
      <c r="AA29" s="475"/>
      <c r="AB29" s="467"/>
      <c r="AC29" s="476"/>
      <c r="AD29" s="461"/>
      <c r="AF29" s="461"/>
    </row>
    <row r="30" spans="1:32" s="423" customFormat="1" ht="30" customHeight="1" thickBot="1">
      <c r="A30" s="1422"/>
      <c r="B30" s="462"/>
      <c r="C30" s="463"/>
      <c r="D30" s="1391"/>
      <c r="E30" s="477" t="s">
        <v>557</v>
      </c>
      <c r="F30" s="546">
        <f>F19</f>
        <v>0</v>
      </c>
      <c r="G30" s="1384"/>
      <c r="H30" s="1384"/>
      <c r="I30" s="1384"/>
      <c r="J30" s="1385"/>
      <c r="K30" s="478"/>
      <c r="L30" s="532">
        <f>L19</f>
        <v>0</v>
      </c>
      <c r="M30" s="479" t="s">
        <v>168</v>
      </c>
      <c r="N30" s="480"/>
      <c r="O30" s="473" t="s">
        <v>169</v>
      </c>
      <c r="P30" s="534">
        <f>F30</f>
        <v>0</v>
      </c>
      <c r="Q30" s="465" t="s">
        <v>170</v>
      </c>
      <c r="R30" s="1395" t="s">
        <v>214</v>
      </c>
      <c r="S30" s="1396"/>
      <c r="T30" s="1397"/>
      <c r="U30" s="465" t="s">
        <v>169</v>
      </c>
      <c r="V30" s="1360">
        <f>A33</f>
        <v>0</v>
      </c>
      <c r="W30" s="1361"/>
      <c r="X30" s="473" t="s">
        <v>172</v>
      </c>
      <c r="Y30" s="536">
        <f>L30*P30*V30</f>
        <v>0</v>
      </c>
      <c r="Z30" s="465" t="s">
        <v>168</v>
      </c>
      <c r="AA30" s="475"/>
      <c r="AB30" s="467"/>
      <c r="AC30" s="481"/>
      <c r="AD30" s="461"/>
      <c r="AF30" s="461"/>
    </row>
    <row r="31" spans="1:32" s="423" customFormat="1" ht="30" customHeight="1" thickBot="1">
      <c r="A31" s="1422"/>
      <c r="B31" s="482"/>
      <c r="C31" s="483"/>
      <c r="D31" s="1392"/>
      <c r="E31" s="549" t="s">
        <v>178</v>
      </c>
      <c r="F31" s="484"/>
      <c r="G31" s="1349"/>
      <c r="H31" s="1350"/>
      <c r="I31" s="1350"/>
      <c r="J31" s="1351"/>
      <c r="K31" s="1352"/>
      <c r="L31" s="1353"/>
      <c r="M31" s="1353"/>
      <c r="N31" s="1353"/>
      <c r="O31" s="1354"/>
      <c r="P31" s="1355"/>
      <c r="Q31" s="1356"/>
      <c r="R31" s="1357"/>
      <c r="S31" s="1358"/>
      <c r="T31" s="1359"/>
      <c r="U31" s="1354"/>
      <c r="V31" s="1355"/>
      <c r="W31" s="1356"/>
      <c r="X31" s="485"/>
      <c r="Y31" s="538">
        <f>SUM(Y28:Y30)</f>
        <v>0</v>
      </c>
      <c r="Z31" s="486" t="s">
        <v>168</v>
      </c>
      <c r="AA31" s="539">
        <f>Y31</f>
        <v>0</v>
      </c>
      <c r="AB31" s="487"/>
      <c r="AC31" s="540">
        <f>ROUNDDOWN(AA31,-3)</f>
        <v>0</v>
      </c>
      <c r="AD31" s="461"/>
      <c r="AE31" s="461"/>
      <c r="AF31" s="461"/>
    </row>
    <row r="32" spans="1:32" s="423" customFormat="1" ht="30" customHeight="1">
      <c r="A32" s="1422"/>
      <c r="B32" s="1329" t="s">
        <v>179</v>
      </c>
      <c r="C32" s="1330"/>
      <c r="D32" s="1330"/>
      <c r="E32" s="1330"/>
      <c r="F32" s="1330"/>
      <c r="G32" s="1139" t="e">
        <f>'15事業費目別内訳'!H30</f>
        <v>#DIV/0!</v>
      </c>
      <c r="H32" s="1140" t="e">
        <f>'15事業費目別内訳'!H19</f>
        <v>#DIV/0!</v>
      </c>
      <c r="I32" s="1331"/>
      <c r="J32" s="1377"/>
      <c r="K32" s="1334"/>
      <c r="L32" s="1335"/>
      <c r="M32" s="1335"/>
      <c r="N32" s="1335"/>
      <c r="O32" s="1335"/>
      <c r="P32" s="1335"/>
      <c r="Q32" s="1335"/>
      <c r="R32" s="1335"/>
      <c r="S32" s="1335"/>
      <c r="T32" s="1335"/>
      <c r="U32" s="1335"/>
      <c r="V32" s="1335"/>
      <c r="W32" s="1335"/>
      <c r="X32" s="1337"/>
      <c r="Y32" s="1340"/>
      <c r="Z32" s="1341"/>
      <c r="AA32" s="1343"/>
      <c r="AB32" s="1318"/>
      <c r="AC32" s="1320"/>
      <c r="AD32" s="489"/>
      <c r="AE32" s="1322"/>
      <c r="AF32" s="1323"/>
    </row>
    <row r="33" spans="1:38" s="423" customFormat="1" ht="30" customHeight="1" thickBot="1">
      <c r="A33" s="1399">
        <f>'15事業費目別内訳'!H3</f>
        <v>0</v>
      </c>
      <c r="B33" s="1324" t="s">
        <v>180</v>
      </c>
      <c r="C33" s="1325"/>
      <c r="D33" s="1325"/>
      <c r="E33" s="1325"/>
      <c r="F33" s="1325"/>
      <c r="G33" s="1139">
        <f>'15事業費目別内訳'!H31</f>
        <v>0</v>
      </c>
      <c r="H33" s="1140">
        <f>'15事業費目別内訳'!H20</f>
        <v>0</v>
      </c>
      <c r="I33" s="1331"/>
      <c r="J33" s="1333"/>
      <c r="K33" s="1336"/>
      <c r="L33" s="1337"/>
      <c r="M33" s="1337"/>
      <c r="N33" s="1337"/>
      <c r="O33" s="1337"/>
      <c r="P33" s="1337"/>
      <c r="Q33" s="1337"/>
      <c r="R33" s="1337"/>
      <c r="S33" s="1337"/>
      <c r="T33" s="1337"/>
      <c r="U33" s="1337"/>
      <c r="V33" s="1337"/>
      <c r="W33" s="1337"/>
      <c r="X33" s="1337"/>
      <c r="Y33" s="1342"/>
      <c r="Z33" s="1341"/>
      <c r="AA33" s="1344"/>
      <c r="AB33" s="1319"/>
      <c r="AC33" s="1321"/>
      <c r="AD33" s="489"/>
      <c r="AE33" s="1323"/>
      <c r="AF33" s="1323"/>
    </row>
    <row r="34" spans="1:38" s="423" customFormat="1" ht="30" customHeight="1" thickTop="1" thickBot="1">
      <c r="A34" s="1400"/>
      <c r="B34" s="1326" t="s">
        <v>119</v>
      </c>
      <c r="C34" s="1326"/>
      <c r="D34" s="1326"/>
      <c r="E34" s="1326"/>
      <c r="F34" s="1326"/>
      <c r="G34" s="528" t="e">
        <f>SUM(G32:G33)</f>
        <v>#DIV/0!</v>
      </c>
      <c r="H34" s="543" t="e">
        <f>SUM(H32:H33)</f>
        <v>#DIV/0!</v>
      </c>
      <c r="I34" s="564"/>
      <c r="J34" s="563" t="e">
        <f>G34-I34</f>
        <v>#DIV/0!</v>
      </c>
      <c r="K34" s="1338"/>
      <c r="L34" s="1339"/>
      <c r="M34" s="1339"/>
      <c r="N34" s="1339"/>
      <c r="O34" s="1339"/>
      <c r="P34" s="1339"/>
      <c r="Q34" s="1339"/>
      <c r="R34" s="1339"/>
      <c r="S34" s="1339"/>
      <c r="T34" s="1339"/>
      <c r="U34" s="1339"/>
      <c r="V34" s="1339"/>
      <c r="W34" s="1339"/>
      <c r="X34" s="1339"/>
      <c r="Y34" s="543">
        <f>Y31</f>
        <v>0</v>
      </c>
      <c r="Z34" s="491" t="s">
        <v>168</v>
      </c>
      <c r="AA34" s="1149" t="e">
        <f>MIN(H34,J34,Y34)</f>
        <v>#DIV/0!</v>
      </c>
      <c r="AB34" s="1151">
        <v>0</v>
      </c>
      <c r="AC34" s="1150" t="e">
        <f>MIN(ROUNDDOWN(AA34-AB34,-3),SUM(AC28:AC31))</f>
        <v>#DIV/0!</v>
      </c>
      <c r="AD34" s="461"/>
      <c r="AE34" s="461"/>
      <c r="AF34" s="461"/>
    </row>
    <row r="35" spans="1:38" s="423" customFormat="1" ht="12" customHeight="1" thickTop="1" thickBot="1">
      <c r="A35" s="492"/>
      <c r="B35" s="428"/>
      <c r="C35" s="428"/>
      <c r="D35" s="428"/>
      <c r="E35" s="428"/>
      <c r="F35" s="428"/>
      <c r="G35" s="429"/>
      <c r="H35" s="429"/>
      <c r="I35" s="565"/>
      <c r="J35" s="429"/>
      <c r="K35" s="489"/>
      <c r="L35" s="489"/>
      <c r="M35" s="489"/>
      <c r="N35" s="489"/>
      <c r="O35" s="489"/>
      <c r="P35" s="489"/>
      <c r="Q35" s="489"/>
      <c r="R35" s="489"/>
      <c r="S35" s="489"/>
      <c r="T35" s="489"/>
      <c r="U35" s="489"/>
      <c r="V35" s="489"/>
      <c r="W35" s="489"/>
      <c r="X35" s="489"/>
      <c r="Y35" s="489"/>
      <c r="Z35" s="489"/>
      <c r="AA35" s="493"/>
      <c r="AB35" s="494"/>
      <c r="AC35" s="461"/>
      <c r="AD35" s="461"/>
      <c r="AE35" s="461"/>
      <c r="AF35" s="461"/>
    </row>
    <row r="36" spans="1:38" s="423" customFormat="1" ht="39.9" customHeight="1">
      <c r="A36" s="1364" t="s">
        <v>181</v>
      </c>
      <c r="B36" s="1366" t="s">
        <v>143</v>
      </c>
      <c r="C36" s="1367"/>
      <c r="D36" s="1370" t="s">
        <v>44</v>
      </c>
      <c r="E36" s="1371"/>
      <c r="F36" s="1372" t="s">
        <v>144</v>
      </c>
      <c r="G36" s="430" t="s">
        <v>145</v>
      </c>
      <c r="H36" s="431" t="s">
        <v>146</v>
      </c>
      <c r="I36" s="432" t="s">
        <v>147</v>
      </c>
      <c r="J36" s="433" t="s">
        <v>148</v>
      </c>
      <c r="K36" s="1374" t="s">
        <v>149</v>
      </c>
      <c r="L36" s="1375"/>
      <c r="M36" s="1375"/>
      <c r="N36" s="1375"/>
      <c r="O36" s="1375"/>
      <c r="P36" s="1375"/>
      <c r="Q36" s="1375"/>
      <c r="R36" s="1375"/>
      <c r="S36" s="1375"/>
      <c r="T36" s="1375"/>
      <c r="U36" s="1375"/>
      <c r="V36" s="1375"/>
      <c r="W36" s="1375"/>
      <c r="X36" s="1375"/>
      <c r="Y36" s="1375"/>
      <c r="Z36" s="1376"/>
      <c r="AA36" s="430" t="s">
        <v>150</v>
      </c>
      <c r="AB36" s="434" t="s">
        <v>151</v>
      </c>
      <c r="AC36" s="435" t="s">
        <v>152</v>
      </c>
      <c r="AD36" s="436"/>
      <c r="AE36" s="437"/>
      <c r="AF36" s="437"/>
    </row>
    <row r="37" spans="1:38" s="423" customFormat="1" ht="29.25" customHeight="1" thickBot="1">
      <c r="A37" s="1365"/>
      <c r="B37" s="1368"/>
      <c r="C37" s="1369"/>
      <c r="D37" s="438" t="s">
        <v>153</v>
      </c>
      <c r="E37" s="439" t="s">
        <v>154</v>
      </c>
      <c r="F37" s="1373"/>
      <c r="G37" s="440" t="s">
        <v>155</v>
      </c>
      <c r="H37" s="441" t="s">
        <v>156</v>
      </c>
      <c r="I37" s="442" t="s">
        <v>157</v>
      </c>
      <c r="J37" s="443" t="s">
        <v>158</v>
      </c>
      <c r="K37" s="444"/>
      <c r="L37" s="445" t="s">
        <v>159</v>
      </c>
      <c r="M37" s="445"/>
      <c r="N37" s="445"/>
      <c r="O37" s="445"/>
      <c r="P37" s="445" t="s">
        <v>160</v>
      </c>
      <c r="Q37" s="445"/>
      <c r="R37" s="1398" t="s">
        <v>213</v>
      </c>
      <c r="S37" s="1398"/>
      <c r="T37" s="1398"/>
      <c r="U37" s="445"/>
      <c r="V37" s="445" t="s">
        <v>162</v>
      </c>
      <c r="W37" s="445"/>
      <c r="X37" s="446"/>
      <c r="Y37" s="447" t="s">
        <v>163</v>
      </c>
      <c r="Z37" s="447"/>
      <c r="AA37" s="448" t="s">
        <v>164</v>
      </c>
      <c r="AB37" s="449" t="s">
        <v>165</v>
      </c>
      <c r="AC37" s="450" t="s">
        <v>166</v>
      </c>
      <c r="AD37" s="436"/>
      <c r="AE37" s="437"/>
      <c r="AF37" s="437"/>
    </row>
    <row r="38" spans="1:38" s="423" customFormat="1" ht="30" customHeight="1" thickBot="1">
      <c r="A38" s="1421" t="str">
        <f>'15事業費目別内訳'!I6</f>
        <v>令和〇年度</v>
      </c>
      <c r="B38" s="452" t="s">
        <v>566</v>
      </c>
      <c r="C38" s="483"/>
      <c r="D38" s="554"/>
      <c r="E38" s="550"/>
      <c r="F38" s="484"/>
      <c r="G38" s="1349"/>
      <c r="H38" s="1350"/>
      <c r="I38" s="1350"/>
      <c r="J38" s="1351"/>
      <c r="K38" s="1352"/>
      <c r="L38" s="1353"/>
      <c r="M38" s="1353"/>
      <c r="N38" s="1353"/>
      <c r="O38" s="1354"/>
      <c r="P38" s="1355"/>
      <c r="Q38" s="1356"/>
      <c r="R38" s="1354"/>
      <c r="S38" s="1355"/>
      <c r="T38" s="1356"/>
      <c r="U38" s="1354"/>
      <c r="V38" s="1355"/>
      <c r="W38" s="1356"/>
      <c r="X38" s="464"/>
      <c r="Y38" s="535">
        <f>Y9-Y20</f>
        <v>0</v>
      </c>
      <c r="Z38" s="495"/>
      <c r="AA38" s="539">
        <f>AA9-AA20</f>
        <v>0</v>
      </c>
      <c r="AB38" s="487"/>
      <c r="AC38" s="540">
        <f>AC9-AC20</f>
        <v>0</v>
      </c>
      <c r="AD38" s="461"/>
      <c r="AE38" s="461"/>
      <c r="AF38" s="461"/>
    </row>
    <row r="39" spans="1:38" s="423" customFormat="1" ht="30" customHeight="1">
      <c r="A39" s="1422"/>
      <c r="B39" s="1329" t="s">
        <v>179</v>
      </c>
      <c r="C39" s="1330"/>
      <c r="D39" s="1330"/>
      <c r="E39" s="1330"/>
      <c r="F39" s="1330"/>
      <c r="G39" s="555" t="e">
        <f>G10-G21</f>
        <v>#DIV/0!</v>
      </c>
      <c r="H39" s="556" t="e">
        <f>H10-H21-H32</f>
        <v>#DIV/0!</v>
      </c>
      <c r="I39" s="1331"/>
      <c r="J39" s="1332"/>
      <c r="K39" s="1334"/>
      <c r="L39" s="1335"/>
      <c r="M39" s="1335"/>
      <c r="N39" s="1335"/>
      <c r="O39" s="1335"/>
      <c r="P39" s="1335"/>
      <c r="Q39" s="1335"/>
      <c r="R39" s="1335"/>
      <c r="S39" s="1335"/>
      <c r="T39" s="1335"/>
      <c r="U39" s="1335"/>
      <c r="V39" s="1335"/>
      <c r="W39" s="1335"/>
      <c r="X39" s="1335"/>
      <c r="Y39" s="1340"/>
      <c r="Z39" s="1341"/>
      <c r="AA39" s="1343"/>
      <c r="AB39" s="1318"/>
      <c r="AC39" s="1320"/>
      <c r="AD39" s="489"/>
      <c r="AE39" s="1322"/>
      <c r="AF39" s="1323"/>
    </row>
    <row r="40" spans="1:38" s="423" customFormat="1" ht="30" customHeight="1" thickBot="1">
      <c r="A40" s="1422"/>
      <c r="B40" s="1324" t="s">
        <v>180</v>
      </c>
      <c r="C40" s="1325"/>
      <c r="D40" s="1325"/>
      <c r="E40" s="1325"/>
      <c r="F40" s="1325"/>
      <c r="G40" s="557">
        <f>G11-G22-G33</f>
        <v>0</v>
      </c>
      <c r="H40" s="558">
        <f>H11-H22-H33</f>
        <v>0</v>
      </c>
      <c r="I40" s="1331"/>
      <c r="J40" s="1333"/>
      <c r="K40" s="1336"/>
      <c r="L40" s="1337"/>
      <c r="M40" s="1337"/>
      <c r="N40" s="1337"/>
      <c r="O40" s="1337"/>
      <c r="P40" s="1337"/>
      <c r="Q40" s="1337"/>
      <c r="R40" s="1337"/>
      <c r="S40" s="1337"/>
      <c r="T40" s="1337"/>
      <c r="U40" s="1337"/>
      <c r="V40" s="1337"/>
      <c r="W40" s="1337"/>
      <c r="X40" s="1337"/>
      <c r="Y40" s="1342"/>
      <c r="Z40" s="1341"/>
      <c r="AA40" s="1344"/>
      <c r="AB40" s="1319"/>
      <c r="AC40" s="1321"/>
      <c r="AD40" s="489"/>
      <c r="AE40" s="1323"/>
      <c r="AF40" s="1323"/>
    </row>
    <row r="41" spans="1:38" s="423" customFormat="1" ht="30" customHeight="1" thickTop="1" thickBot="1">
      <c r="A41" s="1169">
        <f>'15事業費目別内訳'!J3</f>
        <v>0</v>
      </c>
      <c r="B41" s="1326" t="s">
        <v>119</v>
      </c>
      <c r="C41" s="1326"/>
      <c r="D41" s="1326"/>
      <c r="E41" s="1326"/>
      <c r="F41" s="1326"/>
      <c r="G41" s="528" t="e">
        <f>SUM(G39:G40)</f>
        <v>#DIV/0!</v>
      </c>
      <c r="H41" s="543" t="e">
        <f>SUM(H39:H40)</f>
        <v>#DIV/0!</v>
      </c>
      <c r="I41" s="564"/>
      <c r="J41" s="563" t="e">
        <f>G41-I41</f>
        <v>#DIV/0!</v>
      </c>
      <c r="K41" s="1338"/>
      <c r="L41" s="1339"/>
      <c r="M41" s="1339"/>
      <c r="N41" s="1339"/>
      <c r="O41" s="1339"/>
      <c r="P41" s="1339"/>
      <c r="Q41" s="1339"/>
      <c r="R41" s="1339"/>
      <c r="S41" s="1339"/>
      <c r="T41" s="1339"/>
      <c r="U41" s="1339"/>
      <c r="V41" s="1339"/>
      <c r="W41" s="1339"/>
      <c r="X41" s="1339"/>
      <c r="Y41" s="543">
        <f>Y12-Y23</f>
        <v>0</v>
      </c>
      <c r="Z41" s="491" t="s">
        <v>168</v>
      </c>
      <c r="AA41" s="1149" t="e">
        <f>MIN(H41,J41,Y41)</f>
        <v>#DIV/0!</v>
      </c>
      <c r="AB41" s="1151">
        <v>0</v>
      </c>
      <c r="AC41" s="1150" t="e">
        <f>MIN(ROUNDDOWN(AA41-AB41,-3),SUM(AC38:AC38))</f>
        <v>#DIV/0!</v>
      </c>
      <c r="AD41" s="461"/>
      <c r="AE41" s="461"/>
      <c r="AF41" s="461"/>
    </row>
    <row r="42" spans="1:38" s="423" customFormat="1" ht="12" customHeight="1" thickTop="1" thickBot="1">
      <c r="A42" s="496"/>
      <c r="B42" s="428"/>
      <c r="C42" s="428"/>
      <c r="D42" s="428"/>
      <c r="E42" s="428"/>
      <c r="F42" s="428"/>
      <c r="G42" s="429"/>
      <c r="H42" s="429"/>
      <c r="I42" s="566"/>
      <c r="J42" s="429"/>
      <c r="K42" s="489"/>
      <c r="L42" s="489"/>
      <c r="M42" s="489"/>
      <c r="N42" s="489"/>
      <c r="O42" s="489"/>
      <c r="P42" s="489"/>
      <c r="Q42" s="489"/>
      <c r="R42" s="489"/>
      <c r="S42" s="489"/>
      <c r="T42" s="489"/>
      <c r="U42" s="489"/>
      <c r="V42" s="489"/>
      <c r="W42" s="489"/>
      <c r="X42" s="489"/>
      <c r="Y42" s="489"/>
      <c r="Z42" s="489"/>
      <c r="AA42" s="493"/>
      <c r="AB42" s="494"/>
      <c r="AC42" s="461"/>
      <c r="AD42" s="461"/>
      <c r="AE42" s="461"/>
      <c r="AF42" s="461"/>
    </row>
    <row r="43" spans="1:38" s="423" customFormat="1" ht="24" customHeight="1" thickBot="1">
      <c r="A43" s="497" t="s">
        <v>182</v>
      </c>
      <c r="B43" s="428"/>
      <c r="D43" s="567" t="s">
        <v>183</v>
      </c>
      <c r="E43" s="498" t="s">
        <v>184</v>
      </c>
      <c r="F43" s="1327" t="s">
        <v>185</v>
      </c>
      <c r="G43" s="1328"/>
      <c r="H43" s="499"/>
      <c r="I43" s="499"/>
      <c r="J43" s="500" t="s">
        <v>186</v>
      </c>
      <c r="K43" s="424"/>
      <c r="L43" s="501"/>
      <c r="M43" s="501"/>
      <c r="N43" s="500"/>
      <c r="O43" s="424"/>
      <c r="P43" s="501"/>
      <c r="AF43" s="501"/>
      <c r="AG43" s="424"/>
      <c r="AH43" s="501"/>
      <c r="AI43" s="501"/>
      <c r="AJ43" s="501"/>
      <c r="AK43" s="501"/>
      <c r="AL43" s="501"/>
    </row>
    <row r="44" spans="1:38" s="423" customFormat="1" ht="24" customHeight="1" thickTop="1">
      <c r="A44" s="502"/>
      <c r="B44" s="1345" t="s">
        <v>187</v>
      </c>
      <c r="C44" s="1346"/>
      <c r="D44" s="568"/>
      <c r="E44" s="523">
        <f>IF(D44="○",350000,0)</f>
        <v>0</v>
      </c>
      <c r="F44" s="1347">
        <v>350000</v>
      </c>
      <c r="G44" s="1348"/>
      <c r="H44" s="425"/>
      <c r="I44" s="425"/>
      <c r="J44" s="500" t="s">
        <v>188</v>
      </c>
      <c r="K44" s="501"/>
      <c r="L44" s="424"/>
      <c r="M44" s="424"/>
      <c r="N44" s="500"/>
      <c r="O44" s="501"/>
      <c r="P44" s="424"/>
      <c r="AF44" s="424"/>
      <c r="AG44" s="501"/>
      <c r="AH44" s="424"/>
      <c r="AI44" s="424"/>
      <c r="AJ44" s="424"/>
      <c r="AK44" s="424"/>
      <c r="AL44" s="424"/>
    </row>
    <row r="45" spans="1:38" s="423" customFormat="1" ht="24" customHeight="1">
      <c r="A45" s="502"/>
      <c r="B45" s="1310" t="s">
        <v>189</v>
      </c>
      <c r="C45" s="1311"/>
      <c r="D45" s="569"/>
      <c r="E45" s="524">
        <f>IF(D45="○",300000,0)</f>
        <v>0</v>
      </c>
      <c r="F45" s="1312">
        <v>500000</v>
      </c>
      <c r="G45" s="1313"/>
      <c r="H45" s="425"/>
      <c r="I45" s="425"/>
      <c r="J45" s="503" t="s">
        <v>190</v>
      </c>
      <c r="K45" s="424"/>
      <c r="L45" s="424"/>
      <c r="M45" s="424"/>
      <c r="N45" s="503"/>
      <c r="O45" s="424"/>
      <c r="P45" s="424"/>
      <c r="AF45" s="424"/>
      <c r="AG45" s="424"/>
      <c r="AH45" s="424"/>
      <c r="AI45" s="424"/>
      <c r="AJ45" s="424"/>
      <c r="AK45" s="424"/>
      <c r="AL45" s="424"/>
    </row>
    <row r="46" spans="1:38" s="423" customFormat="1" ht="24" customHeight="1">
      <c r="A46" s="502"/>
      <c r="B46" s="1310" t="s">
        <v>191</v>
      </c>
      <c r="C46" s="1311"/>
      <c r="D46" s="569"/>
      <c r="E46" s="524">
        <f>IF(D46="○",300000,0)</f>
        <v>0</v>
      </c>
      <c r="F46" s="1312">
        <v>300000</v>
      </c>
      <c r="G46" s="1313"/>
      <c r="H46" s="425"/>
      <c r="I46" s="425"/>
      <c r="J46" s="500" t="s">
        <v>192</v>
      </c>
      <c r="K46" s="424"/>
      <c r="L46" s="424"/>
      <c r="M46" s="424"/>
      <c r="N46" s="500"/>
      <c r="O46" s="424"/>
      <c r="P46" s="424"/>
      <c r="AF46" s="424"/>
      <c r="AG46" s="424"/>
      <c r="AH46" s="424"/>
      <c r="AI46" s="424"/>
      <c r="AJ46" s="424"/>
      <c r="AK46" s="424"/>
      <c r="AL46" s="424"/>
    </row>
    <row r="47" spans="1:38" s="423" customFormat="1" ht="24" customHeight="1">
      <c r="A47" s="502"/>
      <c r="B47" s="1310" t="s">
        <v>193</v>
      </c>
      <c r="C47" s="1311"/>
      <c r="D47" s="570"/>
      <c r="E47" s="525">
        <f>IF(D47="○",100000,0)</f>
        <v>0</v>
      </c>
      <c r="F47" s="1312">
        <v>100000</v>
      </c>
      <c r="G47" s="1313"/>
      <c r="H47" s="425"/>
      <c r="I47" s="425"/>
      <c r="K47" s="424"/>
      <c r="L47" s="424"/>
      <c r="M47" s="504"/>
      <c r="N47" s="505"/>
      <c r="O47" s="505"/>
      <c r="P47" s="505"/>
      <c r="AF47" s="505"/>
      <c r="AG47" s="505"/>
      <c r="AH47" s="505"/>
      <c r="AI47" s="505"/>
      <c r="AJ47" s="504"/>
      <c r="AK47" s="504"/>
      <c r="AL47" s="504"/>
    </row>
    <row r="48" spans="1:38" s="423" customFormat="1" ht="24" customHeight="1">
      <c r="A48" s="502"/>
      <c r="B48" s="1310" t="s">
        <v>194</v>
      </c>
      <c r="C48" s="1311"/>
      <c r="D48" s="570"/>
      <c r="E48" s="525">
        <f>IF(D48="○",75000,0)</f>
        <v>0</v>
      </c>
      <c r="F48" s="1312">
        <v>75000</v>
      </c>
      <c r="G48" s="1313"/>
      <c r="H48" s="425"/>
      <c r="I48" s="425"/>
      <c r="J48" s="506" t="s">
        <v>195</v>
      </c>
      <c r="K48" s="507"/>
      <c r="L48" s="505" t="s">
        <v>218</v>
      </c>
      <c r="M48" s="505"/>
      <c r="N48" s="505"/>
      <c r="AD48" s="505"/>
      <c r="AE48" s="505"/>
      <c r="AF48" s="505"/>
      <c r="AG48" s="505"/>
      <c r="AH48" s="505"/>
      <c r="AI48" s="505"/>
      <c r="AJ48" s="505"/>
    </row>
    <row r="49" spans="1:36" s="423" customFormat="1" ht="24" customHeight="1">
      <c r="A49" s="502"/>
      <c r="B49" s="1310" t="s">
        <v>196</v>
      </c>
      <c r="C49" s="1311"/>
      <c r="D49" s="570"/>
      <c r="E49" s="525">
        <f>IF(D49="○",50000,0)</f>
        <v>0</v>
      </c>
      <c r="F49" s="1312">
        <v>50000</v>
      </c>
      <c r="G49" s="1313"/>
      <c r="H49" s="425"/>
      <c r="I49" s="425"/>
      <c r="J49" s="500"/>
      <c r="K49" s="424"/>
      <c r="L49" s="504"/>
      <c r="M49" s="424"/>
      <c r="N49" s="424"/>
      <c r="AD49" s="505"/>
      <c r="AE49" s="424"/>
      <c r="AF49" s="424"/>
      <c r="AG49" s="424"/>
      <c r="AH49" s="424"/>
      <c r="AI49" s="424"/>
      <c r="AJ49" s="424"/>
    </row>
    <row r="50" spans="1:36" s="423" customFormat="1" ht="24" customHeight="1">
      <c r="A50" s="502"/>
      <c r="B50" s="1310" t="s">
        <v>197</v>
      </c>
      <c r="C50" s="1311"/>
      <c r="D50" s="570"/>
      <c r="E50" s="525">
        <f>IF(D50="○",50000,0)</f>
        <v>0</v>
      </c>
      <c r="F50" s="1312">
        <v>50000</v>
      </c>
      <c r="G50" s="1313"/>
      <c r="H50" s="425"/>
      <c r="I50" s="425"/>
      <c r="J50" s="506" t="s">
        <v>198</v>
      </c>
      <c r="K50" s="507"/>
      <c r="L50" s="505" t="s">
        <v>199</v>
      </c>
      <c r="N50" s="425"/>
      <c r="AD50" s="425"/>
      <c r="AE50" s="425"/>
      <c r="AF50" s="425"/>
      <c r="AG50" s="425"/>
      <c r="AH50" s="425"/>
      <c r="AI50" s="425"/>
      <c r="AJ50" s="425"/>
    </row>
    <row r="51" spans="1:36" s="423" customFormat="1" ht="24" customHeight="1">
      <c r="A51" s="502"/>
      <c r="B51" s="1310" t="s">
        <v>200</v>
      </c>
      <c r="C51" s="1311"/>
      <c r="D51" s="570"/>
      <c r="E51" s="525">
        <f>IF(D51="○",50000,0)</f>
        <v>0</v>
      </c>
      <c r="F51" s="1312">
        <v>50000</v>
      </c>
      <c r="G51" s="1313"/>
      <c r="H51" s="425"/>
      <c r="I51" s="425"/>
      <c r="L51" s="505" t="s">
        <v>201</v>
      </c>
    </row>
    <row r="52" spans="1:36" s="423" customFormat="1" ht="24" customHeight="1" thickBot="1">
      <c r="A52" s="502"/>
      <c r="B52" s="1314" t="s">
        <v>202</v>
      </c>
      <c r="C52" s="1315"/>
      <c r="D52" s="571"/>
      <c r="E52" s="524">
        <f>IF(D52="○",10000,0)</f>
        <v>0</v>
      </c>
      <c r="F52" s="1316">
        <v>10000</v>
      </c>
      <c r="G52" s="1317"/>
      <c r="H52" s="425"/>
      <c r="I52" s="425"/>
      <c r="J52" s="425"/>
      <c r="K52" s="425"/>
      <c r="L52" s="505" t="s">
        <v>574</v>
      </c>
      <c r="M52" s="425"/>
    </row>
    <row r="53" spans="1:36" s="423" customFormat="1" ht="24" customHeight="1" thickTop="1" thickBot="1">
      <c r="A53" s="502"/>
      <c r="B53" s="1306" t="s">
        <v>203</v>
      </c>
      <c r="C53" s="1307"/>
      <c r="D53" s="572">
        <f>COUNTIF(D44:D52,"○")</f>
        <v>0</v>
      </c>
      <c r="E53" s="526">
        <f>IF(SUM(E44:E45,E46,E47:E52)&lt;=500000,SUM(E44:E45,E46,E47:E52),500000)</f>
        <v>0</v>
      </c>
      <c r="F53" s="1308"/>
      <c r="G53" s="1309"/>
      <c r="H53" s="425"/>
      <c r="I53" s="425"/>
      <c r="J53" s="425"/>
      <c r="K53" s="425"/>
      <c r="L53" s="505"/>
      <c r="M53" s="425"/>
      <c r="N53" s="425"/>
      <c r="AD53" s="425"/>
      <c r="AE53" s="425"/>
      <c r="AF53" s="425"/>
      <c r="AG53" s="425"/>
      <c r="AH53" s="425"/>
      <c r="AI53" s="425"/>
      <c r="AJ53" s="425"/>
    </row>
    <row r="54" spans="1:36" ht="24" customHeight="1">
      <c r="AD54" s="424"/>
      <c r="AE54" s="424"/>
    </row>
    <row r="55" spans="1:36" ht="24" customHeight="1"/>
    <row r="56" spans="1:36" ht="24" customHeight="1"/>
    <row r="57" spans="1:36" ht="24" customHeight="1"/>
    <row r="58" spans="1:36" s="423" customFormat="1" ht="24" customHeight="1">
      <c r="A58" s="425"/>
      <c r="B58" s="425"/>
      <c r="C58" s="425"/>
      <c r="D58" s="508"/>
      <c r="E58" s="508"/>
      <c r="F58" s="425"/>
      <c r="G58" s="425"/>
      <c r="H58" s="425"/>
      <c r="I58" s="425"/>
      <c r="J58" s="425"/>
      <c r="K58" s="425"/>
      <c r="L58" s="425"/>
      <c r="M58" s="425"/>
      <c r="N58" s="425"/>
      <c r="O58" s="425"/>
      <c r="P58" s="425"/>
      <c r="Q58" s="425"/>
      <c r="R58" s="425"/>
      <c r="S58" s="425"/>
      <c r="T58" s="425"/>
      <c r="V58" s="425"/>
      <c r="W58" s="425"/>
      <c r="X58" s="425"/>
      <c r="Y58" s="425"/>
      <c r="Z58" s="425"/>
      <c r="AA58" s="425"/>
      <c r="AB58" s="504"/>
      <c r="AC58" s="425"/>
      <c r="AD58" s="425"/>
      <c r="AE58" s="425"/>
    </row>
    <row r="59" spans="1:36" s="423" customFormat="1" ht="24" customHeight="1">
      <c r="A59" s="425"/>
      <c r="B59" s="425"/>
      <c r="C59" s="425"/>
      <c r="D59" s="508"/>
      <c r="E59" s="508"/>
      <c r="F59" s="425"/>
      <c r="G59" s="425"/>
      <c r="H59" s="425"/>
      <c r="I59" s="425"/>
      <c r="J59" s="425"/>
      <c r="K59" s="425"/>
      <c r="L59" s="425"/>
      <c r="M59" s="425"/>
      <c r="N59" s="425"/>
      <c r="O59" s="425"/>
      <c r="P59" s="425"/>
      <c r="Q59" s="425"/>
      <c r="R59" s="425"/>
      <c r="S59" s="425"/>
      <c r="T59" s="425"/>
      <c r="V59" s="425"/>
      <c r="W59" s="425"/>
      <c r="X59" s="425"/>
      <c r="Y59" s="425"/>
      <c r="Z59" s="425"/>
      <c r="AA59" s="425"/>
      <c r="AB59" s="504"/>
      <c r="AC59" s="425"/>
      <c r="AD59" s="425"/>
      <c r="AE59" s="425"/>
    </row>
    <row r="60" spans="1:36" s="423" customFormat="1" ht="24" customHeight="1">
      <c r="A60" s="425"/>
      <c r="B60" s="425"/>
      <c r="C60" s="425"/>
      <c r="D60" s="508"/>
      <c r="E60" s="508"/>
      <c r="F60" s="425"/>
      <c r="G60" s="425"/>
      <c r="H60" s="425"/>
      <c r="I60" s="425"/>
      <c r="J60" s="425"/>
      <c r="K60" s="425"/>
      <c r="L60" s="425"/>
      <c r="M60" s="425"/>
      <c r="N60" s="425"/>
      <c r="O60" s="425"/>
      <c r="P60" s="425"/>
      <c r="Q60" s="425"/>
      <c r="R60" s="425"/>
      <c r="S60" s="425"/>
      <c r="T60" s="425"/>
      <c r="V60" s="425"/>
      <c r="W60" s="425"/>
      <c r="X60" s="425"/>
      <c r="Y60" s="425"/>
      <c r="Z60" s="425"/>
      <c r="AA60" s="425"/>
      <c r="AB60" s="504"/>
      <c r="AC60" s="425"/>
      <c r="AD60" s="425"/>
      <c r="AE60" s="425"/>
    </row>
    <row r="61" spans="1:36" s="423" customFormat="1" ht="24" customHeight="1">
      <c r="A61" s="425"/>
      <c r="B61" s="425"/>
      <c r="C61" s="425"/>
      <c r="D61" s="508"/>
      <c r="E61" s="508"/>
      <c r="F61" s="425"/>
      <c r="G61" s="425"/>
      <c r="H61" s="425"/>
      <c r="I61" s="425"/>
      <c r="J61" s="425"/>
      <c r="K61" s="425"/>
      <c r="L61" s="425"/>
      <c r="M61" s="425"/>
      <c r="N61" s="425"/>
      <c r="O61" s="425"/>
      <c r="P61" s="425"/>
      <c r="Q61" s="425"/>
      <c r="R61" s="425"/>
      <c r="S61" s="425"/>
      <c r="T61" s="425"/>
      <c r="U61" s="425"/>
      <c r="V61" s="425"/>
      <c r="W61" s="425"/>
      <c r="X61" s="425"/>
      <c r="Y61" s="425"/>
      <c r="Z61" s="425"/>
      <c r="AA61" s="425"/>
      <c r="AB61" s="504"/>
      <c r="AC61" s="425"/>
      <c r="AD61" s="425"/>
      <c r="AE61" s="425"/>
    </row>
    <row r="62" spans="1:36" ht="25.5" customHeight="1"/>
    <row r="64" spans="1:36" ht="22.5" customHeight="1">
      <c r="AF64" s="509"/>
    </row>
    <row r="65" spans="32:32">
      <c r="AF65" s="424"/>
    </row>
    <row r="66" spans="32:32">
      <c r="AF66" s="424"/>
    </row>
    <row r="67" spans="32:32">
      <c r="AF67" s="424"/>
    </row>
    <row r="68" spans="32:32">
      <c r="AF68" s="424"/>
    </row>
    <row r="69" spans="32:32">
      <c r="AF69" s="424"/>
    </row>
    <row r="70" spans="32:32">
      <c r="AF70" s="424"/>
    </row>
    <row r="71" spans="32:32">
      <c r="AF71" s="424"/>
    </row>
    <row r="72" spans="32:32">
      <c r="AF72" s="424"/>
    </row>
    <row r="73" spans="32:32">
      <c r="AF73" s="424"/>
    </row>
    <row r="74" spans="32:32">
      <c r="AF74" s="424"/>
    </row>
    <row r="75" spans="32:32">
      <c r="AF75" s="504"/>
    </row>
    <row r="76" spans="32:32" ht="15.6">
      <c r="AF76" s="505"/>
    </row>
    <row r="77" spans="32:32">
      <c r="AF77" s="424"/>
    </row>
    <row r="79" spans="32:32">
      <c r="AF79" s="423"/>
    </row>
    <row r="80" spans="32:32">
      <c r="AF80" s="423"/>
    </row>
  </sheetData>
  <mergeCells count="153">
    <mergeCell ref="A38:A40"/>
    <mergeCell ref="B32:F32"/>
    <mergeCell ref="I32:I33"/>
    <mergeCell ref="J32:J33"/>
    <mergeCell ref="K32:X34"/>
    <mergeCell ref="Y32:Z33"/>
    <mergeCell ref="U17:W17"/>
    <mergeCell ref="D18:D20"/>
    <mergeCell ref="S18:T18"/>
    <mergeCell ref="R19:T19"/>
    <mergeCell ref="K20:N20"/>
    <mergeCell ref="O20:Q20"/>
    <mergeCell ref="R20:T20"/>
    <mergeCell ref="U20:W20"/>
    <mergeCell ref="D16:D17"/>
    <mergeCell ref="G16:J20"/>
    <mergeCell ref="S16:T16"/>
    <mergeCell ref="K17:N17"/>
    <mergeCell ref="O17:Q17"/>
    <mergeCell ref="R17:T17"/>
    <mergeCell ref="B22:F22"/>
    <mergeCell ref="B33:F33"/>
    <mergeCell ref="B34:F34"/>
    <mergeCell ref="A27:A32"/>
    <mergeCell ref="A3:A4"/>
    <mergeCell ref="B3:C4"/>
    <mergeCell ref="D3:E3"/>
    <mergeCell ref="F3:F4"/>
    <mergeCell ref="K3:Z3"/>
    <mergeCell ref="R4:T4"/>
    <mergeCell ref="A25:A26"/>
    <mergeCell ref="B25:C26"/>
    <mergeCell ref="D25:E25"/>
    <mergeCell ref="F25:F26"/>
    <mergeCell ref="K25:Z25"/>
    <mergeCell ref="R26:T26"/>
    <mergeCell ref="A16:A21"/>
    <mergeCell ref="A22:A23"/>
    <mergeCell ref="U6:W6"/>
    <mergeCell ref="D7:D9"/>
    <mergeCell ref="S7:T7"/>
    <mergeCell ref="R8:T8"/>
    <mergeCell ref="K9:N9"/>
    <mergeCell ref="O9:Q9"/>
    <mergeCell ref="D5:D6"/>
    <mergeCell ref="G5:J9"/>
    <mergeCell ref="S5:T5"/>
    <mergeCell ref="K6:N6"/>
    <mergeCell ref="O6:Q6"/>
    <mergeCell ref="R6:T6"/>
    <mergeCell ref="B23:F23"/>
    <mergeCell ref="AA1:AB1"/>
    <mergeCell ref="C1:D1"/>
    <mergeCell ref="AE10:AF11"/>
    <mergeCell ref="B11:F11"/>
    <mergeCell ref="B12:F12"/>
    <mergeCell ref="V19:W19"/>
    <mergeCell ref="V18:W18"/>
    <mergeCell ref="V16:W16"/>
    <mergeCell ref="V8:W8"/>
    <mergeCell ref="V7:W7"/>
    <mergeCell ref="V5:W5"/>
    <mergeCell ref="I10:I11"/>
    <mergeCell ref="Y10:Z11"/>
    <mergeCell ref="AC10:AC11"/>
    <mergeCell ref="AB10:AB11"/>
    <mergeCell ref="AA10:AA11"/>
    <mergeCell ref="A14:A15"/>
    <mergeCell ref="B14:C15"/>
    <mergeCell ref="D14:E14"/>
    <mergeCell ref="F14:F15"/>
    <mergeCell ref="K14:Z14"/>
    <mergeCell ref="B10:F10"/>
    <mergeCell ref="K10:X12"/>
    <mergeCell ref="R15:T15"/>
    <mergeCell ref="A9:A10"/>
    <mergeCell ref="R9:T9"/>
    <mergeCell ref="U9:W9"/>
    <mergeCell ref="J10:J11"/>
    <mergeCell ref="A36:A37"/>
    <mergeCell ref="B36:C37"/>
    <mergeCell ref="D36:E36"/>
    <mergeCell ref="F36:F37"/>
    <mergeCell ref="K36:Z36"/>
    <mergeCell ref="B21:F21"/>
    <mergeCell ref="I21:I22"/>
    <mergeCell ref="J21:J22"/>
    <mergeCell ref="K21:X23"/>
    <mergeCell ref="Y21:Z22"/>
    <mergeCell ref="D27:D28"/>
    <mergeCell ref="G27:J31"/>
    <mergeCell ref="S27:T27"/>
    <mergeCell ref="K28:N28"/>
    <mergeCell ref="O28:Q28"/>
    <mergeCell ref="R28:T28"/>
    <mergeCell ref="U28:W28"/>
    <mergeCell ref="D29:D31"/>
    <mergeCell ref="S29:T29"/>
    <mergeCell ref="R30:T30"/>
    <mergeCell ref="K31:N31"/>
    <mergeCell ref="O31:Q31"/>
    <mergeCell ref="R37:T37"/>
    <mergeCell ref="A33:A34"/>
    <mergeCell ref="G38:J38"/>
    <mergeCell ref="K38:N38"/>
    <mergeCell ref="O38:Q38"/>
    <mergeCell ref="R38:T38"/>
    <mergeCell ref="U38:W38"/>
    <mergeCell ref="AB21:AB22"/>
    <mergeCell ref="AC21:AC22"/>
    <mergeCell ref="AE21:AF22"/>
    <mergeCell ref="AA21:AA22"/>
    <mergeCell ref="R31:T31"/>
    <mergeCell ref="U31:W31"/>
    <mergeCell ref="AA32:AA33"/>
    <mergeCell ref="AB32:AB33"/>
    <mergeCell ref="AC32:AC33"/>
    <mergeCell ref="AE32:AF33"/>
    <mergeCell ref="V30:W30"/>
    <mergeCell ref="V29:W29"/>
    <mergeCell ref="V27:W27"/>
    <mergeCell ref="B46:C46"/>
    <mergeCell ref="F46:G46"/>
    <mergeCell ref="AB39:AB40"/>
    <mergeCell ref="AC39:AC40"/>
    <mergeCell ref="AE39:AF40"/>
    <mergeCell ref="B40:F40"/>
    <mergeCell ref="B41:F41"/>
    <mergeCell ref="F43:G43"/>
    <mergeCell ref="B39:F39"/>
    <mergeCell ref="I39:I40"/>
    <mergeCell ref="J39:J40"/>
    <mergeCell ref="K39:X41"/>
    <mergeCell ref="Y39:Z40"/>
    <mergeCell ref="AA39:AA40"/>
    <mergeCell ref="B44:C44"/>
    <mergeCell ref="F44:G44"/>
    <mergeCell ref="B45:C45"/>
    <mergeCell ref="F45:G45"/>
    <mergeCell ref="B53:C53"/>
    <mergeCell ref="F53:G53"/>
    <mergeCell ref="B50:C50"/>
    <mergeCell ref="F50:G50"/>
    <mergeCell ref="B51:C51"/>
    <mergeCell ref="F51:G51"/>
    <mergeCell ref="B52:C52"/>
    <mergeCell ref="F52:G52"/>
    <mergeCell ref="B47:C47"/>
    <mergeCell ref="F47:G47"/>
    <mergeCell ref="B48:C48"/>
    <mergeCell ref="F48:G48"/>
    <mergeCell ref="B49:C49"/>
    <mergeCell ref="F49:G49"/>
  </mergeCells>
  <phoneticPr fontId="2"/>
  <dataValidations count="6">
    <dataValidation type="whole" allowBlank="1" showInputMessage="1" showErrorMessage="1" error="定員は100床が上限です。" prompt="定員は100床まで" sqref="F7 F18 F29" xr:uid="{00000000-0002-0000-0200-000000000000}">
      <formula1>0</formula1>
      <formula2>100</formula2>
    </dataValidation>
    <dataValidation type="list" allowBlank="1" showInputMessage="1" showErrorMessage="1" sqref="D44:D52" xr:uid="{00000000-0002-0000-0200-000001000000}">
      <formula1>"○"</formula1>
    </dataValidation>
    <dataValidation type="custom" operator="greaterThan" allowBlank="1" showInputMessage="1" showErrorMessage="1" errorTitle="小計は100まで" error="従来型個室と多床室の小計は100以下になるようにする。" sqref="F17 F6 F28" xr:uid="{00000000-0002-0000-0200-000002000000}">
      <formula1>H6&gt;100</formula1>
    </dataValidation>
    <dataValidation type="custom" allowBlank="1" showInputMessage="1" showErrorMessage="1" error="だめ" sqref="F16 F5 F27" xr:uid="{00000000-0002-0000-0200-000003000000}">
      <formula1>H5&gt;50</formula1>
    </dataValidation>
    <dataValidation type="list" allowBlank="1" showInputMessage="1" showErrorMessage="1" sqref="C1" xr:uid="{00000000-0002-0000-0200-000004000000}">
      <formula1>$AK$2:$AK$4</formula1>
    </dataValidation>
    <dataValidation type="list" allowBlank="1" showInputMessage="1" showErrorMessage="1" sqref="D5:D6" xr:uid="{C6076F03-00CE-452E-9D4F-9CCE7AB3F2D6}">
      <formula1>AL2:AL8</formula1>
    </dataValidation>
  </dataValidations>
  <printOptions horizontalCentered="1"/>
  <pageMargins left="0.19685039370078741" right="0.19685039370078741" top="0.78740157480314965" bottom="0" header="0.62992125984251968" footer="0.19685039370078741"/>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86"/>
  <sheetViews>
    <sheetView view="pageBreakPreview" zoomScale="74" zoomScaleNormal="83" zoomScaleSheetLayoutView="74" workbookViewId="0"/>
  </sheetViews>
  <sheetFormatPr defaultColWidth="9" defaultRowHeight="13.2"/>
  <cols>
    <col min="1" max="1" width="4.44140625" style="425" customWidth="1"/>
    <col min="2" max="2" width="20.21875" style="425" customWidth="1"/>
    <col min="3" max="3" width="12.44140625" style="425" customWidth="1"/>
    <col min="4" max="4" width="13.6640625" style="508" customWidth="1"/>
    <col min="5" max="5" width="17.88671875" style="508" customWidth="1"/>
    <col min="6" max="6" width="5.21875" style="425" customWidth="1"/>
    <col min="7" max="8" width="15.6640625" style="425" customWidth="1"/>
    <col min="9" max="9" width="12.109375" style="425" customWidth="1"/>
    <col min="10" max="10" width="15.33203125" style="425" customWidth="1"/>
    <col min="11" max="11" width="2.77734375" style="425" customWidth="1"/>
    <col min="12" max="12" width="11.88671875" style="425" customWidth="1"/>
    <col min="13" max="15" width="2.88671875" style="425" customWidth="1"/>
    <col min="16" max="16" width="5.33203125" style="425" customWidth="1"/>
    <col min="17" max="18" width="2.88671875" style="425" customWidth="1"/>
    <col min="19" max="19" width="4.44140625" style="425" customWidth="1"/>
    <col min="20" max="20" width="5.88671875" style="425" customWidth="1"/>
    <col min="21" max="21" width="2.88671875" style="425" customWidth="1"/>
    <col min="22" max="22" width="5.21875" style="425" customWidth="1"/>
    <col min="23" max="24" width="2.88671875" style="425" customWidth="1"/>
    <col min="25" max="25" width="14.6640625" style="425" bestFit="1" customWidth="1"/>
    <col min="26" max="26" width="3.109375" style="425" customWidth="1"/>
    <col min="27" max="27" width="15" style="425" customWidth="1"/>
    <col min="28" max="28" width="10.6640625" style="504" bestFit="1" customWidth="1"/>
    <col min="29" max="29" width="16" style="425" customWidth="1"/>
    <col min="30" max="30" width="1" style="425" customWidth="1"/>
    <col min="31" max="31" width="15" style="425" customWidth="1"/>
    <col min="32" max="32" width="13.33203125" style="425" customWidth="1"/>
    <col min="33" max="33" width="15.6640625" style="425" customWidth="1"/>
    <col min="34" max="34" width="16.109375" style="425" customWidth="1"/>
    <col min="35" max="38" width="9" style="425"/>
    <col min="39" max="40" width="11.21875" style="425" bestFit="1" customWidth="1"/>
    <col min="41" max="16384" width="9" style="425"/>
  </cols>
  <sheetData>
    <row r="1" spans="1:40" ht="24.9" customHeight="1" thickTop="1" thickBot="1">
      <c r="A1" s="422"/>
      <c r="B1" s="1138" t="s">
        <v>212</v>
      </c>
      <c r="C1" s="1405" t="s">
        <v>215</v>
      </c>
      <c r="D1" s="1406"/>
      <c r="E1" s="422" t="s">
        <v>572</v>
      </c>
      <c r="F1" s="422"/>
      <c r="G1" s="422"/>
      <c r="H1" s="422"/>
      <c r="I1" s="422"/>
      <c r="J1" s="422"/>
      <c r="K1" s="422"/>
      <c r="L1" s="422"/>
      <c r="M1" s="423"/>
      <c r="N1" s="423"/>
      <c r="O1" s="423"/>
      <c r="P1" s="423"/>
      <c r="Q1" s="423"/>
      <c r="R1" s="423"/>
      <c r="S1" s="423"/>
      <c r="T1" s="423"/>
      <c r="U1" s="423"/>
      <c r="V1" s="423"/>
      <c r="W1" s="423"/>
      <c r="X1" s="423"/>
      <c r="Y1" s="423"/>
      <c r="Z1" s="1403" t="s">
        <v>205</v>
      </c>
      <c r="AA1" s="1404"/>
      <c r="AB1" s="424"/>
      <c r="AF1" s="426"/>
    </row>
    <row r="2" spans="1:40" ht="24.9" customHeight="1" thickTop="1" thickBot="1">
      <c r="A2" s="427"/>
      <c r="B2" s="427"/>
      <c r="C2" s="427"/>
      <c r="D2" s="427"/>
      <c r="E2" s="427"/>
      <c r="F2" s="427"/>
      <c r="G2" s="427"/>
      <c r="H2" s="427"/>
      <c r="I2" s="427"/>
      <c r="J2" s="427"/>
      <c r="K2" s="427"/>
      <c r="L2" s="427"/>
      <c r="M2" s="553"/>
      <c r="N2" s="553"/>
      <c r="O2" s="553"/>
      <c r="P2" s="423"/>
      <c r="Q2" s="423"/>
      <c r="R2" s="423"/>
      <c r="S2" s="423"/>
      <c r="T2" s="423"/>
      <c r="U2" s="423"/>
      <c r="V2" s="423"/>
      <c r="W2" s="423"/>
      <c r="X2" s="423"/>
      <c r="Y2" s="423"/>
      <c r="Z2" s="423"/>
      <c r="AA2" s="423"/>
      <c r="AB2" s="424"/>
      <c r="AC2" s="423"/>
      <c r="AD2" s="423"/>
      <c r="AE2" s="428"/>
      <c r="AF2" s="429"/>
      <c r="AK2" s="425" t="s">
        <v>215</v>
      </c>
      <c r="AL2" s="982" t="s">
        <v>546</v>
      </c>
      <c r="AM2" s="989">
        <v>5510000</v>
      </c>
      <c r="AN2" s="989">
        <v>4950000</v>
      </c>
    </row>
    <row r="3" spans="1:40" s="423" customFormat="1" ht="39" customHeight="1">
      <c r="A3" s="1364"/>
      <c r="B3" s="1366" t="s">
        <v>143</v>
      </c>
      <c r="C3" s="1367"/>
      <c r="D3" s="1370" t="s">
        <v>44</v>
      </c>
      <c r="E3" s="1371"/>
      <c r="F3" s="1372" t="s">
        <v>144</v>
      </c>
      <c r="G3" s="430" t="s">
        <v>145</v>
      </c>
      <c r="H3" s="431" t="s">
        <v>146</v>
      </c>
      <c r="I3" s="432" t="s">
        <v>147</v>
      </c>
      <c r="J3" s="433" t="s">
        <v>148</v>
      </c>
      <c r="K3" s="1374" t="s">
        <v>149</v>
      </c>
      <c r="L3" s="1375"/>
      <c r="M3" s="1375"/>
      <c r="N3" s="1375"/>
      <c r="O3" s="1375"/>
      <c r="P3" s="1375"/>
      <c r="Q3" s="1375"/>
      <c r="R3" s="1375"/>
      <c r="S3" s="1375"/>
      <c r="T3" s="1375"/>
      <c r="U3" s="1375"/>
      <c r="V3" s="1375"/>
      <c r="W3" s="1375"/>
      <c r="X3" s="1375"/>
      <c r="Y3" s="1375"/>
      <c r="Z3" s="1376"/>
      <c r="AA3" s="430" t="s">
        <v>150</v>
      </c>
      <c r="AB3" s="434" t="s">
        <v>151</v>
      </c>
      <c r="AC3" s="435" t="s">
        <v>152</v>
      </c>
      <c r="AD3" s="436"/>
      <c r="AE3" s="428"/>
      <c r="AF3" s="437"/>
      <c r="AK3" s="423" t="s">
        <v>216</v>
      </c>
      <c r="AL3" s="983" t="s">
        <v>547</v>
      </c>
      <c r="AM3" s="990">
        <v>5510000</v>
      </c>
      <c r="AN3" s="990">
        <v>4950000</v>
      </c>
    </row>
    <row r="4" spans="1:40" s="423" customFormat="1" ht="50.25" customHeight="1" thickBot="1">
      <c r="A4" s="1365"/>
      <c r="B4" s="1368"/>
      <c r="C4" s="1369"/>
      <c r="D4" s="578" t="s">
        <v>153</v>
      </c>
      <c r="E4" s="439" t="s">
        <v>154</v>
      </c>
      <c r="F4" s="1419"/>
      <c r="G4" s="440" t="s">
        <v>155</v>
      </c>
      <c r="H4" s="441" t="s">
        <v>156</v>
      </c>
      <c r="I4" s="442" t="s">
        <v>157</v>
      </c>
      <c r="J4" s="443" t="s">
        <v>158</v>
      </c>
      <c r="K4" s="444"/>
      <c r="L4" s="587" t="s">
        <v>159</v>
      </c>
      <c r="M4" s="445"/>
      <c r="N4" s="445"/>
      <c r="O4" s="445"/>
      <c r="P4" s="445" t="s">
        <v>160</v>
      </c>
      <c r="Q4" s="445"/>
      <c r="R4" s="1398" t="s">
        <v>213</v>
      </c>
      <c r="S4" s="1420"/>
      <c r="T4" s="1420"/>
      <c r="U4" s="445"/>
      <c r="V4" s="445" t="s">
        <v>162</v>
      </c>
      <c r="W4" s="445"/>
      <c r="X4" s="446"/>
      <c r="Y4" s="447" t="s">
        <v>163</v>
      </c>
      <c r="Z4" s="447"/>
      <c r="AA4" s="448" t="s">
        <v>164</v>
      </c>
      <c r="AB4" s="449" t="s">
        <v>165</v>
      </c>
      <c r="AC4" s="450" t="s">
        <v>166</v>
      </c>
      <c r="AD4" s="436"/>
      <c r="AE4" s="428"/>
      <c r="AF4" s="437"/>
      <c r="AK4" s="423" t="s">
        <v>217</v>
      </c>
      <c r="AL4" s="983" t="s">
        <v>548</v>
      </c>
      <c r="AM4" s="990">
        <v>6610000</v>
      </c>
      <c r="AN4" s="990">
        <v>5950000</v>
      </c>
    </row>
    <row r="5" spans="1:40" s="423" customFormat="1" ht="30" customHeight="1" thickTop="1" thickBot="1">
      <c r="A5" s="451"/>
      <c r="B5" s="452" t="s">
        <v>566</v>
      </c>
      <c r="C5" s="575"/>
      <c r="D5" s="1424"/>
      <c r="E5" s="1141" t="s">
        <v>206</v>
      </c>
      <c r="F5" s="589"/>
      <c r="G5" s="1381"/>
      <c r="H5" s="1381"/>
      <c r="I5" s="1381"/>
      <c r="J5" s="1382"/>
      <c r="K5" s="455"/>
      <c r="L5" s="1050"/>
      <c r="M5" s="456" t="s">
        <v>168</v>
      </c>
      <c r="N5" s="456"/>
      <c r="O5" s="457" t="s">
        <v>169</v>
      </c>
      <c r="P5" s="533">
        <f>F5</f>
        <v>0</v>
      </c>
      <c r="Q5" s="458" t="s">
        <v>170</v>
      </c>
      <c r="R5" s="457" t="s">
        <v>169</v>
      </c>
      <c r="S5" s="1426">
        <v>1</v>
      </c>
      <c r="T5" s="1427"/>
      <c r="U5" s="456" t="s">
        <v>169</v>
      </c>
      <c r="V5" s="1362">
        <f>A11</f>
        <v>0</v>
      </c>
      <c r="W5" s="1363"/>
      <c r="X5" s="457" t="s">
        <v>172</v>
      </c>
      <c r="Y5" s="535">
        <f>L5*V5*P5*S5</f>
        <v>0</v>
      </c>
      <c r="Z5" s="456" t="s">
        <v>168</v>
      </c>
      <c r="AA5" s="511"/>
      <c r="AB5" s="512"/>
      <c r="AC5" s="513"/>
      <c r="AD5" s="461"/>
      <c r="AF5" s="461"/>
      <c r="AL5" s="983" t="s">
        <v>549</v>
      </c>
      <c r="AM5" s="990">
        <v>4125000</v>
      </c>
      <c r="AN5" s="990">
        <v>3713000</v>
      </c>
    </row>
    <row r="6" spans="1:40" s="423" customFormat="1" ht="30" customHeight="1" thickTop="1" thickBot="1">
      <c r="A6" s="451"/>
      <c r="B6" s="462"/>
      <c r="C6" s="576"/>
      <c r="D6" s="1445"/>
      <c r="E6" s="1142" t="s">
        <v>207</v>
      </c>
      <c r="F6" s="1143"/>
      <c r="G6" s="1384"/>
      <c r="H6" s="1384"/>
      <c r="I6" s="1384"/>
      <c r="J6" s="1385"/>
      <c r="K6" s="514"/>
      <c r="L6" s="1050"/>
      <c r="M6" s="515" t="s">
        <v>208</v>
      </c>
      <c r="N6" s="515"/>
      <c r="O6" s="516" t="s">
        <v>209</v>
      </c>
      <c r="P6" s="579">
        <f>F6</f>
        <v>0</v>
      </c>
      <c r="Q6" s="517" t="s">
        <v>210</v>
      </c>
      <c r="R6" s="516" t="s">
        <v>209</v>
      </c>
      <c r="S6" s="1446">
        <f>S5</f>
        <v>1</v>
      </c>
      <c r="T6" s="1447"/>
      <c r="U6" s="516" t="s">
        <v>209</v>
      </c>
      <c r="V6" s="1435">
        <f>A11</f>
        <v>0</v>
      </c>
      <c r="W6" s="1436"/>
      <c r="X6" s="518" t="s">
        <v>211</v>
      </c>
      <c r="Y6" s="580">
        <f>L6*V6*P6*S6</f>
        <v>0</v>
      </c>
      <c r="Z6" s="515" t="s">
        <v>208</v>
      </c>
      <c r="AA6" s="466"/>
      <c r="AB6" s="519"/>
      <c r="AC6" s="468"/>
      <c r="AD6" s="461"/>
      <c r="AF6" s="461"/>
      <c r="AL6" s="983" t="s">
        <v>550</v>
      </c>
      <c r="AM6" s="990">
        <v>2750000</v>
      </c>
      <c r="AN6" s="990">
        <v>2475000</v>
      </c>
    </row>
    <row r="7" spans="1:40" s="423" customFormat="1" ht="30" customHeight="1" thickTop="1" thickBot="1">
      <c r="A7" s="451" t="s">
        <v>173</v>
      </c>
      <c r="B7" s="462"/>
      <c r="C7" s="576"/>
      <c r="D7" s="1425"/>
      <c r="E7" s="591" t="s">
        <v>174</v>
      </c>
      <c r="F7" s="527">
        <f>SUM(F5:F6)</f>
        <v>0</v>
      </c>
      <c r="G7" s="1383"/>
      <c r="H7" s="1384"/>
      <c r="I7" s="1384"/>
      <c r="J7" s="1385"/>
      <c r="K7" s="1388"/>
      <c r="L7" s="1428"/>
      <c r="M7" s="1389"/>
      <c r="N7" s="1389"/>
      <c r="O7" s="1354"/>
      <c r="P7" s="1355"/>
      <c r="Q7" s="1356"/>
      <c r="R7" s="1354"/>
      <c r="S7" s="1355"/>
      <c r="T7" s="1356"/>
      <c r="U7" s="1354"/>
      <c r="V7" s="1355"/>
      <c r="W7" s="1356"/>
      <c r="X7" s="464"/>
      <c r="Y7" s="536">
        <f>SUM(Y5:Y6)</f>
        <v>0</v>
      </c>
      <c r="Z7" s="465" t="s">
        <v>168</v>
      </c>
      <c r="AA7" s="466"/>
      <c r="AB7" s="519"/>
      <c r="AC7" s="468"/>
      <c r="AD7" s="461"/>
      <c r="AF7" s="461"/>
      <c r="AL7" s="983" t="s">
        <v>551</v>
      </c>
      <c r="AM7" s="990">
        <v>4125000</v>
      </c>
      <c r="AN7" s="990">
        <v>3713000</v>
      </c>
    </row>
    <row r="8" spans="1:40" s="423" customFormat="1" ht="30" customHeight="1" thickTop="1" thickBot="1">
      <c r="A8" s="469" t="s">
        <v>175</v>
      </c>
      <c r="B8" s="462"/>
      <c r="C8" s="463"/>
      <c r="D8" s="1391"/>
      <c r="E8" s="588" t="s">
        <v>176</v>
      </c>
      <c r="F8" s="589"/>
      <c r="G8" s="1384"/>
      <c r="H8" s="1384"/>
      <c r="I8" s="1384"/>
      <c r="J8" s="1385"/>
      <c r="K8" s="471"/>
      <c r="L8" s="532">
        <f>E59</f>
        <v>0</v>
      </c>
      <c r="M8" s="472" t="s">
        <v>168</v>
      </c>
      <c r="N8" s="465"/>
      <c r="O8" s="473" t="s">
        <v>169</v>
      </c>
      <c r="P8" s="534">
        <f>F8</f>
        <v>0</v>
      </c>
      <c r="Q8" s="474" t="s">
        <v>170</v>
      </c>
      <c r="R8" s="473" t="s">
        <v>169</v>
      </c>
      <c r="S8" s="1438">
        <f>S5</f>
        <v>1</v>
      </c>
      <c r="T8" s="1439"/>
      <c r="U8" s="473" t="s">
        <v>169</v>
      </c>
      <c r="V8" s="1435">
        <f>A11</f>
        <v>0</v>
      </c>
      <c r="W8" s="1436"/>
      <c r="X8" s="473" t="s">
        <v>172</v>
      </c>
      <c r="Y8" s="537">
        <f>L8*V8*P8*S8</f>
        <v>0</v>
      </c>
      <c r="Z8" s="465" t="s">
        <v>168</v>
      </c>
      <c r="AA8" s="475"/>
      <c r="AB8" s="467"/>
      <c r="AC8" s="476"/>
      <c r="AD8" s="461"/>
      <c r="AF8" s="461"/>
    </row>
    <row r="9" spans="1:40" s="423" customFormat="1" ht="30" customHeight="1" thickTop="1" thickBot="1">
      <c r="A9" s="469"/>
      <c r="B9" s="462"/>
      <c r="C9" s="463"/>
      <c r="D9" s="1391"/>
      <c r="E9" s="991" t="s">
        <v>558</v>
      </c>
      <c r="F9" s="573"/>
      <c r="G9" s="1384"/>
      <c r="H9" s="1384"/>
      <c r="I9" s="1384"/>
      <c r="J9" s="1385"/>
      <c r="K9" s="478"/>
      <c r="L9" s="1051"/>
      <c r="M9" s="479" t="s">
        <v>168</v>
      </c>
      <c r="N9" s="480"/>
      <c r="O9" s="473" t="s">
        <v>169</v>
      </c>
      <c r="P9" s="534">
        <f>F9</f>
        <v>0</v>
      </c>
      <c r="Q9" s="474" t="s">
        <v>170</v>
      </c>
      <c r="R9" s="1395" t="s">
        <v>214</v>
      </c>
      <c r="S9" s="1396"/>
      <c r="T9" s="1397"/>
      <c r="U9" s="473" t="s">
        <v>169</v>
      </c>
      <c r="V9" s="1435">
        <f>A11</f>
        <v>0</v>
      </c>
      <c r="W9" s="1436"/>
      <c r="X9" s="473" t="s">
        <v>172</v>
      </c>
      <c r="Y9" s="536">
        <f>L9*P9*V9</f>
        <v>0</v>
      </c>
      <c r="Z9" s="465" t="s">
        <v>168</v>
      </c>
      <c r="AA9" s="520"/>
      <c r="AB9" s="467"/>
      <c r="AC9" s="481"/>
      <c r="AD9" s="461"/>
      <c r="AF9" s="461"/>
    </row>
    <row r="10" spans="1:40" s="423" customFormat="1" ht="30" customHeight="1" thickTop="1" thickBot="1">
      <c r="A10" s="469"/>
      <c r="B10" s="462"/>
      <c r="C10" s="463"/>
      <c r="D10" s="1391"/>
      <c r="E10" s="991" t="s">
        <v>559</v>
      </c>
      <c r="F10" s="992"/>
      <c r="G10" s="1384"/>
      <c r="H10" s="1384"/>
      <c r="I10" s="1384"/>
      <c r="J10" s="1385"/>
      <c r="K10" s="478"/>
      <c r="L10" s="1051"/>
      <c r="M10" s="479" t="s">
        <v>168</v>
      </c>
      <c r="N10" s="480"/>
      <c r="O10" s="464" t="s">
        <v>169</v>
      </c>
      <c r="P10" s="581">
        <f>F10</f>
        <v>0</v>
      </c>
      <c r="Q10" s="474" t="s">
        <v>170</v>
      </c>
      <c r="R10" s="1395" t="s">
        <v>214</v>
      </c>
      <c r="S10" s="1396"/>
      <c r="T10" s="1397"/>
      <c r="U10" s="464" t="s">
        <v>209</v>
      </c>
      <c r="V10" s="1435">
        <f>A11</f>
        <v>0</v>
      </c>
      <c r="W10" s="1436"/>
      <c r="X10" s="464" t="s">
        <v>211</v>
      </c>
      <c r="Y10" s="536">
        <f>L10*P10*V10</f>
        <v>0</v>
      </c>
      <c r="Z10" s="465" t="s">
        <v>168</v>
      </c>
      <c r="AA10" s="520"/>
      <c r="AB10" s="467"/>
      <c r="AC10" s="481"/>
      <c r="AD10" s="461"/>
      <c r="AF10" s="461"/>
    </row>
    <row r="11" spans="1:40" s="423" customFormat="1" ht="30" customHeight="1" thickTop="1" thickBot="1">
      <c r="A11" s="1444">
        <f>SUM(A26,A39,A47)</f>
        <v>0</v>
      </c>
      <c r="B11" s="482"/>
      <c r="C11" s="483"/>
      <c r="D11" s="1392"/>
      <c r="E11" s="549" t="s">
        <v>178</v>
      </c>
      <c r="F11" s="521"/>
      <c r="G11" s="1349"/>
      <c r="H11" s="1350"/>
      <c r="I11" s="1350"/>
      <c r="J11" s="1351"/>
      <c r="K11" s="1352"/>
      <c r="L11" s="1339"/>
      <c r="M11" s="1353"/>
      <c r="N11" s="1353"/>
      <c r="O11" s="1432"/>
      <c r="P11" s="1433"/>
      <c r="Q11" s="1434"/>
      <c r="R11" s="1432"/>
      <c r="S11" s="1433"/>
      <c r="T11" s="1434"/>
      <c r="U11" s="1432"/>
      <c r="V11" s="1433"/>
      <c r="W11" s="1434"/>
      <c r="X11" s="485"/>
      <c r="Y11" s="538">
        <f>SUM(Y7:Y10)</f>
        <v>0</v>
      </c>
      <c r="Z11" s="486" t="s">
        <v>168</v>
      </c>
      <c r="AA11" s="539">
        <f>Y11</f>
        <v>0</v>
      </c>
      <c r="AB11" s="487"/>
      <c r="AC11" s="540">
        <f>ROUNDDOWN(AA11,-3)</f>
        <v>0</v>
      </c>
      <c r="AD11" s="461"/>
      <c r="AE11" s="461"/>
      <c r="AF11" s="461"/>
    </row>
    <row r="12" spans="1:40" s="423" customFormat="1" ht="30" customHeight="1">
      <c r="A12" s="1444"/>
      <c r="B12" s="1329" t="s">
        <v>179</v>
      </c>
      <c r="C12" s="1330"/>
      <c r="D12" s="1330"/>
      <c r="E12" s="1330"/>
      <c r="F12" s="1330"/>
      <c r="G12" s="1139" t="e">
        <f>'15事業費目別内訳'!F30</f>
        <v>#DIV/0!</v>
      </c>
      <c r="H12" s="1140" t="e">
        <f>'15事業費目別内訳'!F19</f>
        <v>#DIV/0!</v>
      </c>
      <c r="I12" s="1331"/>
      <c r="J12" s="1377"/>
      <c r="K12" s="1336"/>
      <c r="L12" s="1337"/>
      <c r="M12" s="1337"/>
      <c r="N12" s="1337"/>
      <c r="O12" s="1337"/>
      <c r="P12" s="1337"/>
      <c r="Q12" s="1337"/>
      <c r="R12" s="1337"/>
      <c r="S12" s="1337"/>
      <c r="T12" s="1337"/>
      <c r="U12" s="1337"/>
      <c r="V12" s="1337"/>
      <c r="W12" s="1337"/>
      <c r="X12" s="1337"/>
      <c r="Y12" s="1340"/>
      <c r="Z12" s="1341"/>
      <c r="AA12" s="1343"/>
      <c r="AB12" s="1318"/>
      <c r="AC12" s="1320"/>
      <c r="AD12" s="489"/>
      <c r="AE12" s="1322"/>
      <c r="AF12" s="1323"/>
    </row>
    <row r="13" spans="1:40" s="423" customFormat="1" ht="30" customHeight="1" thickBot="1">
      <c r="A13" s="469"/>
      <c r="B13" s="1324" t="s">
        <v>180</v>
      </c>
      <c r="C13" s="1325"/>
      <c r="D13" s="1325"/>
      <c r="E13" s="1325"/>
      <c r="F13" s="1325"/>
      <c r="G13" s="1139">
        <f>'15事業費目別内訳'!F31</f>
        <v>0</v>
      </c>
      <c r="H13" s="1140">
        <f>'15事業費目別内訳'!F20</f>
        <v>0</v>
      </c>
      <c r="I13" s="1331"/>
      <c r="J13" s="1333"/>
      <c r="K13" s="1336"/>
      <c r="L13" s="1337"/>
      <c r="M13" s="1337"/>
      <c r="N13" s="1337"/>
      <c r="O13" s="1337"/>
      <c r="P13" s="1337"/>
      <c r="Q13" s="1337"/>
      <c r="R13" s="1337"/>
      <c r="S13" s="1337"/>
      <c r="T13" s="1337"/>
      <c r="U13" s="1337"/>
      <c r="V13" s="1337"/>
      <c r="W13" s="1337"/>
      <c r="X13" s="1337"/>
      <c r="Y13" s="1342"/>
      <c r="Z13" s="1341"/>
      <c r="AA13" s="1344"/>
      <c r="AB13" s="1440"/>
      <c r="AC13" s="1321"/>
      <c r="AD13" s="489"/>
      <c r="AE13" s="1323"/>
      <c r="AF13" s="1323"/>
    </row>
    <row r="14" spans="1:40" s="423" customFormat="1" ht="30" customHeight="1" thickBot="1">
      <c r="A14" s="490"/>
      <c r="B14" s="1326" t="s">
        <v>119</v>
      </c>
      <c r="C14" s="1326"/>
      <c r="D14" s="1326"/>
      <c r="E14" s="1326"/>
      <c r="F14" s="1326"/>
      <c r="G14" s="528" t="e">
        <f>SUM(G12:G13)</f>
        <v>#DIV/0!</v>
      </c>
      <c r="H14" s="529" t="e">
        <f>SUM(H12:H13)</f>
        <v>#DIV/0!</v>
      </c>
      <c r="I14" s="547">
        <f>SUM(I27,I40,I47)</f>
        <v>0</v>
      </c>
      <c r="J14" s="530" t="e">
        <f>G14-I14</f>
        <v>#DIV/0!</v>
      </c>
      <c r="K14" s="1338"/>
      <c r="L14" s="1339"/>
      <c r="M14" s="1339"/>
      <c r="N14" s="1339"/>
      <c r="O14" s="1339"/>
      <c r="P14" s="1339"/>
      <c r="Q14" s="1339"/>
      <c r="R14" s="1339"/>
      <c r="S14" s="1339"/>
      <c r="T14" s="1339"/>
      <c r="U14" s="1339"/>
      <c r="V14" s="1339"/>
      <c r="W14" s="1339"/>
      <c r="X14" s="1339"/>
      <c r="Y14" s="543">
        <f>Y11</f>
        <v>0</v>
      </c>
      <c r="Z14" s="491" t="s">
        <v>168</v>
      </c>
      <c r="AA14" s="542" t="e">
        <f>MIN(H14,J14,Y14)</f>
        <v>#DIV/0!</v>
      </c>
      <c r="AB14" s="1148">
        <f>SUM(AB27,AB40,AB47)</f>
        <v>0</v>
      </c>
      <c r="AC14" s="541" t="e">
        <f>MIN(ROUNDDOWN(AA14-AB14,-3),SUM(AC7:AC11))</f>
        <v>#DIV/0!</v>
      </c>
      <c r="AD14" s="461"/>
      <c r="AE14" s="461"/>
      <c r="AF14" s="461"/>
    </row>
    <row r="15" spans="1:40" s="423" customFormat="1" ht="12" customHeight="1" thickBot="1">
      <c r="A15" s="492"/>
      <c r="B15" s="428"/>
      <c r="C15" s="428"/>
      <c r="D15" s="428"/>
      <c r="E15" s="428"/>
      <c r="F15" s="428"/>
      <c r="G15" s="429"/>
      <c r="H15" s="429"/>
      <c r="I15" s="429"/>
      <c r="J15" s="429"/>
      <c r="K15" s="489"/>
      <c r="L15" s="489"/>
      <c r="M15" s="489"/>
      <c r="N15" s="489"/>
      <c r="O15" s="489"/>
      <c r="P15" s="489"/>
      <c r="Q15" s="489"/>
      <c r="R15" s="489"/>
      <c r="S15" s="489"/>
      <c r="T15" s="489"/>
      <c r="U15" s="489"/>
      <c r="V15" s="489"/>
      <c r="W15" s="489"/>
      <c r="X15" s="489"/>
      <c r="Y15" s="489"/>
      <c r="Z15" s="489"/>
      <c r="AA15" s="493"/>
      <c r="AB15" s="494"/>
      <c r="AC15" s="461"/>
      <c r="AD15" s="461"/>
      <c r="AE15" s="461"/>
      <c r="AF15" s="461"/>
    </row>
    <row r="16" spans="1:40" s="423" customFormat="1" ht="39" customHeight="1">
      <c r="A16" s="1364" t="s">
        <v>181</v>
      </c>
      <c r="B16" s="1366" t="s">
        <v>143</v>
      </c>
      <c r="C16" s="1367"/>
      <c r="D16" s="1370" t="s">
        <v>44</v>
      </c>
      <c r="E16" s="1371"/>
      <c r="F16" s="1372" t="s">
        <v>144</v>
      </c>
      <c r="G16" s="430" t="s">
        <v>145</v>
      </c>
      <c r="H16" s="431" t="s">
        <v>146</v>
      </c>
      <c r="I16" s="432" t="s">
        <v>147</v>
      </c>
      <c r="J16" s="433" t="s">
        <v>148</v>
      </c>
      <c r="K16" s="1374" t="s">
        <v>149</v>
      </c>
      <c r="L16" s="1375"/>
      <c r="M16" s="1375"/>
      <c r="N16" s="1375"/>
      <c r="O16" s="1375"/>
      <c r="P16" s="1375"/>
      <c r="Q16" s="1375"/>
      <c r="R16" s="1375"/>
      <c r="S16" s="1375"/>
      <c r="T16" s="1375"/>
      <c r="U16" s="1375"/>
      <c r="V16" s="1375"/>
      <c r="W16" s="1375"/>
      <c r="X16" s="1375"/>
      <c r="Y16" s="1375"/>
      <c r="Z16" s="1376"/>
      <c r="AA16" s="430" t="s">
        <v>150</v>
      </c>
      <c r="AB16" s="434" t="s">
        <v>151</v>
      </c>
      <c r="AC16" s="435" t="s">
        <v>152</v>
      </c>
      <c r="AD16" s="436"/>
      <c r="AE16" s="428"/>
      <c r="AF16" s="437"/>
    </row>
    <row r="17" spans="1:32" s="423" customFormat="1" ht="29.25" customHeight="1" thickBot="1">
      <c r="A17" s="1365"/>
      <c r="B17" s="1368"/>
      <c r="C17" s="1369"/>
      <c r="D17" s="438" t="s">
        <v>153</v>
      </c>
      <c r="E17" s="439" t="s">
        <v>154</v>
      </c>
      <c r="F17" s="1373"/>
      <c r="G17" s="440" t="s">
        <v>155</v>
      </c>
      <c r="H17" s="441" t="s">
        <v>156</v>
      </c>
      <c r="I17" s="442" t="s">
        <v>157</v>
      </c>
      <c r="J17" s="443" t="s">
        <v>158</v>
      </c>
      <c r="K17" s="444"/>
      <c r="L17" s="445" t="s">
        <v>159</v>
      </c>
      <c r="M17" s="445"/>
      <c r="N17" s="445"/>
      <c r="O17" s="445"/>
      <c r="P17" s="445" t="s">
        <v>160</v>
      </c>
      <c r="Q17" s="445"/>
      <c r="R17" s="1398" t="s">
        <v>213</v>
      </c>
      <c r="S17" s="1398"/>
      <c r="T17" s="1398"/>
      <c r="U17" s="445"/>
      <c r="V17" s="445" t="s">
        <v>162</v>
      </c>
      <c r="W17" s="445"/>
      <c r="X17" s="446"/>
      <c r="Y17" s="447" t="s">
        <v>163</v>
      </c>
      <c r="Z17" s="447"/>
      <c r="AA17" s="448" t="s">
        <v>164</v>
      </c>
      <c r="AB17" s="449" t="s">
        <v>165</v>
      </c>
      <c r="AC17" s="450" t="s">
        <v>166</v>
      </c>
      <c r="AD17" s="436"/>
      <c r="AE17" s="428"/>
      <c r="AF17" s="437"/>
    </row>
    <row r="18" spans="1:32" s="423" customFormat="1" ht="30" customHeight="1">
      <c r="A18" s="1421" t="str">
        <f>'15事業費目別内訳'!G6</f>
        <v>令和〇年度</v>
      </c>
      <c r="B18" s="452" t="s">
        <v>566</v>
      </c>
      <c r="C18" s="453"/>
      <c r="D18" s="1378">
        <f>D5</f>
        <v>0</v>
      </c>
      <c r="E18" s="510" t="s">
        <v>206</v>
      </c>
      <c r="F18" s="582">
        <f>F5</f>
        <v>0</v>
      </c>
      <c r="G18" s="1380"/>
      <c r="H18" s="1381"/>
      <c r="I18" s="1381"/>
      <c r="J18" s="1382"/>
      <c r="K18" s="455"/>
      <c r="L18" s="551">
        <f>L5</f>
        <v>0</v>
      </c>
      <c r="M18" s="456" t="s">
        <v>168</v>
      </c>
      <c r="N18" s="456"/>
      <c r="O18" s="457" t="s">
        <v>169</v>
      </c>
      <c r="P18" s="533">
        <f>F5</f>
        <v>0</v>
      </c>
      <c r="Q18" s="458" t="s">
        <v>170</v>
      </c>
      <c r="R18" s="457" t="s">
        <v>169</v>
      </c>
      <c r="S18" s="1386">
        <f>S5</f>
        <v>1</v>
      </c>
      <c r="T18" s="1387"/>
      <c r="U18" s="457" t="s">
        <v>169</v>
      </c>
      <c r="V18" s="1435">
        <f>A25</f>
        <v>0</v>
      </c>
      <c r="W18" s="1436" t="s">
        <v>171</v>
      </c>
      <c r="X18" s="457" t="s">
        <v>172</v>
      </c>
      <c r="Y18" s="535">
        <f>L18*V18*P18*S18</f>
        <v>0</v>
      </c>
      <c r="Z18" s="456" t="s">
        <v>168</v>
      </c>
      <c r="AA18" s="511"/>
      <c r="AB18" s="512"/>
      <c r="AC18" s="513"/>
      <c r="AD18" s="461"/>
      <c r="AF18" s="461"/>
    </row>
    <row r="19" spans="1:32" s="423" customFormat="1" ht="30" customHeight="1">
      <c r="A19" s="1422"/>
      <c r="B19" s="462"/>
      <c r="C19" s="463"/>
      <c r="D19" s="1441"/>
      <c r="E19" s="470" t="s">
        <v>207</v>
      </c>
      <c r="F19" s="545">
        <f>F6</f>
        <v>0</v>
      </c>
      <c r="G19" s="1383"/>
      <c r="H19" s="1384"/>
      <c r="I19" s="1384"/>
      <c r="J19" s="1385"/>
      <c r="K19" s="514"/>
      <c r="L19" s="586">
        <f>L6</f>
        <v>0</v>
      </c>
      <c r="M19" s="515" t="s">
        <v>208</v>
      </c>
      <c r="N19" s="515"/>
      <c r="O19" s="516" t="s">
        <v>209</v>
      </c>
      <c r="P19" s="579">
        <f>F6</f>
        <v>0</v>
      </c>
      <c r="Q19" s="517" t="s">
        <v>210</v>
      </c>
      <c r="R19" s="516" t="s">
        <v>209</v>
      </c>
      <c r="S19" s="1442">
        <f>S6</f>
        <v>1</v>
      </c>
      <c r="T19" s="1443"/>
      <c r="U19" s="516" t="s">
        <v>209</v>
      </c>
      <c r="V19" s="1435">
        <f>A25</f>
        <v>0</v>
      </c>
      <c r="W19" s="1436" t="s">
        <v>177</v>
      </c>
      <c r="X19" s="518" t="s">
        <v>211</v>
      </c>
      <c r="Y19" s="580">
        <f>L19*V19*P19*S19</f>
        <v>0</v>
      </c>
      <c r="Z19" s="515" t="s">
        <v>208</v>
      </c>
      <c r="AA19" s="466"/>
      <c r="AB19" s="519"/>
      <c r="AC19" s="468"/>
      <c r="AD19" s="461"/>
      <c r="AF19" s="461"/>
    </row>
    <row r="20" spans="1:32" s="423" customFormat="1" ht="30" customHeight="1">
      <c r="A20" s="1422"/>
      <c r="B20" s="462"/>
      <c r="C20" s="463"/>
      <c r="D20" s="1379"/>
      <c r="E20" s="584" t="s">
        <v>174</v>
      </c>
      <c r="F20" s="527">
        <f>SUM(F18:F19)</f>
        <v>0</v>
      </c>
      <c r="G20" s="1383"/>
      <c r="H20" s="1384"/>
      <c r="I20" s="1384"/>
      <c r="J20" s="1385"/>
      <c r="K20" s="1388"/>
      <c r="L20" s="1389"/>
      <c r="M20" s="1389"/>
      <c r="N20" s="1389"/>
      <c r="O20" s="1354"/>
      <c r="P20" s="1355"/>
      <c r="Q20" s="1356"/>
      <c r="R20" s="1354"/>
      <c r="S20" s="1355"/>
      <c r="T20" s="1356"/>
      <c r="U20" s="1354"/>
      <c r="V20" s="1355"/>
      <c r="W20" s="1356"/>
      <c r="X20" s="464"/>
      <c r="Y20" s="536">
        <f>SUM(Y18:Y19)</f>
        <v>0</v>
      </c>
      <c r="Z20" s="465" t="s">
        <v>168</v>
      </c>
      <c r="AA20" s="466"/>
      <c r="AB20" s="519"/>
      <c r="AC20" s="468"/>
      <c r="AD20" s="461"/>
      <c r="AF20" s="461"/>
    </row>
    <row r="21" spans="1:32" s="423" customFormat="1" ht="30" customHeight="1" thickBot="1">
      <c r="A21" s="1422"/>
      <c r="B21" s="462"/>
      <c r="C21" s="463"/>
      <c r="D21" s="1390"/>
      <c r="E21" s="470" t="s">
        <v>176</v>
      </c>
      <c r="F21" s="545">
        <f>F8</f>
        <v>0</v>
      </c>
      <c r="G21" s="1384"/>
      <c r="H21" s="1384"/>
      <c r="I21" s="1384"/>
      <c r="J21" s="1385"/>
      <c r="K21" s="471"/>
      <c r="L21" s="531">
        <f>E59</f>
        <v>0</v>
      </c>
      <c r="M21" s="472" t="s">
        <v>168</v>
      </c>
      <c r="N21" s="465"/>
      <c r="O21" s="473" t="s">
        <v>169</v>
      </c>
      <c r="P21" s="534">
        <f>F8</f>
        <v>0</v>
      </c>
      <c r="Q21" s="474" t="s">
        <v>170</v>
      </c>
      <c r="R21" s="473" t="s">
        <v>169</v>
      </c>
      <c r="S21" s="1438">
        <f>S5</f>
        <v>1</v>
      </c>
      <c r="T21" s="1439"/>
      <c r="U21" s="473" t="s">
        <v>169</v>
      </c>
      <c r="V21" s="1435">
        <f>A25</f>
        <v>0</v>
      </c>
      <c r="W21" s="1436" t="s">
        <v>177</v>
      </c>
      <c r="X21" s="473" t="s">
        <v>172</v>
      </c>
      <c r="Y21" s="537">
        <f>L21*V21*P21*S21</f>
        <v>0</v>
      </c>
      <c r="Z21" s="465" t="s">
        <v>168</v>
      </c>
      <c r="AA21" s="466"/>
      <c r="AB21" s="519"/>
      <c r="AC21" s="468"/>
      <c r="AD21" s="461"/>
      <c r="AF21" s="461"/>
    </row>
    <row r="22" spans="1:32" s="423" customFormat="1" ht="30" customHeight="1" thickBot="1">
      <c r="A22" s="1422"/>
      <c r="B22" s="462"/>
      <c r="C22" s="463"/>
      <c r="D22" s="1391"/>
      <c r="E22" s="991" t="s">
        <v>558</v>
      </c>
      <c r="F22" s="583">
        <f>F5</f>
        <v>0</v>
      </c>
      <c r="G22" s="1384"/>
      <c r="H22" s="1384"/>
      <c r="I22" s="1384"/>
      <c r="J22" s="1385"/>
      <c r="K22" s="478"/>
      <c r="L22" s="532">
        <f>L9</f>
        <v>0</v>
      </c>
      <c r="M22" s="472" t="s">
        <v>168</v>
      </c>
      <c r="N22" s="480"/>
      <c r="O22" s="473" t="s">
        <v>169</v>
      </c>
      <c r="P22" s="534">
        <f>F9</f>
        <v>0</v>
      </c>
      <c r="Q22" s="474" t="s">
        <v>170</v>
      </c>
      <c r="R22" s="1395" t="s">
        <v>214</v>
      </c>
      <c r="S22" s="1396"/>
      <c r="T22" s="1397"/>
      <c r="U22" s="473" t="s">
        <v>169</v>
      </c>
      <c r="V22" s="1435">
        <f>A25</f>
        <v>0</v>
      </c>
      <c r="W22" s="1436" t="s">
        <v>177</v>
      </c>
      <c r="X22" s="473" t="s">
        <v>172</v>
      </c>
      <c r="Y22" s="536">
        <f>L22*P22*V22</f>
        <v>0</v>
      </c>
      <c r="Z22" s="465" t="s">
        <v>168</v>
      </c>
      <c r="AA22" s="520"/>
      <c r="AB22" s="519"/>
      <c r="AC22" s="522"/>
      <c r="AD22" s="461"/>
      <c r="AF22" s="461"/>
    </row>
    <row r="23" spans="1:32" s="423" customFormat="1" ht="30" customHeight="1" thickBot="1">
      <c r="A23" s="1422"/>
      <c r="B23" s="462"/>
      <c r="C23" s="463"/>
      <c r="D23" s="1391"/>
      <c r="E23" s="991" t="s">
        <v>559</v>
      </c>
      <c r="F23" s="583">
        <f>F6</f>
        <v>0</v>
      </c>
      <c r="G23" s="1384"/>
      <c r="H23" s="1384"/>
      <c r="I23" s="1384"/>
      <c r="J23" s="1385"/>
      <c r="K23" s="478"/>
      <c r="L23" s="532">
        <f>L10</f>
        <v>0</v>
      </c>
      <c r="M23" s="472" t="s">
        <v>168</v>
      </c>
      <c r="N23" s="480"/>
      <c r="O23" s="473" t="s">
        <v>169</v>
      </c>
      <c r="P23" s="581">
        <f>F10</f>
        <v>0</v>
      </c>
      <c r="Q23" s="474" t="s">
        <v>170</v>
      </c>
      <c r="R23" s="1395" t="s">
        <v>214</v>
      </c>
      <c r="S23" s="1396"/>
      <c r="T23" s="1397"/>
      <c r="U23" s="473" t="s">
        <v>169</v>
      </c>
      <c r="V23" s="1435">
        <f>A25</f>
        <v>0</v>
      </c>
      <c r="W23" s="1436" t="s">
        <v>177</v>
      </c>
      <c r="X23" s="473" t="s">
        <v>172</v>
      </c>
      <c r="Y23" s="536">
        <f>L23*P23*V23</f>
        <v>0</v>
      </c>
      <c r="Z23" s="465" t="s">
        <v>168</v>
      </c>
      <c r="AA23" s="520"/>
      <c r="AB23" s="519"/>
      <c r="AC23" s="522"/>
      <c r="AD23" s="461"/>
      <c r="AF23" s="461"/>
    </row>
    <row r="24" spans="1:32" s="423" customFormat="1" ht="30" customHeight="1" thickBot="1">
      <c r="A24" s="1422"/>
      <c r="B24" s="482"/>
      <c r="C24" s="483"/>
      <c r="D24" s="1392"/>
      <c r="E24" s="549" t="s">
        <v>178</v>
      </c>
      <c r="F24" s="484"/>
      <c r="G24" s="1349"/>
      <c r="H24" s="1350"/>
      <c r="I24" s="1350"/>
      <c r="J24" s="1351"/>
      <c r="K24" s="1352"/>
      <c r="L24" s="1353"/>
      <c r="M24" s="1353"/>
      <c r="N24" s="1353"/>
      <c r="O24" s="1432"/>
      <c r="P24" s="1433"/>
      <c r="Q24" s="1434"/>
      <c r="R24" s="1432"/>
      <c r="S24" s="1433"/>
      <c r="T24" s="1434"/>
      <c r="U24" s="1432"/>
      <c r="V24" s="1433"/>
      <c r="W24" s="1434"/>
      <c r="X24" s="485"/>
      <c r="Y24" s="538">
        <f>SUM(Y20:Y23)</f>
        <v>0</v>
      </c>
      <c r="Z24" s="486" t="s">
        <v>168</v>
      </c>
      <c r="AA24" s="539">
        <f>Y24</f>
        <v>0</v>
      </c>
      <c r="AB24" s="487"/>
      <c r="AC24" s="540">
        <f>ROUNDDOWN(AA24,-3)</f>
        <v>0</v>
      </c>
      <c r="AD24" s="461"/>
      <c r="AE24" s="461"/>
      <c r="AF24" s="461"/>
    </row>
    <row r="25" spans="1:32" s="423" customFormat="1" ht="30" customHeight="1">
      <c r="A25" s="1422"/>
      <c r="B25" s="1329" t="s">
        <v>179</v>
      </c>
      <c r="C25" s="1330"/>
      <c r="D25" s="1330"/>
      <c r="E25" s="1330"/>
      <c r="F25" s="1330"/>
      <c r="G25" s="1139" t="e">
        <f>'15事業費目別内訳'!G30</f>
        <v>#DIV/0!</v>
      </c>
      <c r="H25" s="1140" t="e">
        <f>'15事業費目別内訳'!G19</f>
        <v>#DIV/0!</v>
      </c>
      <c r="I25" s="1331"/>
      <c r="J25" s="1377"/>
      <c r="K25" s="1336"/>
      <c r="L25" s="1337"/>
      <c r="M25" s="1337"/>
      <c r="N25" s="1337"/>
      <c r="O25" s="1337"/>
      <c r="P25" s="1337"/>
      <c r="Q25" s="1337"/>
      <c r="R25" s="1337"/>
      <c r="S25" s="1337"/>
      <c r="T25" s="1337"/>
      <c r="U25" s="1337"/>
      <c r="V25" s="1337"/>
      <c r="W25" s="1337"/>
      <c r="X25" s="1337"/>
      <c r="Y25" s="1340"/>
      <c r="Z25" s="1341"/>
      <c r="AA25" s="1343"/>
      <c r="AB25" s="1318"/>
      <c r="AC25" s="1320"/>
      <c r="AD25" s="489"/>
      <c r="AE25" s="1322"/>
      <c r="AF25" s="1323"/>
    </row>
    <row r="26" spans="1:32" s="423" customFormat="1" ht="30" customHeight="1" thickBot="1">
      <c r="A26" s="1399">
        <f>'15事業費目別内訳'!F3</f>
        <v>0</v>
      </c>
      <c r="B26" s="1324" t="s">
        <v>180</v>
      </c>
      <c r="C26" s="1325"/>
      <c r="D26" s="1325"/>
      <c r="E26" s="1325"/>
      <c r="F26" s="1325"/>
      <c r="G26" s="1139">
        <f>'15事業費目別内訳'!G31</f>
        <v>0</v>
      </c>
      <c r="H26" s="1140">
        <f>'15事業費目別内訳'!G20</f>
        <v>0</v>
      </c>
      <c r="I26" s="1331"/>
      <c r="J26" s="1333"/>
      <c r="K26" s="1336"/>
      <c r="L26" s="1337"/>
      <c r="M26" s="1337"/>
      <c r="N26" s="1337"/>
      <c r="O26" s="1337"/>
      <c r="P26" s="1337"/>
      <c r="Q26" s="1337"/>
      <c r="R26" s="1337"/>
      <c r="S26" s="1337"/>
      <c r="T26" s="1337"/>
      <c r="U26" s="1337"/>
      <c r="V26" s="1337"/>
      <c r="W26" s="1337"/>
      <c r="X26" s="1337"/>
      <c r="Y26" s="1342"/>
      <c r="Z26" s="1341"/>
      <c r="AA26" s="1344"/>
      <c r="AB26" s="1319"/>
      <c r="AC26" s="1321"/>
      <c r="AD26" s="489"/>
      <c r="AE26" s="1323"/>
      <c r="AF26" s="1323"/>
    </row>
    <row r="27" spans="1:32" s="423" customFormat="1" ht="30" customHeight="1" thickTop="1" thickBot="1">
      <c r="A27" s="1400"/>
      <c r="B27" s="1326" t="s">
        <v>119</v>
      </c>
      <c r="C27" s="1326"/>
      <c r="D27" s="1326"/>
      <c r="E27" s="1326"/>
      <c r="F27" s="1326"/>
      <c r="G27" s="528" t="e">
        <f>SUM(G25:G26)</f>
        <v>#DIV/0!</v>
      </c>
      <c r="H27" s="543" t="e">
        <f>SUM(H25:H26)</f>
        <v>#DIV/0!</v>
      </c>
      <c r="I27" s="564">
        <v>0</v>
      </c>
      <c r="J27" s="563" t="e">
        <f>G27-I27</f>
        <v>#DIV/0!</v>
      </c>
      <c r="K27" s="1338"/>
      <c r="L27" s="1339"/>
      <c r="M27" s="1339"/>
      <c r="N27" s="1339"/>
      <c r="O27" s="1339"/>
      <c r="P27" s="1339"/>
      <c r="Q27" s="1339"/>
      <c r="R27" s="1339"/>
      <c r="S27" s="1339"/>
      <c r="T27" s="1339"/>
      <c r="U27" s="1339"/>
      <c r="V27" s="1339"/>
      <c r="W27" s="1339"/>
      <c r="X27" s="1339"/>
      <c r="Y27" s="543">
        <f>Y24</f>
        <v>0</v>
      </c>
      <c r="Z27" s="491" t="s">
        <v>168</v>
      </c>
      <c r="AA27" s="1149" t="e">
        <f>MIN(H27,J27,Y27)</f>
        <v>#DIV/0!</v>
      </c>
      <c r="AB27" s="1152">
        <v>0</v>
      </c>
      <c r="AC27" s="1150" t="e">
        <f>MIN(ROUNDDOWN(AA27-AB27,-3),SUM(AC24))</f>
        <v>#DIV/0!</v>
      </c>
      <c r="AD27" s="461"/>
      <c r="AE27" s="461"/>
      <c r="AF27" s="461"/>
    </row>
    <row r="28" spans="1:32" s="423" customFormat="1" ht="12" customHeight="1" thickBot="1">
      <c r="A28" s="492"/>
      <c r="B28" s="428"/>
      <c r="C28" s="428"/>
      <c r="D28" s="428"/>
      <c r="E28" s="428"/>
      <c r="F28" s="428"/>
      <c r="G28" s="429"/>
      <c r="H28" s="429"/>
      <c r="I28" s="429"/>
      <c r="J28" s="429"/>
      <c r="K28" s="489"/>
      <c r="L28" s="489"/>
      <c r="M28" s="489"/>
      <c r="N28" s="489"/>
      <c r="O28" s="489"/>
      <c r="P28" s="489"/>
      <c r="Q28" s="489"/>
      <c r="R28" s="489"/>
      <c r="S28" s="489"/>
      <c r="T28" s="489"/>
      <c r="U28" s="489"/>
      <c r="V28" s="489"/>
      <c r="W28" s="489"/>
      <c r="X28" s="489"/>
      <c r="Y28" s="489"/>
      <c r="Z28" s="489"/>
      <c r="AA28" s="493"/>
      <c r="AB28" s="494"/>
      <c r="AC28" s="461"/>
      <c r="AD28" s="461"/>
      <c r="AE28" s="461"/>
      <c r="AF28" s="461"/>
    </row>
    <row r="29" spans="1:32" s="423" customFormat="1" ht="39" customHeight="1">
      <c r="A29" s="1364" t="s">
        <v>181</v>
      </c>
      <c r="B29" s="1366" t="s">
        <v>143</v>
      </c>
      <c r="C29" s="1367"/>
      <c r="D29" s="1370" t="s">
        <v>44</v>
      </c>
      <c r="E29" s="1371"/>
      <c r="F29" s="1372" t="s">
        <v>144</v>
      </c>
      <c r="G29" s="430" t="s">
        <v>145</v>
      </c>
      <c r="H29" s="431" t="s">
        <v>146</v>
      </c>
      <c r="I29" s="432" t="s">
        <v>147</v>
      </c>
      <c r="J29" s="433" t="s">
        <v>148</v>
      </c>
      <c r="K29" s="1374" t="s">
        <v>149</v>
      </c>
      <c r="L29" s="1375"/>
      <c r="M29" s="1375"/>
      <c r="N29" s="1375"/>
      <c r="O29" s="1375"/>
      <c r="P29" s="1375"/>
      <c r="Q29" s="1375"/>
      <c r="R29" s="1375"/>
      <c r="S29" s="1375"/>
      <c r="T29" s="1375"/>
      <c r="U29" s="1375"/>
      <c r="V29" s="1375"/>
      <c r="W29" s="1375"/>
      <c r="X29" s="1375"/>
      <c r="Y29" s="1375"/>
      <c r="Z29" s="1376"/>
      <c r="AA29" s="430" t="s">
        <v>150</v>
      </c>
      <c r="AB29" s="434" t="s">
        <v>151</v>
      </c>
      <c r="AC29" s="435" t="s">
        <v>152</v>
      </c>
      <c r="AD29" s="436"/>
      <c r="AE29" s="428"/>
      <c r="AF29" s="437"/>
    </row>
    <row r="30" spans="1:32" s="423" customFormat="1" ht="29.25" customHeight="1" thickBot="1">
      <c r="A30" s="1365"/>
      <c r="B30" s="1368"/>
      <c r="C30" s="1369"/>
      <c r="D30" s="438" t="s">
        <v>153</v>
      </c>
      <c r="E30" s="439" t="s">
        <v>154</v>
      </c>
      <c r="F30" s="1373"/>
      <c r="G30" s="440" t="s">
        <v>155</v>
      </c>
      <c r="H30" s="441" t="s">
        <v>156</v>
      </c>
      <c r="I30" s="442" t="s">
        <v>157</v>
      </c>
      <c r="J30" s="443" t="s">
        <v>158</v>
      </c>
      <c r="K30" s="444"/>
      <c r="L30" s="445" t="s">
        <v>159</v>
      </c>
      <c r="M30" s="445"/>
      <c r="N30" s="445"/>
      <c r="O30" s="445"/>
      <c r="P30" s="445" t="s">
        <v>160</v>
      </c>
      <c r="Q30" s="445"/>
      <c r="R30" s="1398" t="s">
        <v>213</v>
      </c>
      <c r="S30" s="1398"/>
      <c r="T30" s="1398"/>
      <c r="U30" s="445"/>
      <c r="V30" s="445" t="s">
        <v>162</v>
      </c>
      <c r="W30" s="445"/>
      <c r="X30" s="446"/>
      <c r="Y30" s="447" t="s">
        <v>163</v>
      </c>
      <c r="Z30" s="447"/>
      <c r="AA30" s="448" t="s">
        <v>164</v>
      </c>
      <c r="AB30" s="449" t="s">
        <v>165</v>
      </c>
      <c r="AC30" s="450" t="s">
        <v>166</v>
      </c>
      <c r="AD30" s="436"/>
      <c r="AE30" s="428"/>
      <c r="AF30" s="437"/>
    </row>
    <row r="31" spans="1:32" s="423" customFormat="1" ht="30" customHeight="1">
      <c r="A31" s="1421" t="str">
        <f>'15事業費目別内訳'!H6</f>
        <v>令和〇年度</v>
      </c>
      <c r="B31" s="452" t="s">
        <v>566</v>
      </c>
      <c r="C31" s="453"/>
      <c r="D31" s="1378">
        <f>D5</f>
        <v>0</v>
      </c>
      <c r="E31" s="510" t="s">
        <v>206</v>
      </c>
      <c r="F31" s="582">
        <f>F18</f>
        <v>0</v>
      </c>
      <c r="G31" s="1380"/>
      <c r="H31" s="1381"/>
      <c r="I31" s="1381"/>
      <c r="J31" s="1382"/>
      <c r="K31" s="455"/>
      <c r="L31" s="551">
        <f>L5</f>
        <v>0</v>
      </c>
      <c r="M31" s="456" t="s">
        <v>168</v>
      </c>
      <c r="N31" s="456"/>
      <c r="O31" s="457" t="s">
        <v>169</v>
      </c>
      <c r="P31" s="533">
        <f>F18</f>
        <v>0</v>
      </c>
      <c r="Q31" s="458" t="s">
        <v>170</v>
      </c>
      <c r="R31" s="457" t="s">
        <v>169</v>
      </c>
      <c r="S31" s="1386">
        <f>S18</f>
        <v>1</v>
      </c>
      <c r="T31" s="1387"/>
      <c r="U31" s="457" t="s">
        <v>169</v>
      </c>
      <c r="V31" s="1435">
        <f>A38</f>
        <v>0</v>
      </c>
      <c r="W31" s="1436" t="s">
        <v>171</v>
      </c>
      <c r="X31" s="457" t="s">
        <v>172</v>
      </c>
      <c r="Y31" s="535">
        <f>L31*V31*P31*S31</f>
        <v>0</v>
      </c>
      <c r="Z31" s="456" t="s">
        <v>168</v>
      </c>
      <c r="AA31" s="511"/>
      <c r="AB31" s="512"/>
      <c r="AC31" s="513"/>
      <c r="AD31" s="461"/>
      <c r="AF31" s="461"/>
    </row>
    <row r="32" spans="1:32" s="423" customFormat="1" ht="30" customHeight="1">
      <c r="A32" s="1422"/>
      <c r="B32" s="462"/>
      <c r="C32" s="463"/>
      <c r="D32" s="1441"/>
      <c r="E32" s="470" t="s">
        <v>207</v>
      </c>
      <c r="F32" s="545">
        <f>F19</f>
        <v>0</v>
      </c>
      <c r="G32" s="1383"/>
      <c r="H32" s="1384"/>
      <c r="I32" s="1384"/>
      <c r="J32" s="1385"/>
      <c r="K32" s="514"/>
      <c r="L32" s="586">
        <f>L6</f>
        <v>0</v>
      </c>
      <c r="M32" s="515" t="s">
        <v>208</v>
      </c>
      <c r="N32" s="515"/>
      <c r="O32" s="516" t="s">
        <v>209</v>
      </c>
      <c r="P32" s="579">
        <f>F19</f>
        <v>0</v>
      </c>
      <c r="Q32" s="517" t="s">
        <v>210</v>
      </c>
      <c r="R32" s="516" t="s">
        <v>209</v>
      </c>
      <c r="S32" s="1442">
        <f>S19</f>
        <v>1</v>
      </c>
      <c r="T32" s="1443"/>
      <c r="U32" s="516" t="s">
        <v>209</v>
      </c>
      <c r="V32" s="1435">
        <f>A38</f>
        <v>0</v>
      </c>
      <c r="W32" s="1436" t="s">
        <v>177</v>
      </c>
      <c r="X32" s="518" t="s">
        <v>211</v>
      </c>
      <c r="Y32" s="580">
        <f>L32*V32*P32*S32</f>
        <v>0</v>
      </c>
      <c r="Z32" s="515" t="s">
        <v>208</v>
      </c>
      <c r="AA32" s="466"/>
      <c r="AB32" s="519"/>
      <c r="AC32" s="468"/>
      <c r="AD32" s="461"/>
      <c r="AF32" s="461"/>
    </row>
    <row r="33" spans="1:32" s="423" customFormat="1" ht="30" customHeight="1">
      <c r="A33" s="1422"/>
      <c r="B33" s="462"/>
      <c r="C33" s="463"/>
      <c r="D33" s="1379"/>
      <c r="E33" s="584" t="s">
        <v>174</v>
      </c>
      <c r="F33" s="527">
        <f>SUM(F31:F32)</f>
        <v>0</v>
      </c>
      <c r="G33" s="1383"/>
      <c r="H33" s="1384"/>
      <c r="I33" s="1384"/>
      <c r="J33" s="1385"/>
      <c r="K33" s="1388"/>
      <c r="L33" s="1389"/>
      <c r="M33" s="1389"/>
      <c r="N33" s="1389"/>
      <c r="O33" s="1354"/>
      <c r="P33" s="1355"/>
      <c r="Q33" s="1356"/>
      <c r="R33" s="1354"/>
      <c r="S33" s="1355"/>
      <c r="T33" s="1356"/>
      <c r="U33" s="1354"/>
      <c r="V33" s="1355"/>
      <c r="W33" s="1356"/>
      <c r="X33" s="464"/>
      <c r="Y33" s="536">
        <f>SUM(Y31:Y32)</f>
        <v>0</v>
      </c>
      <c r="Z33" s="465" t="s">
        <v>168</v>
      </c>
      <c r="AA33" s="466"/>
      <c r="AB33" s="519"/>
      <c r="AC33" s="468"/>
      <c r="AD33" s="461"/>
      <c r="AF33" s="461"/>
    </row>
    <row r="34" spans="1:32" s="423" customFormat="1" ht="30" customHeight="1" thickBot="1">
      <c r="A34" s="1422"/>
      <c r="B34" s="462"/>
      <c r="C34" s="463"/>
      <c r="D34" s="1390"/>
      <c r="E34" s="470" t="s">
        <v>176</v>
      </c>
      <c r="F34" s="545">
        <f>F21</f>
        <v>0</v>
      </c>
      <c r="G34" s="1384"/>
      <c r="H34" s="1384"/>
      <c r="I34" s="1384"/>
      <c r="J34" s="1385"/>
      <c r="K34" s="471"/>
      <c r="L34" s="531">
        <f>E72</f>
        <v>0</v>
      </c>
      <c r="M34" s="472" t="s">
        <v>168</v>
      </c>
      <c r="N34" s="465"/>
      <c r="O34" s="473" t="s">
        <v>169</v>
      </c>
      <c r="P34" s="534">
        <f>F21</f>
        <v>0</v>
      </c>
      <c r="Q34" s="474" t="s">
        <v>170</v>
      </c>
      <c r="R34" s="473" t="s">
        <v>169</v>
      </c>
      <c r="S34" s="1438">
        <f>S18</f>
        <v>1</v>
      </c>
      <c r="T34" s="1439"/>
      <c r="U34" s="473" t="s">
        <v>169</v>
      </c>
      <c r="V34" s="1435">
        <f>A38</f>
        <v>0</v>
      </c>
      <c r="W34" s="1436" t="s">
        <v>177</v>
      </c>
      <c r="X34" s="473" t="s">
        <v>172</v>
      </c>
      <c r="Y34" s="537">
        <f>L34*V34*P34*S34</f>
        <v>0</v>
      </c>
      <c r="Z34" s="465" t="s">
        <v>168</v>
      </c>
      <c r="AA34" s="466"/>
      <c r="AB34" s="519"/>
      <c r="AC34" s="468"/>
      <c r="AD34" s="461"/>
      <c r="AF34" s="461"/>
    </row>
    <row r="35" spans="1:32" s="423" customFormat="1" ht="30" customHeight="1" thickBot="1">
      <c r="A35" s="1422"/>
      <c r="B35" s="462"/>
      <c r="C35" s="463"/>
      <c r="D35" s="1391"/>
      <c r="E35" s="991" t="s">
        <v>558</v>
      </c>
      <c r="F35" s="583">
        <f>F18</f>
        <v>0</v>
      </c>
      <c r="G35" s="1384"/>
      <c r="H35" s="1384"/>
      <c r="I35" s="1384"/>
      <c r="J35" s="1385"/>
      <c r="K35" s="478"/>
      <c r="L35" s="532">
        <f>L22</f>
        <v>0</v>
      </c>
      <c r="M35" s="472" t="s">
        <v>168</v>
      </c>
      <c r="N35" s="480"/>
      <c r="O35" s="473" t="s">
        <v>169</v>
      </c>
      <c r="P35" s="534">
        <f>F22</f>
        <v>0</v>
      </c>
      <c r="Q35" s="474" t="s">
        <v>170</v>
      </c>
      <c r="R35" s="1395" t="s">
        <v>214</v>
      </c>
      <c r="S35" s="1396"/>
      <c r="T35" s="1397"/>
      <c r="U35" s="473" t="s">
        <v>169</v>
      </c>
      <c r="V35" s="1435">
        <f>A38</f>
        <v>0</v>
      </c>
      <c r="W35" s="1436" t="s">
        <v>177</v>
      </c>
      <c r="X35" s="473" t="s">
        <v>172</v>
      </c>
      <c r="Y35" s="536">
        <f>L35*P35*V35</f>
        <v>0</v>
      </c>
      <c r="Z35" s="465" t="s">
        <v>168</v>
      </c>
      <c r="AA35" s="520"/>
      <c r="AB35" s="519"/>
      <c r="AC35" s="522"/>
      <c r="AD35" s="461"/>
      <c r="AF35" s="461"/>
    </row>
    <row r="36" spans="1:32" s="423" customFormat="1" ht="30" customHeight="1" thickBot="1">
      <c r="A36" s="1422"/>
      <c r="B36" s="462"/>
      <c r="C36" s="463"/>
      <c r="D36" s="1391"/>
      <c r="E36" s="991" t="s">
        <v>559</v>
      </c>
      <c r="F36" s="583">
        <f>F19</f>
        <v>0</v>
      </c>
      <c r="G36" s="1384"/>
      <c r="H36" s="1384"/>
      <c r="I36" s="1384"/>
      <c r="J36" s="1385"/>
      <c r="K36" s="478"/>
      <c r="L36" s="532">
        <f>L23</f>
        <v>0</v>
      </c>
      <c r="M36" s="472" t="s">
        <v>168</v>
      </c>
      <c r="N36" s="480"/>
      <c r="O36" s="473" t="s">
        <v>169</v>
      </c>
      <c r="P36" s="581">
        <f>F23</f>
        <v>0</v>
      </c>
      <c r="Q36" s="474" t="s">
        <v>170</v>
      </c>
      <c r="R36" s="1395" t="s">
        <v>214</v>
      </c>
      <c r="S36" s="1396"/>
      <c r="T36" s="1397"/>
      <c r="U36" s="473" t="s">
        <v>169</v>
      </c>
      <c r="V36" s="1435">
        <f>A38</f>
        <v>0</v>
      </c>
      <c r="W36" s="1436" t="s">
        <v>177</v>
      </c>
      <c r="X36" s="473" t="s">
        <v>172</v>
      </c>
      <c r="Y36" s="536">
        <f>L36*P36*V36</f>
        <v>0</v>
      </c>
      <c r="Z36" s="465" t="s">
        <v>168</v>
      </c>
      <c r="AA36" s="520"/>
      <c r="AB36" s="519"/>
      <c r="AC36" s="522"/>
      <c r="AD36" s="461"/>
      <c r="AF36" s="461"/>
    </row>
    <row r="37" spans="1:32" s="423" customFormat="1" ht="30" customHeight="1" thickBot="1">
      <c r="A37" s="1422"/>
      <c r="B37" s="482"/>
      <c r="C37" s="483"/>
      <c r="D37" s="1392"/>
      <c r="E37" s="549" t="s">
        <v>178</v>
      </c>
      <c r="F37" s="484"/>
      <c r="G37" s="1349"/>
      <c r="H37" s="1350"/>
      <c r="I37" s="1350"/>
      <c r="J37" s="1351"/>
      <c r="K37" s="1352"/>
      <c r="L37" s="1353"/>
      <c r="M37" s="1353"/>
      <c r="N37" s="1353"/>
      <c r="O37" s="1432"/>
      <c r="P37" s="1433"/>
      <c r="Q37" s="1434"/>
      <c r="R37" s="1432"/>
      <c r="S37" s="1433"/>
      <c r="T37" s="1434"/>
      <c r="U37" s="1432"/>
      <c r="V37" s="1433"/>
      <c r="W37" s="1434"/>
      <c r="X37" s="485"/>
      <c r="Y37" s="538">
        <f>SUM(Y33:Y36)</f>
        <v>0</v>
      </c>
      <c r="Z37" s="486" t="s">
        <v>168</v>
      </c>
      <c r="AA37" s="539">
        <f>Y37</f>
        <v>0</v>
      </c>
      <c r="AB37" s="487"/>
      <c r="AC37" s="540">
        <f>ROUNDDOWN(AA37,-3)</f>
        <v>0</v>
      </c>
      <c r="AD37" s="461"/>
      <c r="AE37" s="461"/>
      <c r="AF37" s="461"/>
    </row>
    <row r="38" spans="1:32" s="423" customFormat="1" ht="30" customHeight="1">
      <c r="A38" s="1422"/>
      <c r="B38" s="1329" t="s">
        <v>179</v>
      </c>
      <c r="C38" s="1330"/>
      <c r="D38" s="1330"/>
      <c r="E38" s="1330"/>
      <c r="F38" s="1330"/>
      <c r="G38" s="1139" t="e">
        <f>'15事業費目別内訳'!H30</f>
        <v>#DIV/0!</v>
      </c>
      <c r="H38" s="1140" t="e">
        <f>'15事業費目別内訳'!H19</f>
        <v>#DIV/0!</v>
      </c>
      <c r="I38" s="1331"/>
      <c r="J38" s="1377"/>
      <c r="K38" s="1336"/>
      <c r="L38" s="1337"/>
      <c r="M38" s="1337"/>
      <c r="N38" s="1337"/>
      <c r="O38" s="1337"/>
      <c r="P38" s="1337"/>
      <c r="Q38" s="1337"/>
      <c r="R38" s="1337"/>
      <c r="S38" s="1337"/>
      <c r="T38" s="1337"/>
      <c r="U38" s="1337"/>
      <c r="V38" s="1337"/>
      <c r="W38" s="1337"/>
      <c r="X38" s="1337"/>
      <c r="Y38" s="1340"/>
      <c r="Z38" s="1341"/>
      <c r="AA38" s="1343"/>
      <c r="AB38" s="1318"/>
      <c r="AC38" s="1320"/>
      <c r="AD38" s="489"/>
      <c r="AE38" s="1322"/>
      <c r="AF38" s="1323"/>
    </row>
    <row r="39" spans="1:32" s="423" customFormat="1" ht="30" customHeight="1" thickBot="1">
      <c r="A39" s="1399">
        <f>'15事業費目別内訳'!H3</f>
        <v>0</v>
      </c>
      <c r="B39" s="1324" t="s">
        <v>180</v>
      </c>
      <c r="C39" s="1325"/>
      <c r="D39" s="1325"/>
      <c r="E39" s="1325"/>
      <c r="F39" s="1325"/>
      <c r="G39" s="1139">
        <f>'15事業費目別内訳'!H31</f>
        <v>0</v>
      </c>
      <c r="H39" s="1140">
        <f>'15事業費目別内訳'!H20</f>
        <v>0</v>
      </c>
      <c r="I39" s="1331"/>
      <c r="J39" s="1333"/>
      <c r="K39" s="1336"/>
      <c r="L39" s="1337"/>
      <c r="M39" s="1337"/>
      <c r="N39" s="1337"/>
      <c r="O39" s="1337"/>
      <c r="P39" s="1337"/>
      <c r="Q39" s="1337"/>
      <c r="R39" s="1337"/>
      <c r="S39" s="1337"/>
      <c r="T39" s="1337"/>
      <c r="U39" s="1337"/>
      <c r="V39" s="1337"/>
      <c r="W39" s="1337"/>
      <c r="X39" s="1337"/>
      <c r="Y39" s="1342"/>
      <c r="Z39" s="1341"/>
      <c r="AA39" s="1344"/>
      <c r="AB39" s="1319"/>
      <c r="AC39" s="1321"/>
      <c r="AD39" s="489"/>
      <c r="AE39" s="1323"/>
      <c r="AF39" s="1323"/>
    </row>
    <row r="40" spans="1:32" s="423" customFormat="1" ht="30" customHeight="1" thickTop="1" thickBot="1">
      <c r="A40" s="1400"/>
      <c r="B40" s="1326" t="s">
        <v>119</v>
      </c>
      <c r="C40" s="1326"/>
      <c r="D40" s="1326"/>
      <c r="E40" s="1326"/>
      <c r="F40" s="1326"/>
      <c r="G40" s="528" t="e">
        <f>SUM(G38:G39)</f>
        <v>#DIV/0!</v>
      </c>
      <c r="H40" s="543" t="e">
        <f>SUM(H38:H39)</f>
        <v>#DIV/0!</v>
      </c>
      <c r="I40" s="564">
        <v>0</v>
      </c>
      <c r="J40" s="563" t="e">
        <f>G40-I40</f>
        <v>#DIV/0!</v>
      </c>
      <c r="K40" s="1338"/>
      <c r="L40" s="1339"/>
      <c r="M40" s="1339"/>
      <c r="N40" s="1339"/>
      <c r="O40" s="1339"/>
      <c r="P40" s="1339"/>
      <c r="Q40" s="1339"/>
      <c r="R40" s="1339"/>
      <c r="S40" s="1339"/>
      <c r="T40" s="1339"/>
      <c r="U40" s="1339"/>
      <c r="V40" s="1339"/>
      <c r="W40" s="1339"/>
      <c r="X40" s="1339"/>
      <c r="Y40" s="543">
        <f>Y37</f>
        <v>0</v>
      </c>
      <c r="Z40" s="491" t="s">
        <v>168</v>
      </c>
      <c r="AA40" s="1149" t="e">
        <f>MIN(H40,J40,Y40)</f>
        <v>#DIV/0!</v>
      </c>
      <c r="AB40" s="1151">
        <v>0</v>
      </c>
      <c r="AC40" s="1150" t="e">
        <f>MIN(ROUNDDOWN(AA40-AB40,-3),SUM(AC33:AC37))</f>
        <v>#DIV/0!</v>
      </c>
      <c r="AD40" s="461"/>
      <c r="AE40" s="461"/>
      <c r="AF40" s="461"/>
    </row>
    <row r="41" spans="1:32" s="423" customFormat="1" ht="12" customHeight="1" thickBot="1">
      <c r="A41" s="492"/>
      <c r="B41" s="428"/>
      <c r="C41" s="428"/>
      <c r="D41" s="428"/>
      <c r="E41" s="428"/>
      <c r="F41" s="428"/>
      <c r="G41" s="429"/>
      <c r="H41" s="429"/>
      <c r="I41" s="429"/>
      <c r="J41" s="429"/>
      <c r="K41" s="489"/>
      <c r="L41" s="489"/>
      <c r="M41" s="489"/>
      <c r="N41" s="489"/>
      <c r="O41" s="489"/>
      <c r="P41" s="489"/>
      <c r="Q41" s="489"/>
      <c r="R41" s="489"/>
      <c r="S41" s="489"/>
      <c r="T41" s="489"/>
      <c r="U41" s="489"/>
      <c r="V41" s="489"/>
      <c r="W41" s="489"/>
      <c r="X41" s="489"/>
      <c r="Y41" s="489"/>
      <c r="Z41" s="489"/>
      <c r="AA41" s="493"/>
      <c r="AB41" s="494"/>
      <c r="AC41" s="461"/>
      <c r="AD41" s="461"/>
      <c r="AE41" s="461"/>
      <c r="AF41" s="461"/>
    </row>
    <row r="42" spans="1:32" s="423" customFormat="1" ht="39" customHeight="1">
      <c r="A42" s="1364" t="s">
        <v>181</v>
      </c>
      <c r="B42" s="1366" t="s">
        <v>143</v>
      </c>
      <c r="C42" s="1367"/>
      <c r="D42" s="1370" t="s">
        <v>44</v>
      </c>
      <c r="E42" s="1371"/>
      <c r="F42" s="1372" t="s">
        <v>144</v>
      </c>
      <c r="G42" s="430" t="s">
        <v>145</v>
      </c>
      <c r="H42" s="431" t="s">
        <v>146</v>
      </c>
      <c r="I42" s="432" t="s">
        <v>147</v>
      </c>
      <c r="J42" s="433" t="s">
        <v>148</v>
      </c>
      <c r="K42" s="1374" t="s">
        <v>149</v>
      </c>
      <c r="L42" s="1375"/>
      <c r="M42" s="1375"/>
      <c r="N42" s="1375"/>
      <c r="O42" s="1375"/>
      <c r="P42" s="1375"/>
      <c r="Q42" s="1375"/>
      <c r="R42" s="1375"/>
      <c r="S42" s="1375"/>
      <c r="T42" s="1375"/>
      <c r="U42" s="1375"/>
      <c r="V42" s="1375"/>
      <c r="W42" s="1375"/>
      <c r="X42" s="1375"/>
      <c r="Y42" s="1375"/>
      <c r="Z42" s="1376"/>
      <c r="AA42" s="430" t="s">
        <v>150</v>
      </c>
      <c r="AB42" s="434" t="s">
        <v>151</v>
      </c>
      <c r="AC42" s="435" t="s">
        <v>152</v>
      </c>
      <c r="AD42" s="436"/>
      <c r="AE42" s="437"/>
      <c r="AF42" s="437"/>
    </row>
    <row r="43" spans="1:32" s="423" customFormat="1" ht="29.25" customHeight="1" thickBot="1">
      <c r="A43" s="1365"/>
      <c r="B43" s="1368"/>
      <c r="C43" s="1369"/>
      <c r="D43" s="438" t="s">
        <v>153</v>
      </c>
      <c r="E43" s="439" t="s">
        <v>154</v>
      </c>
      <c r="F43" s="1373"/>
      <c r="G43" s="440" t="s">
        <v>155</v>
      </c>
      <c r="H43" s="441" t="s">
        <v>156</v>
      </c>
      <c r="I43" s="442" t="s">
        <v>157</v>
      </c>
      <c r="J43" s="443" t="s">
        <v>158</v>
      </c>
      <c r="K43" s="444"/>
      <c r="L43" s="445" t="s">
        <v>159</v>
      </c>
      <c r="M43" s="445"/>
      <c r="N43" s="445"/>
      <c r="O43" s="445"/>
      <c r="P43" s="445" t="s">
        <v>160</v>
      </c>
      <c r="Q43" s="445"/>
      <c r="R43" s="1437" t="s">
        <v>161</v>
      </c>
      <c r="S43" s="1437"/>
      <c r="T43" s="1437"/>
      <c r="U43" s="445"/>
      <c r="V43" s="445" t="s">
        <v>162</v>
      </c>
      <c r="W43" s="445"/>
      <c r="X43" s="446"/>
      <c r="Y43" s="447" t="s">
        <v>163</v>
      </c>
      <c r="Z43" s="447"/>
      <c r="AA43" s="448" t="s">
        <v>164</v>
      </c>
      <c r="AB43" s="449" t="s">
        <v>165</v>
      </c>
      <c r="AC43" s="450" t="s">
        <v>166</v>
      </c>
      <c r="AD43" s="436"/>
      <c r="AE43" s="437"/>
      <c r="AF43" s="437"/>
    </row>
    <row r="44" spans="1:32" s="423" customFormat="1" ht="30" customHeight="1" thickBot="1">
      <c r="A44" s="1421" t="str">
        <f>'15事業費目別内訳'!I6</f>
        <v>令和〇年度</v>
      </c>
      <c r="B44" s="452" t="s">
        <v>566</v>
      </c>
      <c r="C44" s="483"/>
      <c r="D44" s="554"/>
      <c r="E44" s="550"/>
      <c r="F44" s="484"/>
      <c r="G44" s="1349"/>
      <c r="H44" s="1350"/>
      <c r="I44" s="1350"/>
      <c r="J44" s="1351"/>
      <c r="K44" s="1352"/>
      <c r="L44" s="1353"/>
      <c r="M44" s="1353"/>
      <c r="N44" s="1353"/>
      <c r="O44" s="1354"/>
      <c r="P44" s="1355"/>
      <c r="Q44" s="1356"/>
      <c r="R44" s="1354"/>
      <c r="S44" s="1355"/>
      <c r="T44" s="1356"/>
      <c r="U44" s="1354"/>
      <c r="V44" s="1355"/>
      <c r="W44" s="1356"/>
      <c r="X44" s="464"/>
      <c r="Y44" s="535">
        <f>Y11-Y24-Y37</f>
        <v>0</v>
      </c>
      <c r="Z44" s="495"/>
      <c r="AA44" s="539">
        <f>AA11-AA24-AA37</f>
        <v>0</v>
      </c>
      <c r="AB44" s="487"/>
      <c r="AC44" s="540">
        <f>AC11-AC24-AC37</f>
        <v>0</v>
      </c>
      <c r="AD44" s="461"/>
      <c r="AE44" s="461"/>
      <c r="AF44" s="461"/>
    </row>
    <row r="45" spans="1:32" s="423" customFormat="1" ht="30" customHeight="1" thickBot="1">
      <c r="A45" s="1422"/>
      <c r="B45" s="1329" t="s">
        <v>179</v>
      </c>
      <c r="C45" s="1330"/>
      <c r="D45" s="1330"/>
      <c r="E45" s="1330"/>
      <c r="F45" s="1330"/>
      <c r="G45" s="555" t="e">
        <f>G12-G25-G38</f>
        <v>#DIV/0!</v>
      </c>
      <c r="H45" s="1145" t="e">
        <f>H12-H25-H38</f>
        <v>#DIV/0!</v>
      </c>
      <c r="I45" s="1331"/>
      <c r="J45" s="1332"/>
      <c r="K45" s="1334"/>
      <c r="L45" s="1335"/>
      <c r="M45" s="1335"/>
      <c r="N45" s="1335"/>
      <c r="O45" s="1335"/>
      <c r="P45" s="1335"/>
      <c r="Q45" s="1335"/>
      <c r="R45" s="1335"/>
      <c r="S45" s="1335"/>
      <c r="T45" s="1335"/>
      <c r="U45" s="1335"/>
      <c r="V45" s="1335"/>
      <c r="W45" s="1335"/>
      <c r="X45" s="1335"/>
      <c r="Y45" s="1340"/>
      <c r="Z45" s="1341"/>
      <c r="AA45" s="1343"/>
      <c r="AB45" s="1318"/>
      <c r="AC45" s="1320"/>
      <c r="AD45" s="489"/>
      <c r="AE45" s="1322"/>
      <c r="AF45" s="1323"/>
    </row>
    <row r="46" spans="1:32" s="423" customFormat="1" ht="30" customHeight="1" thickTop="1" thickBot="1">
      <c r="A46" s="1422"/>
      <c r="B46" s="1324" t="s">
        <v>180</v>
      </c>
      <c r="C46" s="1325"/>
      <c r="D46" s="1325"/>
      <c r="E46" s="1325"/>
      <c r="F46" s="1325"/>
      <c r="G46" s="1144">
        <f>G13-G26-G39</f>
        <v>0</v>
      </c>
      <c r="H46" s="1147">
        <f>H13-H26</f>
        <v>0</v>
      </c>
      <c r="I46" s="1431"/>
      <c r="J46" s="1333"/>
      <c r="K46" s="1336"/>
      <c r="L46" s="1337"/>
      <c r="M46" s="1337"/>
      <c r="N46" s="1337"/>
      <c r="O46" s="1337"/>
      <c r="P46" s="1337"/>
      <c r="Q46" s="1337"/>
      <c r="R46" s="1337"/>
      <c r="S46" s="1337"/>
      <c r="T46" s="1337"/>
      <c r="U46" s="1337"/>
      <c r="V46" s="1337"/>
      <c r="W46" s="1337"/>
      <c r="X46" s="1337"/>
      <c r="Y46" s="1342"/>
      <c r="Z46" s="1341"/>
      <c r="AA46" s="1344"/>
      <c r="AB46" s="1319"/>
      <c r="AC46" s="1321"/>
      <c r="AD46" s="489"/>
      <c r="AE46" s="1323"/>
      <c r="AF46" s="1323"/>
    </row>
    <row r="47" spans="1:32" s="423" customFormat="1" ht="30" customHeight="1" thickTop="1" thickBot="1">
      <c r="A47" s="552">
        <f>'15事業費目別内訳'!J3</f>
        <v>0</v>
      </c>
      <c r="B47" s="1326" t="s">
        <v>119</v>
      </c>
      <c r="C47" s="1326"/>
      <c r="D47" s="1326"/>
      <c r="E47" s="1326"/>
      <c r="F47" s="1326"/>
      <c r="G47" s="528" t="e">
        <f>SUM(G45:G46)</f>
        <v>#DIV/0!</v>
      </c>
      <c r="H47" s="1146" t="e">
        <f>SUM(H45:H46)</f>
        <v>#DIV/0!</v>
      </c>
      <c r="I47" s="590">
        <v>0</v>
      </c>
      <c r="J47" s="563" t="e">
        <f>G47-I47</f>
        <v>#DIV/0!</v>
      </c>
      <c r="K47" s="1338"/>
      <c r="L47" s="1339"/>
      <c r="M47" s="1339"/>
      <c r="N47" s="1339"/>
      <c r="O47" s="1339"/>
      <c r="P47" s="1339"/>
      <c r="Q47" s="1339"/>
      <c r="R47" s="1339"/>
      <c r="S47" s="1339"/>
      <c r="T47" s="1339"/>
      <c r="U47" s="1339"/>
      <c r="V47" s="1339"/>
      <c r="W47" s="1339"/>
      <c r="X47" s="1339"/>
      <c r="Y47" s="543">
        <f>Y14-Y27-Y40</f>
        <v>0</v>
      </c>
      <c r="Z47" s="491" t="s">
        <v>168</v>
      </c>
      <c r="AA47" s="1149" t="e">
        <f>MIN(H47,J47,Y47)</f>
        <v>#DIV/0!</v>
      </c>
      <c r="AB47" s="1151">
        <v>0</v>
      </c>
      <c r="AC47" s="1150" t="e">
        <f>MIN(ROUNDDOWN(AA47-AB47,-3),SUM(AC44:AC44))</f>
        <v>#DIV/0!</v>
      </c>
      <c r="AD47" s="461"/>
      <c r="AE47" s="461"/>
      <c r="AF47" s="461"/>
    </row>
    <row r="48" spans="1:32" s="423" customFormat="1" ht="12" customHeight="1" thickBot="1">
      <c r="A48" s="496"/>
      <c r="B48" s="428"/>
      <c r="C48" s="428"/>
      <c r="D48" s="428"/>
      <c r="E48" s="428"/>
      <c r="F48" s="428"/>
      <c r="G48" s="429"/>
      <c r="H48" s="429"/>
      <c r="I48" s="429"/>
      <c r="J48" s="429"/>
      <c r="K48" s="489"/>
      <c r="L48" s="489"/>
      <c r="M48" s="489"/>
      <c r="N48" s="489"/>
      <c r="O48" s="489"/>
      <c r="P48" s="489"/>
      <c r="Q48" s="489"/>
      <c r="R48" s="489"/>
      <c r="S48" s="489"/>
      <c r="T48" s="489"/>
      <c r="U48" s="489"/>
      <c r="V48" s="489"/>
      <c r="W48" s="489"/>
      <c r="X48" s="489"/>
      <c r="Y48" s="489"/>
      <c r="Z48" s="489"/>
      <c r="AA48" s="493"/>
      <c r="AB48" s="494"/>
      <c r="AC48" s="461"/>
      <c r="AD48" s="461"/>
      <c r="AE48" s="461"/>
      <c r="AF48" s="461"/>
    </row>
    <row r="49" spans="1:34" s="423" customFormat="1" ht="24" customHeight="1" thickBot="1">
      <c r="A49" s="497" t="s">
        <v>182</v>
      </c>
      <c r="B49" s="428"/>
      <c r="D49" s="567" t="s">
        <v>183</v>
      </c>
      <c r="E49" s="498" t="s">
        <v>184</v>
      </c>
      <c r="F49" s="1327" t="s">
        <v>185</v>
      </c>
      <c r="G49" s="1328"/>
      <c r="H49" s="499"/>
      <c r="I49" s="499"/>
      <c r="J49" s="500" t="s">
        <v>186</v>
      </c>
      <c r="K49" s="424"/>
      <c r="L49" s="501"/>
      <c r="M49" s="501"/>
      <c r="N49" s="500"/>
      <c r="O49" s="424"/>
      <c r="AB49" s="501"/>
      <c r="AC49" s="501"/>
      <c r="AE49" s="500"/>
      <c r="AF49" s="424"/>
      <c r="AG49" s="424"/>
      <c r="AH49" s="501"/>
    </row>
    <row r="50" spans="1:34" s="423" customFormat="1" ht="24" customHeight="1" thickTop="1">
      <c r="A50" s="502"/>
      <c r="B50" s="1345" t="s">
        <v>187</v>
      </c>
      <c r="C50" s="1346"/>
      <c r="D50" s="568"/>
      <c r="E50" s="523">
        <f>IF(D50="○",350000,0)</f>
        <v>0</v>
      </c>
      <c r="F50" s="1429">
        <v>350000</v>
      </c>
      <c r="G50" s="1430"/>
      <c r="H50" s="425"/>
      <c r="I50" s="425"/>
      <c r="J50" s="500" t="s">
        <v>188</v>
      </c>
      <c r="K50" s="501"/>
      <c r="L50" s="424"/>
      <c r="M50" s="424"/>
      <c r="N50" s="500"/>
      <c r="O50" s="501"/>
      <c r="AB50" s="424"/>
      <c r="AC50" s="424"/>
      <c r="AE50" s="500"/>
      <c r="AF50" s="501"/>
      <c r="AG50" s="501"/>
      <c r="AH50" s="424"/>
    </row>
    <row r="51" spans="1:34" s="423" customFormat="1" ht="24" customHeight="1">
      <c r="A51" s="502"/>
      <c r="B51" s="1310" t="s">
        <v>189</v>
      </c>
      <c r="C51" s="1311"/>
      <c r="D51" s="569"/>
      <c r="E51" s="524">
        <f>IF(D51="○",300000,0)</f>
        <v>0</v>
      </c>
      <c r="F51" s="1312">
        <v>500000</v>
      </c>
      <c r="G51" s="1313"/>
      <c r="H51" s="425"/>
      <c r="I51" s="425"/>
      <c r="J51" s="503" t="s">
        <v>190</v>
      </c>
      <c r="K51" s="424"/>
      <c r="L51" s="424"/>
      <c r="M51" s="424"/>
      <c r="N51" s="503"/>
      <c r="O51" s="424"/>
      <c r="AB51" s="424"/>
      <c r="AC51" s="424"/>
      <c r="AE51" s="503"/>
      <c r="AF51" s="424"/>
      <c r="AG51" s="424"/>
      <c r="AH51" s="424"/>
    </row>
    <row r="52" spans="1:34" s="423" customFormat="1" ht="24" customHeight="1">
      <c r="A52" s="502"/>
      <c r="B52" s="1310" t="s">
        <v>191</v>
      </c>
      <c r="C52" s="1311"/>
      <c r="D52" s="569"/>
      <c r="E52" s="524">
        <f>IF(D52="○",300000,0)</f>
        <v>0</v>
      </c>
      <c r="F52" s="1312">
        <v>300000</v>
      </c>
      <c r="G52" s="1313"/>
      <c r="H52" s="425"/>
      <c r="I52" s="425"/>
      <c r="J52" s="500" t="s">
        <v>192</v>
      </c>
      <c r="K52" s="424"/>
      <c r="L52" s="424"/>
      <c r="M52" s="424"/>
      <c r="N52" s="500"/>
      <c r="O52" s="424"/>
      <c r="AB52" s="424"/>
      <c r="AC52" s="424"/>
      <c r="AE52" s="500"/>
      <c r="AF52" s="424"/>
      <c r="AG52" s="424"/>
      <c r="AH52" s="424"/>
    </row>
    <row r="53" spans="1:34" s="423" customFormat="1" ht="24" customHeight="1">
      <c r="A53" s="502"/>
      <c r="B53" s="1310" t="s">
        <v>193</v>
      </c>
      <c r="C53" s="1311"/>
      <c r="D53" s="570"/>
      <c r="E53" s="525">
        <f>IF(D53="○",100000,0)</f>
        <v>0</v>
      </c>
      <c r="F53" s="1312">
        <v>100000</v>
      </c>
      <c r="G53" s="1313"/>
      <c r="H53" s="425"/>
      <c r="I53" s="425"/>
      <c r="K53" s="424"/>
      <c r="L53" s="424"/>
      <c r="M53" s="504"/>
      <c r="N53" s="505"/>
      <c r="O53" s="505"/>
      <c r="AB53" s="505"/>
      <c r="AC53" s="505"/>
      <c r="AF53" s="424"/>
      <c r="AG53" s="505"/>
      <c r="AH53" s="505"/>
    </row>
    <row r="54" spans="1:34" s="423" customFormat="1" ht="24" customHeight="1">
      <c r="A54" s="502"/>
      <c r="B54" s="1310" t="s">
        <v>194</v>
      </c>
      <c r="C54" s="1311"/>
      <c r="D54" s="570"/>
      <c r="E54" s="525">
        <f>IF(D54="○",75000,0)</f>
        <v>0</v>
      </c>
      <c r="F54" s="1312">
        <v>75000</v>
      </c>
      <c r="G54" s="1313"/>
      <c r="H54" s="425"/>
      <c r="I54" s="425"/>
      <c r="J54" s="506" t="s">
        <v>195</v>
      </c>
      <c r="K54" s="507"/>
      <c r="L54" s="505" t="s">
        <v>218</v>
      </c>
      <c r="M54" s="505"/>
      <c r="Z54" s="505"/>
      <c r="AA54" s="505"/>
      <c r="AC54" s="505"/>
      <c r="AD54" s="505"/>
      <c r="AE54" s="505"/>
      <c r="AF54" s="505"/>
    </row>
    <row r="55" spans="1:34" s="423" customFormat="1" ht="24" customHeight="1">
      <c r="A55" s="502"/>
      <c r="B55" s="1310" t="s">
        <v>196</v>
      </c>
      <c r="C55" s="1311"/>
      <c r="D55" s="570"/>
      <c r="E55" s="525">
        <f>IF(D55="○",50000,0)</f>
        <v>0</v>
      </c>
      <c r="F55" s="1312">
        <v>50000</v>
      </c>
      <c r="G55" s="1313"/>
      <c r="H55" s="425"/>
      <c r="I55" s="425"/>
      <c r="J55" s="500"/>
      <c r="K55" s="424"/>
      <c r="L55" s="504"/>
      <c r="M55" s="424"/>
      <c r="Z55" s="424"/>
      <c r="AA55" s="505"/>
      <c r="AC55" s="500"/>
      <c r="AD55" s="504"/>
      <c r="AE55" s="424"/>
      <c r="AF55" s="424"/>
    </row>
    <row r="56" spans="1:34" s="423" customFormat="1" ht="24" customHeight="1">
      <c r="A56" s="502"/>
      <c r="B56" s="1310" t="s">
        <v>197</v>
      </c>
      <c r="C56" s="1311"/>
      <c r="D56" s="570"/>
      <c r="E56" s="525">
        <f>IF(D56="○",50000,0)</f>
        <v>0</v>
      </c>
      <c r="F56" s="1312">
        <v>50000</v>
      </c>
      <c r="G56" s="1313"/>
      <c r="H56" s="425"/>
      <c r="I56" s="425"/>
      <c r="J56" s="506" t="s">
        <v>198</v>
      </c>
      <c r="K56" s="507"/>
      <c r="L56" s="505" t="s">
        <v>199</v>
      </c>
      <c r="Z56" s="425"/>
      <c r="AA56" s="425"/>
      <c r="AC56" s="425"/>
      <c r="AD56" s="425"/>
      <c r="AE56" s="425"/>
      <c r="AF56" s="425"/>
    </row>
    <row r="57" spans="1:34" s="423" customFormat="1" ht="24" customHeight="1">
      <c r="A57" s="502"/>
      <c r="B57" s="1310" t="s">
        <v>200</v>
      </c>
      <c r="C57" s="1311"/>
      <c r="D57" s="570"/>
      <c r="E57" s="525">
        <f>IF(D57="○",50000,0)</f>
        <v>0</v>
      </c>
      <c r="F57" s="1312">
        <v>50000</v>
      </c>
      <c r="G57" s="1313"/>
      <c r="H57" s="425"/>
      <c r="I57" s="425"/>
      <c r="L57" s="505" t="s">
        <v>201</v>
      </c>
    </row>
    <row r="58" spans="1:34" s="423" customFormat="1" ht="24" customHeight="1" thickBot="1">
      <c r="A58" s="502"/>
      <c r="B58" s="1314" t="s">
        <v>202</v>
      </c>
      <c r="C58" s="1315"/>
      <c r="D58" s="571"/>
      <c r="E58" s="524">
        <f>IF(D58="○",10000,0)</f>
        <v>0</v>
      </c>
      <c r="F58" s="1316">
        <v>10000</v>
      </c>
      <c r="G58" s="1317"/>
      <c r="H58" s="425"/>
      <c r="I58" s="425"/>
      <c r="J58" s="425"/>
      <c r="K58" s="425"/>
      <c r="L58" s="505" t="s">
        <v>571</v>
      </c>
      <c r="M58" s="425"/>
      <c r="AC58" s="425"/>
      <c r="AD58" s="425"/>
    </row>
    <row r="59" spans="1:34" s="423" customFormat="1" ht="24" customHeight="1" thickTop="1" thickBot="1">
      <c r="A59" s="502"/>
      <c r="B59" s="1306" t="s">
        <v>203</v>
      </c>
      <c r="C59" s="1307"/>
      <c r="D59" s="572">
        <f>COUNTIF(D50:D58,"〇")</f>
        <v>0</v>
      </c>
      <c r="E59" s="526">
        <f>IF(SUM(E50:E51,E52,E53:E58)&lt;=500000,SUM(E50:E51,E52,E53:E58),500000)</f>
        <v>0</v>
      </c>
      <c r="F59" s="1308"/>
      <c r="G59" s="1309"/>
      <c r="H59" s="425"/>
      <c r="I59" s="425"/>
      <c r="J59" s="425"/>
      <c r="K59" s="425"/>
      <c r="L59" s="505" t="s">
        <v>204</v>
      </c>
      <c r="M59" s="425"/>
      <c r="Z59" s="425"/>
      <c r="AA59" s="425"/>
      <c r="AC59" s="425"/>
      <c r="AD59" s="425"/>
      <c r="AE59" s="425"/>
      <c r="AF59" s="425"/>
    </row>
    <row r="60" spans="1:34" ht="24" customHeight="1">
      <c r="D60" s="585"/>
      <c r="AD60" s="424"/>
      <c r="AE60" s="424"/>
    </row>
    <row r="61" spans="1:34" ht="24" customHeight="1"/>
    <row r="62" spans="1:34" ht="24" customHeight="1"/>
    <row r="63" spans="1:34" ht="24" customHeight="1"/>
    <row r="64" spans="1:34" s="423" customFormat="1" ht="24" customHeight="1">
      <c r="A64" s="425"/>
      <c r="B64" s="425"/>
      <c r="C64" s="425"/>
      <c r="D64" s="508"/>
      <c r="E64" s="508"/>
      <c r="F64" s="425"/>
      <c r="G64" s="425"/>
      <c r="H64" s="425"/>
      <c r="I64" s="425"/>
      <c r="J64" s="425"/>
      <c r="K64" s="425"/>
      <c r="L64" s="425"/>
      <c r="M64" s="425"/>
      <c r="N64" s="425"/>
      <c r="O64" s="425"/>
      <c r="P64" s="425"/>
      <c r="Q64" s="425"/>
      <c r="R64" s="425"/>
      <c r="S64" s="425"/>
      <c r="T64" s="425"/>
      <c r="V64" s="425"/>
      <c r="W64" s="425"/>
      <c r="X64" s="425"/>
      <c r="Y64" s="425"/>
      <c r="Z64" s="425"/>
      <c r="AA64" s="425"/>
      <c r="AB64" s="504"/>
      <c r="AC64" s="425"/>
      <c r="AD64" s="425"/>
      <c r="AE64" s="425"/>
    </row>
    <row r="65" spans="1:32" s="423" customFormat="1" ht="24" customHeight="1">
      <c r="A65" s="425"/>
      <c r="B65" s="425"/>
      <c r="C65" s="425"/>
      <c r="D65" s="508"/>
      <c r="E65" s="508"/>
      <c r="F65" s="425"/>
      <c r="G65" s="425"/>
      <c r="H65" s="425"/>
      <c r="I65" s="425"/>
      <c r="J65" s="425"/>
      <c r="K65" s="425"/>
      <c r="L65" s="425"/>
      <c r="M65" s="425"/>
      <c r="N65" s="425"/>
      <c r="O65" s="425"/>
      <c r="P65" s="425"/>
      <c r="Q65" s="425"/>
      <c r="R65" s="425"/>
      <c r="S65" s="425"/>
      <c r="T65" s="425"/>
      <c r="V65" s="425"/>
      <c r="W65" s="425"/>
      <c r="X65" s="425"/>
      <c r="Y65" s="425"/>
      <c r="Z65" s="425"/>
      <c r="AA65" s="425"/>
      <c r="AB65" s="504"/>
      <c r="AC65" s="425"/>
      <c r="AD65" s="425"/>
      <c r="AE65" s="425"/>
    </row>
    <row r="66" spans="1:32" s="423" customFormat="1" ht="24" customHeight="1">
      <c r="A66" s="425"/>
      <c r="B66" s="425"/>
      <c r="C66" s="425"/>
      <c r="D66" s="508"/>
      <c r="E66" s="508"/>
      <c r="F66" s="425"/>
      <c r="G66" s="425"/>
      <c r="H66" s="425"/>
      <c r="I66" s="425"/>
      <c r="J66" s="425"/>
      <c r="K66" s="425"/>
      <c r="L66" s="425"/>
      <c r="M66" s="425"/>
      <c r="N66" s="425"/>
      <c r="O66" s="425"/>
      <c r="P66" s="425"/>
      <c r="Q66" s="425"/>
      <c r="R66" s="425"/>
      <c r="S66" s="425"/>
      <c r="T66" s="425"/>
      <c r="V66" s="425"/>
      <c r="W66" s="425"/>
      <c r="X66" s="425"/>
      <c r="Y66" s="425"/>
      <c r="Z66" s="425"/>
      <c r="AA66" s="425"/>
      <c r="AB66" s="504"/>
      <c r="AC66" s="425"/>
      <c r="AD66" s="425"/>
      <c r="AE66" s="425"/>
    </row>
    <row r="67" spans="1:32" s="423" customFormat="1" ht="24" customHeight="1">
      <c r="A67" s="425"/>
      <c r="B67" s="425"/>
      <c r="C67" s="425"/>
      <c r="D67" s="508"/>
      <c r="E67" s="508"/>
      <c r="F67" s="425"/>
      <c r="G67" s="425"/>
      <c r="H67" s="425"/>
      <c r="I67" s="425"/>
      <c r="J67" s="425"/>
      <c r="K67" s="425"/>
      <c r="L67" s="425"/>
      <c r="M67" s="425"/>
      <c r="N67" s="425"/>
      <c r="O67" s="425"/>
      <c r="P67" s="425"/>
      <c r="Q67" s="425"/>
      <c r="R67" s="425"/>
      <c r="S67" s="425"/>
      <c r="T67" s="425"/>
      <c r="U67" s="425"/>
      <c r="V67" s="425"/>
      <c r="W67" s="425"/>
      <c r="X67" s="425"/>
      <c r="Y67" s="425"/>
      <c r="Z67" s="425"/>
      <c r="AA67" s="425"/>
      <c r="AB67" s="504"/>
      <c r="AC67" s="425"/>
      <c r="AD67" s="425"/>
      <c r="AE67" s="425"/>
    </row>
    <row r="68" spans="1:32" ht="25.5" customHeight="1"/>
    <row r="70" spans="1:32" ht="22.5" customHeight="1">
      <c r="AF70" s="509"/>
    </row>
    <row r="71" spans="1:32">
      <c r="AF71" s="424"/>
    </row>
    <row r="72" spans="1:32">
      <c r="AF72" s="424"/>
    </row>
    <row r="73" spans="1:32">
      <c r="AF73" s="424"/>
    </row>
    <row r="74" spans="1:32">
      <c r="AF74" s="424"/>
    </row>
    <row r="75" spans="1:32">
      <c r="AF75" s="424"/>
    </row>
    <row r="76" spans="1:32">
      <c r="AF76" s="424"/>
    </row>
    <row r="77" spans="1:32">
      <c r="AF77" s="424"/>
    </row>
    <row r="78" spans="1:32">
      <c r="AF78" s="424"/>
    </row>
    <row r="79" spans="1:32">
      <c r="AF79" s="424"/>
    </row>
    <row r="80" spans="1:32">
      <c r="AF80" s="424"/>
    </row>
    <row r="81" spans="32:32">
      <c r="AF81" s="504"/>
    </row>
    <row r="82" spans="32:32" ht="15.6">
      <c r="AF82" s="505"/>
    </row>
    <row r="83" spans="32:32">
      <c r="AF83" s="424"/>
    </row>
    <row r="85" spans="32:32">
      <c r="AF85" s="423"/>
    </row>
    <row r="86" spans="32:32">
      <c r="AF86" s="423"/>
    </row>
  </sheetData>
  <mergeCells count="165">
    <mergeCell ref="B26:F26"/>
    <mergeCell ref="B27:F27"/>
    <mergeCell ref="A3:A4"/>
    <mergeCell ref="B3:C4"/>
    <mergeCell ref="D3:E3"/>
    <mergeCell ref="F3:F4"/>
    <mergeCell ref="K3:Z3"/>
    <mergeCell ref="R4:T4"/>
    <mergeCell ref="O7:Q7"/>
    <mergeCell ref="R7:T7"/>
    <mergeCell ref="R11:T11"/>
    <mergeCell ref="V5:W5"/>
    <mergeCell ref="V6:W6"/>
    <mergeCell ref="V8:W8"/>
    <mergeCell ref="V9:W9"/>
    <mergeCell ref="V10:W10"/>
    <mergeCell ref="C1:D1"/>
    <mergeCell ref="U7:W7"/>
    <mergeCell ref="A44:A46"/>
    <mergeCell ref="A26:A27"/>
    <mergeCell ref="A18:A25"/>
    <mergeCell ref="A29:A30"/>
    <mergeCell ref="B29:C30"/>
    <mergeCell ref="D29:E29"/>
    <mergeCell ref="F29:F30"/>
    <mergeCell ref="K29:Z29"/>
    <mergeCell ref="R30:T30"/>
    <mergeCell ref="A31:A38"/>
    <mergeCell ref="D31:D33"/>
    <mergeCell ref="G31:J37"/>
    <mergeCell ref="S31:T31"/>
    <mergeCell ref="S32:T32"/>
    <mergeCell ref="K33:N33"/>
    <mergeCell ref="O33:Q33"/>
    <mergeCell ref="U11:W11"/>
    <mergeCell ref="D5:D7"/>
    <mergeCell ref="G5:J11"/>
    <mergeCell ref="S5:T5"/>
    <mergeCell ref="S6:T6"/>
    <mergeCell ref="K7:N7"/>
    <mergeCell ref="Z1:AA1"/>
    <mergeCell ref="AC12:AC13"/>
    <mergeCell ref="AE12:AF13"/>
    <mergeCell ref="B13:F13"/>
    <mergeCell ref="B14:F14"/>
    <mergeCell ref="A16:A17"/>
    <mergeCell ref="B16:C17"/>
    <mergeCell ref="D16:E16"/>
    <mergeCell ref="F16:F17"/>
    <mergeCell ref="K16:Z16"/>
    <mergeCell ref="B12:F12"/>
    <mergeCell ref="I12:I13"/>
    <mergeCell ref="J12:J13"/>
    <mergeCell ref="K12:X14"/>
    <mergeCell ref="Y12:Z13"/>
    <mergeCell ref="AA12:AA13"/>
    <mergeCell ref="A11:A12"/>
    <mergeCell ref="R17:T17"/>
    <mergeCell ref="D8:D11"/>
    <mergeCell ref="S8:T8"/>
    <mergeCell ref="R9:T9"/>
    <mergeCell ref="R10:T10"/>
    <mergeCell ref="K11:N11"/>
    <mergeCell ref="O11:Q11"/>
    <mergeCell ref="AB12:AB13"/>
    <mergeCell ref="U20:W20"/>
    <mergeCell ref="D21:D24"/>
    <mergeCell ref="S21:T21"/>
    <mergeCell ref="R22:T22"/>
    <mergeCell ref="R23:T23"/>
    <mergeCell ref="K24:N24"/>
    <mergeCell ref="O24:Q24"/>
    <mergeCell ref="R24:T24"/>
    <mergeCell ref="U24:W24"/>
    <mergeCell ref="D18:D20"/>
    <mergeCell ref="G18:J24"/>
    <mergeCell ref="S18:T18"/>
    <mergeCell ref="S19:T19"/>
    <mergeCell ref="K20:N20"/>
    <mergeCell ref="O20:Q20"/>
    <mergeCell ref="R20:T20"/>
    <mergeCell ref="V18:W18"/>
    <mergeCell ref="V19:W19"/>
    <mergeCell ref="V21:W21"/>
    <mergeCell ref="V22:W22"/>
    <mergeCell ref="V23:W23"/>
    <mergeCell ref="A42:A43"/>
    <mergeCell ref="B42:C43"/>
    <mergeCell ref="D42:E42"/>
    <mergeCell ref="F42:F43"/>
    <mergeCell ref="K42:Z42"/>
    <mergeCell ref="B25:F25"/>
    <mergeCell ref="I25:I26"/>
    <mergeCell ref="J25:J26"/>
    <mergeCell ref="K25:X27"/>
    <mergeCell ref="Y25:Z26"/>
    <mergeCell ref="R37:T37"/>
    <mergeCell ref="U37:W37"/>
    <mergeCell ref="B38:F38"/>
    <mergeCell ref="I38:I39"/>
    <mergeCell ref="J38:J39"/>
    <mergeCell ref="K38:X40"/>
    <mergeCell ref="Y38:Z39"/>
    <mergeCell ref="A39:A40"/>
    <mergeCell ref="B39:F39"/>
    <mergeCell ref="B40:F40"/>
    <mergeCell ref="R43:T43"/>
    <mergeCell ref="R33:T33"/>
    <mergeCell ref="D34:D37"/>
    <mergeCell ref="S34:T34"/>
    <mergeCell ref="G44:J44"/>
    <mergeCell ref="K44:N44"/>
    <mergeCell ref="O44:Q44"/>
    <mergeCell ref="R44:T44"/>
    <mergeCell ref="U44:W44"/>
    <mergeCell ref="AB25:AB26"/>
    <mergeCell ref="AC25:AC26"/>
    <mergeCell ref="AE25:AF26"/>
    <mergeCell ref="AA25:AA26"/>
    <mergeCell ref="AA38:AA39"/>
    <mergeCell ref="AB38:AB39"/>
    <mergeCell ref="AC38:AC39"/>
    <mergeCell ref="AE38:AF39"/>
    <mergeCell ref="U33:W33"/>
    <mergeCell ref="R35:T35"/>
    <mergeCell ref="R36:T36"/>
    <mergeCell ref="K37:N37"/>
    <mergeCell ref="O37:Q37"/>
    <mergeCell ref="V31:W31"/>
    <mergeCell ref="V32:W32"/>
    <mergeCell ref="V34:W34"/>
    <mergeCell ref="V35:W35"/>
    <mergeCell ref="V36:W36"/>
    <mergeCell ref="B50:C50"/>
    <mergeCell ref="F50:G50"/>
    <mergeCell ref="B51:C51"/>
    <mergeCell ref="F51:G51"/>
    <mergeCell ref="B52:C52"/>
    <mergeCell ref="F52:G52"/>
    <mergeCell ref="AB45:AB46"/>
    <mergeCell ref="AC45:AC46"/>
    <mergeCell ref="AE45:AF46"/>
    <mergeCell ref="B46:F46"/>
    <mergeCell ref="B47:F47"/>
    <mergeCell ref="F49:G49"/>
    <mergeCell ref="B45:F45"/>
    <mergeCell ref="I45:I46"/>
    <mergeCell ref="J45:J46"/>
    <mergeCell ref="K45:X47"/>
    <mergeCell ref="Y45:Z46"/>
    <mergeCell ref="AA45:AA46"/>
    <mergeCell ref="B59:C59"/>
    <mergeCell ref="F59:G59"/>
    <mergeCell ref="B56:C56"/>
    <mergeCell ref="F56:G56"/>
    <mergeCell ref="B57:C57"/>
    <mergeCell ref="F57:G57"/>
    <mergeCell ref="B58:C58"/>
    <mergeCell ref="F58:G58"/>
    <mergeCell ref="B53:C53"/>
    <mergeCell ref="F53:G53"/>
    <mergeCell ref="B54:C54"/>
    <mergeCell ref="F54:G54"/>
    <mergeCell ref="B55:C55"/>
    <mergeCell ref="F55:G55"/>
  </mergeCells>
  <phoneticPr fontId="2"/>
  <dataValidations count="7">
    <dataValidation type="custom" allowBlank="1" showInputMessage="1" showErrorMessage="1" error="だめ" sqref="F18:F19 F5:F6 F31:F32" xr:uid="{00000000-0002-0000-0300-000000000000}">
      <formula1>H5&gt;50</formula1>
    </dataValidation>
    <dataValidation type="custom" operator="greaterThan" allowBlank="1" showInputMessage="1" showErrorMessage="1" errorTitle="小計は100まで" error="従来型個室と多床室の小計は100以下になるようにする。" sqref="F20 F7 F33" xr:uid="{00000000-0002-0000-0300-000001000000}">
      <formula1>H7&gt;100</formula1>
    </dataValidation>
    <dataValidation type="custom" allowBlank="1" showInputMessage="1" showErrorMessage="1" error="工事請負費の対象経費（Ｂ欄）の２．６％を超過しています。" sqref="H46" xr:uid="{00000000-0002-0000-0300-000002000000}">
      <formula1>H46&lt;=ROUNDDOWN(H45*0.026,1)</formula1>
    </dataValidation>
    <dataValidation type="list" allowBlank="1" showInputMessage="1" showErrorMessage="1" sqref="D50:D58" xr:uid="{00000000-0002-0000-0300-000003000000}">
      <formula1>"○"</formula1>
    </dataValidation>
    <dataValidation type="whole" allowBlank="1" showInputMessage="1" showErrorMessage="1" error="定員は100床が上限です。" prompt="定員は100床まで" sqref="F8 F21 F34" xr:uid="{00000000-0002-0000-0300-000004000000}">
      <formula1>0</formula1>
      <formula2>100</formula2>
    </dataValidation>
    <dataValidation type="list" allowBlank="1" showInputMessage="1" showErrorMessage="1" sqref="C1" xr:uid="{00000000-0002-0000-0300-000005000000}">
      <formula1>$AK$2:$AK$4</formula1>
    </dataValidation>
    <dataValidation type="list" allowBlank="1" showInputMessage="1" showErrorMessage="1" sqref="D5:D7" xr:uid="{DFF55682-4EC9-41E2-BFBF-5ADF460C564A}">
      <formula1>$AL$2:$AL$7</formula1>
    </dataValidation>
  </dataValidations>
  <printOptions horizontalCentered="1"/>
  <pageMargins left="0.19685039370078741" right="0.19685039370078741" top="0.78740157480314965" bottom="0" header="0.62992125984251968" footer="0.19685039370078741"/>
  <pageSetup paperSize="9" scale="4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027A-838D-4DC6-81BC-6ED7E2DE9866}">
  <sheetPr>
    <pageSetUpPr fitToPage="1"/>
  </sheetPr>
  <dimension ref="A1:N20"/>
  <sheetViews>
    <sheetView view="pageBreakPreview" zoomScale="115" zoomScaleNormal="90" zoomScaleSheetLayoutView="115" workbookViewId="0"/>
  </sheetViews>
  <sheetFormatPr defaultColWidth="9" defaultRowHeight="13.2"/>
  <cols>
    <col min="1" max="1" width="13.44140625" customWidth="1"/>
    <col min="2" max="2" width="5.6640625" customWidth="1"/>
    <col min="3" max="7" width="15.109375" customWidth="1"/>
    <col min="8" max="8" width="3.77734375" bestFit="1" customWidth="1"/>
    <col min="9" max="9" width="7.77734375" customWidth="1"/>
    <col min="10" max="10" width="4.33203125" customWidth="1"/>
    <col min="11" max="11" width="13.109375" customWidth="1"/>
    <col min="12" max="12" width="14.5546875" customWidth="1"/>
    <col min="13" max="13" width="13.109375" customWidth="1"/>
    <col min="257" max="257" width="13.44140625" customWidth="1"/>
    <col min="258" max="258" width="5.6640625" customWidth="1"/>
    <col min="259" max="263" width="15.109375" customWidth="1"/>
    <col min="264" max="264" width="3.77734375" bestFit="1" customWidth="1"/>
    <col min="265" max="265" width="7.77734375" customWidth="1"/>
    <col min="266" max="266" width="4.33203125" customWidth="1"/>
    <col min="267" max="267" width="13.109375" customWidth="1"/>
    <col min="268" max="268" width="14.5546875" customWidth="1"/>
    <col min="269" max="269" width="13.109375" customWidth="1"/>
    <col min="513" max="513" width="13.44140625" customWidth="1"/>
    <col min="514" max="514" width="5.6640625" customWidth="1"/>
    <col min="515" max="519" width="15.109375" customWidth="1"/>
    <col min="520" max="520" width="3.77734375" bestFit="1" customWidth="1"/>
    <col min="521" max="521" width="7.77734375" customWidth="1"/>
    <col min="522" max="522" width="4.33203125" customWidth="1"/>
    <col min="523" max="523" width="13.109375" customWidth="1"/>
    <col min="524" max="524" width="14.5546875" customWidth="1"/>
    <col min="525" max="525" width="13.109375" customWidth="1"/>
    <col min="769" max="769" width="13.44140625" customWidth="1"/>
    <col min="770" max="770" width="5.6640625" customWidth="1"/>
    <col min="771" max="775" width="15.109375" customWidth="1"/>
    <col min="776" max="776" width="3.77734375" bestFit="1" customWidth="1"/>
    <col min="777" max="777" width="7.77734375" customWidth="1"/>
    <col min="778" max="778" width="4.33203125" customWidth="1"/>
    <col min="779" max="779" width="13.109375" customWidth="1"/>
    <col min="780" max="780" width="14.5546875" customWidth="1"/>
    <col min="781" max="781" width="13.109375" customWidth="1"/>
    <col min="1025" max="1025" width="13.44140625" customWidth="1"/>
    <col min="1026" max="1026" width="5.6640625" customWidth="1"/>
    <col min="1027" max="1031" width="15.109375" customWidth="1"/>
    <col min="1032" max="1032" width="3.77734375" bestFit="1" customWidth="1"/>
    <col min="1033" max="1033" width="7.77734375" customWidth="1"/>
    <col min="1034" max="1034" width="4.33203125" customWidth="1"/>
    <col min="1035" max="1035" width="13.109375" customWidth="1"/>
    <col min="1036" max="1036" width="14.5546875" customWidth="1"/>
    <col min="1037" max="1037" width="13.109375" customWidth="1"/>
    <col min="1281" max="1281" width="13.44140625" customWidth="1"/>
    <col min="1282" max="1282" width="5.6640625" customWidth="1"/>
    <col min="1283" max="1287" width="15.109375" customWidth="1"/>
    <col min="1288" max="1288" width="3.77734375" bestFit="1" customWidth="1"/>
    <col min="1289" max="1289" width="7.77734375" customWidth="1"/>
    <col min="1290" max="1290" width="4.33203125" customWidth="1"/>
    <col min="1291" max="1291" width="13.109375" customWidth="1"/>
    <col min="1292" max="1292" width="14.5546875" customWidth="1"/>
    <col min="1293" max="1293" width="13.109375" customWidth="1"/>
    <col min="1537" max="1537" width="13.44140625" customWidth="1"/>
    <col min="1538" max="1538" width="5.6640625" customWidth="1"/>
    <col min="1539" max="1543" width="15.109375" customWidth="1"/>
    <col min="1544" max="1544" width="3.77734375" bestFit="1" customWidth="1"/>
    <col min="1545" max="1545" width="7.77734375" customWidth="1"/>
    <col min="1546" max="1546" width="4.33203125" customWidth="1"/>
    <col min="1547" max="1547" width="13.109375" customWidth="1"/>
    <col min="1548" max="1548" width="14.5546875" customWidth="1"/>
    <col min="1549" max="1549" width="13.109375" customWidth="1"/>
    <col min="1793" max="1793" width="13.44140625" customWidth="1"/>
    <col min="1794" max="1794" width="5.6640625" customWidth="1"/>
    <col min="1795" max="1799" width="15.109375" customWidth="1"/>
    <col min="1800" max="1800" width="3.77734375" bestFit="1" customWidth="1"/>
    <col min="1801" max="1801" width="7.77734375" customWidth="1"/>
    <col min="1802" max="1802" width="4.33203125" customWidth="1"/>
    <col min="1803" max="1803" width="13.109375" customWidth="1"/>
    <col min="1804" max="1804" width="14.5546875" customWidth="1"/>
    <col min="1805" max="1805" width="13.109375" customWidth="1"/>
    <col min="2049" max="2049" width="13.44140625" customWidth="1"/>
    <col min="2050" max="2050" width="5.6640625" customWidth="1"/>
    <col min="2051" max="2055" width="15.109375" customWidth="1"/>
    <col min="2056" max="2056" width="3.77734375" bestFit="1" customWidth="1"/>
    <col min="2057" max="2057" width="7.77734375" customWidth="1"/>
    <col min="2058" max="2058" width="4.33203125" customWidth="1"/>
    <col min="2059" max="2059" width="13.109375" customWidth="1"/>
    <col min="2060" max="2060" width="14.5546875" customWidth="1"/>
    <col min="2061" max="2061" width="13.109375" customWidth="1"/>
    <col min="2305" max="2305" width="13.44140625" customWidth="1"/>
    <col min="2306" max="2306" width="5.6640625" customWidth="1"/>
    <col min="2307" max="2311" width="15.109375" customWidth="1"/>
    <col min="2312" max="2312" width="3.77734375" bestFit="1" customWidth="1"/>
    <col min="2313" max="2313" width="7.77734375" customWidth="1"/>
    <col min="2314" max="2314" width="4.33203125" customWidth="1"/>
    <col min="2315" max="2315" width="13.109375" customWidth="1"/>
    <col min="2316" max="2316" width="14.5546875" customWidth="1"/>
    <col min="2317" max="2317" width="13.109375" customWidth="1"/>
    <col min="2561" max="2561" width="13.44140625" customWidth="1"/>
    <col min="2562" max="2562" width="5.6640625" customWidth="1"/>
    <col min="2563" max="2567" width="15.109375" customWidth="1"/>
    <col min="2568" max="2568" width="3.77734375" bestFit="1" customWidth="1"/>
    <col min="2569" max="2569" width="7.77734375" customWidth="1"/>
    <col min="2570" max="2570" width="4.33203125" customWidth="1"/>
    <col min="2571" max="2571" width="13.109375" customWidth="1"/>
    <col min="2572" max="2572" width="14.5546875" customWidth="1"/>
    <col min="2573" max="2573" width="13.109375" customWidth="1"/>
    <col min="2817" max="2817" width="13.44140625" customWidth="1"/>
    <col min="2818" max="2818" width="5.6640625" customWidth="1"/>
    <col min="2819" max="2823" width="15.109375" customWidth="1"/>
    <col min="2824" max="2824" width="3.77734375" bestFit="1" customWidth="1"/>
    <col min="2825" max="2825" width="7.77734375" customWidth="1"/>
    <col min="2826" max="2826" width="4.33203125" customWidth="1"/>
    <col min="2827" max="2827" width="13.109375" customWidth="1"/>
    <col min="2828" max="2828" width="14.5546875" customWidth="1"/>
    <col min="2829" max="2829" width="13.109375" customWidth="1"/>
    <col min="3073" max="3073" width="13.44140625" customWidth="1"/>
    <col min="3074" max="3074" width="5.6640625" customWidth="1"/>
    <col min="3075" max="3079" width="15.109375" customWidth="1"/>
    <col min="3080" max="3080" width="3.77734375" bestFit="1" customWidth="1"/>
    <col min="3081" max="3081" width="7.77734375" customWidth="1"/>
    <col min="3082" max="3082" width="4.33203125" customWidth="1"/>
    <col min="3083" max="3083" width="13.109375" customWidth="1"/>
    <col min="3084" max="3084" width="14.5546875" customWidth="1"/>
    <col min="3085" max="3085" width="13.109375" customWidth="1"/>
    <col min="3329" max="3329" width="13.44140625" customWidth="1"/>
    <col min="3330" max="3330" width="5.6640625" customWidth="1"/>
    <col min="3331" max="3335" width="15.109375" customWidth="1"/>
    <col min="3336" max="3336" width="3.77734375" bestFit="1" customWidth="1"/>
    <col min="3337" max="3337" width="7.77734375" customWidth="1"/>
    <col min="3338" max="3338" width="4.33203125" customWidth="1"/>
    <col min="3339" max="3339" width="13.109375" customWidth="1"/>
    <col min="3340" max="3340" width="14.5546875" customWidth="1"/>
    <col min="3341" max="3341" width="13.109375" customWidth="1"/>
    <col min="3585" max="3585" width="13.44140625" customWidth="1"/>
    <col min="3586" max="3586" width="5.6640625" customWidth="1"/>
    <col min="3587" max="3591" width="15.109375" customWidth="1"/>
    <col min="3592" max="3592" width="3.77734375" bestFit="1" customWidth="1"/>
    <col min="3593" max="3593" width="7.77734375" customWidth="1"/>
    <col min="3594" max="3594" width="4.33203125" customWidth="1"/>
    <col min="3595" max="3595" width="13.109375" customWidth="1"/>
    <col min="3596" max="3596" width="14.5546875" customWidth="1"/>
    <col min="3597" max="3597" width="13.109375" customWidth="1"/>
    <col min="3841" max="3841" width="13.44140625" customWidth="1"/>
    <col min="3842" max="3842" width="5.6640625" customWidth="1"/>
    <col min="3843" max="3847" width="15.109375" customWidth="1"/>
    <col min="3848" max="3848" width="3.77734375" bestFit="1" customWidth="1"/>
    <col min="3849" max="3849" width="7.77734375" customWidth="1"/>
    <col min="3850" max="3850" width="4.33203125" customWidth="1"/>
    <col min="3851" max="3851" width="13.109375" customWidth="1"/>
    <col min="3852" max="3852" width="14.5546875" customWidth="1"/>
    <col min="3853" max="3853" width="13.109375" customWidth="1"/>
    <col min="4097" max="4097" width="13.44140625" customWidth="1"/>
    <col min="4098" max="4098" width="5.6640625" customWidth="1"/>
    <col min="4099" max="4103" width="15.109375" customWidth="1"/>
    <col min="4104" max="4104" width="3.77734375" bestFit="1" customWidth="1"/>
    <col min="4105" max="4105" width="7.77734375" customWidth="1"/>
    <col min="4106" max="4106" width="4.33203125" customWidth="1"/>
    <col min="4107" max="4107" width="13.109375" customWidth="1"/>
    <col min="4108" max="4108" width="14.5546875" customWidth="1"/>
    <col min="4109" max="4109" width="13.109375" customWidth="1"/>
    <col min="4353" max="4353" width="13.44140625" customWidth="1"/>
    <col min="4354" max="4354" width="5.6640625" customWidth="1"/>
    <col min="4355" max="4359" width="15.109375" customWidth="1"/>
    <col min="4360" max="4360" width="3.77734375" bestFit="1" customWidth="1"/>
    <col min="4361" max="4361" width="7.77734375" customWidth="1"/>
    <col min="4362" max="4362" width="4.33203125" customWidth="1"/>
    <col min="4363" max="4363" width="13.109375" customWidth="1"/>
    <col min="4364" max="4364" width="14.5546875" customWidth="1"/>
    <col min="4365" max="4365" width="13.109375" customWidth="1"/>
    <col min="4609" max="4609" width="13.44140625" customWidth="1"/>
    <col min="4610" max="4610" width="5.6640625" customWidth="1"/>
    <col min="4611" max="4615" width="15.109375" customWidth="1"/>
    <col min="4616" max="4616" width="3.77734375" bestFit="1" customWidth="1"/>
    <col min="4617" max="4617" width="7.77734375" customWidth="1"/>
    <col min="4618" max="4618" width="4.33203125" customWidth="1"/>
    <col min="4619" max="4619" width="13.109375" customWidth="1"/>
    <col min="4620" max="4620" width="14.5546875" customWidth="1"/>
    <col min="4621" max="4621" width="13.109375" customWidth="1"/>
    <col min="4865" max="4865" width="13.44140625" customWidth="1"/>
    <col min="4866" max="4866" width="5.6640625" customWidth="1"/>
    <col min="4867" max="4871" width="15.109375" customWidth="1"/>
    <col min="4872" max="4872" width="3.77734375" bestFit="1" customWidth="1"/>
    <col min="4873" max="4873" width="7.77734375" customWidth="1"/>
    <col min="4874" max="4874" width="4.33203125" customWidth="1"/>
    <col min="4875" max="4875" width="13.109375" customWidth="1"/>
    <col min="4876" max="4876" width="14.5546875" customWidth="1"/>
    <col min="4877" max="4877" width="13.109375" customWidth="1"/>
    <col min="5121" max="5121" width="13.44140625" customWidth="1"/>
    <col min="5122" max="5122" width="5.6640625" customWidth="1"/>
    <col min="5123" max="5127" width="15.109375" customWidth="1"/>
    <col min="5128" max="5128" width="3.77734375" bestFit="1" customWidth="1"/>
    <col min="5129" max="5129" width="7.77734375" customWidth="1"/>
    <col min="5130" max="5130" width="4.33203125" customWidth="1"/>
    <col min="5131" max="5131" width="13.109375" customWidth="1"/>
    <col min="5132" max="5132" width="14.5546875" customWidth="1"/>
    <col min="5133" max="5133" width="13.109375" customWidth="1"/>
    <col min="5377" max="5377" width="13.44140625" customWidth="1"/>
    <col min="5378" max="5378" width="5.6640625" customWidth="1"/>
    <col min="5379" max="5383" width="15.109375" customWidth="1"/>
    <col min="5384" max="5384" width="3.77734375" bestFit="1" customWidth="1"/>
    <col min="5385" max="5385" width="7.77734375" customWidth="1"/>
    <col min="5386" max="5386" width="4.33203125" customWidth="1"/>
    <col min="5387" max="5387" width="13.109375" customWidth="1"/>
    <col min="5388" max="5388" width="14.5546875" customWidth="1"/>
    <col min="5389" max="5389" width="13.109375" customWidth="1"/>
    <col min="5633" max="5633" width="13.44140625" customWidth="1"/>
    <col min="5634" max="5634" width="5.6640625" customWidth="1"/>
    <col min="5635" max="5639" width="15.109375" customWidth="1"/>
    <col min="5640" max="5640" width="3.77734375" bestFit="1" customWidth="1"/>
    <col min="5641" max="5641" width="7.77734375" customWidth="1"/>
    <col min="5642" max="5642" width="4.33203125" customWidth="1"/>
    <col min="5643" max="5643" width="13.109375" customWidth="1"/>
    <col min="5644" max="5644" width="14.5546875" customWidth="1"/>
    <col min="5645" max="5645" width="13.109375" customWidth="1"/>
    <col min="5889" max="5889" width="13.44140625" customWidth="1"/>
    <col min="5890" max="5890" width="5.6640625" customWidth="1"/>
    <col min="5891" max="5895" width="15.109375" customWidth="1"/>
    <col min="5896" max="5896" width="3.77734375" bestFit="1" customWidth="1"/>
    <col min="5897" max="5897" width="7.77734375" customWidth="1"/>
    <col min="5898" max="5898" width="4.33203125" customWidth="1"/>
    <col min="5899" max="5899" width="13.109375" customWidth="1"/>
    <col min="5900" max="5900" width="14.5546875" customWidth="1"/>
    <col min="5901" max="5901" width="13.109375" customWidth="1"/>
    <col min="6145" max="6145" width="13.44140625" customWidth="1"/>
    <col min="6146" max="6146" width="5.6640625" customWidth="1"/>
    <col min="6147" max="6151" width="15.109375" customWidth="1"/>
    <col min="6152" max="6152" width="3.77734375" bestFit="1" customWidth="1"/>
    <col min="6153" max="6153" width="7.77734375" customWidth="1"/>
    <col min="6154" max="6154" width="4.33203125" customWidth="1"/>
    <col min="6155" max="6155" width="13.109375" customWidth="1"/>
    <col min="6156" max="6156" width="14.5546875" customWidth="1"/>
    <col min="6157" max="6157" width="13.109375" customWidth="1"/>
    <col min="6401" max="6401" width="13.44140625" customWidth="1"/>
    <col min="6402" max="6402" width="5.6640625" customWidth="1"/>
    <col min="6403" max="6407" width="15.109375" customWidth="1"/>
    <col min="6408" max="6408" width="3.77734375" bestFit="1" customWidth="1"/>
    <col min="6409" max="6409" width="7.77734375" customWidth="1"/>
    <col min="6410" max="6410" width="4.33203125" customWidth="1"/>
    <col min="6411" max="6411" width="13.109375" customWidth="1"/>
    <col min="6412" max="6412" width="14.5546875" customWidth="1"/>
    <col min="6413" max="6413" width="13.109375" customWidth="1"/>
    <col min="6657" max="6657" width="13.44140625" customWidth="1"/>
    <col min="6658" max="6658" width="5.6640625" customWidth="1"/>
    <col min="6659" max="6663" width="15.109375" customWidth="1"/>
    <col min="6664" max="6664" width="3.77734375" bestFit="1" customWidth="1"/>
    <col min="6665" max="6665" width="7.77734375" customWidth="1"/>
    <col min="6666" max="6666" width="4.33203125" customWidth="1"/>
    <col min="6667" max="6667" width="13.109375" customWidth="1"/>
    <col min="6668" max="6668" width="14.5546875" customWidth="1"/>
    <col min="6669" max="6669" width="13.109375" customWidth="1"/>
    <col min="6913" max="6913" width="13.44140625" customWidth="1"/>
    <col min="6914" max="6914" width="5.6640625" customWidth="1"/>
    <col min="6915" max="6919" width="15.109375" customWidth="1"/>
    <col min="6920" max="6920" width="3.77734375" bestFit="1" customWidth="1"/>
    <col min="6921" max="6921" width="7.77734375" customWidth="1"/>
    <col min="6922" max="6922" width="4.33203125" customWidth="1"/>
    <col min="6923" max="6923" width="13.109375" customWidth="1"/>
    <col min="6924" max="6924" width="14.5546875" customWidth="1"/>
    <col min="6925" max="6925" width="13.109375" customWidth="1"/>
    <col min="7169" max="7169" width="13.44140625" customWidth="1"/>
    <col min="7170" max="7170" width="5.6640625" customWidth="1"/>
    <col min="7171" max="7175" width="15.109375" customWidth="1"/>
    <col min="7176" max="7176" width="3.77734375" bestFit="1" customWidth="1"/>
    <col min="7177" max="7177" width="7.77734375" customWidth="1"/>
    <col min="7178" max="7178" width="4.33203125" customWidth="1"/>
    <col min="7179" max="7179" width="13.109375" customWidth="1"/>
    <col min="7180" max="7180" width="14.5546875" customWidth="1"/>
    <col min="7181" max="7181" width="13.109375" customWidth="1"/>
    <col min="7425" max="7425" width="13.44140625" customWidth="1"/>
    <col min="7426" max="7426" width="5.6640625" customWidth="1"/>
    <col min="7427" max="7431" width="15.109375" customWidth="1"/>
    <col min="7432" max="7432" width="3.77734375" bestFit="1" customWidth="1"/>
    <col min="7433" max="7433" width="7.77734375" customWidth="1"/>
    <col min="7434" max="7434" width="4.33203125" customWidth="1"/>
    <col min="7435" max="7435" width="13.109375" customWidth="1"/>
    <col min="7436" max="7436" width="14.5546875" customWidth="1"/>
    <col min="7437" max="7437" width="13.109375" customWidth="1"/>
    <col min="7681" max="7681" width="13.44140625" customWidth="1"/>
    <col min="7682" max="7682" width="5.6640625" customWidth="1"/>
    <col min="7683" max="7687" width="15.109375" customWidth="1"/>
    <col min="7688" max="7688" width="3.77734375" bestFit="1" customWidth="1"/>
    <col min="7689" max="7689" width="7.77734375" customWidth="1"/>
    <col min="7690" max="7690" width="4.33203125" customWidth="1"/>
    <col min="7691" max="7691" width="13.109375" customWidth="1"/>
    <col min="7692" max="7692" width="14.5546875" customWidth="1"/>
    <col min="7693" max="7693" width="13.109375" customWidth="1"/>
    <col min="7937" max="7937" width="13.44140625" customWidth="1"/>
    <col min="7938" max="7938" width="5.6640625" customWidth="1"/>
    <col min="7939" max="7943" width="15.109375" customWidth="1"/>
    <col min="7944" max="7944" width="3.77734375" bestFit="1" customWidth="1"/>
    <col min="7945" max="7945" width="7.77734375" customWidth="1"/>
    <col min="7946" max="7946" width="4.33203125" customWidth="1"/>
    <col min="7947" max="7947" width="13.109375" customWidth="1"/>
    <col min="7948" max="7948" width="14.5546875" customWidth="1"/>
    <col min="7949" max="7949" width="13.109375" customWidth="1"/>
    <col min="8193" max="8193" width="13.44140625" customWidth="1"/>
    <col min="8194" max="8194" width="5.6640625" customWidth="1"/>
    <col min="8195" max="8199" width="15.109375" customWidth="1"/>
    <col min="8200" max="8200" width="3.77734375" bestFit="1" customWidth="1"/>
    <col min="8201" max="8201" width="7.77734375" customWidth="1"/>
    <col min="8202" max="8202" width="4.33203125" customWidth="1"/>
    <col min="8203" max="8203" width="13.109375" customWidth="1"/>
    <col min="8204" max="8204" width="14.5546875" customWidth="1"/>
    <col min="8205" max="8205" width="13.109375" customWidth="1"/>
    <col min="8449" max="8449" width="13.44140625" customWidth="1"/>
    <col min="8450" max="8450" width="5.6640625" customWidth="1"/>
    <col min="8451" max="8455" width="15.109375" customWidth="1"/>
    <col min="8456" max="8456" width="3.77734375" bestFit="1" customWidth="1"/>
    <col min="8457" max="8457" width="7.77734375" customWidth="1"/>
    <col min="8458" max="8458" width="4.33203125" customWidth="1"/>
    <col min="8459" max="8459" width="13.109375" customWidth="1"/>
    <col min="8460" max="8460" width="14.5546875" customWidth="1"/>
    <col min="8461" max="8461" width="13.109375" customWidth="1"/>
    <col min="8705" max="8705" width="13.44140625" customWidth="1"/>
    <col min="8706" max="8706" width="5.6640625" customWidth="1"/>
    <col min="8707" max="8711" width="15.109375" customWidth="1"/>
    <col min="8712" max="8712" width="3.77734375" bestFit="1" customWidth="1"/>
    <col min="8713" max="8713" width="7.77734375" customWidth="1"/>
    <col min="8714" max="8714" width="4.33203125" customWidth="1"/>
    <col min="8715" max="8715" width="13.109375" customWidth="1"/>
    <col min="8716" max="8716" width="14.5546875" customWidth="1"/>
    <col min="8717" max="8717" width="13.109375" customWidth="1"/>
    <col min="8961" max="8961" width="13.44140625" customWidth="1"/>
    <col min="8962" max="8962" width="5.6640625" customWidth="1"/>
    <col min="8963" max="8967" width="15.109375" customWidth="1"/>
    <col min="8968" max="8968" width="3.77734375" bestFit="1" customWidth="1"/>
    <col min="8969" max="8969" width="7.77734375" customWidth="1"/>
    <col min="8970" max="8970" width="4.33203125" customWidth="1"/>
    <col min="8971" max="8971" width="13.109375" customWidth="1"/>
    <col min="8972" max="8972" width="14.5546875" customWidth="1"/>
    <col min="8973" max="8973" width="13.109375" customWidth="1"/>
    <col min="9217" max="9217" width="13.44140625" customWidth="1"/>
    <col min="9218" max="9218" width="5.6640625" customWidth="1"/>
    <col min="9219" max="9223" width="15.109375" customWidth="1"/>
    <col min="9224" max="9224" width="3.77734375" bestFit="1" customWidth="1"/>
    <col min="9225" max="9225" width="7.77734375" customWidth="1"/>
    <col min="9226" max="9226" width="4.33203125" customWidth="1"/>
    <col min="9227" max="9227" width="13.109375" customWidth="1"/>
    <col min="9228" max="9228" width="14.5546875" customWidth="1"/>
    <col min="9229" max="9229" width="13.109375" customWidth="1"/>
    <col min="9473" max="9473" width="13.44140625" customWidth="1"/>
    <col min="9474" max="9474" width="5.6640625" customWidth="1"/>
    <col min="9475" max="9479" width="15.109375" customWidth="1"/>
    <col min="9480" max="9480" width="3.77734375" bestFit="1" customWidth="1"/>
    <col min="9481" max="9481" width="7.77734375" customWidth="1"/>
    <col min="9482" max="9482" width="4.33203125" customWidth="1"/>
    <col min="9483" max="9483" width="13.109375" customWidth="1"/>
    <col min="9484" max="9484" width="14.5546875" customWidth="1"/>
    <col min="9485" max="9485" width="13.109375" customWidth="1"/>
    <col min="9729" max="9729" width="13.44140625" customWidth="1"/>
    <col min="9730" max="9730" width="5.6640625" customWidth="1"/>
    <col min="9731" max="9735" width="15.109375" customWidth="1"/>
    <col min="9736" max="9736" width="3.77734375" bestFit="1" customWidth="1"/>
    <col min="9737" max="9737" width="7.77734375" customWidth="1"/>
    <col min="9738" max="9738" width="4.33203125" customWidth="1"/>
    <col min="9739" max="9739" width="13.109375" customWidth="1"/>
    <col min="9740" max="9740" width="14.5546875" customWidth="1"/>
    <col min="9741" max="9741" width="13.109375" customWidth="1"/>
    <col min="9985" max="9985" width="13.44140625" customWidth="1"/>
    <col min="9986" max="9986" width="5.6640625" customWidth="1"/>
    <col min="9987" max="9991" width="15.109375" customWidth="1"/>
    <col min="9992" max="9992" width="3.77734375" bestFit="1" customWidth="1"/>
    <col min="9993" max="9993" width="7.77734375" customWidth="1"/>
    <col min="9994" max="9994" width="4.33203125" customWidth="1"/>
    <col min="9995" max="9995" width="13.109375" customWidth="1"/>
    <col min="9996" max="9996" width="14.5546875" customWidth="1"/>
    <col min="9997" max="9997" width="13.109375" customWidth="1"/>
    <col min="10241" max="10241" width="13.44140625" customWidth="1"/>
    <col min="10242" max="10242" width="5.6640625" customWidth="1"/>
    <col min="10243" max="10247" width="15.109375" customWidth="1"/>
    <col min="10248" max="10248" width="3.77734375" bestFit="1" customWidth="1"/>
    <col min="10249" max="10249" width="7.77734375" customWidth="1"/>
    <col min="10250" max="10250" width="4.33203125" customWidth="1"/>
    <col min="10251" max="10251" width="13.109375" customWidth="1"/>
    <col min="10252" max="10252" width="14.5546875" customWidth="1"/>
    <col min="10253" max="10253" width="13.109375" customWidth="1"/>
    <col min="10497" max="10497" width="13.44140625" customWidth="1"/>
    <col min="10498" max="10498" width="5.6640625" customWidth="1"/>
    <col min="10499" max="10503" width="15.109375" customWidth="1"/>
    <col min="10504" max="10504" width="3.77734375" bestFit="1" customWidth="1"/>
    <col min="10505" max="10505" width="7.77734375" customWidth="1"/>
    <col min="10506" max="10506" width="4.33203125" customWidth="1"/>
    <col min="10507" max="10507" width="13.109375" customWidth="1"/>
    <col min="10508" max="10508" width="14.5546875" customWidth="1"/>
    <col min="10509" max="10509" width="13.109375" customWidth="1"/>
    <col min="10753" max="10753" width="13.44140625" customWidth="1"/>
    <col min="10754" max="10754" width="5.6640625" customWidth="1"/>
    <col min="10755" max="10759" width="15.109375" customWidth="1"/>
    <col min="10760" max="10760" width="3.77734375" bestFit="1" customWidth="1"/>
    <col min="10761" max="10761" width="7.77734375" customWidth="1"/>
    <col min="10762" max="10762" width="4.33203125" customWidth="1"/>
    <col min="10763" max="10763" width="13.109375" customWidth="1"/>
    <col min="10764" max="10764" width="14.5546875" customWidth="1"/>
    <col min="10765" max="10765" width="13.109375" customWidth="1"/>
    <col min="11009" max="11009" width="13.44140625" customWidth="1"/>
    <col min="11010" max="11010" width="5.6640625" customWidth="1"/>
    <col min="11011" max="11015" width="15.109375" customWidth="1"/>
    <col min="11016" max="11016" width="3.77734375" bestFit="1" customWidth="1"/>
    <col min="11017" max="11017" width="7.77734375" customWidth="1"/>
    <col min="11018" max="11018" width="4.33203125" customWidth="1"/>
    <col min="11019" max="11019" width="13.109375" customWidth="1"/>
    <col min="11020" max="11020" width="14.5546875" customWidth="1"/>
    <col min="11021" max="11021" width="13.109375" customWidth="1"/>
    <col min="11265" max="11265" width="13.44140625" customWidth="1"/>
    <col min="11266" max="11266" width="5.6640625" customWidth="1"/>
    <col min="11267" max="11271" width="15.109375" customWidth="1"/>
    <col min="11272" max="11272" width="3.77734375" bestFit="1" customWidth="1"/>
    <col min="11273" max="11273" width="7.77734375" customWidth="1"/>
    <col min="11274" max="11274" width="4.33203125" customWidth="1"/>
    <col min="11275" max="11275" width="13.109375" customWidth="1"/>
    <col min="11276" max="11276" width="14.5546875" customWidth="1"/>
    <col min="11277" max="11277" width="13.109375" customWidth="1"/>
    <col min="11521" max="11521" width="13.44140625" customWidth="1"/>
    <col min="11522" max="11522" width="5.6640625" customWidth="1"/>
    <col min="11523" max="11527" width="15.109375" customWidth="1"/>
    <col min="11528" max="11528" width="3.77734375" bestFit="1" customWidth="1"/>
    <col min="11529" max="11529" width="7.77734375" customWidth="1"/>
    <col min="11530" max="11530" width="4.33203125" customWidth="1"/>
    <col min="11531" max="11531" width="13.109375" customWidth="1"/>
    <col min="11532" max="11532" width="14.5546875" customWidth="1"/>
    <col min="11533" max="11533" width="13.109375" customWidth="1"/>
    <col min="11777" max="11777" width="13.44140625" customWidth="1"/>
    <col min="11778" max="11778" width="5.6640625" customWidth="1"/>
    <col min="11779" max="11783" width="15.109375" customWidth="1"/>
    <col min="11784" max="11784" width="3.77734375" bestFit="1" customWidth="1"/>
    <col min="11785" max="11785" width="7.77734375" customWidth="1"/>
    <col min="11786" max="11786" width="4.33203125" customWidth="1"/>
    <col min="11787" max="11787" width="13.109375" customWidth="1"/>
    <col min="11788" max="11788" width="14.5546875" customWidth="1"/>
    <col min="11789" max="11789" width="13.109375" customWidth="1"/>
    <col min="12033" max="12033" width="13.44140625" customWidth="1"/>
    <col min="12034" max="12034" width="5.6640625" customWidth="1"/>
    <col min="12035" max="12039" width="15.109375" customWidth="1"/>
    <col min="12040" max="12040" width="3.77734375" bestFit="1" customWidth="1"/>
    <col min="12041" max="12041" width="7.77734375" customWidth="1"/>
    <col min="12042" max="12042" width="4.33203125" customWidth="1"/>
    <col min="12043" max="12043" width="13.109375" customWidth="1"/>
    <col min="12044" max="12044" width="14.5546875" customWidth="1"/>
    <col min="12045" max="12045" width="13.109375" customWidth="1"/>
    <col min="12289" max="12289" width="13.44140625" customWidth="1"/>
    <col min="12290" max="12290" width="5.6640625" customWidth="1"/>
    <col min="12291" max="12295" width="15.109375" customWidth="1"/>
    <col min="12296" max="12296" width="3.77734375" bestFit="1" customWidth="1"/>
    <col min="12297" max="12297" width="7.77734375" customWidth="1"/>
    <col min="12298" max="12298" width="4.33203125" customWidth="1"/>
    <col min="12299" max="12299" width="13.109375" customWidth="1"/>
    <col min="12300" max="12300" width="14.5546875" customWidth="1"/>
    <col min="12301" max="12301" width="13.109375" customWidth="1"/>
    <col min="12545" max="12545" width="13.44140625" customWidth="1"/>
    <col min="12546" max="12546" width="5.6640625" customWidth="1"/>
    <col min="12547" max="12551" width="15.109375" customWidth="1"/>
    <col min="12552" max="12552" width="3.77734375" bestFit="1" customWidth="1"/>
    <col min="12553" max="12553" width="7.77734375" customWidth="1"/>
    <col min="12554" max="12554" width="4.33203125" customWidth="1"/>
    <col min="12555" max="12555" width="13.109375" customWidth="1"/>
    <col min="12556" max="12556" width="14.5546875" customWidth="1"/>
    <col min="12557" max="12557" width="13.109375" customWidth="1"/>
    <col min="12801" max="12801" width="13.44140625" customWidth="1"/>
    <col min="12802" max="12802" width="5.6640625" customWidth="1"/>
    <col min="12803" max="12807" width="15.109375" customWidth="1"/>
    <col min="12808" max="12808" width="3.77734375" bestFit="1" customWidth="1"/>
    <col min="12809" max="12809" width="7.77734375" customWidth="1"/>
    <col min="12810" max="12810" width="4.33203125" customWidth="1"/>
    <col min="12811" max="12811" width="13.109375" customWidth="1"/>
    <col min="12812" max="12812" width="14.5546875" customWidth="1"/>
    <col min="12813" max="12813" width="13.109375" customWidth="1"/>
    <col min="13057" max="13057" width="13.44140625" customWidth="1"/>
    <col min="13058" max="13058" width="5.6640625" customWidth="1"/>
    <col min="13059" max="13063" width="15.109375" customWidth="1"/>
    <col min="13064" max="13064" width="3.77734375" bestFit="1" customWidth="1"/>
    <col min="13065" max="13065" width="7.77734375" customWidth="1"/>
    <col min="13066" max="13066" width="4.33203125" customWidth="1"/>
    <col min="13067" max="13067" width="13.109375" customWidth="1"/>
    <col min="13068" max="13068" width="14.5546875" customWidth="1"/>
    <col min="13069" max="13069" width="13.109375" customWidth="1"/>
    <col min="13313" max="13313" width="13.44140625" customWidth="1"/>
    <col min="13314" max="13314" width="5.6640625" customWidth="1"/>
    <col min="13315" max="13319" width="15.109375" customWidth="1"/>
    <col min="13320" max="13320" width="3.77734375" bestFit="1" customWidth="1"/>
    <col min="13321" max="13321" width="7.77734375" customWidth="1"/>
    <col min="13322" max="13322" width="4.33203125" customWidth="1"/>
    <col min="13323" max="13323" width="13.109375" customWidth="1"/>
    <col min="13324" max="13324" width="14.5546875" customWidth="1"/>
    <col min="13325" max="13325" width="13.109375" customWidth="1"/>
    <col min="13569" max="13569" width="13.44140625" customWidth="1"/>
    <col min="13570" max="13570" width="5.6640625" customWidth="1"/>
    <col min="13571" max="13575" width="15.109375" customWidth="1"/>
    <col min="13576" max="13576" width="3.77734375" bestFit="1" customWidth="1"/>
    <col min="13577" max="13577" width="7.77734375" customWidth="1"/>
    <col min="13578" max="13578" width="4.33203125" customWidth="1"/>
    <col min="13579" max="13579" width="13.109375" customWidth="1"/>
    <col min="13580" max="13580" width="14.5546875" customWidth="1"/>
    <col min="13581" max="13581" width="13.109375" customWidth="1"/>
    <col min="13825" max="13825" width="13.44140625" customWidth="1"/>
    <col min="13826" max="13826" width="5.6640625" customWidth="1"/>
    <col min="13827" max="13831" width="15.109375" customWidth="1"/>
    <col min="13832" max="13832" width="3.77734375" bestFit="1" customWidth="1"/>
    <col min="13833" max="13833" width="7.77734375" customWidth="1"/>
    <col min="13834" max="13834" width="4.33203125" customWidth="1"/>
    <col min="13835" max="13835" width="13.109375" customWidth="1"/>
    <col min="13836" max="13836" width="14.5546875" customWidth="1"/>
    <col min="13837" max="13837" width="13.109375" customWidth="1"/>
    <col min="14081" max="14081" width="13.44140625" customWidth="1"/>
    <col min="14082" max="14082" width="5.6640625" customWidth="1"/>
    <col min="14083" max="14087" width="15.109375" customWidth="1"/>
    <col min="14088" max="14088" width="3.77734375" bestFit="1" customWidth="1"/>
    <col min="14089" max="14089" width="7.77734375" customWidth="1"/>
    <col min="14090" max="14090" width="4.33203125" customWidth="1"/>
    <col min="14091" max="14091" width="13.109375" customWidth="1"/>
    <col min="14092" max="14092" width="14.5546875" customWidth="1"/>
    <col min="14093" max="14093" width="13.109375" customWidth="1"/>
    <col min="14337" max="14337" width="13.44140625" customWidth="1"/>
    <col min="14338" max="14338" width="5.6640625" customWidth="1"/>
    <col min="14339" max="14343" width="15.109375" customWidth="1"/>
    <col min="14344" max="14344" width="3.77734375" bestFit="1" customWidth="1"/>
    <col min="14345" max="14345" width="7.77734375" customWidth="1"/>
    <col min="14346" max="14346" width="4.33203125" customWidth="1"/>
    <col min="14347" max="14347" width="13.109375" customWidth="1"/>
    <col min="14348" max="14348" width="14.5546875" customWidth="1"/>
    <col min="14349" max="14349" width="13.109375" customWidth="1"/>
    <col min="14593" max="14593" width="13.44140625" customWidth="1"/>
    <col min="14594" max="14594" width="5.6640625" customWidth="1"/>
    <col min="14595" max="14599" width="15.109375" customWidth="1"/>
    <col min="14600" max="14600" width="3.77734375" bestFit="1" customWidth="1"/>
    <col min="14601" max="14601" width="7.77734375" customWidth="1"/>
    <col min="14602" max="14602" width="4.33203125" customWidth="1"/>
    <col min="14603" max="14603" width="13.109375" customWidth="1"/>
    <col min="14604" max="14604" width="14.5546875" customWidth="1"/>
    <col min="14605" max="14605" width="13.109375" customWidth="1"/>
    <col min="14849" max="14849" width="13.44140625" customWidth="1"/>
    <col min="14850" max="14850" width="5.6640625" customWidth="1"/>
    <col min="14851" max="14855" width="15.109375" customWidth="1"/>
    <col min="14856" max="14856" width="3.77734375" bestFit="1" customWidth="1"/>
    <col min="14857" max="14857" width="7.77734375" customWidth="1"/>
    <col min="14858" max="14858" width="4.33203125" customWidth="1"/>
    <col min="14859" max="14859" width="13.109375" customWidth="1"/>
    <col min="14860" max="14860" width="14.5546875" customWidth="1"/>
    <col min="14861" max="14861" width="13.109375" customWidth="1"/>
    <col min="15105" max="15105" width="13.44140625" customWidth="1"/>
    <col min="15106" max="15106" width="5.6640625" customWidth="1"/>
    <col min="15107" max="15111" width="15.109375" customWidth="1"/>
    <col min="15112" max="15112" width="3.77734375" bestFit="1" customWidth="1"/>
    <col min="15113" max="15113" width="7.77734375" customWidth="1"/>
    <col min="15114" max="15114" width="4.33203125" customWidth="1"/>
    <col min="15115" max="15115" width="13.109375" customWidth="1"/>
    <col min="15116" max="15116" width="14.5546875" customWidth="1"/>
    <col min="15117" max="15117" width="13.109375" customWidth="1"/>
    <col min="15361" max="15361" width="13.44140625" customWidth="1"/>
    <col min="15362" max="15362" width="5.6640625" customWidth="1"/>
    <col min="15363" max="15367" width="15.109375" customWidth="1"/>
    <col min="15368" max="15368" width="3.77734375" bestFit="1" customWidth="1"/>
    <col min="15369" max="15369" width="7.77734375" customWidth="1"/>
    <col min="15370" max="15370" width="4.33203125" customWidth="1"/>
    <col min="15371" max="15371" width="13.109375" customWidth="1"/>
    <col min="15372" max="15372" width="14.5546875" customWidth="1"/>
    <col min="15373" max="15373" width="13.109375" customWidth="1"/>
    <col min="15617" max="15617" width="13.44140625" customWidth="1"/>
    <col min="15618" max="15618" width="5.6640625" customWidth="1"/>
    <col min="15619" max="15623" width="15.109375" customWidth="1"/>
    <col min="15624" max="15624" width="3.77734375" bestFit="1" customWidth="1"/>
    <col min="15625" max="15625" width="7.77734375" customWidth="1"/>
    <col min="15626" max="15626" width="4.33203125" customWidth="1"/>
    <col min="15627" max="15627" width="13.109375" customWidth="1"/>
    <col min="15628" max="15628" width="14.5546875" customWidth="1"/>
    <col min="15629" max="15629" width="13.109375" customWidth="1"/>
    <col min="15873" max="15873" width="13.44140625" customWidth="1"/>
    <col min="15874" max="15874" width="5.6640625" customWidth="1"/>
    <col min="15875" max="15879" width="15.109375" customWidth="1"/>
    <col min="15880" max="15880" width="3.77734375" bestFit="1" customWidth="1"/>
    <col min="15881" max="15881" width="7.77734375" customWidth="1"/>
    <col min="15882" max="15882" width="4.33203125" customWidth="1"/>
    <col min="15883" max="15883" width="13.109375" customWidth="1"/>
    <col min="15884" max="15884" width="14.5546875" customWidth="1"/>
    <col min="15885" max="15885" width="13.109375" customWidth="1"/>
    <col min="16129" max="16129" width="13.44140625" customWidth="1"/>
    <col min="16130" max="16130" width="5.6640625" customWidth="1"/>
    <col min="16131" max="16135" width="15.109375" customWidth="1"/>
    <col min="16136" max="16136" width="3.77734375" bestFit="1" customWidth="1"/>
    <col min="16137" max="16137" width="7.77734375" customWidth="1"/>
    <col min="16138" max="16138" width="4.33203125" customWidth="1"/>
    <col min="16139" max="16139" width="13.109375" customWidth="1"/>
    <col min="16140" max="16140" width="14.5546875" customWidth="1"/>
    <col min="16141" max="16141" width="13.109375" customWidth="1"/>
  </cols>
  <sheetData>
    <row r="1" spans="1:14" ht="15.6">
      <c r="L1" s="1403" t="s">
        <v>605</v>
      </c>
      <c r="M1" s="1404"/>
    </row>
    <row r="2" spans="1:14" ht="24.75" customHeight="1" thickBot="1">
      <c r="A2" s="1454" t="s">
        <v>604</v>
      </c>
      <c r="B2" s="1454"/>
      <c r="C2" s="1454"/>
      <c r="D2" s="1454"/>
      <c r="E2" s="1454"/>
      <c r="F2" s="1454"/>
      <c r="G2" s="1454"/>
      <c r="H2" s="1454"/>
      <c r="I2" s="1454"/>
      <c r="J2" s="1074"/>
    </row>
    <row r="3" spans="1:14" ht="25.5" customHeight="1" thickTop="1" thickBot="1">
      <c r="A3" s="1455" t="s">
        <v>332</v>
      </c>
      <c r="B3" s="1455"/>
      <c r="C3" s="1456">
        <f>'00提出書類一覧'!G3</f>
        <v>0</v>
      </c>
      <c r="D3" s="1456"/>
      <c r="E3" s="1456"/>
      <c r="F3" s="1456"/>
      <c r="G3" s="1455" t="s">
        <v>580</v>
      </c>
      <c r="H3" s="1455"/>
      <c r="I3" s="1457"/>
      <c r="J3" s="1458" t="s">
        <v>63</v>
      </c>
      <c r="K3" s="1459"/>
      <c r="L3" s="1459"/>
      <c r="M3" s="1460"/>
    </row>
    <row r="4" spans="1:14" ht="25.5" customHeight="1" thickTop="1" thickBot="1">
      <c r="A4" s="1455" t="s">
        <v>241</v>
      </c>
      <c r="B4" s="1455"/>
      <c r="C4" s="1461">
        <f>'00提出書類一覧'!C3</f>
        <v>0</v>
      </c>
      <c r="D4" s="1461"/>
      <c r="E4" s="1461"/>
      <c r="F4" s="1461"/>
      <c r="G4" s="1462" t="s">
        <v>581</v>
      </c>
      <c r="H4" s="1462"/>
      <c r="I4" s="1462"/>
      <c r="J4" s="1463" t="str">
        <f>'15事業費按分表 (DX)'!G6</f>
        <v>令和〇年度</v>
      </c>
      <c r="K4" s="1463"/>
      <c r="L4" s="1463"/>
      <c r="M4" s="1463"/>
    </row>
    <row r="5" spans="1:14" ht="25.5" customHeight="1" thickTop="1" thickBot="1">
      <c r="A5" s="1455" t="s">
        <v>582</v>
      </c>
      <c r="B5" s="1457"/>
      <c r="C5" s="1458" t="s">
        <v>583</v>
      </c>
      <c r="D5" s="1459"/>
      <c r="E5" s="1459"/>
      <c r="F5" s="1460"/>
      <c r="G5" s="1464" t="s">
        <v>143</v>
      </c>
      <c r="H5" s="1455"/>
      <c r="I5" s="1455"/>
      <c r="J5" s="1465" t="s">
        <v>598</v>
      </c>
      <c r="K5" s="1465"/>
      <c r="L5" s="1465"/>
      <c r="M5" s="1465"/>
    </row>
    <row r="6" spans="1:14" ht="25.5" customHeight="1" thickTop="1">
      <c r="A6" s="102"/>
      <c r="B6" s="102"/>
      <c r="C6" s="964"/>
      <c r="D6" s="964"/>
      <c r="E6" s="964"/>
      <c r="F6" s="964"/>
      <c r="G6" s="102"/>
      <c r="H6" s="102"/>
      <c r="I6" s="102"/>
      <c r="J6" s="102"/>
    </row>
    <row r="7" spans="1:14" ht="25.5" customHeight="1">
      <c r="A7" s="102"/>
      <c r="B7" s="102"/>
      <c r="C7" s="964"/>
      <c r="D7" s="964"/>
      <c r="E7" s="964"/>
      <c r="F7" s="964"/>
      <c r="G7" s="102"/>
      <c r="H7" s="102"/>
      <c r="I7" s="102"/>
      <c r="J7" s="102"/>
    </row>
    <row r="8" spans="1:14" ht="24.75" customHeight="1" thickBot="1">
      <c r="M8" s="1075" t="s">
        <v>584</v>
      </c>
    </row>
    <row r="9" spans="1:14" ht="25.5" customHeight="1">
      <c r="A9" s="1448"/>
      <c r="B9" s="1449"/>
      <c r="C9" s="1076" t="s">
        <v>585</v>
      </c>
      <c r="D9" s="1076" t="s">
        <v>586</v>
      </c>
      <c r="E9" s="1077" t="s">
        <v>587</v>
      </c>
      <c r="F9" s="1076" t="s">
        <v>588</v>
      </c>
      <c r="G9" s="1452" t="s">
        <v>150</v>
      </c>
      <c r="H9" s="1452"/>
      <c r="I9" s="1452"/>
      <c r="J9" s="1452"/>
      <c r="K9" s="1453"/>
      <c r="L9" s="1076" t="s">
        <v>589</v>
      </c>
      <c r="M9" s="1078" t="s">
        <v>152</v>
      </c>
    </row>
    <row r="10" spans="1:14" ht="13.8" thickBot="1">
      <c r="A10" s="1450"/>
      <c r="B10" s="1451"/>
      <c r="C10" s="1079" t="s">
        <v>30</v>
      </c>
      <c r="D10" s="1079" t="s">
        <v>590</v>
      </c>
      <c r="E10" s="1079" t="s">
        <v>591</v>
      </c>
      <c r="F10" s="1079" t="s">
        <v>592</v>
      </c>
      <c r="G10" s="1080" t="s">
        <v>593</v>
      </c>
      <c r="H10" s="1081"/>
      <c r="I10" s="1081" t="s">
        <v>594</v>
      </c>
      <c r="J10" s="1081"/>
      <c r="K10" s="1082" t="s">
        <v>163</v>
      </c>
      <c r="L10" s="1079" t="s">
        <v>164</v>
      </c>
      <c r="M10" s="1083" t="s">
        <v>165</v>
      </c>
    </row>
    <row r="11" spans="1:14" ht="25.5" customHeight="1">
      <c r="A11" s="1466" t="s">
        <v>595</v>
      </c>
      <c r="B11" s="1467"/>
      <c r="C11" s="1129">
        <f>'15事業費按分表 (DX)'!V12</f>
        <v>0</v>
      </c>
      <c r="D11" s="1129">
        <f>'15事業費按分表 (DX)'!F12</f>
        <v>0</v>
      </c>
      <c r="E11" s="1084">
        <v>0</v>
      </c>
      <c r="F11" s="1130">
        <f>D11-E11</f>
        <v>0</v>
      </c>
      <c r="G11" s="1085">
        <v>2000000</v>
      </c>
      <c r="H11" s="1086" t="s">
        <v>169</v>
      </c>
      <c r="I11" s="1472">
        <f>SUM(I12:J14)</f>
        <v>0</v>
      </c>
      <c r="J11" s="1473"/>
      <c r="K11" s="1134">
        <f>G11*I11</f>
        <v>0</v>
      </c>
      <c r="L11" s="1135">
        <f>MIN(F11,K11)</f>
        <v>0</v>
      </c>
      <c r="M11" s="1136">
        <f>ROUNDDOWN(L11*3/4,-3)</f>
        <v>0</v>
      </c>
      <c r="N11" t="str">
        <f>IF(SUM(M12:M14)=M11,"ok","合っていません")</f>
        <v>ok</v>
      </c>
    </row>
    <row r="12" spans="1:14" ht="25.5" customHeight="1">
      <c r="A12" s="1127" t="str">
        <f>'15事業費按分表 (DX)'!G6</f>
        <v>令和〇年度</v>
      </c>
      <c r="B12" s="1125">
        <f>'15事業費按分表 (DX)'!F3</f>
        <v>0</v>
      </c>
      <c r="C12" s="1132">
        <f>C11*B12</f>
        <v>0</v>
      </c>
      <c r="D12" s="1132">
        <f>D11*B12</f>
        <v>0</v>
      </c>
      <c r="E12" s="1087">
        <f>E11*B12/100</f>
        <v>0</v>
      </c>
      <c r="F12" s="1130">
        <f>D12-E12</f>
        <v>0</v>
      </c>
      <c r="G12" s="1088">
        <v>2000000</v>
      </c>
      <c r="H12" s="1089" t="s">
        <v>169</v>
      </c>
      <c r="I12" s="1468">
        <f>$B$12</f>
        <v>0</v>
      </c>
      <c r="J12" s="1469"/>
      <c r="K12" s="1135">
        <f>G12*I12</f>
        <v>0</v>
      </c>
      <c r="L12" s="1135">
        <f>MIN(F12,K12)</f>
        <v>0</v>
      </c>
      <c r="M12" s="1136">
        <f t="shared" ref="M12:M14" si="0">ROUNDDOWN(L12*3/4,-3)</f>
        <v>0</v>
      </c>
    </row>
    <row r="13" spans="1:14" ht="25.5" customHeight="1">
      <c r="A13" s="1127" t="str">
        <f>'15事業費按分表 (DX)'!H6</f>
        <v>令和〇年度</v>
      </c>
      <c r="B13" s="1125">
        <f>'15事業費按分表 (DX)'!H3</f>
        <v>0</v>
      </c>
      <c r="C13" s="1132">
        <f>C11*B13</f>
        <v>0</v>
      </c>
      <c r="D13" s="1132">
        <f>D11*B13</f>
        <v>0</v>
      </c>
      <c r="E13" s="1087">
        <f>E11*B13/100</f>
        <v>0</v>
      </c>
      <c r="F13" s="1130">
        <f>D13-E13</f>
        <v>0</v>
      </c>
      <c r="G13" s="1088">
        <v>2000000</v>
      </c>
      <c r="H13" s="1089" t="s">
        <v>169</v>
      </c>
      <c r="I13" s="1468">
        <f>$B$13</f>
        <v>0</v>
      </c>
      <c r="J13" s="1469"/>
      <c r="K13" s="1132">
        <f>G13*I13</f>
        <v>0</v>
      </c>
      <c r="L13" s="1135">
        <f>MIN(F13,K13)</f>
        <v>0</v>
      </c>
      <c r="M13" s="1136">
        <f t="shared" si="0"/>
        <v>0</v>
      </c>
    </row>
    <row r="14" spans="1:14" ht="25.5" customHeight="1" thickBot="1">
      <c r="A14" s="1128" t="str">
        <f>'15事業費按分表 (DX)'!I6</f>
        <v>令和〇年度</v>
      </c>
      <c r="B14" s="1126">
        <f>'15事業費按分表 (DX)'!J3</f>
        <v>0</v>
      </c>
      <c r="C14" s="1133">
        <f>C11-C12-C13</f>
        <v>0</v>
      </c>
      <c r="D14" s="1133">
        <f>D11-D12-D13</f>
        <v>0</v>
      </c>
      <c r="E14" s="1090">
        <f t="shared" ref="E14" si="1">E11-E12-E13</f>
        <v>0</v>
      </c>
      <c r="F14" s="1131">
        <f>D14-E14</f>
        <v>0</v>
      </c>
      <c r="G14" s="1091">
        <v>2000000</v>
      </c>
      <c r="H14" s="1092" t="s">
        <v>169</v>
      </c>
      <c r="I14" s="1470">
        <f>$B$14</f>
        <v>0</v>
      </c>
      <c r="J14" s="1471"/>
      <c r="K14" s="1133">
        <f>G14*I14</f>
        <v>0</v>
      </c>
      <c r="L14" s="1133">
        <f>MIN(F14,K14)</f>
        <v>0</v>
      </c>
      <c r="M14" s="1137">
        <f t="shared" si="0"/>
        <v>0</v>
      </c>
    </row>
    <row r="15" spans="1:14" ht="24.75" customHeight="1"/>
    <row r="16" spans="1:14">
      <c r="A16" s="1093" t="s">
        <v>596</v>
      </c>
      <c r="B16" s="1094"/>
      <c r="C16" s="1094"/>
      <c r="D16" s="1095"/>
      <c r="E16" s="102"/>
      <c r="F16" s="102"/>
      <c r="G16" s="102"/>
      <c r="H16" s="102"/>
    </row>
    <row r="17" spans="1:10">
      <c r="A17" s="1096" t="s">
        <v>597</v>
      </c>
      <c r="B17" s="1097"/>
      <c r="C17" s="1098"/>
      <c r="D17" s="1099"/>
      <c r="G17" s="1100"/>
      <c r="H17" s="1100"/>
      <c r="I17" s="1101"/>
      <c r="J17" s="1102"/>
    </row>
    <row r="18" spans="1:10">
      <c r="A18" s="1103" t="s">
        <v>603</v>
      </c>
      <c r="B18" s="1104"/>
      <c r="C18" s="1105"/>
      <c r="D18" s="1106"/>
      <c r="G18" s="1101"/>
      <c r="H18" s="1101"/>
      <c r="I18" s="1101"/>
      <c r="J18" s="1102"/>
    </row>
    <row r="19" spans="1:10" ht="16.2">
      <c r="A19" s="1107"/>
      <c r="B19" s="1107"/>
      <c r="G19" s="1108"/>
      <c r="H19" s="1108"/>
      <c r="I19" s="1108"/>
      <c r="J19" s="1109"/>
    </row>
    <row r="20" spans="1:10" ht="16.2">
      <c r="A20" s="1108"/>
      <c r="B20" s="1108"/>
      <c r="C20" s="1108"/>
      <c r="D20" s="1109"/>
    </row>
  </sheetData>
  <mergeCells count="21">
    <mergeCell ref="A11:B11"/>
    <mergeCell ref="I12:J12"/>
    <mergeCell ref="I13:J13"/>
    <mergeCell ref="I14:J14"/>
    <mergeCell ref="I11:J11"/>
    <mergeCell ref="L1:M1"/>
    <mergeCell ref="A5:B5"/>
    <mergeCell ref="C5:F5"/>
    <mergeCell ref="G5:I5"/>
    <mergeCell ref="J5:M5"/>
    <mergeCell ref="A9:B10"/>
    <mergeCell ref="G9:K9"/>
    <mergeCell ref="A2:I2"/>
    <mergeCell ref="A3:B3"/>
    <mergeCell ref="C3:F3"/>
    <mergeCell ref="G3:I3"/>
    <mergeCell ref="J3:M3"/>
    <mergeCell ref="A4:B4"/>
    <mergeCell ref="C4:F4"/>
    <mergeCell ref="G4:I4"/>
    <mergeCell ref="J4:M4"/>
  </mergeCells>
  <phoneticPr fontId="2"/>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9"/>
  <sheetViews>
    <sheetView view="pageBreakPreview" zoomScale="80" zoomScaleNormal="100" zoomScaleSheetLayoutView="80" workbookViewId="0"/>
  </sheetViews>
  <sheetFormatPr defaultColWidth="9" defaultRowHeight="15" customHeight="1"/>
  <cols>
    <col min="1" max="1" width="4.77734375" style="592" customWidth="1"/>
    <col min="2" max="2" width="2.21875" style="592" customWidth="1"/>
    <col min="3" max="3" width="21.77734375" style="592" customWidth="1"/>
    <col min="4" max="4" width="4.88671875" style="592" bestFit="1" customWidth="1"/>
    <col min="5" max="5" width="13.77734375" style="592" customWidth="1"/>
    <col min="6" max="6" width="15" style="592" customWidth="1"/>
    <col min="7" max="7" width="11.21875" style="592" customWidth="1"/>
    <col min="8" max="8" width="5.88671875" style="592" bestFit="1" customWidth="1"/>
    <col min="9" max="9" width="12.44140625" style="592" customWidth="1"/>
    <col min="10" max="10" width="11.21875" style="592" customWidth="1"/>
    <col min="11" max="11" width="5.88671875" style="592" bestFit="1" customWidth="1"/>
    <col min="12" max="12" width="12.44140625" style="592" customWidth="1"/>
    <col min="13" max="13" width="11.21875" style="592" customWidth="1"/>
    <col min="14" max="16384" width="9" style="592"/>
  </cols>
  <sheetData>
    <row r="1" spans="1:20" ht="12">
      <c r="M1" s="593" t="s">
        <v>219</v>
      </c>
    </row>
    <row r="2" spans="1:20" ht="22.5" customHeight="1">
      <c r="A2" s="1477" t="s">
        <v>220</v>
      </c>
      <c r="B2" s="1477"/>
      <c r="C2" s="1477"/>
      <c r="D2" s="1477"/>
      <c r="E2" s="1477"/>
      <c r="F2" s="1477"/>
      <c r="G2" s="1477"/>
      <c r="H2" s="1477"/>
      <c r="I2" s="1477"/>
      <c r="J2" s="1477"/>
      <c r="K2" s="1477"/>
      <c r="L2" s="1477"/>
      <c r="M2" s="1477"/>
    </row>
    <row r="3" spans="1:20" ht="15" customHeight="1">
      <c r="A3" s="671" t="s">
        <v>241</v>
      </c>
      <c r="B3" s="671"/>
      <c r="C3" s="1504"/>
      <c r="D3" s="1504"/>
      <c r="E3" s="1504"/>
      <c r="M3" s="1478" t="s">
        <v>23</v>
      </c>
    </row>
    <row r="4" spans="1:20" ht="5.25" customHeight="1" thickBot="1">
      <c r="M4" s="1479"/>
    </row>
    <row r="5" spans="1:20" ht="15" customHeight="1">
      <c r="A5" s="1480" t="s">
        <v>44</v>
      </c>
      <c r="B5" s="1483" t="s">
        <v>221</v>
      </c>
      <c r="C5" s="1484"/>
      <c r="D5" s="1489" t="s">
        <v>222</v>
      </c>
      <c r="E5" s="1490"/>
      <c r="F5" s="1495" t="s">
        <v>223</v>
      </c>
      <c r="G5" s="1496"/>
      <c r="H5" s="1496"/>
      <c r="I5" s="1496"/>
      <c r="J5" s="1496"/>
      <c r="K5" s="1496"/>
      <c r="L5" s="1496"/>
      <c r="M5" s="1497"/>
    </row>
    <row r="6" spans="1:20" ht="15" customHeight="1">
      <c r="A6" s="1481"/>
      <c r="B6" s="1485"/>
      <c r="C6" s="1486"/>
      <c r="D6" s="1491"/>
      <c r="E6" s="1492"/>
      <c r="F6" s="1498" t="str">
        <f>'15事業費目別内訳'!G6</f>
        <v>令和〇年度</v>
      </c>
      <c r="G6" s="1499"/>
      <c r="H6" s="1500" t="str">
        <f>'15事業費目別内訳'!H6</f>
        <v>令和〇年度</v>
      </c>
      <c r="I6" s="1501"/>
      <c r="J6" s="1502"/>
      <c r="K6" s="1500" t="str">
        <f>'15事業費目別内訳'!I6</f>
        <v>令和〇年度</v>
      </c>
      <c r="L6" s="1501"/>
      <c r="M6" s="1503"/>
    </row>
    <row r="7" spans="1:20" s="598" customFormat="1" ht="15" customHeight="1">
      <c r="A7" s="1482"/>
      <c r="B7" s="1487"/>
      <c r="C7" s="1488"/>
      <c r="D7" s="1493"/>
      <c r="E7" s="1494"/>
      <c r="F7" s="594" t="s">
        <v>224</v>
      </c>
      <c r="G7" s="595" t="s">
        <v>225</v>
      </c>
      <c r="H7" s="1505" t="s">
        <v>224</v>
      </c>
      <c r="I7" s="1506"/>
      <c r="J7" s="596" t="s">
        <v>225</v>
      </c>
      <c r="K7" s="1505" t="s">
        <v>224</v>
      </c>
      <c r="L7" s="1506"/>
      <c r="M7" s="597" t="s">
        <v>225</v>
      </c>
    </row>
    <row r="8" spans="1:20" ht="14.25" customHeight="1">
      <c r="A8" s="1507" t="s">
        <v>226</v>
      </c>
      <c r="B8" s="599" t="s">
        <v>47</v>
      </c>
      <c r="C8" s="600"/>
      <c r="D8" s="601"/>
      <c r="E8" s="669" t="e">
        <f>SUM(E10:E10,E12:E16)</f>
        <v>#DIV/0!</v>
      </c>
      <c r="F8" s="672" t="e">
        <f>SUM(F10:F15)</f>
        <v>#DIV/0!</v>
      </c>
      <c r="G8" s="599"/>
      <c r="H8" s="602"/>
      <c r="I8" s="672" t="e">
        <f>SUM(I10:I15)</f>
        <v>#DIV/0!</v>
      </c>
      <c r="J8" s="603"/>
      <c r="K8" s="602"/>
      <c r="L8" s="672" t="e">
        <f>SUM(L10:L10,L12:L16)</f>
        <v>#DIV/0!</v>
      </c>
      <c r="M8" s="604"/>
      <c r="N8" s="605"/>
      <c r="O8" s="605"/>
      <c r="P8" s="605"/>
      <c r="Q8" s="605"/>
      <c r="R8" s="605"/>
      <c r="S8" s="605"/>
      <c r="T8" s="605"/>
    </row>
    <row r="9" spans="1:20" ht="14.25" customHeight="1">
      <c r="A9" s="1508"/>
      <c r="B9" s="606"/>
      <c r="C9" s="605"/>
      <c r="D9" s="607"/>
      <c r="E9" s="608"/>
      <c r="F9" s="609"/>
      <c r="G9" s="606"/>
      <c r="H9" s="610"/>
      <c r="I9" s="609"/>
      <c r="J9" s="611"/>
      <c r="K9" s="610"/>
      <c r="L9" s="609"/>
      <c r="M9" s="612"/>
      <c r="N9" s="605"/>
      <c r="O9" s="605"/>
      <c r="P9" s="605"/>
      <c r="Q9" s="605"/>
      <c r="R9" s="605"/>
      <c r="S9" s="605"/>
      <c r="T9" s="605"/>
    </row>
    <row r="10" spans="1:20" ht="14.25" customHeight="1">
      <c r="A10" s="1508"/>
      <c r="B10" s="606"/>
      <c r="C10" s="605" t="str">
        <f>'15費目別内訳'!C6</f>
        <v>建築工事費</v>
      </c>
      <c r="D10" s="607"/>
      <c r="E10" s="670" t="e">
        <f t="shared" ref="E10:E15" si="0">F10+I10+L10</f>
        <v>#DIV/0!</v>
      </c>
      <c r="F10" s="1018" t="e">
        <f>'15事業費目別内訳'!G8</f>
        <v>#DIV/0!</v>
      </c>
      <c r="G10" s="606"/>
      <c r="H10" s="610"/>
      <c r="I10" s="1018" t="e">
        <f>'15事業費目別内訳'!H8</f>
        <v>#DIV/0!</v>
      </c>
      <c r="J10" s="611"/>
      <c r="K10" s="610"/>
      <c r="L10" s="1018" t="e">
        <f>'15事業費目別内訳'!I8</f>
        <v>#DIV/0!</v>
      </c>
      <c r="M10" s="612"/>
      <c r="N10" s="605"/>
      <c r="O10" s="605"/>
      <c r="P10" s="605"/>
      <c r="Q10" s="605"/>
      <c r="R10" s="605"/>
      <c r="S10" s="605"/>
      <c r="T10" s="605"/>
    </row>
    <row r="11" spans="1:20" ht="14.25" customHeight="1">
      <c r="A11" s="1508"/>
      <c r="B11" s="606"/>
      <c r="C11" s="605" t="str">
        <f>'15費目別内訳'!C7</f>
        <v>電気設備工事費</v>
      </c>
      <c r="D11" s="607"/>
      <c r="E11" s="670" t="e">
        <f t="shared" si="0"/>
        <v>#DIV/0!</v>
      </c>
      <c r="F11" s="1018" t="e">
        <f>'15事業費目別内訳'!G9</f>
        <v>#DIV/0!</v>
      </c>
      <c r="G11" s="606"/>
      <c r="H11" s="610"/>
      <c r="I11" s="1018" t="e">
        <f>'15事業費目別内訳'!H9</f>
        <v>#DIV/0!</v>
      </c>
      <c r="J11" s="611"/>
      <c r="K11" s="610"/>
      <c r="L11" s="1018" t="e">
        <f>'15事業費目別内訳'!I9</f>
        <v>#DIV/0!</v>
      </c>
      <c r="M11" s="612"/>
      <c r="N11" s="605"/>
      <c r="O11" s="605"/>
      <c r="P11" s="605"/>
      <c r="Q11" s="605"/>
      <c r="R11" s="605"/>
      <c r="S11" s="605"/>
      <c r="T11" s="605"/>
    </row>
    <row r="12" spans="1:20" ht="14.25" customHeight="1">
      <c r="A12" s="1508"/>
      <c r="B12" s="606"/>
      <c r="C12" s="605" t="str">
        <f>'15費目別内訳'!C8</f>
        <v>給排水衛生設備工事費</v>
      </c>
      <c r="D12" s="607"/>
      <c r="E12" s="670" t="e">
        <f t="shared" si="0"/>
        <v>#DIV/0!</v>
      </c>
      <c r="F12" s="1018" t="e">
        <f>'15事業費目別内訳'!G10</f>
        <v>#DIV/0!</v>
      </c>
      <c r="G12" s="606"/>
      <c r="H12" s="610"/>
      <c r="I12" s="1018" t="e">
        <f>'15事業費目別内訳'!H10</f>
        <v>#DIV/0!</v>
      </c>
      <c r="J12" s="611"/>
      <c r="K12" s="610"/>
      <c r="L12" s="1018" t="e">
        <f>'15事業費目別内訳'!I10</f>
        <v>#DIV/0!</v>
      </c>
      <c r="M12" s="612"/>
      <c r="N12" s="605"/>
      <c r="O12" s="605"/>
      <c r="P12" s="605"/>
      <c r="Q12" s="605"/>
      <c r="R12" s="605"/>
      <c r="S12" s="605"/>
      <c r="T12" s="605"/>
    </row>
    <row r="13" spans="1:20" ht="14.25" customHeight="1">
      <c r="A13" s="1508"/>
      <c r="B13" s="606"/>
      <c r="C13" s="605" t="str">
        <f>'15費目別内訳'!C9</f>
        <v>冷暖房設備工事費</v>
      </c>
      <c r="D13" s="607"/>
      <c r="E13" s="670" t="e">
        <f t="shared" si="0"/>
        <v>#DIV/0!</v>
      </c>
      <c r="F13" s="1018" t="e">
        <f>'15事業費目別内訳'!G11</f>
        <v>#DIV/0!</v>
      </c>
      <c r="G13" s="606"/>
      <c r="H13" s="610"/>
      <c r="I13" s="1018" t="e">
        <f>'15事業費目別内訳'!H11</f>
        <v>#DIV/0!</v>
      </c>
      <c r="J13" s="611"/>
      <c r="K13" s="610"/>
      <c r="L13" s="1018" t="e">
        <f>'15事業費目別内訳'!I11</f>
        <v>#DIV/0!</v>
      </c>
      <c r="M13" s="612"/>
      <c r="N13" s="605"/>
      <c r="O13" s="605"/>
      <c r="P13" s="605"/>
      <c r="Q13" s="605"/>
      <c r="R13" s="605"/>
      <c r="S13" s="605"/>
      <c r="T13" s="605"/>
    </row>
    <row r="14" spans="1:20" ht="14.25" customHeight="1">
      <c r="A14" s="1508"/>
      <c r="B14" s="606"/>
      <c r="C14" s="605" t="str">
        <f>'15費目別内訳'!C10</f>
        <v>その他工事費</v>
      </c>
      <c r="D14" s="607"/>
      <c r="E14" s="670" t="e">
        <f t="shared" si="0"/>
        <v>#DIV/0!</v>
      </c>
      <c r="F14" s="1018" t="e">
        <f>'15事業費目別内訳'!G12</f>
        <v>#DIV/0!</v>
      </c>
      <c r="G14" s="606"/>
      <c r="H14" s="610"/>
      <c r="I14" s="1018" t="e">
        <f>'15事業費目別内訳'!H12</f>
        <v>#DIV/0!</v>
      </c>
      <c r="J14" s="611"/>
      <c r="K14" s="610"/>
      <c r="L14" s="1018" t="e">
        <f>'15事業費目別内訳'!I12</f>
        <v>#DIV/0!</v>
      </c>
      <c r="M14" s="612"/>
      <c r="N14" s="605"/>
      <c r="O14" s="605"/>
      <c r="P14" s="605"/>
      <c r="Q14" s="605"/>
      <c r="R14" s="605"/>
      <c r="S14" s="605"/>
      <c r="T14" s="605"/>
    </row>
    <row r="15" spans="1:20" ht="14.25" customHeight="1">
      <c r="A15" s="1508"/>
      <c r="B15" s="606"/>
      <c r="C15" s="605"/>
      <c r="D15" s="607"/>
      <c r="E15" s="670">
        <f t="shared" si="0"/>
        <v>0</v>
      </c>
      <c r="F15" s="609"/>
      <c r="G15" s="606"/>
      <c r="H15" s="610"/>
      <c r="I15" s="609"/>
      <c r="J15" s="611"/>
      <c r="K15" s="610"/>
      <c r="L15" s="609"/>
      <c r="M15" s="612"/>
      <c r="N15" s="605"/>
      <c r="O15" s="605"/>
      <c r="P15" s="605"/>
      <c r="Q15" s="605"/>
      <c r="R15" s="605"/>
      <c r="S15" s="605"/>
      <c r="T15" s="605"/>
    </row>
    <row r="16" spans="1:20" ht="14.25" customHeight="1">
      <c r="A16" s="1508"/>
      <c r="B16" s="606"/>
      <c r="C16" s="605"/>
      <c r="D16" s="607"/>
      <c r="E16" s="608"/>
      <c r="F16" s="609"/>
      <c r="G16" s="606"/>
      <c r="H16" s="610"/>
      <c r="I16" s="609"/>
      <c r="J16" s="611"/>
      <c r="K16" s="610"/>
      <c r="L16" s="609"/>
      <c r="M16" s="612"/>
      <c r="N16" s="605"/>
      <c r="O16" s="605"/>
      <c r="P16" s="605"/>
      <c r="Q16" s="605"/>
      <c r="R16" s="605"/>
      <c r="S16" s="605"/>
      <c r="T16" s="605"/>
    </row>
    <row r="17" spans="1:20" ht="14.25" customHeight="1">
      <c r="A17" s="1508"/>
      <c r="B17" s="606" t="str">
        <f>'15費目別内訳'!C11</f>
        <v>昇降機設備工事費</v>
      </c>
      <c r="C17" s="605"/>
      <c r="D17" s="607"/>
      <c r="E17" s="670" t="e">
        <f>F17+I17+L17</f>
        <v>#DIV/0!</v>
      </c>
      <c r="F17" s="1018" t="e">
        <f>'15事業費目別内訳'!G15</f>
        <v>#DIV/0!</v>
      </c>
      <c r="G17" s="606"/>
      <c r="H17" s="610"/>
      <c r="I17" s="1018" t="e">
        <f>'15事業費目別内訳'!H15</f>
        <v>#DIV/0!</v>
      </c>
      <c r="J17" s="611"/>
      <c r="K17" s="610"/>
      <c r="L17" s="1018" t="e">
        <f>'15事業費目別内訳'!I15</f>
        <v>#DIV/0!</v>
      </c>
      <c r="M17" s="612"/>
      <c r="N17" s="605"/>
      <c r="O17" s="605"/>
      <c r="P17" s="605"/>
      <c r="Q17" s="605"/>
      <c r="R17" s="605"/>
      <c r="S17" s="605"/>
      <c r="T17" s="605"/>
    </row>
    <row r="18" spans="1:20" ht="14.25" customHeight="1">
      <c r="A18" s="1508"/>
      <c r="B18" s="606" t="str">
        <f>'15費目別内訳'!C12</f>
        <v>スプリンクラー工事費</v>
      </c>
      <c r="C18" s="605"/>
      <c r="D18" s="607"/>
      <c r="E18" s="670" t="e">
        <f>F18+I18+L18</f>
        <v>#DIV/0!</v>
      </c>
      <c r="F18" s="1018" t="e">
        <f>'15事業費目別内訳'!G16</f>
        <v>#DIV/0!</v>
      </c>
      <c r="G18" s="606"/>
      <c r="H18" s="610"/>
      <c r="I18" s="1018" t="e">
        <f>'15事業費目別内訳'!H16</f>
        <v>#DIV/0!</v>
      </c>
      <c r="J18" s="611"/>
      <c r="K18" s="610"/>
      <c r="L18" s="1018" t="e">
        <f>'15事業費目別内訳'!I16</f>
        <v>#DIV/0!</v>
      </c>
      <c r="M18" s="612"/>
      <c r="N18" s="605"/>
      <c r="O18" s="605"/>
      <c r="P18" s="605"/>
      <c r="Q18" s="605"/>
      <c r="R18" s="605"/>
      <c r="S18" s="605"/>
      <c r="T18" s="605"/>
    </row>
    <row r="19" spans="1:20" ht="14.25" customHeight="1">
      <c r="A19" s="1508"/>
      <c r="B19" s="606"/>
      <c r="C19" s="605"/>
      <c r="D19" s="607"/>
      <c r="E19" s="670">
        <f>F19+I19+L19</f>
        <v>0</v>
      </c>
      <c r="F19" s="609"/>
      <c r="G19" s="606"/>
      <c r="H19" s="610"/>
      <c r="I19" s="609"/>
      <c r="J19" s="611"/>
      <c r="K19" s="610"/>
      <c r="L19" s="609"/>
      <c r="M19" s="612"/>
      <c r="N19" s="605"/>
      <c r="O19" s="605"/>
      <c r="P19" s="605"/>
      <c r="Q19" s="605"/>
      <c r="R19" s="605"/>
      <c r="S19" s="605"/>
      <c r="T19" s="605"/>
    </row>
    <row r="20" spans="1:20" ht="14.25" customHeight="1">
      <c r="A20" s="1508"/>
      <c r="B20" s="613"/>
      <c r="C20" s="614"/>
      <c r="D20" s="615"/>
      <c r="E20" s="608"/>
      <c r="F20" s="616"/>
      <c r="G20" s="613"/>
      <c r="H20" s="617"/>
      <c r="I20" s="616"/>
      <c r="J20" s="618"/>
      <c r="K20" s="617"/>
      <c r="L20" s="616"/>
      <c r="M20" s="619"/>
      <c r="N20" s="605"/>
      <c r="O20" s="605"/>
      <c r="P20" s="605"/>
      <c r="Q20" s="605"/>
      <c r="R20" s="605"/>
      <c r="S20" s="605"/>
      <c r="T20" s="605"/>
    </row>
    <row r="21" spans="1:20" ht="14.25" customHeight="1">
      <c r="A21" s="1508"/>
      <c r="B21" s="643" t="s">
        <v>227</v>
      </c>
      <c r="C21" s="644"/>
      <c r="D21" s="645" t="s">
        <v>228</v>
      </c>
      <c r="E21" s="646" t="e">
        <f>SUM(E8,E17:E20)</f>
        <v>#DIV/0!</v>
      </c>
      <c r="F21" s="647" t="e">
        <f>SUM(F8,F17:F20)</f>
        <v>#DIV/0!</v>
      </c>
      <c r="G21" s="643"/>
      <c r="H21" s="648"/>
      <c r="I21" s="647" t="e">
        <f>SUM(I8,I17:I20)</f>
        <v>#DIV/0!</v>
      </c>
      <c r="J21" s="649"/>
      <c r="K21" s="648"/>
      <c r="L21" s="647" t="e">
        <f>SUM(L8,L17:L20)</f>
        <v>#DIV/0!</v>
      </c>
      <c r="M21" s="650"/>
    </row>
    <row r="22" spans="1:20" ht="14.25" customHeight="1">
      <c r="A22" s="1508"/>
      <c r="B22" s="620" t="s">
        <v>53</v>
      </c>
      <c r="C22" s="621"/>
      <c r="D22" s="622" t="s">
        <v>229</v>
      </c>
      <c r="E22" s="646">
        <f>F22+I22+L22</f>
        <v>0</v>
      </c>
      <c r="F22" s="1070">
        <f>'15事業費目別内訳'!G20</f>
        <v>0</v>
      </c>
      <c r="G22" s="620"/>
      <c r="H22" s="623"/>
      <c r="I22" s="1070">
        <f>'15事業費目別内訳'!H20</f>
        <v>0</v>
      </c>
      <c r="J22" s="624"/>
      <c r="K22" s="623"/>
      <c r="L22" s="1070">
        <f>'15事業費目別内訳'!I20</f>
        <v>0</v>
      </c>
      <c r="M22" s="625"/>
    </row>
    <row r="23" spans="1:20" ht="18.75" customHeight="1" thickBot="1">
      <c r="A23" s="1509"/>
      <c r="B23" s="655" t="s">
        <v>230</v>
      </c>
      <c r="C23" s="651"/>
      <c r="D23" s="652"/>
      <c r="E23" s="653" t="e">
        <f>SUM(E21:E22)</f>
        <v>#DIV/0!</v>
      </c>
      <c r="F23" s="654" t="e">
        <f>SUM(F21:F22)</f>
        <v>#DIV/0!</v>
      </c>
      <c r="G23" s="655"/>
      <c r="H23" s="656" t="s">
        <v>232</v>
      </c>
      <c r="I23" s="654" t="e">
        <f>SUM(I21:I22)</f>
        <v>#DIV/0!</v>
      </c>
      <c r="J23" s="657" t="e">
        <f>I23/E23</f>
        <v>#DIV/0!</v>
      </c>
      <c r="K23" s="656" t="s">
        <v>233</v>
      </c>
      <c r="L23" s="654" t="e">
        <f>SUM(L21:L22)</f>
        <v>#DIV/0!</v>
      </c>
      <c r="M23" s="658" t="e">
        <f>L23/E23</f>
        <v>#DIV/0!</v>
      </c>
    </row>
    <row r="24" spans="1:20" ht="14.25" customHeight="1">
      <c r="A24" s="1481" t="s">
        <v>69</v>
      </c>
      <c r="B24" s="606" t="str">
        <f>'15費目別内訳'!C14</f>
        <v>外構工事費</v>
      </c>
      <c r="C24" s="626"/>
      <c r="D24" s="627"/>
      <c r="E24" s="670" t="e">
        <f>F24+I24+L24</f>
        <v>#DIV/0!</v>
      </c>
      <c r="F24" s="1018" t="e">
        <f>'15事業費目別内訳'!G22</f>
        <v>#DIV/0!</v>
      </c>
      <c r="G24" s="606"/>
      <c r="H24" s="628"/>
      <c r="I24" s="1018" t="e">
        <f>'15事業費目別内訳'!H22</f>
        <v>#DIV/0!</v>
      </c>
      <c r="J24" s="611"/>
      <c r="K24" s="628"/>
      <c r="L24" s="1018" t="e">
        <f>'15事業費目別内訳'!I22</f>
        <v>#DIV/0!</v>
      </c>
      <c r="M24" s="612"/>
    </row>
    <row r="25" spans="1:20" ht="14.25" customHeight="1">
      <c r="A25" s="1481"/>
      <c r="B25" s="606" t="str">
        <f>'15費目別内訳'!C15</f>
        <v>緑化工事</v>
      </c>
      <c r="C25" s="605"/>
      <c r="D25" s="629"/>
      <c r="E25" s="670">
        <f>F25+I25+L25</f>
        <v>0</v>
      </c>
      <c r="F25" s="1018">
        <f>'15事業費目別内訳'!G23</f>
        <v>0</v>
      </c>
      <c r="G25" s="606"/>
      <c r="H25" s="610"/>
      <c r="I25" s="1018">
        <f>'15事業費目別内訳'!H23</f>
        <v>0</v>
      </c>
      <c r="J25" s="611"/>
      <c r="K25" s="610"/>
      <c r="L25" s="1018">
        <f>'15事業費目別内訳'!I23</f>
        <v>0</v>
      </c>
      <c r="M25" s="612"/>
    </row>
    <row r="26" spans="1:20" ht="14.25" customHeight="1">
      <c r="A26" s="1481"/>
      <c r="B26" s="606"/>
      <c r="C26" s="605"/>
      <c r="D26" s="629"/>
      <c r="E26" s="670">
        <f>F26+I26+L26</f>
        <v>0</v>
      </c>
      <c r="F26" s="609"/>
      <c r="G26" s="606"/>
      <c r="H26" s="610"/>
      <c r="I26" s="609"/>
      <c r="J26" s="611"/>
      <c r="K26" s="610"/>
      <c r="L26" s="609"/>
      <c r="M26" s="612"/>
    </row>
    <row r="27" spans="1:20" ht="14.25" customHeight="1">
      <c r="A27" s="1481"/>
      <c r="B27" s="606"/>
      <c r="C27" s="605"/>
      <c r="D27" s="629"/>
      <c r="E27" s="670">
        <f>F27+I27+L27</f>
        <v>0</v>
      </c>
      <c r="F27" s="609"/>
      <c r="G27" s="606"/>
      <c r="H27" s="610"/>
      <c r="I27" s="609"/>
      <c r="J27" s="611"/>
      <c r="K27" s="610"/>
      <c r="L27" s="609"/>
      <c r="M27" s="612"/>
    </row>
    <row r="28" spans="1:20" ht="14.25" customHeight="1">
      <c r="A28" s="1481"/>
      <c r="B28" s="606"/>
      <c r="C28" s="605"/>
      <c r="D28" s="629"/>
      <c r="E28" s="670">
        <f>F28+I28+L28</f>
        <v>0</v>
      </c>
      <c r="F28" s="609"/>
      <c r="G28" s="606"/>
      <c r="H28" s="610"/>
      <c r="I28" s="609"/>
      <c r="J28" s="611"/>
      <c r="K28" s="610"/>
      <c r="L28" s="609"/>
      <c r="M28" s="612"/>
    </row>
    <row r="29" spans="1:20" ht="14.25" customHeight="1">
      <c r="A29" s="1481"/>
      <c r="B29" s="643" t="s">
        <v>227</v>
      </c>
      <c r="C29" s="644"/>
      <c r="D29" s="645" t="s">
        <v>231</v>
      </c>
      <c r="E29" s="646" t="e">
        <f>SUM(E24:E28)</f>
        <v>#DIV/0!</v>
      </c>
      <c r="F29" s="647" t="e">
        <f>SUM(F24:F28)</f>
        <v>#DIV/0!</v>
      </c>
      <c r="G29" s="643"/>
      <c r="H29" s="648"/>
      <c r="I29" s="647" t="e">
        <f>SUM(I24:I28)</f>
        <v>#DIV/0!</v>
      </c>
      <c r="J29" s="649"/>
      <c r="K29" s="648"/>
      <c r="L29" s="647" t="e">
        <f>SUM(L24:L28)</f>
        <v>#DIV/0!</v>
      </c>
      <c r="M29" s="650"/>
    </row>
    <row r="30" spans="1:20" ht="14.25" customHeight="1">
      <c r="A30" s="1481"/>
      <c r="B30" s="620" t="s">
        <v>235</v>
      </c>
      <c r="C30" s="621"/>
      <c r="D30" s="622" t="s">
        <v>234</v>
      </c>
      <c r="E30" s="646">
        <f>F30+I30+L30</f>
        <v>0</v>
      </c>
      <c r="F30" s="1070">
        <f>'15事業費目別内訳'!G28</f>
        <v>0</v>
      </c>
      <c r="G30" s="620"/>
      <c r="H30" s="623"/>
      <c r="I30" s="1070">
        <f>'15事業費目別内訳'!H28</f>
        <v>0</v>
      </c>
      <c r="J30" s="624"/>
      <c r="K30" s="623"/>
      <c r="L30" s="1070">
        <f>'15事業費目別内訳'!I28</f>
        <v>0</v>
      </c>
      <c r="M30" s="625"/>
    </row>
    <row r="31" spans="1:20" ht="18.75" customHeight="1" thickBot="1">
      <c r="A31" s="1481"/>
      <c r="B31" s="1510" t="s">
        <v>236</v>
      </c>
      <c r="C31" s="1511"/>
      <c r="D31" s="1071"/>
      <c r="E31" s="659" t="e">
        <f>SUM(E29:E30)</f>
        <v>#DIV/0!</v>
      </c>
      <c r="F31" s="660" t="e">
        <f>SUM(F29:F30)</f>
        <v>#DIV/0!</v>
      </c>
      <c r="G31" s="661"/>
      <c r="H31" s="662"/>
      <c r="I31" s="660" t="e">
        <f>SUM(I29:I30)</f>
        <v>#DIV/0!</v>
      </c>
      <c r="J31" s="663"/>
      <c r="K31" s="662"/>
      <c r="L31" s="660" t="e">
        <f>SUM(L29:L30)</f>
        <v>#DIV/0!</v>
      </c>
      <c r="M31" s="664"/>
    </row>
    <row r="32" spans="1:20" ht="14.25" customHeight="1">
      <c r="A32" s="630" t="s">
        <v>602</v>
      </c>
      <c r="B32" s="631"/>
      <c r="C32" s="631"/>
      <c r="D32" s="630"/>
      <c r="E32" s="665" t="e">
        <f>E21+E29</f>
        <v>#DIV/0!</v>
      </c>
      <c r="F32" s="667" t="e">
        <f>F21+F29</f>
        <v>#DIV/0!</v>
      </c>
      <c r="G32" s="632"/>
      <c r="H32" s="633"/>
      <c r="I32" s="667" t="e">
        <f>I21+I29</f>
        <v>#DIV/0!</v>
      </c>
      <c r="J32" s="634"/>
      <c r="K32" s="633"/>
      <c r="L32" s="667" t="e">
        <f>L21+L29</f>
        <v>#DIV/0!</v>
      </c>
      <c r="M32" s="635"/>
    </row>
    <row r="33" spans="1:13" ht="14.25" customHeight="1" thickBot="1">
      <c r="A33" s="636" t="s">
        <v>601</v>
      </c>
      <c r="B33" s="637"/>
      <c r="C33" s="637"/>
      <c r="D33" s="636"/>
      <c r="E33" s="1120">
        <f>E22+E30</f>
        <v>0</v>
      </c>
      <c r="F33" s="1121">
        <f>F22+F30</f>
        <v>0</v>
      </c>
      <c r="G33" s="1122"/>
      <c r="H33" s="638"/>
      <c r="I33" s="1121">
        <f>I22+I30</f>
        <v>0</v>
      </c>
      <c r="J33" s="1123"/>
      <c r="K33" s="638"/>
      <c r="L33" s="1121">
        <f>L22+L30</f>
        <v>0</v>
      </c>
      <c r="M33" s="1124"/>
    </row>
    <row r="34" spans="1:13" ht="22.5" customHeight="1" thickTop="1" thickBot="1">
      <c r="A34" s="1474" t="s">
        <v>29</v>
      </c>
      <c r="B34" s="1475"/>
      <c r="C34" s="1476"/>
      <c r="D34" s="1072"/>
      <c r="E34" s="666" t="e">
        <f>SUM(E32:E33)</f>
        <v>#DIV/0!</v>
      </c>
      <c r="F34" s="668" t="e">
        <f>SUM(F32:F33)</f>
        <v>#DIV/0!</v>
      </c>
      <c r="G34" s="639"/>
      <c r="H34" s="1073"/>
      <c r="I34" s="668" t="e">
        <f>SUM(I32:I33)</f>
        <v>#DIV/0!</v>
      </c>
      <c r="J34" s="640"/>
      <c r="K34" s="1073"/>
      <c r="L34" s="668" t="e">
        <f>SUM(L32:L33)</f>
        <v>#DIV/0!</v>
      </c>
      <c r="M34" s="641"/>
    </row>
    <row r="35" spans="1:13" ht="7.5" customHeight="1"/>
    <row r="36" spans="1:13" ht="15" customHeight="1">
      <c r="A36" s="592" t="s">
        <v>237</v>
      </c>
    </row>
    <row r="37" spans="1:13" ht="15" customHeight="1">
      <c r="A37" s="592" t="s">
        <v>238</v>
      </c>
    </row>
    <row r="38" spans="1:13" ht="15" customHeight="1">
      <c r="A38" s="592" t="s">
        <v>239</v>
      </c>
    </row>
    <row r="39" spans="1:13" ht="15" customHeight="1">
      <c r="A39" s="642" t="s">
        <v>240</v>
      </c>
    </row>
  </sheetData>
  <mergeCells count="16">
    <mergeCell ref="A34:C34"/>
    <mergeCell ref="A2:M2"/>
    <mergeCell ref="M3:M4"/>
    <mergeCell ref="A5:A7"/>
    <mergeCell ref="B5:C7"/>
    <mergeCell ref="D5:E7"/>
    <mergeCell ref="F5:M5"/>
    <mergeCell ref="F6:G6"/>
    <mergeCell ref="H6:J6"/>
    <mergeCell ref="K6:M6"/>
    <mergeCell ref="C3:E3"/>
    <mergeCell ref="H7:I7"/>
    <mergeCell ref="K7:L7"/>
    <mergeCell ref="A8:A23"/>
    <mergeCell ref="A24:A31"/>
    <mergeCell ref="B31:C31"/>
  </mergeCells>
  <phoneticPr fontId="2"/>
  <printOptions horizontalCentered="1"/>
  <pageMargins left="0.39370078740157483" right="0.39370078740157483" top="0.39370078740157483" bottom="0" header="0" footer="0.19685039370078741"/>
  <pageSetup paperSize="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1"/>
  <sheetViews>
    <sheetView view="pageBreakPreview" zoomScale="86" zoomScaleNormal="100" zoomScaleSheetLayoutView="86" workbookViewId="0"/>
  </sheetViews>
  <sheetFormatPr defaultColWidth="9" defaultRowHeight="13.2"/>
  <cols>
    <col min="1" max="1" width="3.109375" style="28" customWidth="1"/>
    <col min="2" max="2" width="5.44140625" style="28" customWidth="1"/>
    <col min="3" max="3" width="30.21875" style="28" customWidth="1"/>
    <col min="4" max="4" width="8.77734375" style="28" customWidth="1"/>
    <col min="5" max="5" width="18.21875" style="28" customWidth="1"/>
    <col min="6" max="6" width="11.109375" style="29" customWidth="1"/>
    <col min="7" max="7" width="14" style="28" customWidth="1"/>
    <col min="8" max="8" width="13.77734375" style="28" customWidth="1"/>
    <col min="9" max="9" width="14.33203125" style="28" customWidth="1"/>
    <col min="10" max="10" width="17.21875" style="28" customWidth="1"/>
    <col min="11" max="16384" width="9" style="28"/>
  </cols>
  <sheetData>
    <row r="1" spans="2:10" ht="44.25" customHeight="1"/>
    <row r="2" spans="2:10" ht="25.5" customHeight="1">
      <c r="B2" s="30" t="s">
        <v>27</v>
      </c>
      <c r="C2" s="31"/>
      <c r="J2" s="50" t="s">
        <v>40</v>
      </c>
    </row>
    <row r="3" spans="2:10">
      <c r="J3" s="34" t="s">
        <v>23</v>
      </c>
    </row>
    <row r="4" spans="2:10" s="32" customFormat="1" ht="29.25" customHeight="1">
      <c r="B4" s="1512" t="s">
        <v>8</v>
      </c>
      <c r="C4" s="1513"/>
      <c r="D4" s="1514"/>
      <c r="E4" s="33" t="s">
        <v>26</v>
      </c>
      <c r="F4" s="2" t="s">
        <v>2</v>
      </c>
      <c r="G4" s="3" t="s">
        <v>3</v>
      </c>
      <c r="H4" s="25" t="s">
        <v>10</v>
      </c>
      <c r="I4" s="4" t="s">
        <v>1</v>
      </c>
      <c r="J4" s="1" t="s">
        <v>29</v>
      </c>
    </row>
    <row r="5" spans="2:10" ht="21.75" customHeight="1" thickBot="1">
      <c r="B5" s="1515"/>
      <c r="C5" s="1516"/>
      <c r="D5" s="1517"/>
      <c r="E5" s="6" t="s">
        <v>30</v>
      </c>
      <c r="F5" s="5" t="s">
        <v>31</v>
      </c>
      <c r="G5" s="6" t="s">
        <v>32</v>
      </c>
      <c r="H5" s="7" t="s">
        <v>33</v>
      </c>
      <c r="I5" s="8" t="s">
        <v>34</v>
      </c>
      <c r="J5" s="9" t="s">
        <v>35</v>
      </c>
    </row>
    <row r="6" spans="2:10" ht="20.100000000000001" customHeight="1" thickTop="1">
      <c r="B6" s="1523" t="s">
        <v>38</v>
      </c>
      <c r="C6" s="73" t="s">
        <v>13</v>
      </c>
      <c r="D6" s="74"/>
      <c r="E6" s="75"/>
      <c r="F6" s="51" t="e">
        <f>ROUND(E6/E17,4)</f>
        <v>#DIV/0!</v>
      </c>
      <c r="G6" s="52" t="e">
        <f>E21*F6</f>
        <v>#DIV/0!</v>
      </c>
      <c r="H6" s="53" t="e">
        <f t="shared" ref="H6:H12" si="0">E6+G6</f>
        <v>#DIV/0!</v>
      </c>
      <c r="I6" s="54" t="e">
        <f>E23*F6</f>
        <v>#DIV/0!</v>
      </c>
      <c r="J6" s="55" t="e">
        <f t="shared" ref="J6:J12" si="1">H6+I6</f>
        <v>#DIV/0!</v>
      </c>
    </row>
    <row r="7" spans="2:10" ht="20.100000000000001" customHeight="1">
      <c r="B7" s="1524"/>
      <c r="C7" s="76" t="s">
        <v>48</v>
      </c>
      <c r="D7" s="77"/>
      <c r="E7" s="78"/>
      <c r="F7" s="56" t="e">
        <f>ROUND(E7/E17,4)</f>
        <v>#DIV/0!</v>
      </c>
      <c r="G7" s="57" t="e">
        <f>E21*F7</f>
        <v>#DIV/0!</v>
      </c>
      <c r="H7" s="58" t="e">
        <f t="shared" si="0"/>
        <v>#DIV/0!</v>
      </c>
      <c r="I7" s="59" t="e">
        <f>E23*F7</f>
        <v>#DIV/0!</v>
      </c>
      <c r="J7" s="60" t="e">
        <f t="shared" si="1"/>
        <v>#DIV/0!</v>
      </c>
    </row>
    <row r="8" spans="2:10" ht="20.100000000000001" customHeight="1">
      <c r="B8" s="1524"/>
      <c r="C8" s="76" t="s">
        <v>49</v>
      </c>
      <c r="D8" s="77"/>
      <c r="E8" s="78"/>
      <c r="F8" s="56" t="e">
        <f>ROUND(E8/E17,4)</f>
        <v>#DIV/0!</v>
      </c>
      <c r="G8" s="57" t="e">
        <f>E21*F8</f>
        <v>#DIV/0!</v>
      </c>
      <c r="H8" s="58" t="e">
        <f t="shared" si="0"/>
        <v>#DIV/0!</v>
      </c>
      <c r="I8" s="59" t="e">
        <f>E23*F8</f>
        <v>#DIV/0!</v>
      </c>
      <c r="J8" s="60" t="e">
        <f t="shared" si="1"/>
        <v>#DIV/0!</v>
      </c>
    </row>
    <row r="9" spans="2:10" ht="20.100000000000001" customHeight="1">
      <c r="B9" s="1524"/>
      <c r="C9" s="76" t="s">
        <v>50</v>
      </c>
      <c r="D9" s="77"/>
      <c r="E9" s="78"/>
      <c r="F9" s="56" t="e">
        <f>ROUND(E9/E17,4)</f>
        <v>#DIV/0!</v>
      </c>
      <c r="G9" s="57" t="e">
        <f>E21*F9</f>
        <v>#DIV/0!</v>
      </c>
      <c r="H9" s="58" t="e">
        <f t="shared" si="0"/>
        <v>#DIV/0!</v>
      </c>
      <c r="I9" s="59" t="e">
        <f>E23*F9</f>
        <v>#DIV/0!</v>
      </c>
      <c r="J9" s="60" t="e">
        <f t="shared" si="1"/>
        <v>#DIV/0!</v>
      </c>
    </row>
    <row r="10" spans="2:10" ht="20.100000000000001" customHeight="1">
      <c r="B10" s="1524"/>
      <c r="C10" s="76" t="s">
        <v>242</v>
      </c>
      <c r="D10" s="77"/>
      <c r="E10" s="78"/>
      <c r="F10" s="56" t="e">
        <f>ROUND(E10/E17,4)</f>
        <v>#DIV/0!</v>
      </c>
      <c r="G10" s="57" t="e">
        <f>E21*F10</f>
        <v>#DIV/0!</v>
      </c>
      <c r="H10" s="58" t="e">
        <f t="shared" si="0"/>
        <v>#DIV/0!</v>
      </c>
      <c r="I10" s="59" t="e">
        <f>E23*F10</f>
        <v>#DIV/0!</v>
      </c>
      <c r="J10" s="60" t="e">
        <f t="shared" si="1"/>
        <v>#DIV/0!</v>
      </c>
    </row>
    <row r="11" spans="2:10" ht="20.100000000000001" customHeight="1">
      <c r="B11" s="1524"/>
      <c r="C11" s="76" t="s">
        <v>51</v>
      </c>
      <c r="D11" s="77"/>
      <c r="E11" s="78"/>
      <c r="F11" s="56" t="e">
        <f t="shared" ref="F11" si="2">ROUND(E11/E18,4)</f>
        <v>#DIV/0!</v>
      </c>
      <c r="G11" s="57" t="e">
        <f>E21*F11</f>
        <v>#DIV/0!</v>
      </c>
      <c r="H11" s="58" t="e">
        <f t="shared" si="0"/>
        <v>#DIV/0!</v>
      </c>
      <c r="I11" s="59" t="e">
        <f>E23*F11</f>
        <v>#DIV/0!</v>
      </c>
      <c r="J11" s="60" t="e">
        <f t="shared" si="1"/>
        <v>#DIV/0!</v>
      </c>
    </row>
    <row r="12" spans="2:10" ht="20.100000000000001" customHeight="1">
      <c r="B12" s="1524"/>
      <c r="C12" s="76" t="s">
        <v>52</v>
      </c>
      <c r="D12" s="77"/>
      <c r="E12" s="78"/>
      <c r="F12" s="56" t="e">
        <f>ROUND(E12/E19,4)</f>
        <v>#DIV/0!</v>
      </c>
      <c r="G12" s="57" t="e">
        <f>E21*F12</f>
        <v>#DIV/0!</v>
      </c>
      <c r="H12" s="58" t="e">
        <f t="shared" si="0"/>
        <v>#DIV/0!</v>
      </c>
      <c r="I12" s="59" t="e">
        <f>E23*F12</f>
        <v>#DIV/0!</v>
      </c>
      <c r="J12" s="60" t="e">
        <f t="shared" si="1"/>
        <v>#DIV/0!</v>
      </c>
    </row>
    <row r="13" spans="2:10" ht="20.100000000000001" customHeight="1">
      <c r="B13" s="1525"/>
      <c r="C13" s="79"/>
      <c r="D13" s="80"/>
      <c r="E13" s="81"/>
      <c r="F13" s="41"/>
      <c r="G13" s="42"/>
      <c r="H13" s="40"/>
      <c r="I13" s="49"/>
      <c r="J13" s="43"/>
    </row>
    <row r="14" spans="2:10" ht="20.100000000000001" customHeight="1">
      <c r="B14" s="1526" t="s">
        <v>39</v>
      </c>
      <c r="C14" s="82" t="s">
        <v>79</v>
      </c>
      <c r="D14" s="83"/>
      <c r="E14" s="84"/>
      <c r="F14" s="61" t="e">
        <f>ROUND(E14/E17,4)</f>
        <v>#DIV/0!</v>
      </c>
      <c r="G14" s="62" t="e">
        <f>E21*F14</f>
        <v>#DIV/0!</v>
      </c>
      <c r="H14" s="63" t="e">
        <f>E14+G14</f>
        <v>#DIV/0!</v>
      </c>
      <c r="I14" s="64" t="e">
        <f>E23*F14</f>
        <v>#DIV/0!</v>
      </c>
      <c r="J14" s="65" t="e">
        <f>H14+I14</f>
        <v>#DIV/0!</v>
      </c>
    </row>
    <row r="15" spans="2:10" ht="20.100000000000001" customHeight="1">
      <c r="B15" s="1527"/>
      <c r="C15" s="76" t="s">
        <v>80</v>
      </c>
      <c r="D15" s="77"/>
      <c r="E15" s="78"/>
      <c r="F15" s="36"/>
      <c r="G15" s="37"/>
      <c r="H15" s="35"/>
      <c r="I15" s="38"/>
      <c r="J15" s="39"/>
    </row>
    <row r="16" spans="2:10" ht="19.5" customHeight="1" thickBot="1">
      <c r="B16" s="1528"/>
      <c r="C16" s="85"/>
      <c r="D16" s="86"/>
      <c r="E16" s="87"/>
      <c r="F16" s="45"/>
      <c r="G16" s="46"/>
      <c r="H16" s="44"/>
      <c r="I16" s="47"/>
      <c r="J16" s="48"/>
    </row>
    <row r="17" spans="2:10" ht="21.75" customHeight="1" thickTop="1" thickBot="1">
      <c r="B17" s="10" t="s">
        <v>11</v>
      </c>
      <c r="C17" s="88"/>
      <c r="D17" s="88" t="s">
        <v>14</v>
      </c>
      <c r="E17" s="92">
        <f t="shared" ref="E17:J17" si="3">SUM(E6:E16)</f>
        <v>0</v>
      </c>
      <c r="F17" s="66" t="e">
        <f t="shared" si="3"/>
        <v>#DIV/0!</v>
      </c>
      <c r="G17" s="67" t="e">
        <f t="shared" si="3"/>
        <v>#DIV/0!</v>
      </c>
      <c r="H17" s="68" t="e">
        <f t="shared" si="3"/>
        <v>#DIV/0!</v>
      </c>
      <c r="I17" s="69" t="e">
        <f t="shared" si="3"/>
        <v>#DIV/0!</v>
      </c>
      <c r="J17" s="70" t="e">
        <f t="shared" si="3"/>
        <v>#DIV/0!</v>
      </c>
    </row>
    <row r="18" spans="2:10" ht="20.100000000000001" customHeight="1">
      <c r="B18" s="1520" t="s">
        <v>9</v>
      </c>
      <c r="C18" s="89" t="s">
        <v>12</v>
      </c>
      <c r="D18" s="90"/>
      <c r="E18" s="91"/>
      <c r="F18" s="12"/>
      <c r="G18" s="13" t="s">
        <v>15</v>
      </c>
      <c r="H18" s="13" t="s">
        <v>16</v>
      </c>
      <c r="I18" s="13" t="s">
        <v>17</v>
      </c>
      <c r="J18" s="14" t="s">
        <v>18</v>
      </c>
    </row>
    <row r="19" spans="2:10" ht="20.100000000000001" customHeight="1">
      <c r="B19" s="1521"/>
      <c r="C19" s="76" t="s">
        <v>37</v>
      </c>
      <c r="D19" s="77"/>
      <c r="E19" s="78"/>
      <c r="F19" s="15"/>
      <c r="G19" s="71" t="e">
        <f>IF(E21=G17,"　","合いません")</f>
        <v>#DIV/0!</v>
      </c>
      <c r="H19" s="71" t="e">
        <f>IF(H17=E22,"　","合いません")</f>
        <v>#DIV/0!</v>
      </c>
      <c r="I19" s="71" t="e">
        <f>IF(I17=E23,"　","合いません")</f>
        <v>#DIV/0!</v>
      </c>
      <c r="J19" s="72" t="e">
        <f>IF(J17=E24,"　","合いません")</f>
        <v>#DIV/0!</v>
      </c>
    </row>
    <row r="20" spans="2:10" ht="20.100000000000001" customHeight="1" thickBot="1">
      <c r="B20" s="1522"/>
      <c r="C20" s="85"/>
      <c r="D20" s="86"/>
      <c r="E20" s="87"/>
      <c r="F20" s="15"/>
      <c r="G20" s="16"/>
      <c r="H20" s="16"/>
      <c r="I20" s="16"/>
      <c r="J20" s="17"/>
    </row>
    <row r="21" spans="2:10" ht="20.100000000000001" customHeight="1" thickTop="1" thickBot="1">
      <c r="B21" s="10" t="s">
        <v>4</v>
      </c>
      <c r="C21" s="11"/>
      <c r="D21" s="11" t="s">
        <v>19</v>
      </c>
      <c r="E21" s="92">
        <f>SUM(E18:E20)</f>
        <v>0</v>
      </c>
      <c r="F21" s="15"/>
      <c r="G21" s="16"/>
      <c r="H21" s="16"/>
      <c r="I21" s="16"/>
      <c r="J21" s="17"/>
    </row>
    <row r="22" spans="2:10" ht="20.100000000000001" customHeight="1" thickBot="1">
      <c r="B22" s="18" t="s">
        <v>5</v>
      </c>
      <c r="C22" s="19"/>
      <c r="D22" s="19" t="s">
        <v>20</v>
      </c>
      <c r="E22" s="93">
        <f>E17+E21</f>
        <v>0</v>
      </c>
      <c r="F22" s="15"/>
      <c r="G22" s="16"/>
      <c r="H22" s="16"/>
      <c r="I22" s="16"/>
      <c r="J22" s="17"/>
    </row>
    <row r="23" spans="2:10" ht="20.100000000000001" customHeight="1" thickBot="1">
      <c r="B23" s="18" t="s">
        <v>0</v>
      </c>
      <c r="C23" s="19"/>
      <c r="D23" s="19" t="s">
        <v>21</v>
      </c>
      <c r="E23" s="93">
        <f>E22*0.1</f>
        <v>0</v>
      </c>
      <c r="F23" s="15"/>
      <c r="G23" s="16"/>
      <c r="H23" s="16"/>
      <c r="I23" s="16"/>
      <c r="J23" s="17"/>
    </row>
    <row r="24" spans="2:10" ht="20.100000000000001" customHeight="1">
      <c r="B24" s="20" t="s">
        <v>6</v>
      </c>
      <c r="C24" s="21"/>
      <c r="D24" s="21" t="s">
        <v>22</v>
      </c>
      <c r="E24" s="94">
        <f>SUM(E22:E23)</f>
        <v>0</v>
      </c>
      <c r="F24" s="22"/>
      <c r="G24" s="23"/>
      <c r="H24" s="23"/>
      <c r="I24" s="23"/>
      <c r="J24" s="24"/>
    </row>
    <row r="26" spans="2:10" ht="18.75" customHeight="1">
      <c r="B26" s="26" t="s">
        <v>7</v>
      </c>
      <c r="C26" s="26" t="s">
        <v>28</v>
      </c>
      <c r="D26" s="26"/>
      <c r="E26" s="26"/>
      <c r="F26" s="27"/>
      <c r="G26" s="26"/>
      <c r="H26" s="26"/>
      <c r="I26" s="26"/>
      <c r="J26" s="26"/>
    </row>
    <row r="27" spans="2:10" ht="33" customHeight="1">
      <c r="B27" s="26" t="s">
        <v>36</v>
      </c>
      <c r="C27" s="1519" t="s">
        <v>43</v>
      </c>
      <c r="D27" s="1519"/>
      <c r="E27" s="1519"/>
      <c r="F27" s="1519"/>
      <c r="G27" s="1519"/>
      <c r="H27" s="1519"/>
      <c r="I27" s="1519"/>
      <c r="J27" s="1519"/>
    </row>
    <row r="28" spans="2:10" ht="17.25" customHeight="1">
      <c r="C28" s="26" t="s">
        <v>24</v>
      </c>
      <c r="H28" s="1518" t="s">
        <v>25</v>
      </c>
      <c r="I28" s="1518"/>
      <c r="J28" s="1518"/>
    </row>
    <row r="29" spans="2:10">
      <c r="C29" s="28" t="s">
        <v>41</v>
      </c>
    </row>
    <row r="30" spans="2:10">
      <c r="C30" s="28" t="e">
        <f>IF(E23=I17,"ok","×")</f>
        <v>#DIV/0!</v>
      </c>
      <c r="D30" s="28" t="s">
        <v>42</v>
      </c>
    </row>
    <row r="31" spans="2:10">
      <c r="C31" s="28" t="e">
        <f>IF(F17=1,"ok","×")</f>
        <v>#DIV/0!</v>
      </c>
      <c r="D31" s="28" t="s">
        <v>42</v>
      </c>
    </row>
  </sheetData>
  <mergeCells count="6">
    <mergeCell ref="B4:D5"/>
    <mergeCell ref="H28:J28"/>
    <mergeCell ref="C27:J27"/>
    <mergeCell ref="B18:B20"/>
    <mergeCell ref="B6:B13"/>
    <mergeCell ref="B14:B16"/>
  </mergeCells>
  <phoneticPr fontId="2"/>
  <printOptions horizontalCentered="1"/>
  <pageMargins left="0" right="0" top="0.47244094488188981" bottom="0.35433070866141736" header="0.39370078740157483" footer="0.19685039370078741"/>
  <pageSetup paperSize="9" scale="9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15</vt:i4>
      </vt:variant>
    </vt:vector>
  </HeadingPairs>
  <TitlesOfParts>
    <vt:vector size="28" baseType="lpstr">
      <vt:lpstr>00提出書類一覧</vt:lpstr>
      <vt:lpstr>12事業費等一覧 </vt:lpstr>
      <vt:lpstr>12事業費等一覧（事業別）</vt:lpstr>
      <vt:lpstr>12法人事務費</vt:lpstr>
      <vt:lpstr>12算出内訳（ユニット型）</vt:lpstr>
      <vt:lpstr>12算出内訳（従来型）</vt:lpstr>
      <vt:lpstr>12算出内訳（DXコンサル経費）</vt:lpstr>
      <vt:lpstr>14年度別</vt:lpstr>
      <vt:lpstr>15費目別内訳</vt:lpstr>
      <vt:lpstr>15事業費目別内訳</vt:lpstr>
      <vt:lpstr>15事業費按分表 (DX)</vt:lpstr>
      <vt:lpstr>29部門別面積表</vt:lpstr>
      <vt:lpstr>30面積按分</vt:lpstr>
      <vt:lpstr>'00提出書類一覧'!Print_Area</vt:lpstr>
      <vt:lpstr>'12算出内訳（DXコンサル経費）'!Print_Area</vt:lpstr>
      <vt:lpstr>'12算出内訳（ユニット型）'!Print_Area</vt:lpstr>
      <vt:lpstr>'12算出内訳（従来型）'!Print_Area</vt:lpstr>
      <vt:lpstr>'12事業費等一覧 '!Print_Area</vt:lpstr>
      <vt:lpstr>'12事業費等一覧（事業別）'!Print_Area</vt:lpstr>
      <vt:lpstr>'12法人事務費'!Print_Area</vt:lpstr>
      <vt:lpstr>'14年度別'!Print_Area</vt:lpstr>
      <vt:lpstr>'15事業費按分表 (DX)'!Print_Area</vt:lpstr>
      <vt:lpstr>'15事業費目別内訳'!Print_Area</vt:lpstr>
      <vt:lpstr>'15費目別内訳'!Print_Area</vt:lpstr>
      <vt:lpstr>'29部門別面積表'!Print_Area</vt:lpstr>
      <vt:lpstr>'30面積按分'!Print_Area</vt:lpstr>
      <vt:lpstr>'12算出内訳（ユニット型）'!Print_Titles</vt:lpstr>
      <vt:lpstr>'12算出内訳（従来型）'!Print_Titles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小口　歩香</cp:lastModifiedBy>
  <cp:lastPrinted>2017-06-29T07:27:14Z</cp:lastPrinted>
  <dcterms:created xsi:type="dcterms:W3CDTF">2007-03-28T05:53:17Z</dcterms:created>
  <dcterms:modified xsi:type="dcterms:W3CDTF">2025-08-28T06:44:41Z</dcterms:modified>
</cp:coreProperties>
</file>